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pravy omítek a m..." sheetId="2" r:id="rId2"/>
    <sheet name="SO 02 - Opravy obkladů a ..." sheetId="3" r:id="rId3"/>
    <sheet name="SO 03 - Rekonstrukce elek..." sheetId="4" r:id="rId4"/>
    <sheet name="VON - Vedlejší a ostatní 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'SO 01 - Opravy omítek a m...'!$C$81:$K$358</definedName>
    <definedName name="_xlnm.Print_Area" localSheetId="1">'SO 01 - Opravy omítek a m...'!$C$4:$J$36,'SO 01 - Opravy omítek a m...'!$C$42:$J$63,'SO 01 - Opravy omítek a m...'!$C$69:$K$358</definedName>
    <definedName name="_xlnm._FilterDatabase" localSheetId="2" hidden="1">'SO 02 - Opravy obkladů a ...'!$C$89:$K$695</definedName>
    <definedName name="_xlnm.Print_Area" localSheetId="2">'SO 02 - Opravy obkladů a ...'!$C$4:$J$36,'SO 02 - Opravy obkladů a ...'!$C$42:$J$71,'SO 02 - Opravy obkladů a ...'!$C$77:$K$695</definedName>
    <definedName name="_xlnm._FilterDatabase" localSheetId="3" hidden="1">'SO 03 - Rekonstrukce elek...'!$C$77:$K$83</definedName>
    <definedName name="_xlnm.Print_Area" localSheetId="3">'SO 03 - Rekonstrukce elek...'!$C$4:$J$36,'SO 03 - Rekonstrukce elek...'!$C$42:$J$59,'SO 03 - Rekonstrukce elek...'!$C$65:$K$83</definedName>
    <definedName name="_xlnm._FilterDatabase" localSheetId="4" hidden="1">'VON - Vedlejší a ostatní ...'!$C$79:$K$91</definedName>
    <definedName name="_xlnm.Print_Area" localSheetId="4">'VON - Vedlejší a ostatní ...'!$C$4:$J$36,'VON - Vedlejší a ostatní ...'!$C$42:$J$61,'VON - Vedlejší a ostatní ...'!$C$67:$K$91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Opravy omítek a m...'!$81:$81</definedName>
    <definedName name="_xlnm.Print_Titles" localSheetId="2">'SO 02 - Opravy obkladů a ...'!$89:$89</definedName>
    <definedName name="_xlnm.Print_Titles" localSheetId="3">'SO 03 - Rekonstrukce elek...'!$77:$77</definedName>
    <definedName name="_xlnm.Print_Titles" localSheetId="4">'VON - Vedlejší a ostatní ...'!$79:$79</definedName>
  </definedNames>
  <calcPr fullCalcOnLoad="1"/>
</workbook>
</file>

<file path=xl/sharedStrings.xml><?xml version="1.0" encoding="utf-8"?>
<sst xmlns="http://schemas.openxmlformats.org/spreadsheetml/2006/main" count="9137" uniqueCount="1151">
  <si>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</si>
  <si>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</si>
  <si>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</si>
  <si>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</si>
  <si>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</si>
  <si>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</si>
  <si>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</si>
  <si>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{7f9cf1a3-7656-4dd9-ae34-5575ff588910}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</si>
  <si>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</si>
  <si>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</si>
  <si>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</si>
  <si>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</si>
  <si>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</si>
  <si>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</si>
  <si>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</si>
  <si>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</si>
  <si>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2018J-087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</si>
  <si>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</si>
  <si>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</si>
  <si>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Dětský domov Plesná, Nádražní 338</t>
  </si>
  <si>
    <t>KSO:</t>
  </si>
  <si>
    <t/>
  </si>
  <si>
    <t>CC-CZ:</t>
  </si>
  <si>
    <t>Místo:</t>
  </si>
  <si>
    <t xml:space="preserve">Plesná </t>
  </si>
  <si>
    <t>Datum:</t>
  </si>
  <si>
    <t>23. 10. 2018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</si>
  <si>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</si>
  <si>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</si>
  <si>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</si>
  <si>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</si>
  <si>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</si>
  <si>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</si>
  <si>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</si>
  <si>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</si>
  <si>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</si>
  <si>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</si>
  <si>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</si>
  <si>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</si>
  <si>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</si>
  <si>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</si>
  <si>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</si>
  <si>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</si>
  <si>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</si>
  <si>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</si>
  <si>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</si>
  <si>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</si>
  <si>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</si>
  <si>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</si>
  <si>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</si>
  <si>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</si>
  <si>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</si>
  <si>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</si>
  <si>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</si>
  <si>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</si>
  <si>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</si>
  <si>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</si>
  <si>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</si>
  <si>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</si>
  <si>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</si>
  <si>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</si>
  <si>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</si>
  <si>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</si>
  <si>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</si>
  <si>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</si>
  <si>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</si>
  <si>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</si>
  <si>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</si>
  <si>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</si>
  <si>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</si>
  <si>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</si>
  <si>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</si>
  <si>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</si>
  <si>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</si>
  <si>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</si>
  <si>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</si>
  <si>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</si>
  <si>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Opravy omítek a maleb po rekonstrukci elektroinstalace</t>
  </si>
  <si>
    <t>STA</t>
  </si>
  <si>
    <t>1</t>
  </si>
  <si>
    <t>{61ba8d98-5d11-4e69-9337-3c20c3eea2a6}</t>
  </si>
  <si>
    <t>SO 02</t>
  </si>
  <si>
    <t>Opravy obkladů a dlažeb po rekonstrukci elektroinstalace</t>
  </si>
  <si>
    <t>{293e57b0-3acf-4871-b96d-c9a8c573646e}</t>
  </si>
  <si>
    <t>SO 03</t>
  </si>
  <si>
    <t>Rekonstrukce elektroinstalace</t>
  </si>
  <si>
    <t>{fea55b12-b5b0-4213-a99b-e7fc88b7c140}</t>
  </si>
  <si>
    <t>VON</t>
  </si>
  <si>
    <t>Vedlejší a ostatní náklady</t>
  </si>
  <si>
    <t>{3f1e83d8-0276-4a89-a961-fc106c3ecd8b}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</si>
  <si>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</si>
  <si>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</si>
  <si>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</si>
  <si>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</si>
  <si>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</si>
  <si>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</si>
  <si>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</si>
  <si>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Opravy omítek a maleb po rekonstrukci elektroinstalace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</si>
  <si>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</si>
  <si>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</si>
  <si>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</si>
  <si>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</si>
  <si>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</si>
  <si>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</si>
  <si>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</si>
  <si>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</si>
  <si>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</si>
  <si>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</si>
  <si>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</si>
  <si>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</si>
  <si>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</si>
  <si>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</si>
  <si>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</si>
  <si>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</si>
  <si>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</si>
  <si>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</si>
  <si>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</si>
  <si>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</si>
  <si>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</si>
  <si>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</si>
  <si>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</si>
  <si>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</si>
  <si>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</si>
  <si>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</si>
  <si>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</si>
  <si>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</si>
  <si>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</si>
  <si>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</si>
  <si>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</si>
  <si>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</si>
  <si>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disperzní nátěr vnitřních stěn nanášený ručně</t>
  </si>
  <si>
    <t>m2</t>
  </si>
  <si>
    <t>CS ÚRS 2018 02</t>
  </si>
  <si>
    <t>4</t>
  </si>
  <si>
    <t>2</t>
  </si>
  <si>
    <t>449866188</t>
  </si>
  <si>
    <t>PP</t>
  </si>
  <si>
    <t>Podkladní a spojovací vrstva vnitřních omítaných ploch  penetrace akrylát-silikonová nanášená ručně stěn</t>
  </si>
  <si>
    <t>612311131</t>
  </si>
  <si>
    <t>Potažení vnitřních stěn vápenným štukem tloušťky do 3 mm</t>
  </si>
  <si>
    <t>1257425010</t>
  </si>
  <si>
    <t>Potažení vnitřních ploch štukem tloušťky do 3 mm svislých konstrukcí stěn</t>
  </si>
  <si>
    <t>VV</t>
  </si>
  <si>
    <t xml:space="preserve">" 1.pp - stěny " </t>
  </si>
  <si>
    <t xml:space="preserve">" mč.S.01 s obkladem do v.1,8m - nad obkladem " (3,5+5,03)*2*(2,93-1,8)+5,03*2*0,25 </t>
  </si>
  <si>
    <t xml:space="preserve">" odpočet otvorů nad obkladem " -(1,2*0,73+1,0*(0,185+0,155)) </t>
  </si>
  <si>
    <t>" příp.ostění otvorů nad obkladem " (1,2+2*0,73)*0,45+(1,0+2*0,185)*0,2+(0,895+0,65)*2*0,45</t>
  </si>
  <si>
    <t>" mč.S.03 a S.04-WC s obkladem v.1,81m " (1,15+1,22*2+1,38)*2*(2,85-1,81)</t>
  </si>
  <si>
    <t>" mč.S.19 sklad s obkladem v.1,81m " (3,035+1,99)*2*(2,9-1,81)+1,99*2*0,25</t>
  </si>
  <si>
    <t>" mč.S.21 až S.24-soc.zaříz.s obkladem v.1,8m a 1,75m" (2,865+1,43+2,1+1,615)*2*(2,365-1,785)+(3,43+3,48+2,145+2,675+0,75*6)*2*(2,4-1,8)</t>
  </si>
  <si>
    <t>" odpočet otvorů oken" -0,86*0,295*2</t>
  </si>
  <si>
    <t>" přípočet ostění otvorů oken" (0,86+2*0,295)*0,45*2</t>
  </si>
  <si>
    <t>" odpočet otvorů dveří a průchodů "-(0,56*1,955+0,8*2,0*18+0,6*2,0*3+1,3*2,63+1,465*2,0+1,395*2,065+1,1*2,24+1,45*2,0+1,13*1,86+1,47*2,0+1,075*1,19)*2</t>
  </si>
  <si>
    <t>"odpočet dveří,průchodů a vnitřních luxfer - pokrač." -(1,435*2,0+0,575*0,585+0,77*1,18+1,54*0,58+0,765*1,15+0,58*0,575)*2+1,0*1,955</t>
  </si>
  <si>
    <t>" příp.ostění průchodů " (1,0+2*1,955+1,26+2*2,52+1,575+2*1,005)*0,45+(1,2+2*2,63)*0,415+(1,0+2*2,0)*0,2*4+(1,395+2*2,065)*0,65+(1,555+2*2,035)*0,5</t>
  </si>
  <si>
    <t>" příp.ost.průch.-pokrač." (1,2+2*1,955)*0,3+(1,0+2*2,0)*0,35+(1,2+2*1,9)*0,6+(1,47+2*1,985)*0,985+(1,075+2*1,26)*0,6+(0,945+2*0,77+0,915+2*2,01)*0,55</t>
  </si>
  <si>
    <t>"průvlaky " (1,43+(2,415+2,675)*2)*0,25*2</t>
  </si>
  <si>
    <t>" místnosti bez obkladů " (6,34+1,21+1,93+1,49+4,405+1,79+3,5)*2*2,95+1,21*2*0,25*2+(4,295+3,85+0,3*2+4,105+2,82)*2*2,85+3,85*0,25*2</t>
  </si>
  <si>
    <t>"pokrač." (5,05+3,46+2,835+1,4+1,225+4,4)*2*2,9+5,05*2*0,25+0,6*2,565*2+(1,16+0,15+1,5)*2*2,715+(3,325+1,755+10,6+6,795+3,45+0,5+0,85)*2*2,9</t>
  </si>
  <si>
    <t>" pokrač." (0,45+3,23+1,185+2,195+2,04+3,04+4,47+3,035+1,99+2,145+1,35+2,705+1,615)*2*2,9+0,695*(2,24+2,065)*2</t>
  </si>
  <si>
    <t>"průvlaky"(1,755*2+5,8+2,4+2,9+1,85*2+6,795+2,04)*2*0,25+ (2,27*4+1,99+4,47+1,35)*2*0,28</t>
  </si>
  <si>
    <t>"odpočet otvorů oken" -(0,9*0,985*2+1,575*1,005*2+1,285*1,62+0,685*0,935+0,955*0,915+1,225*1,37+0,775*1,995+0,65*0,95+1,155*1,79+1,1*1,91+1,175*1,795)</t>
  </si>
  <si>
    <t>"příp.ostění"(0,9+2*0,985)*0,3*2+(1,575+2*1,005)*0,45+(1,285+2*1,62+0,685+2*0,935+0,955+2*0,915)*0,4</t>
  </si>
  <si>
    <t>"příp.ostění"(1,225+2*1,37+0,775+2*1,995+0,65+2*0,95+1,155+2*1,79+1,1+2*1,91+1,175+2*1,795)*0,4</t>
  </si>
  <si>
    <t>"odp.oken-pokrač." -(0,95*1,03+0,97*1,895+1,325*1,07*2+1,32*0,81*2+1,315*0,64+0,95*0,58*4+0,955*0,6+1,14*0,85*2+1,48*1,12+2,985*2,715+1,11*1,98)</t>
  </si>
  <si>
    <t>"příp.ost.pokrač."(0,95+2*1,03+0,97+2*1,895+(1,325+2*1,07)*2+(1,32+2*0,81)*2+1,315+2*0,64+(0,95+2*0,58)*4)*0,4</t>
  </si>
  <si>
    <t>"odp.oken pokračování " -(1,36*0,55*2+1,175*1,2*2)</t>
  </si>
  <si>
    <t>"příp.ostěn.oken pokrač." (0,955+2*0,6+(1,14+2*0,85)*2+1,48+2*1,12+2,985*2+2*2,715+1,11+2*1,98+(1,36+2*0,55)*2+(1,175+2*1,2)*2)*0,4</t>
  </si>
  <si>
    <t>" mč.S.27 až S.32 s obkladem v.1,81m " (1,715+1,17+1,11*2+0,92*2+1,955+1,465+1,51+0,93*2+1,82)*2*(2,37-1,81)+(1,17+1,1+1,155+1,82)*2*0,25</t>
  </si>
  <si>
    <t>" odpočet otvorů oken nad obkladem " -(0,58*0,25+0,475*0,23)</t>
  </si>
  <si>
    <t>" přípoč.ostění otvorů oken nad obkladem " (0,58+2*0,25+0,475+2*0,23)*0,5</t>
  </si>
  <si>
    <t>" místn.bez obkladů - pokračování " (3,51+5,13+0,25+2,24+1,17)*2*2,41+(2,3+11,84)*2*2,38+(2,0+4,06+2,12+4,11+5,72+4,12)*2*2,32</t>
  </si>
  <si>
    <t>" průvlaky " (2,3*5+2,12*5+3,0+4,12*3)*2*0,25</t>
  </si>
  <si>
    <t>" místn.bez obkladů - pokračování " (6,555+3,285+1,89+3,5)*2*2,265+(4,65+5,54+0,25)*2*2,31+(3,11+2,09+0,2)*2*2,285+(6,505+4,37+1,85+3,45)*2*2,89</t>
  </si>
  <si>
    <t>" průvlaky " (1,3+4,35+1,175+1,36)*2*0,25</t>
  </si>
  <si>
    <t>" místn.bez obkladů - pokračování " (0,985+2,665+0,64+5,065+2,78+5,98+3,595)*2*2,25+(2,0+2,2+(0,2+1,2+2,5+1,05)*2+4,15+3,35+3,0+2,5)*(1,8+2,3)/2</t>
  </si>
  <si>
    <t>" průvlaky a mč.S.43 " (1,3+4,35)*2*0,3+(2,91+0,67)*2*1,57+0,66*1,38*2</t>
  </si>
  <si>
    <t>" mč.S.40 a S.41 WC s obkladem v.1,81m " (2,8+2,59+1,5+0,98)*2*(2,34-1,81)+(1,5+0,935)*2*0,25</t>
  </si>
  <si>
    <t>3</t>
  </si>
  <si>
    <t>1609984169</t>
  </si>
  <si>
    <t>1156270336</t>
  </si>
  <si>
    <t>" 1.np - stěny 1.část místnosti s obkladem " (2,28+2,4)*2*(3,325-2,0)+(1,975+0,925)*2*(3,44-2,0)+2,46*2*0,25</t>
  </si>
  <si>
    <t>" 1.np - stěny 1.část " (2,09+1,44*2+2,315+5,26+3,75)*2*3,2-4,3*2,65*2+(4,25+1,4)*2*2,99+0,85*2*2,67+(3,97+5,8+1,15+1,0+1,55+1,7+1,65+1,0+3,0)*3,2</t>
  </si>
  <si>
    <t>" pokračování " (3,125+1,835+4,355+3,8+4,965+1,365)*2*3,2+(1,8+0,985)*2*3,28+(2,39+1,005)*2*3,24+(2,425+0,925)*2*3,48+(2,17+2,285+2,685+4,67)*2*3,35</t>
  </si>
  <si>
    <t xml:space="preserve">"boky průvlaků " 4,38*0,35*2+(1,85+2,0+4,67)*0,25*2 </t>
  </si>
  <si>
    <t>"odpoč.otv.oken a dveří"-(1,05*2,115+1,22*1,8+1,19*1,805+1,21*1,8*3+1,5*1,8*2+0,89*1,825*4+1,2*1,83*3+1,275*1,835+0,56*0,9+0,86*0,98+1,775*2,08)</t>
  </si>
  <si>
    <t>"přípoč.ostěn.otv.oken a dveří"(1,05+2*2,115+1,22+2*1,8+1,19+2*1,805+(1,21+2*1,8)*3+(1,5+2*1,8)*2)*0,3</t>
  </si>
  <si>
    <t>"přípoč.ostění otv.oken a dveří-pokrač."((0,89+2*1,825)*4+(1,2+2*1,83)*3+1,275+2*1,835+0,56+2*0,9+0,86+2*0,98+1,775+2*2,08)*0,3</t>
  </si>
  <si>
    <t>"odpočet vnitřních otv."-(0,6*2,0+0,7*2,0+0,8*2,0*5+0,9*2,0*3+1,5*2,0+1,225*1,835+1,08*2,065+0,96*2,089)</t>
  </si>
  <si>
    <t>"přípoč.ostění vnitřních otv."(1,0+2*2,1)*0,3+(1,225+2*1,835)*0,2*2+(1,08+2*2,065)*0,15+(1,3+2*3,05)*0,3+(0,96+2*2,089)*0,3</t>
  </si>
  <si>
    <t>" 1.np - stěny 2.část " (5,765+9,215+3,035+2,145)*2*(3,38-1,36)+(3,045+2,4)*2*3,38+(6,87+3,385+3,45+0,23)*2*(3,47-1,35)</t>
  </si>
  <si>
    <t xml:space="preserve">"boky průvlaků " (4,45*3+4,5*3+2,4+2,145+1,6+1,565*2+1,65)*0,25*2+(2,65+2,8)*2*0,3+3,045*0,3 </t>
  </si>
  <si>
    <t>"odp.otvorů oken a vnějších dveří"-(1,8*2,1*5+1,43*2,21+1,185*1,765)</t>
  </si>
  <si>
    <t>"příp.ostění otvorů oken a vnějších  dveří"((1,8+2*2,1)*5+1,185+2*1,765)*0,2+(1,43+2*2,21)*0,15</t>
  </si>
  <si>
    <t>"opočet vnitřních dveří a otvorů"-(0,8*2,0*1,5+1,45*1,9+1,45*1,97+1,14*1,0+0,7*0,85)*2</t>
  </si>
  <si>
    <t>"přípočet ostění vnitřních dveří a otvorů" (1,45+2*1,9)*0,33+(0,7+0,85)*2*0,23</t>
  </si>
  <si>
    <t>5</t>
  </si>
  <si>
    <t>1857547379</t>
  </si>
  <si>
    <t>-2053968178</t>
  </si>
  <si>
    <t>"2.np-stěny s obkl.-1.část"(2,25+1,18)*2*(3,175-1,52)+(1,985+0,93)*2*(2,975-1,82)+(1,975+1,045)*2*(3,255-1,81)+(1,52+1,07)*2*(3,375-1,52)*2-1,52*2*1,1</t>
  </si>
  <si>
    <t>"boky průvlaků" 1,52*2*0,25*2</t>
  </si>
  <si>
    <t xml:space="preserve">"2.np-stěny-1.č"(6,015+3,985+5,18+3,775+5,175+5,16+2,055+5,1+2,015+2,395+2,935+3,79)*2*3,2-2,0*2,68*2+(2,005+1,25)*2*3,15+(1,155+2,52)*2*(3,395-1,35) </t>
  </si>
  <si>
    <t>"odpoč.vnějších otvorů"-(1,2*1,85*6+1,2*2,0+0,64*1,17)</t>
  </si>
  <si>
    <t>"přípočet ostění vnějších otvorů"((1,2+2*1,85)*6+1,2+2*2,0+0,64+2*1,17)*0,2</t>
  </si>
  <si>
    <t>"odpočet vnitřních dveří a otvorů"-(0,6*2,0*0,5+0,8*2,0+0,9*2,0*4+1,85*2,68)</t>
  </si>
  <si>
    <t>"přípočet vnitřního ostění otvorů" (1,85+2,68)*0,295</t>
  </si>
  <si>
    <t xml:space="preserve">"2.np-střed"(2,44+4,24+2,73+4,965+2,75+5,15+5,615+7,065+5,56+7,045+4,29+4,975+2,125+3,485+2,11+10,75+2,39+2,1+1,71+1,85+3,635+2,085+8,555+5,61)*2*3,4 </t>
  </si>
  <si>
    <t>" boky průvlaků " (4,24*2+5,0+5,05+5,2+4,5*8+2,35*8+2,125*13)*2*0,25+(1,155+2,35+2,765+4,75+5,575+4,05+1,69)*2*0,25+0,9*2*3,4</t>
  </si>
  <si>
    <t>" odpočet vnějších otvorů " -(1,78*2,08*16+0,9*2,1*2+0,71*0,33)</t>
  </si>
  <si>
    <t>" přípočet ostění vnějších otvorů " ((1,78+2*2,08)*16+(0,9+2*2,1)*2+0,71+2*0,33)*0,2</t>
  </si>
  <si>
    <t>" odpočet vnitřních otvorů " -(0,6*2,0*2+0,7*2,0*0,5+0,8*2,0*11,5+0,9*2,0*3+0,9*2,365)</t>
  </si>
  <si>
    <t>" přípočet ostění vnitřních otvorů " (0,9+2*2,365)*0,3</t>
  </si>
  <si>
    <t>"2.np-2.část-s obkladem" (3,49+1,915)*2*(2,965-1,76)+(3,5+0,975+1,13*4+0,8*4)*2*(3,365-1,8)-(3,5+1,13*3)*1,22+(1,735+1,5*2+0,95)*2*(3,39-1,795)</t>
  </si>
  <si>
    <t>"2.np-2.část" (7,14+3,57+3,4+0,3+2,3+3,555+3,545)*2*(3,45-1,35)+(3,09+4,31)*2*3,45+(1,1+3,545*2+2,1+5,985+3,15+1,3+1,05)*2*3,1</t>
  </si>
  <si>
    <t>" boky průvlaků " (3,57+1,75+3,1+1,225)*2*0,25</t>
  </si>
  <si>
    <t>"odpočet vnějších otvorů" -(1,0*1,0+1,24*1,46+0,575*1,84+1,25*1,55*4+0,58*1,22+0,6*0,2+0,565*1,59)</t>
  </si>
  <si>
    <t>"přípočet ostění vnějších otvorů" (1,0+2*1,0)*0,1+(1,24+2*1,46+0,575+2*1,84+(1,25+2*1,55)*4+0,58+2*1,22+0,6+2*0,2+0,565+2*1,59)*0,2</t>
  </si>
  <si>
    <t>" odpočet vnitřních otvorů a dveří" -(1,45*1,905+0,8*2,0*5+0,6*2,0*1,5+0,825*2,44)</t>
  </si>
  <si>
    <t>" přípočet vnitřních ostění dveří a otvorů " (1,45+2*2,065)*0,3+(1,0+2*2,125)*0,2+(0,82+2*2,44)*0,415+(1,0+2*2,1)*0,35</t>
  </si>
  <si>
    <t>" odpočet dílčích obkladů " (1,5+0,15)*1,705+2,25*1,535+2,25*0,8+(2,3+2,25)*0,8+(1,88+0,8)*1,53</t>
  </si>
  <si>
    <t>7</t>
  </si>
  <si>
    <t>619991011</t>
  </si>
  <si>
    <t>Obalení konstrukcí a prvků fólií přilepenou lepící páskou</t>
  </si>
  <si>
    <t>970729482</t>
  </si>
  <si>
    <t>Zakrytí vnitřních ploch před znečištěním  včetně pozdějšího odkrytí konstrukcí a prvků obalením fólií a přelepením páskou</t>
  </si>
  <si>
    <t xml:space="preserve">" 1.pp - otvory stěny " </t>
  </si>
  <si>
    <t>" oken a vnějších dveří "(1,2*1,585+1,0*2,015+0,86*1,066*2)</t>
  </si>
  <si>
    <t>" vnitřních luxfer "(0,575*0,585+0,77*1,18+1,54*0,58+0,765*1,15+0,58*0,575)*2</t>
  </si>
  <si>
    <t>"otvorů oken" (0,9*0,985*2+1,575*1,005*2+1,285*1,62+0,685*0,935+0,955*0,915+1,225*1,37+0,775*1,995+0,65*0,95+1,155*1,79+1,1*1,91+1,175*1,795)</t>
  </si>
  <si>
    <t>"otvorů oken-pokrač." (0,95*1,03+0,97*1,895+1,325*1,07*2+1,32*0,81*2+1,315*0,64+0,95*0,58*4+0,955*0,6+1,14*0,85*2+1,48*1,12+2,985*2,715+1,11*1,98)</t>
  </si>
  <si>
    <t>"otvorů oken pokračování " -(1,36*0,55*2+1,175*1,2*2)</t>
  </si>
  <si>
    <t>" oken v obkladu " (0,58*0,775+0,475*0,77)</t>
  </si>
  <si>
    <t xml:space="preserve">" 1.np - stěny 1.část " </t>
  </si>
  <si>
    <t>"oken a dveří vnějších "(1,05*2,115+1,22*1,8+1,19*1,805+1,21*1,8*3+1,5*1,8*2+0,89*1,825*4+1,2*1,83*3+1,275*1,835+0,56*0,9+1,775*2,08)</t>
  </si>
  <si>
    <t>" oken v obkladu " 0,585*0,9+0,86*2,085</t>
  </si>
  <si>
    <t xml:space="preserve">" 1.np - stěny 2.část " </t>
  </si>
  <si>
    <t>"oken a vnějších dveří" (1,8*2,1*5+1,43*2,21+1,185*1,765)</t>
  </si>
  <si>
    <t>"2.np-stěny -1.část"</t>
  </si>
  <si>
    <t>" vnějších otvorů" (1,2*1,85*6+1,2*2,0)</t>
  </si>
  <si>
    <t>"2.np-střed"</t>
  </si>
  <si>
    <t>" vnějších otvorů " (1,78*2,08*16+0,9*2,1*2+0,71*0,895)</t>
  </si>
  <si>
    <t xml:space="preserve">"2.np-2.část" </t>
  </si>
  <si>
    <t>"vnějších otvorů" (1,0*1,0+1,24*1,46+0,575*1,84+1,25*1,55*4+0,58*1,781+0,6*1,781+0,565*1,84)</t>
  </si>
  <si>
    <t>9</t>
  </si>
  <si>
    <t>Ostatní konstrukce a práce, bourání</t>
  </si>
  <si>
    <t>8</t>
  </si>
  <si>
    <t>949101111</t>
  </si>
  <si>
    <t>Lešení pomocné pro objekty pozemních staveb s lešeňovou podlahou v do 1,9 m zatížení do 150 kg/m2</t>
  </si>
  <si>
    <t>881993470</t>
  </si>
  <si>
    <t>Lešení pomocné pracovní pro objekty pozemních staveb  pro zatížení do 150 kg/m2, o výšce lešeňové podlahy do 1,9 m</t>
  </si>
  <si>
    <t>"1.pp " 17,6+12,9+1,4+1,7+16,6+11,4+2,7+17,5+4,1+8,4+5,4+3,4*2+42,6+3,5+3,8+4,0+13,6+6,0+2,9+4,1+7,0+8,6+3,3+23,1+2,6+2,0+1,7+1,4+2,5+1,0*2</t>
  </si>
  <si>
    <t xml:space="preserve">" pokračování " 23,5+8,7+8,0+29,0+14,7+25,6+5,0+3,8+1,5+31,3+2,0+13,7+19,8+2,6 </t>
  </si>
  <si>
    <t>" 1.np - 1.část  " 3,0+29,3+27,1+6,0+16,3+1,8+4,6+14,6+17,3+3,3+1,8+5,5+12,6</t>
  </si>
  <si>
    <t>" 1.np - 2.část  " 53,3+6,5+7,3+11,3+4,6</t>
  </si>
  <si>
    <t>" 2. np " 426,2</t>
  </si>
  <si>
    <t>"3.np " 390,2-(4,6+5,4+0,8*2+0,7*2+5,6)</t>
  </si>
  <si>
    <t>952901111</t>
  </si>
  <si>
    <t>Vyčištění budov bytové a občanské výstavby při výšce podlaží do 4 m</t>
  </si>
  <si>
    <t>-1259478902</t>
  </si>
  <si>
    <t>Vyčištění budov nebo objektů před předáním do užívání  budov bytové nebo občanské výstavby, světlé výšky podlaží do 4 m</t>
  </si>
  <si>
    <t>998</t>
  </si>
  <si>
    <t>Přesun hmot</t>
  </si>
  <si>
    <t>10</t>
  </si>
  <si>
    <t>998018003</t>
  </si>
  <si>
    <t>Přesun hmot ruční pro budovy v do 24 m</t>
  </si>
  <si>
    <t>t</t>
  </si>
  <si>
    <t>-563284064</t>
  </si>
  <si>
    <t>Přesun hmot pro budovy občanské výstavby, bydlení, výrobu a služby  ruční - bez užití mechanizace vodorovná dopravní vzdálenost do 100 m pro budovy s jakoukoliv nosnou konstrukcí výšky přes 12 do 24 m</t>
  </si>
  <si>
    <t>PSV</t>
  </si>
  <si>
    <t>Práce a dodávky PSV</t>
  </si>
  <si>
    <t>784</t>
  </si>
  <si>
    <t>Dokončovací práce - malby a tapety</t>
  </si>
  <si>
    <t>11</t>
  </si>
  <si>
    <t>784121001</t>
  </si>
  <si>
    <t>Oškrabání malby v mísnostech výšky do 3,80 m</t>
  </si>
  <si>
    <t>16</t>
  </si>
  <si>
    <t>2076475567</t>
  </si>
  <si>
    <t>Oškrabání malby v místnostech výšky do 3,80 m</t>
  </si>
  <si>
    <t>"1.pp - stropy " 17,6+12,9+1,4+1,7+16,6+11,4+2,7+17,5+4,1+8,4+5,4+3,4*2+42,6+3,5+3,8+4,0+13,6+6,0+2,9+4,1+7,0+8,6+3,3+23,1+2,6+2,0+1,7+1,4+2,5+1,0*2</t>
  </si>
  <si>
    <t xml:space="preserve">" stropy - pokračování " 23,5+8,7+8,0+29,0+14,7+25,6+5,0+3,8+1,5+31,3+2,0+13,7+19,8+2,6 </t>
  </si>
  <si>
    <t>12</t>
  </si>
  <si>
    <t>784181121</t>
  </si>
  <si>
    <t>Hloubková jednonásobná penetrace podkladu v místnostech výšky do 3,80 m</t>
  </si>
  <si>
    <t>-2068425210</t>
  </si>
  <si>
    <t>Penetrace podkladu jednonásobná hloubková v místnostech výšky do 3,80 m</t>
  </si>
  <si>
    <t>13</t>
  </si>
  <si>
    <t>784221101</t>
  </si>
  <si>
    <t>Dvojnásobné bílé malby  ze směsí za sucha dobře otěruvzdorných v místnostech do 3,80 m</t>
  </si>
  <si>
    <t>1326465281</t>
  </si>
  <si>
    <t>Malby z malířských směsí otěruvzdorných za sucha dvojnásobné, bílé za sucha otěruvzdorné dobře v místnostech výšky do 3,80 m</t>
  </si>
  <si>
    <t>14</t>
  </si>
  <si>
    <t>443515838</t>
  </si>
  <si>
    <t>" 1.np - stropy -1.část  " 3,0+29,3+27,1+6,0+16,3+1,8+4,6+14,6+17,3+3,3+1,8+5,5+12,6</t>
  </si>
  <si>
    <t>" 1.np - stropy -2.část  " 53,3+6,5+7,3+11,3+4,6</t>
  </si>
  <si>
    <t>-1816870688</t>
  </si>
  <si>
    <t>-2103601026</t>
  </si>
  <si>
    <t>17</t>
  </si>
  <si>
    <t>-352191036</t>
  </si>
  <si>
    <t>" 2. np - stropy " 426,2</t>
  </si>
  <si>
    <t>18</t>
  </si>
  <si>
    <t>225615156</t>
  </si>
  <si>
    <t>19</t>
  </si>
  <si>
    <t>2102854465</t>
  </si>
  <si>
    <t>20</t>
  </si>
  <si>
    <t>-418368167</t>
  </si>
  <si>
    <t>"3.np - stropy " 390,2-(4,6+5,4+0,8*2+0,7*2+5,6)</t>
  </si>
  <si>
    <t xml:space="preserve">"3.np-stěny-1.část s obkladem"(1,79+1,885+0,9)*2*(3,09-2,02)+(1,06+1,475)*2*(2,97-1,52)+(0,995+1,75+0,92+2,1)*2*(3,0-2,0) </t>
  </si>
  <si>
    <t>"3.np-stěny-1.část"(4,74+0,7+3,98+0,95)*2*2,78+(4,715+1,865+0,2+0,1*2)*2*3,11+(4,8+7,615+0,95*2)*2*2,76+(5,96+2,0+1,2+2,975+1,04)*2*3,15</t>
  </si>
  <si>
    <t>"pokračování a střed" (3,3+3,54+1,915+3,525)*2*3,05+(2,23+2,47+2,33+2,225+4,015+6,945+(3,3*2+1,485+5,35)*6)*2*3,0-2,27*2,275*2+(9,61+2,05+0,8*2)*2*2,9</t>
  </si>
  <si>
    <t>(18,075+1,95+0,8*4+0,3+5,005+2,55)*2*2,9</t>
  </si>
  <si>
    <t xml:space="preserve">"boky průvlaků" (1,685+3,3*6)*0,3*2 </t>
  </si>
  <si>
    <t>"2.část-stěny s obkladem" (1,92+1,285+0,9)*2*(2,945-1,96)+(1,12+1,285)*2*(2,81-1,795)/2</t>
  </si>
  <si>
    <t>"2.část-stěny" (5,75+4,375+2,4+0,7)*2*2,975+(0,84+2,5)*2*3,165+(7,02+1,625+1,875)*2*(3,05-1,35)</t>
  </si>
  <si>
    <t>-998219239</t>
  </si>
  <si>
    <t>SO 02 - Opravy obkladů a dlažeb po rekonstrukci elektroinstalace</t>
  </si>
  <si>
    <t xml:space="preserve">    3 - Svislé a kompletní konstrukce</t>
  </si>
  <si>
    <t xml:space="preserve">    997 - Přesun sutě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</si>
  <si>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</si>
  <si>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</si>
  <si>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</si>
  <si>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</si>
  <si>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</si>
  <si>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</si>
  <si>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>Svislé a kompletní konstrukce</t>
  </si>
  <si>
    <t>319201321</t>
  </si>
  <si>
    <t>Vyrovnání nerovného povrchu zdiva tl do 30 mm maltou</t>
  </si>
  <si>
    <t>266782399</t>
  </si>
  <si>
    <t>Vyrovnání nerovného povrchu vnitřního i vnějšího zdiva  bez odsekání vadných cihel, maltou (s dodáním hmot) tl. do 30 mm</t>
  </si>
  <si>
    <t>" po otlučení obkladů "</t>
  </si>
  <si>
    <t>" mč.S.01 s obkladem do v.1,8m oprava obkladu ze 30% " (3,5+5,03)*2*1,8*0,3</t>
  </si>
  <si>
    <t xml:space="preserve">" odpočet otvorů " -(1,2*0,855+1,0*1,8*2)*0,3 </t>
  </si>
  <si>
    <t>" příp.ostění otvorů v obkladu " (1,2+2*0,855)*0,45+(1,0+2*1,8)*0,2*0,3</t>
  </si>
  <si>
    <t>" mč.S.03 a S.04-WC s obkladem v.1,81m " (1,15+1,22*2+1,38)*2*1,81</t>
  </si>
  <si>
    <t>" odpočet dveří " -0,6*1,81*3</t>
  </si>
  <si>
    <t>" mč.S.28 až S.32 s obkladem v.1,81m " (1,11*2+0,92*2+1,955+1,465+1,51+0,93*2+1,82)*2*1,81</t>
  </si>
  <si>
    <t>" odpočet otvorů oken v obkladu " -0,475*0,54</t>
  </si>
  <si>
    <t>" odpočet dveří " -0,6*1,81*8</t>
  </si>
  <si>
    <t>" přípoč.ostění otvorů oken v obkladu " (0,475+2*0,54)*0,5</t>
  </si>
  <si>
    <t>" mč.S.40 a S.41 WC s obkladem v.1,81m " (2,8+2,59+1,5+0,98)*2*1,81</t>
  </si>
  <si>
    <t>" odpočet dveří " -0,6*1,81*2-0,8*1,81</t>
  </si>
  <si>
    <t>" 1.np - stěny 1.část mč.1.11 a 1.12 s obkladem " (1,975+0,925+2,28+2,4)*2*2,0</t>
  </si>
  <si>
    <t>" odpočet oken a dveří v obkladu " -(0,585*0,9+0,86*1,145+0,6*2,0*2)</t>
  </si>
  <si>
    <t>" přípočet ostění okna " (0,585+2*0,9+0,86+2*1,145)*0,2</t>
  </si>
  <si>
    <t>"1.np mč.1.05 - za kuchyňskou linkou " (4,355+0,6+1,1)*1,5</t>
  </si>
  <si>
    <t>" 2.np - stěny - 1.část mč.2.07 " (2,025+1,18)*2*1,52</t>
  </si>
  <si>
    <t xml:space="preserve">" odpočet otvorů " -0,67*1,52 </t>
  </si>
  <si>
    <t xml:space="preserve">"2.np-stěny-střed s obkladem mč.2.09 a 2.11 "(0,93+0,425+1,985+1,975+1,045)*2*1,81 </t>
  </si>
  <si>
    <t>"odpočet vnitřních dveří a okna"-(0,6*1,81*2+0,71*0,555)</t>
  </si>
  <si>
    <t>"přípošet ostění okna"(0,71+2*0,555)*0,2</t>
  </si>
  <si>
    <t xml:space="preserve">" 2.np střed - mč.2.17 za umyvadlem " 1,88*1,53 </t>
  </si>
  <si>
    <t>" 2.np střed - mč.2.21 a 2.24 za kuchyňskou linkou " (0,6+2,25+2,3+2,3)*1,5</t>
  </si>
  <si>
    <t>" 2.np střed - mč.2.25 za umyvadlem - zrušit " 4,3*1,535</t>
  </si>
  <si>
    <t>"2.np-2.část-s obkladem mč.2.28 až 2.33,2.38,2.39" (1,3+1,13*3+0,8)*1,8+(3,28+1,2)*2,485+(1,735+1,5*2+0,95+0,8)*2*1,795</t>
  </si>
  <si>
    <t>" odpočet vnitřních dveří" -(0,8*2,0+0,6*1,795*3)</t>
  </si>
  <si>
    <t>" odpočet oken a přípočet ostění " -(0,605*0,19)+(0,605+2*0,19)*0,15+0,565*0,15</t>
  </si>
  <si>
    <t>" 2.np - 2.část mč.2.40 - za umyvadlem " (0,15+1,5)*1,705</t>
  </si>
  <si>
    <t xml:space="preserve">"3.np-stěny-1.část s obkladem"(1,79+1,885+0,9)*2*2,0+(1,06+1,475)*2*1,52+(0,995+1,75+0,92+2,1)*2*2,0 </t>
  </si>
  <si>
    <t>" odpočet dveří a luxfer " -(0,6*2,0*4+0,6*1,52+0,725*0,25)</t>
  </si>
  <si>
    <t>"3.np - 1.část mč.3.04 - obklad za kuchyňskou linkou " (3,95+2*0,1+0,15+0,3)*1,5</t>
  </si>
  <si>
    <t>"3.np - střed mč.3.14,3.16,3.19,3.21 a 3.23  - obklad za umyvadlem " 1,8*1,525+1,5*1,535+1,5*1,53+0,95*1,55+1,6*1,55</t>
  </si>
  <si>
    <t>"3.np - střed mč.3.27 - obklad za kuchyňskou linkou " 3,8*1,5</t>
  </si>
  <si>
    <t>"3.np - 2.část mč.3.37 - obklad za kuchyňskou linkou " 1,85*1,5</t>
  </si>
  <si>
    <t>"3.np-2.část-stěny s obkladem" (1,92+1,285+0,9)*2*2,0+(1,12+1,285)*2*1,795/2</t>
  </si>
  <si>
    <t>" odpočet dveří " -0,6*2,0*3</t>
  </si>
  <si>
    <t>612135101</t>
  </si>
  <si>
    <t>Hrubá výplň rýh ve stěnách maltou jakékoli šířky rýhy</t>
  </si>
  <si>
    <t>1236624129</t>
  </si>
  <si>
    <t>Hrubá výplň rýh maltou  jakékoli šířky rýhy ve stěnách</t>
  </si>
  <si>
    <t xml:space="preserve">"úprava tras pro vodovodní potrubí " </t>
  </si>
  <si>
    <t>" 1.pp - 1.část mč.S.03 a S.04  " 3*0,5*0,07</t>
  </si>
  <si>
    <t>" 1.pp - stěny střed  mč.S.28 až S.31  " 7*0,5*0,07</t>
  </si>
  <si>
    <t>" 1.pp - stěny 2.část   mč.S.40 a S.41  " (3*0,5+2*1,5)*0,07</t>
  </si>
  <si>
    <t>" 1. np mč.112 od umyvadla a sprchy " (1,5+2,5)*2*0,07</t>
  </si>
  <si>
    <t>"2. np 1.část  mč.2.07 - umyvadlo  " 0,5*2*0,07</t>
  </si>
  <si>
    <t>"2. np střed  mč.2.09  a 2.17 - umyvadlo  " 0,5*2*2*0,07</t>
  </si>
  <si>
    <t>"2. np střed mč.2.11 - umyvadlo a sprcha " (0,5+1,5)*2*0,07</t>
  </si>
  <si>
    <t>"2. np střed mč.2.25 - umyvadlo zrušit " 1,5*2*0,07</t>
  </si>
  <si>
    <t>"2. np mč.2.38 a 2.40 - 2xumyvadlo a sprcha " (0,5*2+1,5)*2*0,07</t>
  </si>
  <si>
    <t>"3. np mč.3.07,3.10, 3.14 a 3.16 -3x umyvadla a 2x sprchy  " ((0,5+1,5*2)*2+0,5*2)*0,07</t>
  </si>
  <si>
    <t>"3. np mč.3.19,3.21, 3.23 -3x umyvadla - zrušit " 0,5*3*2*0,07</t>
  </si>
  <si>
    <t>"3. np mč.3.38  " (0,5+1,5)*2*0,07</t>
  </si>
  <si>
    <t>857887801</t>
  </si>
  <si>
    <t>"3.np - střed mč.3.19,3.21 a 3.23  - obklad za umyvadlem-zrušit " 1,5*1,53+0,95*1,55+1,6*1,55</t>
  </si>
  <si>
    <t>-1979842477</t>
  </si>
  <si>
    <t>631311121</t>
  </si>
  <si>
    <t>Doplnění dosavadních mazanin betonem prostým plochy do 1 m2 tloušťky do 80 mm</t>
  </si>
  <si>
    <t>m3</t>
  </si>
  <si>
    <t>-1016750421</t>
  </si>
  <si>
    <t>Doplnění dosavadních mazanin prostým betonem  s dodáním hmot, bez potěru, plochy jednotlivě do 1 m2 a tl. do 80 mm</t>
  </si>
  <si>
    <t xml:space="preserve">" pro žlab a odpadní potrubí " </t>
  </si>
  <si>
    <t>"1. pp mč.S.40 - sprcha " (1,5+0,9)*0,07*0,07</t>
  </si>
  <si>
    <t>"2. np mč.2.11 - sprcha " (1,5+0,9)*0,07*0,07</t>
  </si>
  <si>
    <t>"2. np mč.2.38 - sprcha " (1,5+0,9)*0,07*0,07</t>
  </si>
  <si>
    <t>"3. np mč.3.07- sprchy   " 2*(1,5+0,9)*0,07*0,07</t>
  </si>
  <si>
    <t>"3. np mč.3.38 - sprcha  " (1,5+0,9)*0,07*0,07</t>
  </si>
  <si>
    <t>965046111</t>
  </si>
  <si>
    <t>Broušení stávajících betonových podlah úběr do 3 mm</t>
  </si>
  <si>
    <t>-1886283292</t>
  </si>
  <si>
    <t xml:space="preserve">" po vybourání stávající dlažby " </t>
  </si>
  <si>
    <t>" 1.pp - 1.část mč.S.03 a S.04  " 1,4+1,7</t>
  </si>
  <si>
    <t>" 1.pp - stěny střed  mč.S.28 až S.31  " 1,7+1,4+2,5+1,0</t>
  </si>
  <si>
    <t>" 1.pp - stěny 2.část   mč.S.40 a S.41  " 3,8+1,5</t>
  </si>
  <si>
    <t>" 1.np - 1.část mč.1.11 a 1.12 " 1,8+5,5</t>
  </si>
  <si>
    <t>" 2.np - 1.část mč.2.07 " 2,4</t>
  </si>
  <si>
    <t>" 2.np - střed mč.2.09 a 2.11 " 2,0+2,1</t>
  </si>
  <si>
    <t>" 2.np - 2.část mč.2.38 a 2.39 " 2,5+1,4</t>
  </si>
  <si>
    <t>" 3.np - 1.část  mč.3.07,3.09 až 3.11 " 3,3+1,6+1,7+1,9</t>
  </si>
  <si>
    <t>" 3.np - 2.část mč.3.38 a 3.39 " 2,3+1,4</t>
  </si>
  <si>
    <t>965081213</t>
  </si>
  <si>
    <t>Bourání podlah z dlaždic keramických nebo xylolitových tl do 10 mm plochy přes 1 m2</t>
  </si>
  <si>
    <t>-854742220</t>
  </si>
  <si>
    <t>Bourání podlah z dlaždic bez podkladního lože nebo mazaniny, s jakoukoliv výplní spár keramických nebo xylolitových tl. do 10 mm, plochy přes 1 m2</t>
  </si>
  <si>
    <t>974032142</t>
  </si>
  <si>
    <t>Vysekání rýh ve stěnách nebo příčkách z dutých cihel nebo tvárnic hl do 70 mm š do 70 mm</t>
  </si>
  <si>
    <t>m</t>
  </si>
  <si>
    <t>-1768381114</t>
  </si>
  <si>
    <t>Vysekání rýh ve stěnách nebo příčkách z dutých cihel, tvárnic, desek  z dutých cihel nebo tvárnic do hl. 70 mm a šířky do 70 mm</t>
  </si>
  <si>
    <t>" 1.pp - 1.část mč.S.03 a S.04 - umyvadlo " 2*0,5</t>
  </si>
  <si>
    <t>" 1.pp - stěny střed  mč.S.28 až S.31 umyvadla  " 6*0,5</t>
  </si>
  <si>
    <t>" 1.pp - stěny 2.část   mč.S.40 a S.41 umyvadla a sprcha " (2*0,5+2*1,5)</t>
  </si>
  <si>
    <t>" 1. np mč.112 od umyvadla a sprchy " (1,5+2,5)*2</t>
  </si>
  <si>
    <t>"2. np 1.část  mč.2.07 - umyvadlo  " 0,5*2</t>
  </si>
  <si>
    <t>"2. np střed  mč.2.09  a 2.17 - 2x umyvadlo  " 0,5*2*2</t>
  </si>
  <si>
    <t>"2. np střed mč.2.11 - umyvadlo a sprcha " (0,5+1,5)*2</t>
  </si>
  <si>
    <t>"2. np mč.2.38 a 2.40 - 2xumyvadlo a sprcha " (0,5*2+1,5)*2</t>
  </si>
  <si>
    <t>"3. np mč.3.07,3.10, 3.14 a 3.16 -3x umyvadla a 2x sprchy  " (0,5+1,5*2)*2+0,5*2</t>
  </si>
  <si>
    <t>"3. np mč.3.38 umyvadlo a sprcha " (0,5+1,5)*2</t>
  </si>
  <si>
    <t>974042542</t>
  </si>
  <si>
    <t>Vysekání rýh v dlažbě betonové nebo jiné monolitické hl do 70 mm š do 70 mm</t>
  </si>
  <si>
    <t>155416926</t>
  </si>
  <si>
    <t>Vysekání rýh v betonové nebo jiné monolitické dlažbě s betonovým podkladem  do hl.70 mm a šířky do 70 mm</t>
  </si>
  <si>
    <t xml:space="preserve">" pro žlab a odpadní potrubí ze sprch " </t>
  </si>
  <si>
    <t>"1. pp mč.S.40 - sprcha " 1,5+0,9</t>
  </si>
  <si>
    <t>"2. np mč.2.11 - sprcha " 1,5+0,9</t>
  </si>
  <si>
    <t>"2. np mč.2.38 - sprcha " 1,5+0,9</t>
  </si>
  <si>
    <t>"3. np mč.3.07- sprchy   " 2*(1,5+0,9)</t>
  </si>
  <si>
    <t>"3. np mč.3.38 - sprcha  " 1,5+0,9</t>
  </si>
  <si>
    <t>978059541</t>
  </si>
  <si>
    <t>Odsekání a odebrání obkladů stěn z vnitřních obkládaček plochy přes 1 m2</t>
  </si>
  <si>
    <t>-456184953</t>
  </si>
  <si>
    <t>Odsekání obkladů  stěn včetně otlučení podkladní omítky až na zdivo z obkládaček vnitřních, z jakýchkoliv materiálů, plochy přes 1 m2</t>
  </si>
  <si>
    <t>997</t>
  </si>
  <si>
    <t>Přesun sutě</t>
  </si>
  <si>
    <t>997013214</t>
  </si>
  <si>
    <t>Vnitrostaveništní doprava suti a vybouraných hmot pro budovy v do 15 m ručně</t>
  </si>
  <si>
    <t>-31887379</t>
  </si>
  <si>
    <t>Vnitrostaveništní doprava suti a vybouraných hmot  vodorovně do 50 m svisle ručně (nošením po schodech) pro budovy a haly výšky přes 12 do 15 m</t>
  </si>
  <si>
    <t>997013501</t>
  </si>
  <si>
    <t>Odvoz suti a vybouraných hmot na skládku nebo meziskládku do 1 km se složením</t>
  </si>
  <si>
    <t>-232408294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</si>
  <si>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</si>
  <si>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</si>
  <si>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</si>
  <si>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-1730335457</t>
  </si>
  <si>
    <t>Odvoz suti a vybouraných hmot na skládku nebo meziskládku  se složením, na vzdálenost Příplatek k ceně za každý další i započatý 1 km přes 1 km</t>
  </si>
  <si>
    <t>23,728*14 'Přepočtené koeficientem množství</t>
  </si>
  <si>
    <t>997013831</t>
  </si>
  <si>
    <t>Poplatek za uložení na skládce (skládkovné) stavebního odpadu směsného kód odpadu 170 904</t>
  </si>
  <si>
    <t>70543792</t>
  </si>
  <si>
    <t>Poplatek za uložení stavebního odpadu na skládce (skládkovné) směsného stavebního a demoličního zatříděného do Katalogu odpadů pod kódem 170 904</t>
  </si>
  <si>
    <t>-1098983224</t>
  </si>
  <si>
    <t>711</t>
  </si>
  <si>
    <t>Izolace proti vodě, vlhkosti a plynům</t>
  </si>
  <si>
    <t>711493111</t>
  </si>
  <si>
    <t>Izolace proti podpovrchové a tlakové vodě vodorovná těsnicí hmotou dvousložkovou na bázi cementu</t>
  </si>
  <si>
    <t>1268232861</t>
  </si>
  <si>
    <t>Izolace proti podpovrchové a tlakové vodě - ostatní na ploše vodorovné V dvousložkovou na bázi cementu</t>
  </si>
  <si>
    <t>" 1.np - 1.část mč.1.11 a 1.12  " 1,8+5,5</t>
  </si>
  <si>
    <t>711493121</t>
  </si>
  <si>
    <t>Izolace proti podpovrchové a tlakové vodě svislá těsnicí hmotou dvousložkovou na bázi cementu</t>
  </si>
  <si>
    <t>-1658716057</t>
  </si>
  <si>
    <t>Izolace proti podpovrchové a tlakové vodě - ostatní na ploše svislé S dvousložkovou na bázi cementu</t>
  </si>
  <si>
    <t>" mč.S.03 a S.04-WC s obkladem v.2,0m " (1,15+1,22*2+1,38)*2*0,15</t>
  </si>
  <si>
    <t>" odpočet dveří " -0,6*0,15*3</t>
  </si>
  <si>
    <t>" mč.S.28 až S.32 s obkladem v.2,0m " (1,11*2+0,92*2+1,955+1,465+1,51+0,93*2+1,82)*2*0,15</t>
  </si>
  <si>
    <t>" odpočet dveří " -0,6*0,15*8</t>
  </si>
  <si>
    <t>" mč.S.40 a S.41 WC s obkladem v.2,0m " (2,8+2,59+1,5+0,98)*2*0,15+(0,935+2*1,0)*(2,0-0,15)</t>
  </si>
  <si>
    <t>" odpočet dveří " -0,6*0,15*2-0,8*0,15</t>
  </si>
  <si>
    <t>" 1.np - stěny 1.část mč.1.11 a 1.12 s obkladem " (1,975+0,925+2,28+2,4)*2*0,15-0,6*0,15*2+1,0*2*(2,0-0,15)</t>
  </si>
  <si>
    <t>" 2.np - 1.část mč.2.07 " (2,05+1,18)*2*0,15</t>
  </si>
  <si>
    <t>"2.np-stěny-střed s obkladem mč.2.09 a 2.11 "(0,93+0,425+1,985+1,975+1,045)*2*0,15</t>
  </si>
  <si>
    <t>" odpočet dveří " -0,6*0,15*2</t>
  </si>
  <si>
    <t>"2.np-2.část-s obkladem mč.2.38,2.39" (1,735+1,5*2+0,95+0,8)*2*0,15+0,8*3*(2,0-0,15)</t>
  </si>
  <si>
    <t>" odpočet vnitřních dveří" -0,6*3*0,15</t>
  </si>
  <si>
    <t>"3.np-stěny-1.část s obkladem"(1,79+1,885+0,9)*2*0,15+(1,06+1,475)*2*0,15+(0,995+1,75+0,92+2,1)*2*0,15+0,9*3*2*(2,0-0,15)</t>
  </si>
  <si>
    <t>" odpočet dveří  " -0,6*0,15*5</t>
  </si>
  <si>
    <t>"3.np-2.část-stěny s obkladem" (1,92+1,285+0,9)*2*0,15+(1,12+1,285)*2*0,15+0,9*3*2*(2,0-0,15)</t>
  </si>
  <si>
    <t>998711103</t>
  </si>
  <si>
    <t>Přesun hmot tonážní pro izolace proti vodě, vlhkosti a plynům v objektech výšky do 60 m</t>
  </si>
  <si>
    <t>254405120</t>
  </si>
  <si>
    <t>Přesun hmot pro izolace proti vodě, vlhkosti a plynům  stanovený z hmotnosti přesunovaného materiálu vodorovná dopravní vzdálenost do 50 m v objektech výšky přes 12 do 60 m</t>
  </si>
  <si>
    <t>998711181</t>
  </si>
  <si>
    <t>Příplatek k přesunu hmot tonážní 711 prováděný bez použití mechanizace</t>
  </si>
  <si>
    <t>-1853795460</t>
  </si>
  <si>
    <t>Přesun hmot pro izolace proti vodě, vlhkosti a plynům  stanovený z hmotnosti přesunovaného materiálu Příplatek k cenám za přesun prováděný bez použití mechanizace pro jakoukoliv výšku objektu</t>
  </si>
  <si>
    <t>721</t>
  </si>
  <si>
    <t>Zdravotechnika - vnitřní kanalizace</t>
  </si>
  <si>
    <t>721171803</t>
  </si>
  <si>
    <t>Demontáž potrubí z PVC do D 75</t>
  </si>
  <si>
    <t>558923143</t>
  </si>
  <si>
    <t>Demontáž potrubí z novodurových trub  odpadních nebo připojovacích do D 75</t>
  </si>
  <si>
    <t>" 1.pp - 1.část mč.S.03 umyvadlo" 0,5</t>
  </si>
  <si>
    <t>" 1.pp - střed  mč.S.28 a S.30 umyvadla  " 2*0,5</t>
  </si>
  <si>
    <t>" 1.pp - 2.část  mč.S.40 umyvadlo a sprcha " 0,5+1,5</t>
  </si>
  <si>
    <t>" 1. np mč.112 od umyvadla a vany " 0,5+1,5</t>
  </si>
  <si>
    <t>" 2.np - stěny 1.část mč.2.07 od umyvadla " 0,5</t>
  </si>
  <si>
    <t>" 2.np - stěny střed mč.2.09 a 2.11 od umyvadla a sprchy " 2*0,5+1,5</t>
  </si>
  <si>
    <t>" 2.np - stěny střed mč. 2.17,2.21,2.24 a 2.25 - od umyvadla a dřezů " 4*0,5</t>
  </si>
  <si>
    <t>" 2.np - stěny 2.část mč.2.38 až 2.40  od umyvadla a sprchy " 2*0,5+1,5</t>
  </si>
  <si>
    <t>"3. np mč.3.07,3.10, 3.14 a 3.16 -3x umyvadla a 2x sprchy  " (0,5+1,5*2)+0,5*2</t>
  </si>
  <si>
    <t>"3. np mč.3.19,3.21, 3.23 -3x umyvadla - zrušit " 0,5*3</t>
  </si>
  <si>
    <t>"3. np mč.3.38 od umyvadla a sprchy   " 0,5+1,5</t>
  </si>
  <si>
    <t>721173723</t>
  </si>
  <si>
    <t>Potrubí kanalizační z PE připojovací DN 50</t>
  </si>
  <si>
    <t>261225472</t>
  </si>
  <si>
    <t>Potrubí z plastových trub polyetylenové svařované připojovací DN 50</t>
  </si>
  <si>
    <t>" 1. np mč.112 od umyvadla a sprchy " (1,5+1,0)</t>
  </si>
  <si>
    <t>" 2.np - stěny střed mč. 2.17,2.21 a 2.24 - od umyvadla a dřezů " 3*0,5</t>
  </si>
  <si>
    <t>" 2.np - stěny 2.část mč.2.38 a 2.40  od umyvadla a sprchy " 2*0,5+1,5</t>
  </si>
  <si>
    <t>22</t>
  </si>
  <si>
    <t>721211401</t>
  </si>
  <si>
    <t>Vpusť podlahová s vodorovným odtokem DN 40/50</t>
  </si>
  <si>
    <t>kus</t>
  </si>
  <si>
    <t>558491999</t>
  </si>
  <si>
    <t>Podlahové vpusti s vodorovným odtokem DN 40/50</t>
  </si>
  <si>
    <t>" 1. np mč.112 sprchy " 1</t>
  </si>
  <si>
    <t>23</t>
  </si>
  <si>
    <t>721212123</t>
  </si>
  <si>
    <t>Odtokový sprchový žlab délky 800 mm s krycím roštem a zápachovou uzávěrkou</t>
  </si>
  <si>
    <t>611500459</t>
  </si>
  <si>
    <t>Odtokové sprchové žlaby se zápachovou uzávěrkou a krycím roštem délky 800 mm</t>
  </si>
  <si>
    <t>"1. pp mč.S.40 - sprcha " 1</t>
  </si>
  <si>
    <t>"2. np mč.2.11 - sprcha " 1</t>
  </si>
  <si>
    <t>"2. np mč.2.38 - sprcha " 1</t>
  </si>
  <si>
    <t>"3. np mč.3.07- sprchy   " 2</t>
  </si>
  <si>
    <t>"3. np mč.3.38 - sprcha  " 1</t>
  </si>
  <si>
    <t>24</t>
  </si>
  <si>
    <t>721290111</t>
  </si>
  <si>
    <t>Zkouška těsnosti potrubí kanalizace vodou do DN 125</t>
  </si>
  <si>
    <t>-1343186158</t>
  </si>
  <si>
    <t>Zkouška těsnosti kanalizace  v objektech vodou do DN 125</t>
  </si>
  <si>
    <t>25</t>
  </si>
  <si>
    <t>998721103</t>
  </si>
  <si>
    <t>Přesun hmot tonážní pro vnitřní kanalizace v objektech v do 24 m</t>
  </si>
  <si>
    <t>-1884053493</t>
  </si>
  <si>
    <t>Přesun hmot pro vnitřní kanalizace  stanovený z hmotnosti přesunovaného materiálu vodorovná dopravní vzdálenost do 50 m v objektech výšky přes 12 do 24 m</t>
  </si>
  <si>
    <t>26</t>
  </si>
  <si>
    <t>998721181</t>
  </si>
  <si>
    <t>Příplatek k přesunu hmot tonážní 721 prováděný bez použití mechanizace</t>
  </si>
  <si>
    <t>547618202</t>
  </si>
  <si>
    <t>Přesun hmot pro vnitřní kanalizace  stanovený z hmotnosti přesunovaného materiálu Příplatek k ceně za přesun prováděný bez použití mechanizace pro jakoukoliv výšku objektu</t>
  </si>
  <si>
    <t>722</t>
  </si>
  <si>
    <t>Zdravotechnika - vnitřní vodovod</t>
  </si>
  <si>
    <t>27</t>
  </si>
  <si>
    <t>722130801</t>
  </si>
  <si>
    <t>Demontáž potrubí ocelové pozinkované závitové do DN 25</t>
  </si>
  <si>
    <t>-160684927</t>
  </si>
  <si>
    <t>Demontáž potrubí z ocelových trubek pozinkovaných  závitových do DN 25</t>
  </si>
  <si>
    <t>" 1.pp - 1.část mč.S.03 a S.04  " 3*0,5</t>
  </si>
  <si>
    <t>" 1.pp - stěny střed  mč.S.28 až S.31  " 7*0,5</t>
  </si>
  <si>
    <t>" 1.pp - stěny 2.část   mč.S.40 a S.41  " (3*0,5+2*1,5)</t>
  </si>
  <si>
    <t>" 1. np mč.112 od umyvadla a vany " (0,5+1,5)*2</t>
  </si>
  <si>
    <t>" 2.np - stěny 1.část mč.2.07 od umyvadla " 0,5*2</t>
  </si>
  <si>
    <t>" 2.np - stěny střed mč.2.09 a 2.11 od umyvadla a sprchy " (2*0,5+1,5)*2</t>
  </si>
  <si>
    <t>" 2.np - stěny střed mč. 2.17,2.21,2.24 a 2.25 - od umyvadla a dřezů " 4*0,5*2</t>
  </si>
  <si>
    <t>" 2.np - stěny 2.část mč.2.38 až 2.40  od umyvadla a sprchy " (2*0,5+1,5)*2</t>
  </si>
  <si>
    <t>"3. np mč.3.07,3.10, 3.14 a 3.16 -3x umyvadla a 2x sprchy  " (0,5+1,5*2)*2+0,5*2*2</t>
  </si>
  <si>
    <t>"3. np mč.3.19,3.21, 3.23 -3x umyvadla - zrušit " 0,5*3*2</t>
  </si>
  <si>
    <t>"3.np mč.3.04, 3.27 a 3.37 - od dřezů " 0,5*3*2</t>
  </si>
  <si>
    <t>"3. np mč.3.38 od umyvadla a sprchy   " (0,5+1,5)*2</t>
  </si>
  <si>
    <t>28</t>
  </si>
  <si>
    <t>722173231</t>
  </si>
  <si>
    <t>Potrubí vodovodní plastové pevné spoj lepením 16x2,0 mm</t>
  </si>
  <si>
    <t>205334813</t>
  </si>
  <si>
    <t>Potrubí z plastových trubek pevné spojované lepením D 16 x 2,0</t>
  </si>
  <si>
    <t>" 2.np - stěny střed mč. 2.17,2.21 a 2.24 - od umyvadla a dřezů " 3*0,5*2</t>
  </si>
  <si>
    <t>29</t>
  </si>
  <si>
    <t>722181221</t>
  </si>
  <si>
    <t>Ochrana vodovodního potrubí přilepenými termoizolačními trubicemi z PE tl do 9 mm DN do 22 mm</t>
  </si>
  <si>
    <t>727386615</t>
  </si>
  <si>
    <t>Ochrana potrubí  termoizolačními trubicemi z pěnového polyetylenu PE přilepenými v příčných a podélných spojích, tloušťky izolace přes 6 do 9 mm, vnitřního průměru izolace DN do 22 mm</t>
  </si>
  <si>
    <t>30</t>
  </si>
  <si>
    <t>722290234</t>
  </si>
  <si>
    <t>Proplach a dezinfekce vodovodního potrubí do DN 80</t>
  </si>
  <si>
    <t>1826431897</t>
  </si>
  <si>
    <t>Zkoušky, proplach a desinfekce vodovodního potrubí  proplach a desinfekce vodovodního potrubí do DN 80</t>
  </si>
  <si>
    <t>31</t>
  </si>
  <si>
    <t>998722103</t>
  </si>
  <si>
    <t>Přesun hmot tonážní pro vnitřní vodovod v objektech v do 24 m</t>
  </si>
  <si>
    <t>-874742174</t>
  </si>
  <si>
    <t>Přesun hmot pro vnitřní vodovod  stanovený z hmotnosti přesunovaného materiálu vodorovná dopravní vzdálenost do 50 m v objektech výšky přes 12 do 24 m</t>
  </si>
  <si>
    <t>32</t>
  </si>
  <si>
    <t>998722181</t>
  </si>
  <si>
    <t>Příplatek k přesunu hmot tonážní 722 prováděný bez použití mechanizace</t>
  </si>
  <si>
    <t>729148470</t>
  </si>
  <si>
    <t>Přesun hmot pro vnitřní vodovod  stanovený z hmotnosti přesunovaného materiálu Příplatek k ceně za přesun prováděný bez použití mechanizace pro jakoukoliv výšku objektu</t>
  </si>
  <si>
    <t>725</t>
  </si>
  <si>
    <t>Zdravotechnika - zařizovací předměty</t>
  </si>
  <si>
    <t>33</t>
  </si>
  <si>
    <t>725110814</t>
  </si>
  <si>
    <t>Demontáž klozetu Kombi, odsávací</t>
  </si>
  <si>
    <t>soubor</t>
  </si>
  <si>
    <t>364154494</t>
  </si>
  <si>
    <t>Demontáž klozetů  odsávacích nebo kombinačních</t>
  </si>
  <si>
    <t>" 1.pp - 1.část mč.S.03 a S.04  " 1</t>
  </si>
  <si>
    <t>" 1.pp - střed  mč.S.28 až S.31  " 3</t>
  </si>
  <si>
    <t>" 1.pp - 2.část   mč.S.40 a S.41  " 1</t>
  </si>
  <si>
    <t>"1. np mč.1.11 " 1</t>
  </si>
  <si>
    <t>"2. np mč.2.09 a 2.39 " 2</t>
  </si>
  <si>
    <t>"3. np mč. 3.09  " 1</t>
  </si>
  <si>
    <t>"3. np mč.3.39  " 1</t>
  </si>
  <si>
    <t>34</t>
  </si>
  <si>
    <t>725119122</t>
  </si>
  <si>
    <t>Montáž klozetových mís kombi</t>
  </si>
  <si>
    <t>-1591110935</t>
  </si>
  <si>
    <t>Zařízení záchodů montáž klozetových mís kombi</t>
  </si>
  <si>
    <t>35</t>
  </si>
  <si>
    <t>M</t>
  </si>
  <si>
    <t>64232051</t>
  </si>
  <si>
    <t>klozet keramický kombinovaný hluboké splachování odpad vodorovný bílý 630x360x770mm</t>
  </si>
  <si>
    <t>-1761077207</t>
  </si>
  <si>
    <t>36</t>
  </si>
  <si>
    <t>725210821</t>
  </si>
  <si>
    <t>Demontáž umyvadel bez výtokových armatur</t>
  </si>
  <si>
    <t>-2103395872</t>
  </si>
  <si>
    <t>Demontáž umyvadel  bez výtokových armatur umyvadel</t>
  </si>
  <si>
    <t>" 1.pp - 1.část mč.S.03 - umyvadlo " 1</t>
  </si>
  <si>
    <t>" 1.pp -  střed  mč.S.28 a S.30 - umyvadlo " 2</t>
  </si>
  <si>
    <t>" 1.pp - 2.část   mč.S.40 - umyvadlo  " 1</t>
  </si>
  <si>
    <t>" 1. np mč.112 - umyvadlo " 1</t>
  </si>
  <si>
    <t>"2. np mč.2.07,2.09 a 2.11 - umyvadlo " 3</t>
  </si>
  <si>
    <t>"2. np mč.2.17 a 2.25 - umyvadlo " 2</t>
  </si>
  <si>
    <t>"2. np mč.2.38 a 2.40 - umyvadlo " 2</t>
  </si>
  <si>
    <t>"3. np mč.3.10,3,14 a 3.16 - umyvadlo " 3</t>
  </si>
  <si>
    <t>"3. np mč.3.19,3,21 a 3.23 - umyvadlo " 3</t>
  </si>
  <si>
    <t>"3. np mč.3.38 - umyvadlo " 1</t>
  </si>
  <si>
    <t>37</t>
  </si>
  <si>
    <t>725219101</t>
  </si>
  <si>
    <t>Montáž umyvadla připevněného na konzoly</t>
  </si>
  <si>
    <t>869880204</t>
  </si>
  <si>
    <t>Umyvadla montáž umyvadel ostatních typů na konzoly</t>
  </si>
  <si>
    <t>" 1.pp - 1.část mč.S.03  - umyvadlo " 1</t>
  </si>
  <si>
    <t>" 1.pp - 2.část   mč.S.40 - umyvadlo " 1</t>
  </si>
  <si>
    <t>" 1. np mč.112 umyvadla " 1</t>
  </si>
  <si>
    <t>"2. np mč.2.17  - umyvadlo " 1</t>
  </si>
  <si>
    <t>38</t>
  </si>
  <si>
    <t>64211007</t>
  </si>
  <si>
    <t>umyvadlo keramické závěsné bílé 650x485mm</t>
  </si>
  <si>
    <t>1424888031</t>
  </si>
  <si>
    <t>39</t>
  </si>
  <si>
    <t>725220841</t>
  </si>
  <si>
    <t>Demontáž van ocelová rohová</t>
  </si>
  <si>
    <t>2039508550</t>
  </si>
  <si>
    <t>Demontáž van  ocelových rohových</t>
  </si>
  <si>
    <t>" 1. np mč.112" 1</t>
  </si>
  <si>
    <t>40</t>
  </si>
  <si>
    <t>725240812</t>
  </si>
  <si>
    <t>Demontáž vaniček sprchových bez výtokových armatur</t>
  </si>
  <si>
    <t>198844542</t>
  </si>
  <si>
    <t>Demontáž sprchových kabin a vaniček  bez výtokových armatur vaniček</t>
  </si>
  <si>
    <t>"1. pp mč.S.40 - sprcha  " 1</t>
  </si>
  <si>
    <t>"2. np mč.2.38 - sprcha  " 1</t>
  </si>
  <si>
    <t>"3. np mč.3.07 - sprcha " 2</t>
  </si>
  <si>
    <t>"3. np mč.3.38 - sprcha " 1</t>
  </si>
  <si>
    <t>41</t>
  </si>
  <si>
    <t>725244904</t>
  </si>
  <si>
    <t>Montáž sprchových dveří</t>
  </si>
  <si>
    <t>2048495618</t>
  </si>
  <si>
    <t>Sprchové dveře a zástěny montáž sprchových dveří</t>
  </si>
  <si>
    <t>42</t>
  </si>
  <si>
    <t>554960001R</t>
  </si>
  <si>
    <t>Sprchové dveře shrnovací plast 80-110/200 cm do zděného sprchovéhom koutu</t>
  </si>
  <si>
    <t>ks</t>
  </si>
  <si>
    <t>989106006</t>
  </si>
  <si>
    <t>43</t>
  </si>
  <si>
    <t>725244907</t>
  </si>
  <si>
    <t>Montáž zástěny sprchové rohové (sprchový kout)</t>
  </si>
  <si>
    <t>-1032888135</t>
  </si>
  <si>
    <t>Sprchové dveře a zástěny montáž sprchové zástěny rohové (kout)</t>
  </si>
  <si>
    <t>" 1. np mč.112 " 1</t>
  </si>
  <si>
    <t>44</t>
  </si>
  <si>
    <t>554960002R</t>
  </si>
  <si>
    <t xml:space="preserve">Sprchová zástěna 95/90/200 cm s dveřmi plastová rohová </t>
  </si>
  <si>
    <t>138112513</t>
  </si>
  <si>
    <t>45</t>
  </si>
  <si>
    <t>725310823</t>
  </si>
  <si>
    <t>Demontáž dřez jednoduchý vestavěný v kuchyňských sestavách bez výtokových armatur</t>
  </si>
  <si>
    <t>653534770</t>
  </si>
  <si>
    <t>Demontáž dřezů jednodílných  bez výtokových armatur vestavěných v kuchyňských sestavách</t>
  </si>
  <si>
    <t xml:space="preserve">" 1.np mč.1.05 - pro  nový obklad " 1 </t>
  </si>
  <si>
    <t xml:space="preserve">" 2.np mč.2.21 a 2.24  - pro  nový obklad " 2 </t>
  </si>
  <si>
    <t>"3.np mč.3.04, 3.27 a 3.37  - pro  nový obklad " 3</t>
  </si>
  <si>
    <t>46</t>
  </si>
  <si>
    <t>725820802</t>
  </si>
  <si>
    <t>Demontáž baterie stojánkové do jednoho otvoru</t>
  </si>
  <si>
    <t>1099427461</t>
  </si>
  <si>
    <t>Demontáž baterií  stojánkových do 1 otvoru</t>
  </si>
  <si>
    <t>" 1.pp -  střed  mč.S.28 a S.30  - umyvadla " 2</t>
  </si>
  <si>
    <t>" 1.pp - 2.část   mč.S.40  - umyvadlo " 1</t>
  </si>
  <si>
    <t>" 1. np mč.1.12 umyvadla " 1</t>
  </si>
  <si>
    <t>" 1. np mč.1.05 dřezové " 1</t>
  </si>
  <si>
    <t>"2. np mč.2.17 a 2.25  - umyvadlo " 2</t>
  </si>
  <si>
    <t>"2. np mč.2.2.21 a 2.24  - dřez " 2</t>
  </si>
  <si>
    <t>"3.np mč.3.04, 3.27 a 3.37  -dřezové  pro  nový obklad " 3</t>
  </si>
  <si>
    <t>47</t>
  </si>
  <si>
    <t>725820801</t>
  </si>
  <si>
    <t>Demontáž baterie nástěnné do G 3 / 4</t>
  </si>
  <si>
    <t>-1209754977</t>
  </si>
  <si>
    <t>Demontáž baterií  nástěnných do G 3/4</t>
  </si>
  <si>
    <t>" 1. np mč.112 vany " 1</t>
  </si>
  <si>
    <t>"2. np mč.2.11 - sprchy " 1</t>
  </si>
  <si>
    <t>"2. np mč.2.38 - sprchy " 1</t>
  </si>
  <si>
    <t>48</t>
  </si>
  <si>
    <t>725829111</t>
  </si>
  <si>
    <t>Montáž baterie stojánkové dřezové  G 1/2</t>
  </si>
  <si>
    <t>-212726243</t>
  </si>
  <si>
    <t>Baterie dřezové montáž ostatních typů stojánkových G 1/2</t>
  </si>
  <si>
    <t>" 1. np mč.1.05 - dřezové  " 1</t>
  </si>
  <si>
    <t>"3.np mč.3.04, 3.27 a 3.37  - dřezové  pro  nový obklad " 3</t>
  </si>
  <si>
    <t>49</t>
  </si>
  <si>
    <t>55143128</t>
  </si>
  <si>
    <t>baterie dřezová stojánková do 1 otvoru horní výtok s otáčivým kulatým ústím dl ramínka 200mm</t>
  </si>
  <si>
    <t>1484432966</t>
  </si>
  <si>
    <t>50</t>
  </si>
  <si>
    <t>725829131</t>
  </si>
  <si>
    <t>Montáž baterie umyvadlové stojánkové G 1/2 ostatní typ</t>
  </si>
  <si>
    <t>808185122</t>
  </si>
  <si>
    <t>Baterie umyvadlové montáž ostatních typů stojánkových G 1/2</t>
  </si>
  <si>
    <t>" 1. np mč.112 umyvadla  " 1</t>
  </si>
  <si>
    <t>"2. np mč.2.17   - umyvadlo " 1</t>
  </si>
  <si>
    <t>51</t>
  </si>
  <si>
    <t>55144006</t>
  </si>
  <si>
    <t>baterie umyvadlová stojánková páková nízkotlaká otáčivé ústí</t>
  </si>
  <si>
    <t>-228227449</t>
  </si>
  <si>
    <t>52</t>
  </si>
  <si>
    <t>725849411</t>
  </si>
  <si>
    <t>Montáž baterie sprchová nástěnnás nastavitelnou výškou sprchy</t>
  </si>
  <si>
    <t>954960422</t>
  </si>
  <si>
    <t>Baterie sprchové montáž nástěnných baterií s nastavitelnou výškou sprchy</t>
  </si>
  <si>
    <t>" 1. np mč.112 sprchy  " 1</t>
  </si>
  <si>
    <t>53</t>
  </si>
  <si>
    <t>55145500</t>
  </si>
  <si>
    <t>baterie sprchová mosazná s mosaznou růžicí 1/2"x100 mm</t>
  </si>
  <si>
    <t>-1535682276</t>
  </si>
  <si>
    <t>54</t>
  </si>
  <si>
    <t>998725103</t>
  </si>
  <si>
    <t>Přesun hmot tonážní pro zařizovací předměty v objektech v do 24 m</t>
  </si>
  <si>
    <t>-96666072</t>
  </si>
  <si>
    <t>Přesun hmot pro zařizovací předměty  stanovený z hmotnosti přesunovaného materiálu vodorovná dopravní vzdálenost do 50 m v objektech výšky přes 12 do 24 m</t>
  </si>
  <si>
    <t>55</t>
  </si>
  <si>
    <t>998725181</t>
  </si>
  <si>
    <t>Příplatek k přesunu hmot tonážní 725 prováděný bez použití mechanizace</t>
  </si>
  <si>
    <t>-1448770343</t>
  </si>
  <si>
    <t>Přesun hmot pro zařizovací předměty  stanovený z hmotnosti přesunovaného materiálu Příplatek k cenám za přesun prováděný bez použití mechanizace pro jakoukoliv výšku objektu</t>
  </si>
  <si>
    <t>771</t>
  </si>
  <si>
    <t>Podlahy z dlaždic</t>
  </si>
  <si>
    <t>56</t>
  </si>
  <si>
    <t>771574115</t>
  </si>
  <si>
    <t>Montáž podlah keramických režných hladkých lepených flexibilním lepidlem do 22 ks/m2</t>
  </si>
  <si>
    <t>949105860</t>
  </si>
  <si>
    <t>Montáž podlah z dlaždic keramických  lepených flexibilním lepidlem režných nebo glazovaných hladkých přes 19 do 22 ks/ m2</t>
  </si>
  <si>
    <t>57</t>
  </si>
  <si>
    <t>59761155</t>
  </si>
  <si>
    <t>dlaždice keramické koupelnové(barevné) přes 19 do 25 ks/m2</t>
  </si>
  <si>
    <t>-686132920</t>
  </si>
  <si>
    <t>44,9*1,1 'Přepočtené koeficientem množství</t>
  </si>
  <si>
    <t>58</t>
  </si>
  <si>
    <t>771591111</t>
  </si>
  <si>
    <t>Podlahy penetrace podkladu</t>
  </si>
  <si>
    <t>888726080</t>
  </si>
  <si>
    <t>Podlahy - ostatní práce  penetrace podkladu</t>
  </si>
  <si>
    <t>59</t>
  </si>
  <si>
    <t>771591241</t>
  </si>
  <si>
    <t>Kontaktní izolace ve spojení s dlažbou z přířezů vnitřní kouty</t>
  </si>
  <si>
    <t>-366002106</t>
  </si>
  <si>
    <t>Izolace, separace, odvodnění ve spojení s dlažbou kontaktní izolace z přířezů vnitřní kout</t>
  </si>
  <si>
    <t>" 1.pp - 1.část mč.S.03 a S.04  " 2*4</t>
  </si>
  <si>
    <t>" 1.pp - stěny střed  mč.S.28 až S.31  " 5*4</t>
  </si>
  <si>
    <t>" 1.pp - stěny 2.část   mč.S.40 a S.41  " 4+8</t>
  </si>
  <si>
    <t>" 1.np - 1.část mč.1.11 a 1.12  " 4*2</t>
  </si>
  <si>
    <t>" 2.np - 1.část mč.2.07 " 4</t>
  </si>
  <si>
    <t>" 2.np - střed mč.2.09 a 2.11 " 6+4</t>
  </si>
  <si>
    <t>" 2.np - 2.část mč.2.38 a 2.39 " 10</t>
  </si>
  <si>
    <t>" 3.np - 1.část  mč.3.07,3.09 až 3.11 " 17</t>
  </si>
  <si>
    <t>" 3.np - 2.část mč.3.38 a 3.39 " 10</t>
  </si>
  <si>
    <t>60</t>
  </si>
  <si>
    <t>771591265</t>
  </si>
  <si>
    <t>Spoj kontaktní izolace ve spojení s dlažbou s napojením na stěnu z rohože</t>
  </si>
  <si>
    <t>2033900906</t>
  </si>
  <si>
    <t>Izolace, separace, odvodnění ve spojení s dlažbou spoj izolace s napojením na stěnu z rohože</t>
  </si>
  <si>
    <t>" mč.S.03 a S.04-WC s obkladem v.2,0m " (1,15+1,22*2+1,38)*2</t>
  </si>
  <si>
    <t>" mč.S.28 až S.32 s obkladem v.2,0m " (1,11*2+0,92*2+1,955+1,465+1,51+0,93*2+1,82)*2</t>
  </si>
  <si>
    <t>" mč.S.40 a S.41 WC s obkladem v.2,0m " (2,8+2,59+1,5+0,98)*2</t>
  </si>
  <si>
    <t>" 1.np - stěny 1.část mč.1.11 a 1.12 s obkladem " (1,975+0,925+2,28+2,4)*2</t>
  </si>
  <si>
    <t>" 2.np - 1.část mč.2.07 " (2,05+1,18)*2</t>
  </si>
  <si>
    <t>"2.np-stěny-střed s obkladem mč.2.09 a 2.11 "(0,93+0,425+1,985+1,975+1,045)*2</t>
  </si>
  <si>
    <t>"2.np-2.část-s obkladem mč.2.38,2.39" (1,735+1,5*2+0,95+0,8)*2</t>
  </si>
  <si>
    <t>"3.np-stěny-1.část s obkladem"(1,79+1,885+0,9)*2+(1,06+1,475)*2+(0,995+1,75+0,92+2,1)*2</t>
  </si>
  <si>
    <t>"3.np-2.část-stěny s obkladem" (1,92+1,285+0,9)*2+(1,12+1,285)*2</t>
  </si>
  <si>
    <t>61</t>
  </si>
  <si>
    <t>771990111</t>
  </si>
  <si>
    <t>Vyrovnání podkladu samonivelační stěrkou tl 4 mm pevnosti 15 Mpa</t>
  </si>
  <si>
    <t>-243320377</t>
  </si>
  <si>
    <t>Vyrovnání podkladní vrstvy  samonivelační stěrkou tl. 4 mm, min. pevnosti 15 MPa</t>
  </si>
  <si>
    <t>62</t>
  </si>
  <si>
    <t>998771103</t>
  </si>
  <si>
    <t>Přesun hmot tonážní pro podlahy z dlaždic v objektech v do 24 m</t>
  </si>
  <si>
    <t>-1362189071</t>
  </si>
  <si>
    <t>Přesun hmot pro podlahy z dlaždic stanovený z hmotnosti přesunovaného materiálu vodorovná dopravní vzdálenost do 50 m v objektech výšky přes 12 do 24 m</t>
  </si>
  <si>
    <t>63</t>
  </si>
  <si>
    <t>998771181</t>
  </si>
  <si>
    <t>Příplatek k přesunu hmot tonážní 771 prováděný bez použití mechanizace</t>
  </si>
  <si>
    <t>-2021438318</t>
  </si>
  <si>
    <t>Přesun hmot pro podlahy z dlaždic stanovený z hmotnosti přesunovaného materiálu Příplatek k ceně za přesun prováděný bez použití mechanizace pro jakoukoliv výšku objektu</t>
  </si>
  <si>
    <t>781</t>
  </si>
  <si>
    <t>Dokončovací práce - obklady</t>
  </si>
  <si>
    <t>64</t>
  </si>
  <si>
    <t>781474114</t>
  </si>
  <si>
    <t>Montáž obkladů vnitřních keramických hladkých do 22 ks/m2 lepených flexibilním lepidlem</t>
  </si>
  <si>
    <t>-1233877979</t>
  </si>
  <si>
    <t>Montáž obkladů vnitřních stěn z dlaždic keramických  lepených flexibilním lepidlem režných nebo glazovaných hladkých přes 19 do 22 ks/m2</t>
  </si>
  <si>
    <t>" 2.np - stěny - 1.část mč.2.07 " (2,025+1,18)*2*2,0</t>
  </si>
  <si>
    <t xml:space="preserve">" odpočet otvorů " -(0,64*0,23+0,67*2,0) </t>
  </si>
  <si>
    <t>" přípočet ostění otvoru okna " (0,64+2*0,23)*0,2</t>
  </si>
  <si>
    <t>"2.np-stěny-střed s obkladem mč.2.09 a 2.11 "(0,93+0,425+1,985+1,975+1,045)*2*2,0</t>
  </si>
  <si>
    <t>"odpočet vnitřních dveří a okna"-(0,6*2,0*2+0,71*0,745)</t>
  </si>
  <si>
    <t>"přípošet ostění okna"(0,71+2*0,745)*0,2</t>
  </si>
  <si>
    <t>" 2.np střed - mč.2.17 za umyvadlem " 1,88*1,50</t>
  </si>
  <si>
    <t>"2.np-2.část-s obkladem mč.2.28 až 2.33,2.38,2.39" (1,3+1,13*3+0,8)*1,8+(3,28+1,2)*2,485+(1,735+1,5*2+0,95+0,8)*2*2,0</t>
  </si>
  <si>
    <t xml:space="preserve">"3.np-stěny-1.část s obkladem"(1,79+1,885+0,9)*2*2,0+(1,06+1,475)*2*2,0+(0,995+1,75+0,92+2,1)*2*2,0 </t>
  </si>
  <si>
    <t>" odpočet dveří a luxfer " -(0,6*2,0*5+0,725*0,25)</t>
  </si>
  <si>
    <t>"3.np - střed mč.3.14,3.16  - obklad za umyvadlem " 1,8*1,525+1,5*1,535</t>
  </si>
  <si>
    <t>65</t>
  </si>
  <si>
    <t>59761040</t>
  </si>
  <si>
    <t>obkládačky keramické koupelnové (bílé i barevné) přes 19 do 22 ks/m2</t>
  </si>
  <si>
    <t>-163895231</t>
  </si>
  <si>
    <t>213,032*1,1 'Přepočtené koeficientem množství</t>
  </si>
  <si>
    <t>66</t>
  </si>
  <si>
    <t>781474117</t>
  </si>
  <si>
    <t>Montáž obkladů vnitřních keramických hladkých do 45 ks/m2 lepených flexibilním lepidlem</t>
  </si>
  <si>
    <t>1420085462</t>
  </si>
  <si>
    <t>Montáž obkladů vnitřních stěn z dlaždic keramických  lepených flexibilním lepidlem režných nebo glazovaných hladkých přes 35 do 45 ks/m2</t>
  </si>
  <si>
    <t>" mč.S.03 a S.04-WC s obkladem v.2,0m " (1,15+1,22*2+1,38)*2*2,0</t>
  </si>
  <si>
    <t>" mč.S.28 až S.32 s obkladem v.2,0m " (1,11*2+0,92*2+1,955+1,465+1,51+0,93*2+1,82)*2*2,0</t>
  </si>
  <si>
    <t>" odpočet otvorů oken v obkladu " -0,475*0,73</t>
  </si>
  <si>
    <t>" odpočet dveří " -0,6*2,0*8</t>
  </si>
  <si>
    <t>" přípoč.ostění otvorů oken v obkladu " (0,475+2*0,73)*0,5</t>
  </si>
  <si>
    <t>" mč.S.40 a S.41 WC s obkladem v.2,0m " (2,8+2,59+1,5+0,98)*2*2,0</t>
  </si>
  <si>
    <t>" odpočet dveří " -0,6*2,0*2-0,8*2,0</t>
  </si>
  <si>
    <t>67</t>
  </si>
  <si>
    <t>59761039</t>
  </si>
  <si>
    <t>obkládačky keramické koupelnové (bílé i barevné) přes 22 do 25 ks/m2</t>
  </si>
  <si>
    <t>-605919543</t>
  </si>
  <si>
    <t>94,871*1,1 'Přepočtené koeficientem množství</t>
  </si>
  <si>
    <t>68</t>
  </si>
  <si>
    <t>781494111</t>
  </si>
  <si>
    <t>Plastové profily rohové lepené flexibilním lepidlem</t>
  </si>
  <si>
    <t>1323908283</t>
  </si>
  <si>
    <t>Ostatní prvky  plastové profily ukončovací a dilatační lepené flexibilním lepidlem rohové</t>
  </si>
  <si>
    <t>" 1.pp - stěny mč.28 až 32 " 2,0+0,475+2*0,73</t>
  </si>
  <si>
    <t>" 1.pp - stěny mč.40 až 41 " 2,0*4</t>
  </si>
  <si>
    <t>" 1.np - stěny 1.část mč.1.11 a 1.12 s obkladem " 0,585+2*0,9+0,86+2*1,145</t>
  </si>
  <si>
    <t>"1.np mč.1.05 - za kuchyňskou linkou " 1,5*2</t>
  </si>
  <si>
    <t>" 2.np - stěny - 1.část mč.2.07 " 0,64+2*0,23</t>
  </si>
  <si>
    <t>"2.np-stěny-střed s obkladem mč.2.09  " 0,71+2*0,745+2*1,975</t>
  </si>
  <si>
    <t>" 2.np střed - mč.2.21 a 2.24 za kuchyňskou linkou " 1,5</t>
  </si>
  <si>
    <t>" 2.np - stěny 2.část mč.2.38 a 2.40 s obkladem " 2*2,0+0,565+0,15+1,705</t>
  </si>
  <si>
    <t>"3. np - stěny  1.část mč.3.04 - za kuch.linkou "1,5*3+0,875</t>
  </si>
  <si>
    <t>"3. np - stěny  1.část mč.3.07 - sprcha a 3.10 nad umyvadlem " 2*2,0+0,995</t>
  </si>
  <si>
    <t>"3. np mč.3.38 - sprcha " 2*2,0</t>
  </si>
  <si>
    <t>69</t>
  </si>
  <si>
    <t>781495111</t>
  </si>
  <si>
    <t>Penetrace podkladu vnitřních obkladů</t>
  </si>
  <si>
    <t>-903718916</t>
  </si>
  <si>
    <t>Ostatní prvky  ostatní práce penetrace podkladu</t>
  </si>
  <si>
    <t>70</t>
  </si>
  <si>
    <t>781495141</t>
  </si>
  <si>
    <t>Průnik obkladem kruhový do DN 30 bez izolace</t>
  </si>
  <si>
    <t>2123926421</t>
  </si>
  <si>
    <t>Ostatní prvky  průnik obkladem kruhový, bez izolace do 30 DN</t>
  </si>
  <si>
    <t>" 1.pp - stěny1.část mč.S.03 a S.04  " 3</t>
  </si>
  <si>
    <t>" 1.pp - stěny střed  mč.S.28 až S.31  " 7</t>
  </si>
  <si>
    <t>" 1.pp - stěny 2.část   mč.S.40 a S.41  " 5</t>
  </si>
  <si>
    <t>" 1.np - stěny 1.část mč.1.11 a 1.12" 1+4+2</t>
  </si>
  <si>
    <t>" 2.np - stěny 1.část mč.2.07 " 2</t>
  </si>
  <si>
    <t>" 2.np - stěny střed mč.2.09 a 2.11 " 3+4</t>
  </si>
  <si>
    <t>" 2.np - stěny střed mč. 2.17,2.21 a 2.24 " 2*3</t>
  </si>
  <si>
    <t>" 2.np - stěny 2.část mč.2.38 až 2.40 " 5+2</t>
  </si>
  <si>
    <t>"3. np - stěny střed  mč.3.14 a 3.16 " 2*2</t>
  </si>
  <si>
    <t>"3.np mč.3.04, 3.27 a 3.37 - dřezů " 3*2</t>
  </si>
  <si>
    <t xml:space="preserve">"3. np stěny 1.část mč.3.07,3.09 až 3.11  " 8 </t>
  </si>
  <si>
    <t>"3. np stěny 2. část mč.3.38 a 3.39  " 5</t>
  </si>
  <si>
    <t>71</t>
  </si>
  <si>
    <t>781495142</t>
  </si>
  <si>
    <t>Průnik obkladem kruhový do DN 90 bez izolace</t>
  </si>
  <si>
    <t>713082805</t>
  </si>
  <si>
    <t>Ostatní prvky  průnik obkladem kruhový, bez izolace přes 30 do 90 DN</t>
  </si>
  <si>
    <t>" 1.pp - stěny1.část mč.S.03 a S.04  " 1</t>
  </si>
  <si>
    <t>" 1.pp - stěny střed  mč.S.28 až S.31  " 2</t>
  </si>
  <si>
    <t>" 1.pp - stěny 2.část   mč.S.40 a S.41  " 1</t>
  </si>
  <si>
    <t>" 1.np - stěny 1.část mč.1.05 a 1.12 " 1+1</t>
  </si>
  <si>
    <t>" 2.np - stěny 1.část mč.2.07 " 1</t>
  </si>
  <si>
    <t>" 2.np - stěny střed mč.2.09 a 2.11 " 1+1</t>
  </si>
  <si>
    <t>" 2.np - stěny střed mč. 2.17,2.21 a 2.24 " 3</t>
  </si>
  <si>
    <t>" 2.np - stěny 2.část mč.2.38 až 2.40  " 2</t>
  </si>
  <si>
    <t>"3. np stěny 1.část mč. 3.10  " 1</t>
  </si>
  <si>
    <t>"3. np - stěny střed  mč.3.14 a 3.16 " 2</t>
  </si>
  <si>
    <t>"3.np mč.3.04, 3.27 a 3.37 - dřezů " 3</t>
  </si>
  <si>
    <t>"3. np stěny 2. část mč.3.38 " 1</t>
  </si>
  <si>
    <t>72</t>
  </si>
  <si>
    <t>781495143</t>
  </si>
  <si>
    <t>Průnik obkladem kruhový přes DN 90 bez izolace</t>
  </si>
  <si>
    <t>-2019520031</t>
  </si>
  <si>
    <t>Ostatní prvky  průnik obkladem kruhový, bez izolace přes 90 DN</t>
  </si>
  <si>
    <t>" 1.pp - stěny střed  mč.S.28 až S.31  " 3</t>
  </si>
  <si>
    <t>" 1.np - stěny 1.část mč.1.11 " 1</t>
  </si>
  <si>
    <t>" 2.np - stěny střed mč.2.09 " 1</t>
  </si>
  <si>
    <t>" 2.np - stěny 2.část mč.2.39  " 1</t>
  </si>
  <si>
    <t>"3. np stěny 1.část mč. 3.11  " 1</t>
  </si>
  <si>
    <t>"3. np stěny 2. část mč.3.39 " 1</t>
  </si>
  <si>
    <t>73</t>
  </si>
  <si>
    <t>998781103</t>
  </si>
  <si>
    <t>Přesun hmot tonážní pro obklady keramické v objektech v do 24 m</t>
  </si>
  <si>
    <t>-1153627293</t>
  </si>
  <si>
    <t>Přesun hmot pro obklady keramické  stanovený z hmotnosti přesunovaného materiálu vodorovná dopravní vzdálenost do 50 m v objektech výšky přes 12 do 24 m</t>
  </si>
  <si>
    <t>74</t>
  </si>
  <si>
    <t>998781181</t>
  </si>
  <si>
    <t>Příplatek k přesunu hmot tonážní 781 prováděný bez použití mechanizace</t>
  </si>
  <si>
    <t>-807493431</t>
  </si>
  <si>
    <t>Přesun hmot pro obklady keramické  stanovený z hmotnosti přesunovaného materiálu Příplatek k cenám za přesun prováděný bez použití mechanizace pro jakoukoliv výšku objektu</t>
  </si>
  <si>
    <t>75</t>
  </si>
  <si>
    <t>134152422</t>
  </si>
  <si>
    <t>76</t>
  </si>
  <si>
    <t>864629703</t>
  </si>
  <si>
    <t>SO 03 - Rekonstrukce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</si>
  <si>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</si>
  <si>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</si>
  <si>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</si>
  <si>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</si>
  <si>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</si>
  <si>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21-M 0001</t>
  </si>
  <si>
    <t xml:space="preserve">Rekonstrukce elektroinstalace </t>
  </si>
  <si>
    <t xml:space="preserve">soubor </t>
  </si>
  <si>
    <t>1459484666</t>
  </si>
  <si>
    <t>P</t>
  </si>
  <si>
    <t>Poznámka k položce:
přenesená částka elektroinstalace dle přiloženého podrobného rozpočtu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</si>
  <si>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</si>
  <si>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</si>
  <si>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</si>
  <si>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</si>
  <si>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</si>
  <si>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</si>
  <si>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</si>
  <si>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</si>
  <si>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</si>
  <si>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</si>
  <si>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</si>
  <si>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</si>
  <si>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-136715734</t>
  </si>
  <si>
    <t>VRN3</t>
  </si>
  <si>
    <t>Zařízení staveniště</t>
  </si>
  <si>
    <t>032803000</t>
  </si>
  <si>
    <t>1779657467</t>
  </si>
  <si>
    <t>Ostatní vybavení staveniště</t>
  </si>
  <si>
    <t>Poznámka k položce:
náklady na vybudování, provoz, údržbu, zabezpečení, připojení a užívání inž. sítí, zrušení ZS a uvedení do původního stavu</t>
  </si>
  <si>
    <t>VRN4</t>
  </si>
  <si>
    <t>Inženýrská činnost</t>
  </si>
  <si>
    <t>045203000</t>
  </si>
  <si>
    <t>Kompletační činnost</t>
  </si>
  <si>
    <t>-1854586587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</si>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</sst>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75.6" customHeight="1">
      <c r="B20" s="26"/>
      <c r="C20" s="27"/>
      <c r="D20" s="27"/>
      <c r="E20" s="42" t="s">
        <v>36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38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39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40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41</v>
      </c>
      <c r="E26" s="52"/>
      <c r="F26" s="53" t="s">
        <v>42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43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44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45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46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48</v>
      </c>
      <c r="U32" s="59"/>
      <c r="V32" s="59"/>
      <c r="W32" s="59"/>
      <c r="X32" s="61" t="s">
        <v>49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2018J-087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Dětský domov Plesná, Nádražní 338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Plesná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23. 10. 2018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51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52</v>
      </c>
      <c r="D49" s="95"/>
      <c r="E49" s="95"/>
      <c r="F49" s="95"/>
      <c r="G49" s="95"/>
      <c r="H49" s="96"/>
      <c r="I49" s="97" t="s">
        <v>53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54</v>
      </c>
      <c r="AH49" s="95"/>
      <c r="AI49" s="95"/>
      <c r="AJ49" s="95"/>
      <c r="AK49" s="95"/>
      <c r="AL49" s="95"/>
      <c r="AM49" s="95"/>
      <c r="AN49" s="97" t="s">
        <v>55</v>
      </c>
      <c r="AO49" s="95"/>
      <c r="AP49" s="95"/>
      <c r="AQ49" s="99" t="s">
        <v>56</v>
      </c>
      <c r="AR49" s="70"/>
      <c r="AS49" s="100" t="s">
        <v>57</v>
      </c>
      <c r="AT49" s="101" t="s">
        <v>58</v>
      </c>
      <c r="AU49" s="101" t="s">
        <v>59</v>
      </c>
      <c r="AV49" s="101" t="s">
        <v>60</v>
      </c>
      <c r="AW49" s="101" t="s">
        <v>61</v>
      </c>
      <c r="AX49" s="101" t="s">
        <v>62</v>
      </c>
      <c r="AY49" s="101" t="s">
        <v>63</v>
      </c>
      <c r="AZ49" s="101" t="s">
        <v>64</v>
      </c>
      <c r="BA49" s="101" t="s">
        <v>65</v>
      </c>
      <c r="BB49" s="101" t="s">
        <v>66</v>
      </c>
      <c r="BC49" s="101" t="s">
        <v>67</v>
      </c>
      <c r="BD49" s="102" t="s">
        <v>68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69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ROUND(SUM(AG52:AG55),2)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ROUND(SUM(AS52:AS55),2)</f>
        <v>0</v>
      </c>
      <c r="AT51" s="112">
        <f>ROUND(SUM(AV51:AW51),2)</f>
        <v>0</v>
      </c>
      <c r="AU51" s="113">
        <f>ROUND(SUM(AU52:AU55),5)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ROUND(SUM(AZ52:AZ55),2)</f>
        <v>0</v>
      </c>
      <c r="BA51" s="112">
        <f>ROUND(SUM(BA52:BA55),2)</f>
        <v>0</v>
      </c>
      <c r="BB51" s="112">
        <f>ROUND(SUM(BB52:BB55),2)</f>
        <v>0</v>
      </c>
      <c r="BC51" s="112">
        <f>ROUND(SUM(BC52:BC55),2)</f>
        <v>0</v>
      </c>
      <c r="BD51" s="114">
        <f>ROUND(SUM(BD52:BD55),2)</f>
        <v>0</v>
      </c>
      <c r="BS51" s="115" t="s">
        <v>70</v>
      </c>
      <c r="BT51" s="115" t="s">
        <v>71</v>
      </c>
      <c r="BU51" s="116" t="s">
        <v>72</v>
      </c>
      <c r="BV51" s="115" t="s">
        <v>73</v>
      </c>
      <c r="BW51" s="115" t="s">
        <v>7</v>
      </c>
      <c r="BX51" s="115" t="s">
        <v>74</v>
      </c>
      <c r="CL51" s="115" t="s">
        <v>21</v>
      </c>
    </row>
    <row r="52" spans="1:91" s="5" customFormat="1" ht="28.8" customHeight="1">
      <c r="A52" s="117" t="s">
        <v>75</v>
      </c>
      <c r="B52" s="118"/>
      <c r="C52" s="119"/>
      <c r="D52" s="120" t="s">
        <v>76</v>
      </c>
      <c r="E52" s="120"/>
      <c r="F52" s="120"/>
      <c r="G52" s="120"/>
      <c r="H52" s="120"/>
      <c r="I52" s="121"/>
      <c r="J52" s="120" t="s">
        <v>77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'SO 01 - Opravy omítek a m...'!J27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78</v>
      </c>
      <c r="AR52" s="124"/>
      <c r="AS52" s="125">
        <v>0</v>
      </c>
      <c r="AT52" s="126">
        <f>ROUND(SUM(AV52:AW52),2)</f>
        <v>0</v>
      </c>
      <c r="AU52" s="127">
        <f>'SO 01 - Opravy omítek a m...'!P82</f>
        <v>0</v>
      </c>
      <c r="AV52" s="126">
        <f>'SO 01 - Opravy omítek a m...'!J30</f>
        <v>0</v>
      </c>
      <c r="AW52" s="126">
        <f>'SO 01 - Opravy omítek a m...'!J31</f>
        <v>0</v>
      </c>
      <c r="AX52" s="126">
        <f>'SO 01 - Opravy omítek a m...'!J32</f>
        <v>0</v>
      </c>
      <c r="AY52" s="126">
        <f>'SO 01 - Opravy omítek a m...'!J33</f>
        <v>0</v>
      </c>
      <c r="AZ52" s="126">
        <f>'SO 01 - Opravy omítek a m...'!F30</f>
        <v>0</v>
      </c>
      <c r="BA52" s="126">
        <f>'SO 01 - Opravy omítek a m...'!F31</f>
        <v>0</v>
      </c>
      <c r="BB52" s="126">
        <f>'SO 01 - Opravy omítek a m...'!F32</f>
        <v>0</v>
      </c>
      <c r="BC52" s="126">
        <f>'SO 01 - Opravy omítek a m...'!F33</f>
        <v>0</v>
      </c>
      <c r="BD52" s="128">
        <f>'SO 01 - Opravy omítek a m...'!F34</f>
        <v>0</v>
      </c>
      <c r="BT52" s="129" t="s">
        <v>79</v>
      </c>
      <c r="BV52" s="129" t="s">
        <v>73</v>
      </c>
      <c r="BW52" s="129" t="s">
        <v>80</v>
      </c>
      <c r="BX52" s="129" t="s">
        <v>7</v>
      </c>
      <c r="CL52" s="129" t="s">
        <v>21</v>
      </c>
      <c r="CM52" s="129" t="s">
        <v>79</v>
      </c>
    </row>
    <row r="53" spans="1:91" s="5" customFormat="1" ht="28.8" customHeight="1">
      <c r="A53" s="117" t="s">
        <v>75</v>
      </c>
      <c r="B53" s="118"/>
      <c r="C53" s="119"/>
      <c r="D53" s="120" t="s">
        <v>81</v>
      </c>
      <c r="E53" s="120"/>
      <c r="F53" s="120"/>
      <c r="G53" s="120"/>
      <c r="H53" s="120"/>
      <c r="I53" s="121"/>
      <c r="J53" s="120" t="s">
        <v>82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'SO 02 - Opravy obkladů a 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78</v>
      </c>
      <c r="AR53" s="124"/>
      <c r="AS53" s="125">
        <v>0</v>
      </c>
      <c r="AT53" s="126">
        <f>ROUND(SUM(AV53:AW53),2)</f>
        <v>0</v>
      </c>
      <c r="AU53" s="127">
        <f>'SO 02 - Opravy obkladů a ...'!P90</f>
        <v>0</v>
      </c>
      <c r="AV53" s="126">
        <f>'SO 02 - Opravy obkladů a ...'!J30</f>
        <v>0</v>
      </c>
      <c r="AW53" s="126">
        <f>'SO 02 - Opravy obkladů a ...'!J31</f>
        <v>0</v>
      </c>
      <c r="AX53" s="126">
        <f>'SO 02 - Opravy obkladů a ...'!J32</f>
        <v>0</v>
      </c>
      <c r="AY53" s="126">
        <f>'SO 02 - Opravy obkladů a ...'!J33</f>
        <v>0</v>
      </c>
      <c r="AZ53" s="126">
        <f>'SO 02 - Opravy obkladů a ...'!F30</f>
        <v>0</v>
      </c>
      <c r="BA53" s="126">
        <f>'SO 02 - Opravy obkladů a ...'!F31</f>
        <v>0</v>
      </c>
      <c r="BB53" s="126">
        <f>'SO 02 - Opravy obkladů a ...'!F32</f>
        <v>0</v>
      </c>
      <c r="BC53" s="126">
        <f>'SO 02 - Opravy obkladů a ...'!F33</f>
        <v>0</v>
      </c>
      <c r="BD53" s="128">
        <f>'SO 02 - Opravy obkladů a ...'!F34</f>
        <v>0</v>
      </c>
      <c r="BT53" s="129" t="s">
        <v>79</v>
      </c>
      <c r="BV53" s="129" t="s">
        <v>73</v>
      </c>
      <c r="BW53" s="129" t="s">
        <v>83</v>
      </c>
      <c r="BX53" s="129" t="s">
        <v>7</v>
      </c>
      <c r="CL53" s="129" t="s">
        <v>21</v>
      </c>
      <c r="CM53" s="129" t="s">
        <v>79</v>
      </c>
    </row>
    <row r="54" spans="1:91" s="5" customFormat="1" ht="14.4" customHeight="1">
      <c r="A54" s="117" t="s">
        <v>75</v>
      </c>
      <c r="B54" s="118"/>
      <c r="C54" s="119"/>
      <c r="D54" s="120" t="s">
        <v>84</v>
      </c>
      <c r="E54" s="120"/>
      <c r="F54" s="120"/>
      <c r="G54" s="120"/>
      <c r="H54" s="120"/>
      <c r="I54" s="121"/>
      <c r="J54" s="120" t="s">
        <v>85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'SO 03 - Rekonstrukce elek...'!J27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78</v>
      </c>
      <c r="AR54" s="124"/>
      <c r="AS54" s="125">
        <v>0</v>
      </c>
      <c r="AT54" s="126">
        <f>ROUND(SUM(AV54:AW54),2)</f>
        <v>0</v>
      </c>
      <c r="AU54" s="127">
        <f>'SO 03 - Rekonstrukce elek...'!P78</f>
        <v>0</v>
      </c>
      <c r="AV54" s="126">
        <f>'SO 03 - Rekonstrukce elek...'!J30</f>
        <v>0</v>
      </c>
      <c r="AW54" s="126">
        <f>'SO 03 - Rekonstrukce elek...'!J31</f>
        <v>0</v>
      </c>
      <c r="AX54" s="126">
        <f>'SO 03 - Rekonstrukce elek...'!J32</f>
        <v>0</v>
      </c>
      <c r="AY54" s="126">
        <f>'SO 03 - Rekonstrukce elek...'!J33</f>
        <v>0</v>
      </c>
      <c r="AZ54" s="126">
        <f>'SO 03 - Rekonstrukce elek...'!F30</f>
        <v>0</v>
      </c>
      <c r="BA54" s="126">
        <f>'SO 03 - Rekonstrukce elek...'!F31</f>
        <v>0</v>
      </c>
      <c r="BB54" s="126">
        <f>'SO 03 - Rekonstrukce elek...'!F32</f>
        <v>0</v>
      </c>
      <c r="BC54" s="126">
        <f>'SO 03 - Rekonstrukce elek...'!F33</f>
        <v>0</v>
      </c>
      <c r="BD54" s="128">
        <f>'SO 03 - Rekonstrukce elek...'!F34</f>
        <v>0</v>
      </c>
      <c r="BT54" s="129" t="s">
        <v>79</v>
      </c>
      <c r="BV54" s="129" t="s">
        <v>73</v>
      </c>
      <c r="BW54" s="129" t="s">
        <v>86</v>
      </c>
      <c r="BX54" s="129" t="s">
        <v>7</v>
      </c>
      <c r="CL54" s="129" t="s">
        <v>21</v>
      </c>
      <c r="CM54" s="129" t="s">
        <v>79</v>
      </c>
    </row>
    <row r="55" spans="1:91" s="5" customFormat="1" ht="14.4" customHeight="1">
      <c r="A55" s="117" t="s">
        <v>75</v>
      </c>
      <c r="B55" s="118"/>
      <c r="C55" s="119"/>
      <c r="D55" s="120" t="s">
        <v>87</v>
      </c>
      <c r="E55" s="120"/>
      <c r="F55" s="120"/>
      <c r="G55" s="120"/>
      <c r="H55" s="120"/>
      <c r="I55" s="121"/>
      <c r="J55" s="120" t="s">
        <v>88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2">
        <f>'VON - Vedlejší a ostatní ...'!J27</f>
        <v>0</v>
      </c>
      <c r="AH55" s="121"/>
      <c r="AI55" s="121"/>
      <c r="AJ55" s="121"/>
      <c r="AK55" s="121"/>
      <c r="AL55" s="121"/>
      <c r="AM55" s="121"/>
      <c r="AN55" s="122">
        <f>SUM(AG55,AT55)</f>
        <v>0</v>
      </c>
      <c r="AO55" s="121"/>
      <c r="AP55" s="121"/>
      <c r="AQ55" s="123" t="s">
        <v>78</v>
      </c>
      <c r="AR55" s="124"/>
      <c r="AS55" s="130">
        <v>0</v>
      </c>
      <c r="AT55" s="131">
        <f>ROUND(SUM(AV55:AW55),2)</f>
        <v>0</v>
      </c>
      <c r="AU55" s="132">
        <f>'VON - Vedlejší a ostatní ...'!P80</f>
        <v>0</v>
      </c>
      <c r="AV55" s="131">
        <f>'VON - Vedlejší a ostatní ...'!J30</f>
        <v>0</v>
      </c>
      <c r="AW55" s="131">
        <f>'VON - Vedlejší a ostatní ...'!J31</f>
        <v>0</v>
      </c>
      <c r="AX55" s="131">
        <f>'VON - Vedlejší a ostatní ...'!J32</f>
        <v>0</v>
      </c>
      <c r="AY55" s="131">
        <f>'VON - Vedlejší a ostatní ...'!J33</f>
        <v>0</v>
      </c>
      <c r="AZ55" s="131">
        <f>'VON - Vedlejší a ostatní ...'!F30</f>
        <v>0</v>
      </c>
      <c r="BA55" s="131">
        <f>'VON - Vedlejší a ostatní ...'!F31</f>
        <v>0</v>
      </c>
      <c r="BB55" s="131">
        <f>'VON - Vedlejší a ostatní ...'!F32</f>
        <v>0</v>
      </c>
      <c r="BC55" s="131">
        <f>'VON - Vedlejší a ostatní ...'!F33</f>
        <v>0</v>
      </c>
      <c r="BD55" s="133">
        <f>'VON - Vedlejší a ostatní ...'!F34</f>
        <v>0</v>
      </c>
      <c r="BT55" s="129" t="s">
        <v>79</v>
      </c>
      <c r="BV55" s="129" t="s">
        <v>73</v>
      </c>
      <c r="BW55" s="129" t="s">
        <v>89</v>
      </c>
      <c r="BX55" s="129" t="s">
        <v>7</v>
      </c>
      <c r="CL55" s="129" t="s">
        <v>21</v>
      </c>
      <c r="CM55" s="129" t="s">
        <v>79</v>
      </c>
    </row>
    <row r="56" spans="2:44" s="1" customFormat="1" ht="30" customHeight="1">
      <c r="B56" s="44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0"/>
    </row>
    <row r="57" spans="2:44" s="1" customFormat="1" ht="6.95" customHeight="1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70"/>
    </row>
  </sheetData>
  <sheetProtection password="CC35" sheet="1" objects="1" scenarios="1" formatColumns="0" formatRows="0"/>
  <mergeCells count="53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N55:AP55"/>
    <mergeCell ref="AG55:AM55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  <mergeCell ref="D55:H55"/>
    <mergeCell ref="J55:AF55"/>
  </mergeCells>
  <hyperlinks>
    <hyperlink ref="K1:S1" location="C2" display="1) Rekapitulace stavby"/>
    <hyperlink ref="W1:AI1" location="C51" display="2) Rekapitulace objektů stavby a soupisů prací"/>
    <hyperlink ref="A52" location="'SO 01 - Opravy omítek a m...'!C2" display="/"/>
    <hyperlink ref="A53" location="'SO 02 - Opravy obkladů a ...'!C2" display="/"/>
    <hyperlink ref="A54" location="'SO 03 - Rekonstrukce elek...'!C2" display="/"/>
    <hyperlink ref="A55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80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Dětský domov Plesná, Nádražní 338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97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23. 10. 2018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30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30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35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37</v>
      </c>
      <c r="E27" s="45"/>
      <c r="F27" s="45"/>
      <c r="G27" s="45"/>
      <c r="H27" s="45"/>
      <c r="I27" s="142"/>
      <c r="J27" s="153">
        <f>ROUND(J82,2)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54" t="s">
        <v>38</v>
      </c>
      <c r="J29" s="50" t="s">
        <v>40</v>
      </c>
      <c r="K29" s="49"/>
    </row>
    <row r="30" spans="2:11" s="1" customFormat="1" ht="14.4" customHeight="1">
      <c r="B30" s="44"/>
      <c r="C30" s="45"/>
      <c r="D30" s="53" t="s">
        <v>41</v>
      </c>
      <c r="E30" s="53" t="s">
        <v>42</v>
      </c>
      <c r="F30" s="155">
        <f>ROUND(SUM(BE82:BE358),2)</f>
        <v>0</v>
      </c>
      <c r="G30" s="45"/>
      <c r="H30" s="45"/>
      <c r="I30" s="156">
        <v>0.21</v>
      </c>
      <c r="J30" s="155">
        <f>ROUND(ROUND((SUM(BE82:BE358)),2)*I30,2)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43</v>
      </c>
      <c r="F31" s="155">
        <f>ROUND(SUM(BF82:BF358),2)</f>
        <v>0</v>
      </c>
      <c r="G31" s="45"/>
      <c r="H31" s="45"/>
      <c r="I31" s="156">
        <v>0.15</v>
      </c>
      <c r="J31" s="155">
        <f>ROUND(ROUND((SUM(BF82:BF358)),2)*I31,2)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44</v>
      </c>
      <c r="F32" s="155">
        <f>ROUND(SUM(BG82:BG358),2)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45</v>
      </c>
      <c r="F33" s="155">
        <f>ROUND(SUM(BH82:BH358),2)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46</v>
      </c>
      <c r="F34" s="155">
        <f>ROUND(SUM(BI82:BI358),2)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47</v>
      </c>
      <c r="E36" s="96"/>
      <c r="F36" s="96"/>
      <c r="G36" s="159" t="s">
        <v>48</v>
      </c>
      <c r="H36" s="160" t="s">
        <v>49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Dětský domov Plesná, Nádražní 338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01 - Opravy omítek a maleb po rekonstrukci elektroinstalace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Plesná </v>
      </c>
      <c r="G49" s="45"/>
      <c r="H49" s="45"/>
      <c r="I49" s="144" t="s">
        <v>25</v>
      </c>
      <c r="J49" s="145" t="str">
        <f>IF(J12="","",J12)</f>
        <v>23. 10. 2018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33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J82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103</v>
      </c>
      <c r="E57" s="178"/>
      <c r="F57" s="178"/>
      <c r="G57" s="178"/>
      <c r="H57" s="178"/>
      <c r="I57" s="179"/>
      <c r="J57" s="180">
        <f>J83</f>
        <v>0</v>
      </c>
      <c r="K57" s="181"/>
    </row>
    <row r="58" spans="2:11" s="8" customFormat="1" ht="19.9" customHeight="1">
      <c r="B58" s="182"/>
      <c r="C58" s="183"/>
      <c r="D58" s="184" t="s">
        <v>104</v>
      </c>
      <c r="E58" s="185"/>
      <c r="F58" s="185"/>
      <c r="G58" s="185"/>
      <c r="H58" s="185"/>
      <c r="I58" s="186"/>
      <c r="J58" s="187">
        <f>J84</f>
        <v>0</v>
      </c>
      <c r="K58" s="188"/>
    </row>
    <row r="59" spans="2:11" s="8" customFormat="1" ht="19.9" customHeight="1">
      <c r="B59" s="182"/>
      <c r="C59" s="183"/>
      <c r="D59" s="184" t="s">
        <v>105</v>
      </c>
      <c r="E59" s="185"/>
      <c r="F59" s="185"/>
      <c r="G59" s="185"/>
      <c r="H59" s="185"/>
      <c r="I59" s="186"/>
      <c r="J59" s="187">
        <f>J188</f>
        <v>0</v>
      </c>
      <c r="K59" s="188"/>
    </row>
    <row r="60" spans="2:11" s="8" customFormat="1" ht="19.9" customHeight="1">
      <c r="B60" s="182"/>
      <c r="C60" s="183"/>
      <c r="D60" s="184" t="s">
        <v>106</v>
      </c>
      <c r="E60" s="185"/>
      <c r="F60" s="185"/>
      <c r="G60" s="185"/>
      <c r="H60" s="185"/>
      <c r="I60" s="186"/>
      <c r="J60" s="187">
        <f>J205</f>
        <v>0</v>
      </c>
      <c r="K60" s="188"/>
    </row>
    <row r="61" spans="2:11" s="7" customFormat="1" ht="24.95" customHeight="1">
      <c r="B61" s="175"/>
      <c r="C61" s="176"/>
      <c r="D61" s="177" t="s">
        <v>107</v>
      </c>
      <c r="E61" s="178"/>
      <c r="F61" s="178"/>
      <c r="G61" s="178"/>
      <c r="H61" s="178"/>
      <c r="I61" s="179"/>
      <c r="J61" s="180">
        <f>J208</f>
        <v>0</v>
      </c>
      <c r="K61" s="181"/>
    </row>
    <row r="62" spans="2:11" s="8" customFormat="1" ht="19.9" customHeight="1">
      <c r="B62" s="182"/>
      <c r="C62" s="183"/>
      <c r="D62" s="184" t="s">
        <v>108</v>
      </c>
      <c r="E62" s="185"/>
      <c r="F62" s="185"/>
      <c r="G62" s="185"/>
      <c r="H62" s="185"/>
      <c r="I62" s="186"/>
      <c r="J62" s="187">
        <f>J209</f>
        <v>0</v>
      </c>
      <c r="K62" s="188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42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64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67"/>
      <c r="J68" s="69"/>
      <c r="K68" s="69"/>
      <c r="L68" s="70"/>
    </row>
    <row r="69" spans="2:12" s="1" customFormat="1" ht="36.95" customHeight="1">
      <c r="B69" s="44"/>
      <c r="C69" s="71" t="s">
        <v>109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9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4.4" customHeight="1">
      <c r="B72" s="44"/>
      <c r="C72" s="72"/>
      <c r="D72" s="72"/>
      <c r="E72" s="190" t="str">
        <f>E7</f>
        <v>Dětský domov Plesná, Nádražní 338</v>
      </c>
      <c r="F72" s="74"/>
      <c r="G72" s="74"/>
      <c r="H72" s="74"/>
      <c r="I72" s="189"/>
      <c r="J72" s="72"/>
      <c r="K72" s="72"/>
      <c r="L72" s="70"/>
    </row>
    <row r="73" spans="2:12" s="1" customFormat="1" ht="14.4" customHeight="1">
      <c r="B73" s="44"/>
      <c r="C73" s="74" t="s">
        <v>96</v>
      </c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6.2" customHeight="1">
      <c r="B74" s="44"/>
      <c r="C74" s="72"/>
      <c r="D74" s="72"/>
      <c r="E74" s="80" t="str">
        <f>E9</f>
        <v>SO 01 - Opravy omítek a maleb po rekonstrukci elektroinstalace</v>
      </c>
      <c r="F74" s="72"/>
      <c r="G74" s="72"/>
      <c r="H74" s="72"/>
      <c r="I74" s="189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8" customHeight="1">
      <c r="B76" s="44"/>
      <c r="C76" s="74" t="s">
        <v>23</v>
      </c>
      <c r="D76" s="72"/>
      <c r="E76" s="72"/>
      <c r="F76" s="191" t="str">
        <f>F12</f>
        <v xml:space="preserve">Plesná </v>
      </c>
      <c r="G76" s="72"/>
      <c r="H76" s="72"/>
      <c r="I76" s="192" t="s">
        <v>25</v>
      </c>
      <c r="J76" s="83" t="str">
        <f>IF(J12="","",J12)</f>
        <v>23. 10. 2018</v>
      </c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13.5">
      <c r="B78" s="44"/>
      <c r="C78" s="74" t="s">
        <v>27</v>
      </c>
      <c r="D78" s="72"/>
      <c r="E78" s="72"/>
      <c r="F78" s="191" t="str">
        <f>E15</f>
        <v xml:space="preserve"> </v>
      </c>
      <c r="G78" s="72"/>
      <c r="H78" s="72"/>
      <c r="I78" s="192" t="s">
        <v>33</v>
      </c>
      <c r="J78" s="191" t="str">
        <f>E21</f>
        <v xml:space="preserve"> </v>
      </c>
      <c r="K78" s="72"/>
      <c r="L78" s="70"/>
    </row>
    <row r="79" spans="2:12" s="1" customFormat="1" ht="14.4" customHeight="1">
      <c r="B79" s="44"/>
      <c r="C79" s="74" t="s">
        <v>31</v>
      </c>
      <c r="D79" s="72"/>
      <c r="E79" s="72"/>
      <c r="F79" s="191" t="str">
        <f>IF(E18="","",E18)</f>
        <v/>
      </c>
      <c r="G79" s="72"/>
      <c r="H79" s="72"/>
      <c r="I79" s="189"/>
      <c r="J79" s="72"/>
      <c r="K79" s="72"/>
      <c r="L79" s="70"/>
    </row>
    <row r="80" spans="2:12" s="1" customFormat="1" ht="10.3" customHeight="1">
      <c r="B80" s="44"/>
      <c r="C80" s="72"/>
      <c r="D80" s="72"/>
      <c r="E80" s="72"/>
      <c r="F80" s="72"/>
      <c r="G80" s="72"/>
      <c r="H80" s="72"/>
      <c r="I80" s="189"/>
      <c r="J80" s="72"/>
      <c r="K80" s="72"/>
      <c r="L80" s="70"/>
    </row>
    <row r="81" spans="2:20" s="9" customFormat="1" ht="29.25" customHeight="1">
      <c r="B81" s="193"/>
      <c r="C81" s="194" t="s">
        <v>110</v>
      </c>
      <c r="D81" s="195" t="s">
        <v>56</v>
      </c>
      <c r="E81" s="195" t="s">
        <v>52</v>
      </c>
      <c r="F81" s="195" t="s">
        <v>111</v>
      </c>
      <c r="G81" s="195" t="s">
        <v>112</v>
      </c>
      <c r="H81" s="195" t="s">
        <v>113</v>
      </c>
      <c r="I81" s="196" t="s">
        <v>114</v>
      </c>
      <c r="J81" s="195" t="s">
        <v>100</v>
      </c>
      <c r="K81" s="197" t="s">
        <v>115</v>
      </c>
      <c r="L81" s="198"/>
      <c r="M81" s="100" t="s">
        <v>116</v>
      </c>
      <c r="N81" s="101" t="s">
        <v>41</v>
      </c>
      <c r="O81" s="101" t="s">
        <v>117</v>
      </c>
      <c r="P81" s="101" t="s">
        <v>118</v>
      </c>
      <c r="Q81" s="101" t="s">
        <v>119</v>
      </c>
      <c r="R81" s="101" t="s">
        <v>120</v>
      </c>
      <c r="S81" s="101" t="s">
        <v>121</v>
      </c>
      <c r="T81" s="102" t="s">
        <v>122</v>
      </c>
    </row>
    <row r="82" spans="2:63" s="1" customFormat="1" ht="29.25" customHeight="1">
      <c r="B82" s="44"/>
      <c r="C82" s="106" t="s">
        <v>101</v>
      </c>
      <c r="D82" s="72"/>
      <c r="E82" s="72"/>
      <c r="F82" s="72"/>
      <c r="G82" s="72"/>
      <c r="H82" s="72"/>
      <c r="I82" s="189"/>
      <c r="J82" s="199">
        <f>BK82</f>
        <v>0</v>
      </c>
      <c r="K82" s="72"/>
      <c r="L82" s="70"/>
      <c r="M82" s="103"/>
      <c r="N82" s="104"/>
      <c r="O82" s="104"/>
      <c r="P82" s="200">
        <f>P83+P208</f>
        <v>0</v>
      </c>
      <c r="Q82" s="104"/>
      <c r="R82" s="200">
        <f>R83+R208</f>
        <v>19.277170480000002</v>
      </c>
      <c r="S82" s="104"/>
      <c r="T82" s="201">
        <f>T83+T208</f>
        <v>1.4660117000000001</v>
      </c>
      <c r="AT82" s="22" t="s">
        <v>70</v>
      </c>
      <c r="AU82" s="22" t="s">
        <v>102</v>
      </c>
      <c r="BK82" s="202">
        <f>BK83+BK208</f>
        <v>0</v>
      </c>
    </row>
    <row r="83" spans="2:63" s="10" customFormat="1" ht="37.4" customHeight="1">
      <c r="B83" s="203"/>
      <c r="C83" s="204"/>
      <c r="D83" s="205" t="s">
        <v>70</v>
      </c>
      <c r="E83" s="206" t="s">
        <v>123</v>
      </c>
      <c r="F83" s="206" t="s">
        <v>124</v>
      </c>
      <c r="G83" s="204"/>
      <c r="H83" s="204"/>
      <c r="I83" s="207"/>
      <c r="J83" s="208">
        <f>BK83</f>
        <v>0</v>
      </c>
      <c r="K83" s="204"/>
      <c r="L83" s="209"/>
      <c r="M83" s="210"/>
      <c r="N83" s="211"/>
      <c r="O83" s="211"/>
      <c r="P83" s="212">
        <f>P84+P188+P205</f>
        <v>0</v>
      </c>
      <c r="Q83" s="211"/>
      <c r="R83" s="212">
        <f>R84+R188+R205</f>
        <v>11.373804040000001</v>
      </c>
      <c r="S83" s="211"/>
      <c r="T83" s="213">
        <f>T84+T188+T205</f>
        <v>0</v>
      </c>
      <c r="AR83" s="214" t="s">
        <v>79</v>
      </c>
      <c r="AT83" s="215" t="s">
        <v>70</v>
      </c>
      <c r="AU83" s="215" t="s">
        <v>71</v>
      </c>
      <c r="AY83" s="214" t="s">
        <v>125</v>
      </c>
      <c r="BK83" s="216">
        <f>BK84+BK188+BK205</f>
        <v>0</v>
      </c>
    </row>
    <row r="84" spans="2:63" s="10" customFormat="1" ht="19.9" customHeight="1">
      <c r="B84" s="203"/>
      <c r="C84" s="204"/>
      <c r="D84" s="205" t="s">
        <v>70</v>
      </c>
      <c r="E84" s="217" t="s">
        <v>126</v>
      </c>
      <c r="F84" s="217" t="s">
        <v>127</v>
      </c>
      <c r="G84" s="204"/>
      <c r="H84" s="204"/>
      <c r="I84" s="207"/>
      <c r="J84" s="218">
        <f>BK84</f>
        <v>0</v>
      </c>
      <c r="K84" s="204"/>
      <c r="L84" s="209"/>
      <c r="M84" s="210"/>
      <c r="N84" s="211"/>
      <c r="O84" s="211"/>
      <c r="P84" s="212">
        <f>SUM(P85:P187)</f>
        <v>0</v>
      </c>
      <c r="Q84" s="211"/>
      <c r="R84" s="212">
        <f>SUM(R85:R187)</f>
        <v>11.12655604</v>
      </c>
      <c r="S84" s="211"/>
      <c r="T84" s="213">
        <f>SUM(T85:T187)</f>
        <v>0</v>
      </c>
      <c r="AR84" s="214" t="s">
        <v>79</v>
      </c>
      <c r="AT84" s="215" t="s">
        <v>70</v>
      </c>
      <c r="AU84" s="215" t="s">
        <v>79</v>
      </c>
      <c r="AY84" s="214" t="s">
        <v>125</v>
      </c>
      <c r="BK84" s="216">
        <f>SUM(BK85:BK187)</f>
        <v>0</v>
      </c>
    </row>
    <row r="85" spans="2:65" s="1" customFormat="1" ht="14.4" customHeight="1">
      <c r="B85" s="44"/>
      <c r="C85" s="219" t="s">
        <v>79</v>
      </c>
      <c r="D85" s="219" t="s">
        <v>128</v>
      </c>
      <c r="E85" s="220" t="s">
        <v>129</v>
      </c>
      <c r="F85" s="221" t="s">
        <v>130</v>
      </c>
      <c r="G85" s="222" t="s">
        <v>131</v>
      </c>
      <c r="H85" s="223">
        <v>1384.739</v>
      </c>
      <c r="I85" s="224"/>
      <c r="J85" s="225">
        <f>ROUND(I85*H85,2)</f>
        <v>0</v>
      </c>
      <c r="K85" s="221" t="s">
        <v>132</v>
      </c>
      <c r="L85" s="70"/>
      <c r="M85" s="226" t="s">
        <v>21</v>
      </c>
      <c r="N85" s="227" t="s">
        <v>43</v>
      </c>
      <c r="O85" s="45"/>
      <c r="P85" s="228">
        <f>O85*H85</f>
        <v>0</v>
      </c>
      <c r="Q85" s="228">
        <v>0.00026</v>
      </c>
      <c r="R85" s="228">
        <f>Q85*H85</f>
        <v>0.36003214</v>
      </c>
      <c r="S85" s="228">
        <v>0</v>
      </c>
      <c r="T85" s="229">
        <f>S85*H85</f>
        <v>0</v>
      </c>
      <c r="AR85" s="22" t="s">
        <v>133</v>
      </c>
      <c r="AT85" s="22" t="s">
        <v>128</v>
      </c>
      <c r="AU85" s="22" t="s">
        <v>134</v>
      </c>
      <c r="AY85" s="22" t="s">
        <v>125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134</v>
      </c>
      <c r="BK85" s="230">
        <f>ROUND(I85*H85,2)</f>
        <v>0</v>
      </c>
      <c r="BL85" s="22" t="s">
        <v>133</v>
      </c>
      <c r="BM85" s="22" t="s">
        <v>135</v>
      </c>
    </row>
    <row r="86" spans="2:47" s="1" customFormat="1" ht="13.5">
      <c r="B86" s="44"/>
      <c r="C86" s="72"/>
      <c r="D86" s="231" t="s">
        <v>136</v>
      </c>
      <c r="E86" s="72"/>
      <c r="F86" s="232" t="s">
        <v>137</v>
      </c>
      <c r="G86" s="72"/>
      <c r="H86" s="72"/>
      <c r="I86" s="189"/>
      <c r="J86" s="72"/>
      <c r="K86" s="72"/>
      <c r="L86" s="70"/>
      <c r="M86" s="233"/>
      <c r="N86" s="45"/>
      <c r="O86" s="45"/>
      <c r="P86" s="45"/>
      <c r="Q86" s="45"/>
      <c r="R86" s="45"/>
      <c r="S86" s="45"/>
      <c r="T86" s="93"/>
      <c r="AT86" s="22" t="s">
        <v>136</v>
      </c>
      <c r="AU86" s="22" t="s">
        <v>134</v>
      </c>
    </row>
    <row r="87" spans="2:65" s="1" customFormat="1" ht="14.4" customHeight="1">
      <c r="B87" s="44"/>
      <c r="C87" s="219" t="s">
        <v>134</v>
      </c>
      <c r="D87" s="219" t="s">
        <v>128</v>
      </c>
      <c r="E87" s="220" t="s">
        <v>138</v>
      </c>
      <c r="F87" s="221" t="s">
        <v>139</v>
      </c>
      <c r="G87" s="222" t="s">
        <v>131</v>
      </c>
      <c r="H87" s="223">
        <v>1384.739</v>
      </c>
      <c r="I87" s="224"/>
      <c r="J87" s="225">
        <f>ROUND(I87*H87,2)</f>
        <v>0</v>
      </c>
      <c r="K87" s="221" t="s">
        <v>132</v>
      </c>
      <c r="L87" s="70"/>
      <c r="M87" s="226" t="s">
        <v>21</v>
      </c>
      <c r="N87" s="227" t="s">
        <v>43</v>
      </c>
      <c r="O87" s="45"/>
      <c r="P87" s="228">
        <f>O87*H87</f>
        <v>0</v>
      </c>
      <c r="Q87" s="228">
        <v>0.003</v>
      </c>
      <c r="R87" s="228">
        <f>Q87*H87</f>
        <v>4.154217</v>
      </c>
      <c r="S87" s="228">
        <v>0</v>
      </c>
      <c r="T87" s="229">
        <f>S87*H87</f>
        <v>0</v>
      </c>
      <c r="AR87" s="22" t="s">
        <v>133</v>
      </c>
      <c r="AT87" s="22" t="s">
        <v>128</v>
      </c>
      <c r="AU87" s="22" t="s">
        <v>134</v>
      </c>
      <c r="AY87" s="22" t="s">
        <v>125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134</v>
      </c>
      <c r="BK87" s="230">
        <f>ROUND(I87*H87,2)</f>
        <v>0</v>
      </c>
      <c r="BL87" s="22" t="s">
        <v>133</v>
      </c>
      <c r="BM87" s="22" t="s">
        <v>140</v>
      </c>
    </row>
    <row r="88" spans="2:47" s="1" customFormat="1" ht="13.5">
      <c r="B88" s="44"/>
      <c r="C88" s="72"/>
      <c r="D88" s="231" t="s">
        <v>136</v>
      </c>
      <c r="E88" s="72"/>
      <c r="F88" s="232" t="s">
        <v>141</v>
      </c>
      <c r="G88" s="72"/>
      <c r="H88" s="72"/>
      <c r="I88" s="189"/>
      <c r="J88" s="72"/>
      <c r="K88" s="72"/>
      <c r="L88" s="70"/>
      <c r="M88" s="233"/>
      <c r="N88" s="45"/>
      <c r="O88" s="45"/>
      <c r="P88" s="45"/>
      <c r="Q88" s="45"/>
      <c r="R88" s="45"/>
      <c r="S88" s="45"/>
      <c r="T88" s="93"/>
      <c r="AT88" s="22" t="s">
        <v>136</v>
      </c>
      <c r="AU88" s="22" t="s">
        <v>134</v>
      </c>
    </row>
    <row r="89" spans="2:51" s="11" customFormat="1" ht="13.5">
      <c r="B89" s="234"/>
      <c r="C89" s="235"/>
      <c r="D89" s="231" t="s">
        <v>142</v>
      </c>
      <c r="E89" s="236" t="s">
        <v>21</v>
      </c>
      <c r="F89" s="237" t="s">
        <v>143</v>
      </c>
      <c r="G89" s="235"/>
      <c r="H89" s="236" t="s">
        <v>21</v>
      </c>
      <c r="I89" s="238"/>
      <c r="J89" s="235"/>
      <c r="K89" s="235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142</v>
      </c>
      <c r="AU89" s="243" t="s">
        <v>134</v>
      </c>
      <c r="AV89" s="11" t="s">
        <v>79</v>
      </c>
      <c r="AW89" s="11" t="s">
        <v>34</v>
      </c>
      <c r="AX89" s="11" t="s">
        <v>71</v>
      </c>
      <c r="AY89" s="243" t="s">
        <v>125</v>
      </c>
    </row>
    <row r="90" spans="2:51" s="12" customFormat="1" ht="13.5">
      <c r="B90" s="244"/>
      <c r="C90" s="245"/>
      <c r="D90" s="231" t="s">
        <v>142</v>
      </c>
      <c r="E90" s="246" t="s">
        <v>21</v>
      </c>
      <c r="F90" s="247" t="s">
        <v>144</v>
      </c>
      <c r="G90" s="245"/>
      <c r="H90" s="248">
        <v>21.793</v>
      </c>
      <c r="I90" s="249"/>
      <c r="J90" s="245"/>
      <c r="K90" s="245"/>
      <c r="L90" s="250"/>
      <c r="M90" s="251"/>
      <c r="N90" s="252"/>
      <c r="O90" s="252"/>
      <c r="P90" s="252"/>
      <c r="Q90" s="252"/>
      <c r="R90" s="252"/>
      <c r="S90" s="252"/>
      <c r="T90" s="253"/>
      <c r="AT90" s="254" t="s">
        <v>142</v>
      </c>
      <c r="AU90" s="254" t="s">
        <v>134</v>
      </c>
      <c r="AV90" s="12" t="s">
        <v>134</v>
      </c>
      <c r="AW90" s="12" t="s">
        <v>34</v>
      </c>
      <c r="AX90" s="12" t="s">
        <v>71</v>
      </c>
      <c r="AY90" s="254" t="s">
        <v>125</v>
      </c>
    </row>
    <row r="91" spans="2:51" s="12" customFormat="1" ht="13.5">
      <c r="B91" s="244"/>
      <c r="C91" s="245"/>
      <c r="D91" s="231" t="s">
        <v>142</v>
      </c>
      <c r="E91" s="246" t="s">
        <v>21</v>
      </c>
      <c r="F91" s="247" t="s">
        <v>145</v>
      </c>
      <c r="G91" s="245"/>
      <c r="H91" s="248">
        <v>-1.216</v>
      </c>
      <c r="I91" s="249"/>
      <c r="J91" s="245"/>
      <c r="K91" s="245"/>
      <c r="L91" s="250"/>
      <c r="M91" s="251"/>
      <c r="N91" s="252"/>
      <c r="O91" s="252"/>
      <c r="P91" s="252"/>
      <c r="Q91" s="252"/>
      <c r="R91" s="252"/>
      <c r="S91" s="252"/>
      <c r="T91" s="253"/>
      <c r="AT91" s="254" t="s">
        <v>142</v>
      </c>
      <c r="AU91" s="254" t="s">
        <v>134</v>
      </c>
      <c r="AV91" s="12" t="s">
        <v>134</v>
      </c>
      <c r="AW91" s="12" t="s">
        <v>34</v>
      </c>
      <c r="AX91" s="12" t="s">
        <v>71</v>
      </c>
      <c r="AY91" s="254" t="s">
        <v>125</v>
      </c>
    </row>
    <row r="92" spans="2:51" s="12" customFormat="1" ht="13.5">
      <c r="B92" s="244"/>
      <c r="C92" s="245"/>
      <c r="D92" s="231" t="s">
        <v>142</v>
      </c>
      <c r="E92" s="246" t="s">
        <v>21</v>
      </c>
      <c r="F92" s="247" t="s">
        <v>146</v>
      </c>
      <c r="G92" s="245"/>
      <c r="H92" s="248">
        <v>2.862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AT92" s="254" t="s">
        <v>142</v>
      </c>
      <c r="AU92" s="254" t="s">
        <v>134</v>
      </c>
      <c r="AV92" s="12" t="s">
        <v>134</v>
      </c>
      <c r="AW92" s="12" t="s">
        <v>34</v>
      </c>
      <c r="AX92" s="12" t="s">
        <v>71</v>
      </c>
      <c r="AY92" s="254" t="s">
        <v>125</v>
      </c>
    </row>
    <row r="93" spans="2:51" s="12" customFormat="1" ht="13.5">
      <c r="B93" s="244"/>
      <c r="C93" s="245"/>
      <c r="D93" s="231" t="s">
        <v>142</v>
      </c>
      <c r="E93" s="246" t="s">
        <v>21</v>
      </c>
      <c r="F93" s="247" t="s">
        <v>147</v>
      </c>
      <c r="G93" s="245"/>
      <c r="H93" s="248">
        <v>10.338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142</v>
      </c>
      <c r="AU93" s="254" t="s">
        <v>134</v>
      </c>
      <c r="AV93" s="12" t="s">
        <v>134</v>
      </c>
      <c r="AW93" s="12" t="s">
        <v>34</v>
      </c>
      <c r="AX93" s="12" t="s">
        <v>71</v>
      </c>
      <c r="AY93" s="254" t="s">
        <v>125</v>
      </c>
    </row>
    <row r="94" spans="2:51" s="12" customFormat="1" ht="13.5">
      <c r="B94" s="244"/>
      <c r="C94" s="245"/>
      <c r="D94" s="231" t="s">
        <v>142</v>
      </c>
      <c r="E94" s="246" t="s">
        <v>21</v>
      </c>
      <c r="F94" s="247" t="s">
        <v>148</v>
      </c>
      <c r="G94" s="245"/>
      <c r="H94" s="248">
        <v>11.95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AT94" s="254" t="s">
        <v>142</v>
      </c>
      <c r="AU94" s="254" t="s">
        <v>134</v>
      </c>
      <c r="AV94" s="12" t="s">
        <v>134</v>
      </c>
      <c r="AW94" s="12" t="s">
        <v>34</v>
      </c>
      <c r="AX94" s="12" t="s">
        <v>71</v>
      </c>
      <c r="AY94" s="254" t="s">
        <v>125</v>
      </c>
    </row>
    <row r="95" spans="2:51" s="12" customFormat="1" ht="13.5">
      <c r="B95" s="244"/>
      <c r="C95" s="245"/>
      <c r="D95" s="231" t="s">
        <v>142</v>
      </c>
      <c r="E95" s="246" t="s">
        <v>21</v>
      </c>
      <c r="F95" s="247" t="s">
        <v>149</v>
      </c>
      <c r="G95" s="245"/>
      <c r="H95" s="248">
        <v>28.768</v>
      </c>
      <c r="I95" s="249"/>
      <c r="J95" s="245"/>
      <c r="K95" s="245"/>
      <c r="L95" s="250"/>
      <c r="M95" s="251"/>
      <c r="N95" s="252"/>
      <c r="O95" s="252"/>
      <c r="P95" s="252"/>
      <c r="Q95" s="252"/>
      <c r="R95" s="252"/>
      <c r="S95" s="252"/>
      <c r="T95" s="253"/>
      <c r="AT95" s="254" t="s">
        <v>142</v>
      </c>
      <c r="AU95" s="254" t="s">
        <v>134</v>
      </c>
      <c r="AV95" s="12" t="s">
        <v>134</v>
      </c>
      <c r="AW95" s="12" t="s">
        <v>34</v>
      </c>
      <c r="AX95" s="12" t="s">
        <v>71</v>
      </c>
      <c r="AY95" s="254" t="s">
        <v>125</v>
      </c>
    </row>
    <row r="96" spans="2:51" s="12" customFormat="1" ht="13.5">
      <c r="B96" s="244"/>
      <c r="C96" s="245"/>
      <c r="D96" s="231" t="s">
        <v>142</v>
      </c>
      <c r="E96" s="246" t="s">
        <v>21</v>
      </c>
      <c r="F96" s="247" t="s">
        <v>150</v>
      </c>
      <c r="G96" s="245"/>
      <c r="H96" s="248">
        <v>-0.507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142</v>
      </c>
      <c r="AU96" s="254" t="s">
        <v>134</v>
      </c>
      <c r="AV96" s="12" t="s">
        <v>134</v>
      </c>
      <c r="AW96" s="12" t="s">
        <v>34</v>
      </c>
      <c r="AX96" s="12" t="s">
        <v>71</v>
      </c>
      <c r="AY96" s="254" t="s">
        <v>125</v>
      </c>
    </row>
    <row r="97" spans="2:51" s="12" customFormat="1" ht="13.5">
      <c r="B97" s="244"/>
      <c r="C97" s="245"/>
      <c r="D97" s="231" t="s">
        <v>142</v>
      </c>
      <c r="E97" s="246" t="s">
        <v>21</v>
      </c>
      <c r="F97" s="247" t="s">
        <v>151</v>
      </c>
      <c r="G97" s="245"/>
      <c r="H97" s="248">
        <v>1.305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AT97" s="254" t="s">
        <v>142</v>
      </c>
      <c r="AU97" s="254" t="s">
        <v>134</v>
      </c>
      <c r="AV97" s="12" t="s">
        <v>134</v>
      </c>
      <c r="AW97" s="12" t="s">
        <v>34</v>
      </c>
      <c r="AX97" s="12" t="s">
        <v>71</v>
      </c>
      <c r="AY97" s="254" t="s">
        <v>125</v>
      </c>
    </row>
    <row r="98" spans="2:51" s="12" customFormat="1" ht="13.5">
      <c r="B98" s="244"/>
      <c r="C98" s="245"/>
      <c r="D98" s="231" t="s">
        <v>142</v>
      </c>
      <c r="E98" s="246" t="s">
        <v>21</v>
      </c>
      <c r="F98" s="247" t="s">
        <v>152</v>
      </c>
      <c r="G98" s="245"/>
      <c r="H98" s="248">
        <v>-108.819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142</v>
      </c>
      <c r="AU98" s="254" t="s">
        <v>134</v>
      </c>
      <c r="AV98" s="12" t="s">
        <v>134</v>
      </c>
      <c r="AW98" s="12" t="s">
        <v>34</v>
      </c>
      <c r="AX98" s="12" t="s">
        <v>71</v>
      </c>
      <c r="AY98" s="254" t="s">
        <v>125</v>
      </c>
    </row>
    <row r="99" spans="2:51" s="12" customFormat="1" ht="13.5">
      <c r="B99" s="244"/>
      <c r="C99" s="245"/>
      <c r="D99" s="231" t="s">
        <v>142</v>
      </c>
      <c r="E99" s="246" t="s">
        <v>21</v>
      </c>
      <c r="F99" s="247" t="s">
        <v>153</v>
      </c>
      <c r="G99" s="245"/>
      <c r="H99" s="248">
        <v>-10.488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142</v>
      </c>
      <c r="AU99" s="254" t="s">
        <v>134</v>
      </c>
      <c r="AV99" s="12" t="s">
        <v>134</v>
      </c>
      <c r="AW99" s="12" t="s">
        <v>34</v>
      </c>
      <c r="AX99" s="12" t="s">
        <v>71</v>
      </c>
      <c r="AY99" s="254" t="s">
        <v>125</v>
      </c>
    </row>
    <row r="100" spans="2:51" s="12" customFormat="1" ht="13.5">
      <c r="B100" s="244"/>
      <c r="C100" s="245"/>
      <c r="D100" s="231" t="s">
        <v>142</v>
      </c>
      <c r="E100" s="246" t="s">
        <v>21</v>
      </c>
      <c r="F100" s="247" t="s">
        <v>154</v>
      </c>
      <c r="G100" s="245"/>
      <c r="H100" s="248">
        <v>19.742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142</v>
      </c>
      <c r="AU100" s="254" t="s">
        <v>134</v>
      </c>
      <c r="AV100" s="12" t="s">
        <v>134</v>
      </c>
      <c r="AW100" s="12" t="s">
        <v>34</v>
      </c>
      <c r="AX100" s="12" t="s">
        <v>71</v>
      </c>
      <c r="AY100" s="254" t="s">
        <v>125</v>
      </c>
    </row>
    <row r="101" spans="2:51" s="12" customFormat="1" ht="13.5">
      <c r="B101" s="244"/>
      <c r="C101" s="245"/>
      <c r="D101" s="231" t="s">
        <v>142</v>
      </c>
      <c r="E101" s="246" t="s">
        <v>21</v>
      </c>
      <c r="F101" s="247" t="s">
        <v>155</v>
      </c>
      <c r="G101" s="245"/>
      <c r="H101" s="248">
        <v>17.879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142</v>
      </c>
      <c r="AU101" s="254" t="s">
        <v>134</v>
      </c>
      <c r="AV101" s="12" t="s">
        <v>134</v>
      </c>
      <c r="AW101" s="12" t="s">
        <v>34</v>
      </c>
      <c r="AX101" s="12" t="s">
        <v>71</v>
      </c>
      <c r="AY101" s="254" t="s">
        <v>125</v>
      </c>
    </row>
    <row r="102" spans="2:51" s="12" customFormat="1" ht="13.5">
      <c r="B102" s="244"/>
      <c r="C102" s="245"/>
      <c r="D102" s="231" t="s">
        <v>142</v>
      </c>
      <c r="E102" s="246" t="s">
        <v>21</v>
      </c>
      <c r="F102" s="247" t="s">
        <v>156</v>
      </c>
      <c r="G102" s="245"/>
      <c r="H102" s="248">
        <v>5.805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AT102" s="254" t="s">
        <v>142</v>
      </c>
      <c r="AU102" s="254" t="s">
        <v>134</v>
      </c>
      <c r="AV102" s="12" t="s">
        <v>134</v>
      </c>
      <c r="AW102" s="12" t="s">
        <v>34</v>
      </c>
      <c r="AX102" s="12" t="s">
        <v>71</v>
      </c>
      <c r="AY102" s="254" t="s">
        <v>125</v>
      </c>
    </row>
    <row r="103" spans="2:51" s="12" customFormat="1" ht="13.5">
      <c r="B103" s="244"/>
      <c r="C103" s="245"/>
      <c r="D103" s="231" t="s">
        <v>142</v>
      </c>
      <c r="E103" s="246" t="s">
        <v>21</v>
      </c>
      <c r="F103" s="247" t="s">
        <v>157</v>
      </c>
      <c r="G103" s="245"/>
      <c r="H103" s="248">
        <v>214.378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142</v>
      </c>
      <c r="AU103" s="254" t="s">
        <v>134</v>
      </c>
      <c r="AV103" s="12" t="s">
        <v>134</v>
      </c>
      <c r="AW103" s="12" t="s">
        <v>34</v>
      </c>
      <c r="AX103" s="12" t="s">
        <v>71</v>
      </c>
      <c r="AY103" s="254" t="s">
        <v>125</v>
      </c>
    </row>
    <row r="104" spans="2:51" s="12" customFormat="1" ht="13.5">
      <c r="B104" s="244"/>
      <c r="C104" s="245"/>
      <c r="D104" s="231" t="s">
        <v>142</v>
      </c>
      <c r="E104" s="246" t="s">
        <v>21</v>
      </c>
      <c r="F104" s="247" t="s">
        <v>158</v>
      </c>
      <c r="G104" s="245"/>
      <c r="H104" s="248">
        <v>285.602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142</v>
      </c>
      <c r="AU104" s="254" t="s">
        <v>134</v>
      </c>
      <c r="AV104" s="12" t="s">
        <v>134</v>
      </c>
      <c r="AW104" s="12" t="s">
        <v>34</v>
      </c>
      <c r="AX104" s="12" t="s">
        <v>71</v>
      </c>
      <c r="AY104" s="254" t="s">
        <v>125</v>
      </c>
    </row>
    <row r="105" spans="2:51" s="12" customFormat="1" ht="13.5">
      <c r="B105" s="244"/>
      <c r="C105" s="245"/>
      <c r="D105" s="231" t="s">
        <v>142</v>
      </c>
      <c r="E105" s="246" t="s">
        <v>21</v>
      </c>
      <c r="F105" s="247" t="s">
        <v>159</v>
      </c>
      <c r="G105" s="245"/>
      <c r="H105" s="248">
        <v>176.794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AT105" s="254" t="s">
        <v>142</v>
      </c>
      <c r="AU105" s="254" t="s">
        <v>134</v>
      </c>
      <c r="AV105" s="12" t="s">
        <v>134</v>
      </c>
      <c r="AW105" s="12" t="s">
        <v>34</v>
      </c>
      <c r="AX105" s="12" t="s">
        <v>71</v>
      </c>
      <c r="AY105" s="254" t="s">
        <v>125</v>
      </c>
    </row>
    <row r="106" spans="2:51" s="12" customFormat="1" ht="13.5">
      <c r="B106" s="244"/>
      <c r="C106" s="245"/>
      <c r="D106" s="231" t="s">
        <v>142</v>
      </c>
      <c r="E106" s="246" t="s">
        <v>21</v>
      </c>
      <c r="F106" s="247" t="s">
        <v>160</v>
      </c>
      <c r="G106" s="245"/>
      <c r="H106" s="248">
        <v>23.031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142</v>
      </c>
      <c r="AU106" s="254" t="s">
        <v>134</v>
      </c>
      <c r="AV106" s="12" t="s">
        <v>134</v>
      </c>
      <c r="AW106" s="12" t="s">
        <v>34</v>
      </c>
      <c r="AX106" s="12" t="s">
        <v>71</v>
      </c>
      <c r="AY106" s="254" t="s">
        <v>125</v>
      </c>
    </row>
    <row r="107" spans="2:51" s="12" customFormat="1" ht="13.5">
      <c r="B107" s="244"/>
      <c r="C107" s="245"/>
      <c r="D107" s="231" t="s">
        <v>142</v>
      </c>
      <c r="E107" s="246" t="s">
        <v>21</v>
      </c>
      <c r="F107" s="247" t="s">
        <v>161</v>
      </c>
      <c r="G107" s="245"/>
      <c r="H107" s="248">
        <v>-18.654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142</v>
      </c>
      <c r="AU107" s="254" t="s">
        <v>134</v>
      </c>
      <c r="AV107" s="12" t="s">
        <v>134</v>
      </c>
      <c r="AW107" s="12" t="s">
        <v>34</v>
      </c>
      <c r="AX107" s="12" t="s">
        <v>71</v>
      </c>
      <c r="AY107" s="254" t="s">
        <v>125</v>
      </c>
    </row>
    <row r="108" spans="2:51" s="12" customFormat="1" ht="13.5">
      <c r="B108" s="244"/>
      <c r="C108" s="245"/>
      <c r="D108" s="231" t="s">
        <v>142</v>
      </c>
      <c r="E108" s="246" t="s">
        <v>21</v>
      </c>
      <c r="F108" s="247" t="s">
        <v>162</v>
      </c>
      <c r="G108" s="245"/>
      <c r="H108" s="248">
        <v>7.281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142</v>
      </c>
      <c r="AU108" s="254" t="s">
        <v>134</v>
      </c>
      <c r="AV108" s="12" t="s">
        <v>134</v>
      </c>
      <c r="AW108" s="12" t="s">
        <v>34</v>
      </c>
      <c r="AX108" s="12" t="s">
        <v>71</v>
      </c>
      <c r="AY108" s="254" t="s">
        <v>125</v>
      </c>
    </row>
    <row r="109" spans="2:51" s="12" customFormat="1" ht="13.5">
      <c r="B109" s="244"/>
      <c r="C109" s="245"/>
      <c r="D109" s="231" t="s">
        <v>142</v>
      </c>
      <c r="E109" s="246" t="s">
        <v>21</v>
      </c>
      <c r="F109" s="247" t="s">
        <v>163</v>
      </c>
      <c r="G109" s="245"/>
      <c r="H109" s="248">
        <v>10.28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142</v>
      </c>
      <c r="AU109" s="254" t="s">
        <v>134</v>
      </c>
      <c r="AV109" s="12" t="s">
        <v>134</v>
      </c>
      <c r="AW109" s="12" t="s">
        <v>34</v>
      </c>
      <c r="AX109" s="12" t="s">
        <v>71</v>
      </c>
      <c r="AY109" s="254" t="s">
        <v>125</v>
      </c>
    </row>
    <row r="110" spans="2:51" s="12" customFormat="1" ht="13.5">
      <c r="B110" s="244"/>
      <c r="C110" s="245"/>
      <c r="D110" s="231" t="s">
        <v>142</v>
      </c>
      <c r="E110" s="246" t="s">
        <v>21</v>
      </c>
      <c r="F110" s="247" t="s">
        <v>164</v>
      </c>
      <c r="G110" s="245"/>
      <c r="H110" s="248">
        <v>-25.307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142</v>
      </c>
      <c r="AU110" s="254" t="s">
        <v>134</v>
      </c>
      <c r="AV110" s="12" t="s">
        <v>134</v>
      </c>
      <c r="AW110" s="12" t="s">
        <v>34</v>
      </c>
      <c r="AX110" s="12" t="s">
        <v>71</v>
      </c>
      <c r="AY110" s="254" t="s">
        <v>125</v>
      </c>
    </row>
    <row r="111" spans="2:51" s="12" customFormat="1" ht="13.5">
      <c r="B111" s="244"/>
      <c r="C111" s="245"/>
      <c r="D111" s="231" t="s">
        <v>142</v>
      </c>
      <c r="E111" s="246" t="s">
        <v>21</v>
      </c>
      <c r="F111" s="247" t="s">
        <v>165</v>
      </c>
      <c r="G111" s="245"/>
      <c r="H111" s="248">
        <v>12.646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AT111" s="254" t="s">
        <v>142</v>
      </c>
      <c r="AU111" s="254" t="s">
        <v>134</v>
      </c>
      <c r="AV111" s="12" t="s">
        <v>134</v>
      </c>
      <c r="AW111" s="12" t="s">
        <v>34</v>
      </c>
      <c r="AX111" s="12" t="s">
        <v>71</v>
      </c>
      <c r="AY111" s="254" t="s">
        <v>125</v>
      </c>
    </row>
    <row r="112" spans="2:51" s="12" customFormat="1" ht="13.5">
      <c r="B112" s="244"/>
      <c r="C112" s="245"/>
      <c r="D112" s="231" t="s">
        <v>142</v>
      </c>
      <c r="E112" s="246" t="s">
        <v>21</v>
      </c>
      <c r="F112" s="247" t="s">
        <v>166</v>
      </c>
      <c r="G112" s="245"/>
      <c r="H112" s="248">
        <v>-4.316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142</v>
      </c>
      <c r="AU112" s="254" t="s">
        <v>134</v>
      </c>
      <c r="AV112" s="12" t="s">
        <v>134</v>
      </c>
      <c r="AW112" s="12" t="s">
        <v>34</v>
      </c>
      <c r="AX112" s="12" t="s">
        <v>71</v>
      </c>
      <c r="AY112" s="254" t="s">
        <v>125</v>
      </c>
    </row>
    <row r="113" spans="2:51" s="12" customFormat="1" ht="13.5">
      <c r="B113" s="244"/>
      <c r="C113" s="245"/>
      <c r="D113" s="231" t="s">
        <v>142</v>
      </c>
      <c r="E113" s="246" t="s">
        <v>21</v>
      </c>
      <c r="F113" s="247" t="s">
        <v>167</v>
      </c>
      <c r="G113" s="245"/>
      <c r="H113" s="248">
        <v>16.038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142</v>
      </c>
      <c r="AU113" s="254" t="s">
        <v>134</v>
      </c>
      <c r="AV113" s="12" t="s">
        <v>134</v>
      </c>
      <c r="AW113" s="12" t="s">
        <v>34</v>
      </c>
      <c r="AX113" s="12" t="s">
        <v>71</v>
      </c>
      <c r="AY113" s="254" t="s">
        <v>125</v>
      </c>
    </row>
    <row r="114" spans="2:51" s="12" customFormat="1" ht="13.5">
      <c r="B114" s="244"/>
      <c r="C114" s="245"/>
      <c r="D114" s="231" t="s">
        <v>142</v>
      </c>
      <c r="E114" s="246" t="s">
        <v>21</v>
      </c>
      <c r="F114" s="247" t="s">
        <v>168</v>
      </c>
      <c r="G114" s="245"/>
      <c r="H114" s="248">
        <v>20.044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142</v>
      </c>
      <c r="AU114" s="254" t="s">
        <v>134</v>
      </c>
      <c r="AV114" s="12" t="s">
        <v>134</v>
      </c>
      <c r="AW114" s="12" t="s">
        <v>34</v>
      </c>
      <c r="AX114" s="12" t="s">
        <v>71</v>
      </c>
      <c r="AY114" s="254" t="s">
        <v>125</v>
      </c>
    </row>
    <row r="115" spans="2:51" s="12" customFormat="1" ht="13.5">
      <c r="B115" s="244"/>
      <c r="C115" s="245"/>
      <c r="D115" s="231" t="s">
        <v>142</v>
      </c>
      <c r="E115" s="246" t="s">
        <v>21</v>
      </c>
      <c r="F115" s="247" t="s">
        <v>169</v>
      </c>
      <c r="G115" s="245"/>
      <c r="H115" s="248">
        <v>-0.254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AT115" s="254" t="s">
        <v>142</v>
      </c>
      <c r="AU115" s="254" t="s">
        <v>134</v>
      </c>
      <c r="AV115" s="12" t="s">
        <v>134</v>
      </c>
      <c r="AW115" s="12" t="s">
        <v>34</v>
      </c>
      <c r="AX115" s="12" t="s">
        <v>71</v>
      </c>
      <c r="AY115" s="254" t="s">
        <v>125</v>
      </c>
    </row>
    <row r="116" spans="2:51" s="12" customFormat="1" ht="13.5">
      <c r="B116" s="244"/>
      <c r="C116" s="245"/>
      <c r="D116" s="231" t="s">
        <v>142</v>
      </c>
      <c r="E116" s="246" t="s">
        <v>21</v>
      </c>
      <c r="F116" s="247" t="s">
        <v>170</v>
      </c>
      <c r="G116" s="245"/>
      <c r="H116" s="248">
        <v>1.008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142</v>
      </c>
      <c r="AU116" s="254" t="s">
        <v>134</v>
      </c>
      <c r="AV116" s="12" t="s">
        <v>134</v>
      </c>
      <c r="AW116" s="12" t="s">
        <v>34</v>
      </c>
      <c r="AX116" s="12" t="s">
        <v>71</v>
      </c>
      <c r="AY116" s="254" t="s">
        <v>125</v>
      </c>
    </row>
    <row r="117" spans="2:51" s="12" customFormat="1" ht="13.5">
      <c r="B117" s="244"/>
      <c r="C117" s="245"/>
      <c r="D117" s="231" t="s">
        <v>142</v>
      </c>
      <c r="E117" s="246" t="s">
        <v>21</v>
      </c>
      <c r="F117" s="247" t="s">
        <v>171</v>
      </c>
      <c r="G117" s="245"/>
      <c r="H117" s="248">
        <v>229.276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AT117" s="254" t="s">
        <v>142</v>
      </c>
      <c r="AU117" s="254" t="s">
        <v>134</v>
      </c>
      <c r="AV117" s="12" t="s">
        <v>134</v>
      </c>
      <c r="AW117" s="12" t="s">
        <v>34</v>
      </c>
      <c r="AX117" s="12" t="s">
        <v>71</v>
      </c>
      <c r="AY117" s="254" t="s">
        <v>125</v>
      </c>
    </row>
    <row r="118" spans="2:51" s="12" customFormat="1" ht="13.5">
      <c r="B118" s="244"/>
      <c r="C118" s="245"/>
      <c r="D118" s="231" t="s">
        <v>142</v>
      </c>
      <c r="E118" s="246" t="s">
        <v>21</v>
      </c>
      <c r="F118" s="247" t="s">
        <v>172</v>
      </c>
      <c r="G118" s="245"/>
      <c r="H118" s="248">
        <v>18.73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142</v>
      </c>
      <c r="AU118" s="254" t="s">
        <v>134</v>
      </c>
      <c r="AV118" s="12" t="s">
        <v>134</v>
      </c>
      <c r="AW118" s="12" t="s">
        <v>34</v>
      </c>
      <c r="AX118" s="12" t="s">
        <v>71</v>
      </c>
      <c r="AY118" s="254" t="s">
        <v>125</v>
      </c>
    </row>
    <row r="119" spans="2:51" s="12" customFormat="1" ht="13.5">
      <c r="B119" s="244"/>
      <c r="C119" s="245"/>
      <c r="D119" s="231" t="s">
        <v>142</v>
      </c>
      <c r="E119" s="246" t="s">
        <v>21</v>
      </c>
      <c r="F119" s="247" t="s">
        <v>173</v>
      </c>
      <c r="G119" s="245"/>
      <c r="H119" s="248">
        <v>235.394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142</v>
      </c>
      <c r="AU119" s="254" t="s">
        <v>134</v>
      </c>
      <c r="AV119" s="12" t="s">
        <v>134</v>
      </c>
      <c r="AW119" s="12" t="s">
        <v>34</v>
      </c>
      <c r="AX119" s="12" t="s">
        <v>71</v>
      </c>
      <c r="AY119" s="254" t="s">
        <v>125</v>
      </c>
    </row>
    <row r="120" spans="2:51" s="12" customFormat="1" ht="13.5">
      <c r="B120" s="244"/>
      <c r="C120" s="245"/>
      <c r="D120" s="231" t="s">
        <v>142</v>
      </c>
      <c r="E120" s="246" t="s">
        <v>21</v>
      </c>
      <c r="F120" s="247" t="s">
        <v>174</v>
      </c>
      <c r="G120" s="245"/>
      <c r="H120" s="248">
        <v>4.093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142</v>
      </c>
      <c r="AU120" s="254" t="s">
        <v>134</v>
      </c>
      <c r="AV120" s="12" t="s">
        <v>134</v>
      </c>
      <c r="AW120" s="12" t="s">
        <v>34</v>
      </c>
      <c r="AX120" s="12" t="s">
        <v>71</v>
      </c>
      <c r="AY120" s="254" t="s">
        <v>125</v>
      </c>
    </row>
    <row r="121" spans="2:51" s="12" customFormat="1" ht="13.5">
      <c r="B121" s="244"/>
      <c r="C121" s="245"/>
      <c r="D121" s="231" t="s">
        <v>142</v>
      </c>
      <c r="E121" s="246" t="s">
        <v>21</v>
      </c>
      <c r="F121" s="247" t="s">
        <v>175</v>
      </c>
      <c r="G121" s="245"/>
      <c r="H121" s="248">
        <v>153.25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142</v>
      </c>
      <c r="AU121" s="254" t="s">
        <v>134</v>
      </c>
      <c r="AV121" s="12" t="s">
        <v>134</v>
      </c>
      <c r="AW121" s="12" t="s">
        <v>34</v>
      </c>
      <c r="AX121" s="12" t="s">
        <v>71</v>
      </c>
      <c r="AY121" s="254" t="s">
        <v>125</v>
      </c>
    </row>
    <row r="122" spans="2:51" s="12" customFormat="1" ht="13.5">
      <c r="B122" s="244"/>
      <c r="C122" s="245"/>
      <c r="D122" s="231" t="s">
        <v>142</v>
      </c>
      <c r="E122" s="246" t="s">
        <v>21</v>
      </c>
      <c r="F122" s="247" t="s">
        <v>176</v>
      </c>
      <c r="G122" s="245"/>
      <c r="H122" s="248">
        <v>16.453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142</v>
      </c>
      <c r="AU122" s="254" t="s">
        <v>134</v>
      </c>
      <c r="AV122" s="12" t="s">
        <v>134</v>
      </c>
      <c r="AW122" s="12" t="s">
        <v>34</v>
      </c>
      <c r="AX122" s="12" t="s">
        <v>71</v>
      </c>
      <c r="AY122" s="254" t="s">
        <v>125</v>
      </c>
    </row>
    <row r="123" spans="2:51" s="12" customFormat="1" ht="13.5">
      <c r="B123" s="244"/>
      <c r="C123" s="245"/>
      <c r="D123" s="231" t="s">
        <v>142</v>
      </c>
      <c r="E123" s="246" t="s">
        <v>21</v>
      </c>
      <c r="F123" s="247" t="s">
        <v>177</v>
      </c>
      <c r="G123" s="245"/>
      <c r="H123" s="248">
        <v>9.56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142</v>
      </c>
      <c r="AU123" s="254" t="s">
        <v>134</v>
      </c>
      <c r="AV123" s="12" t="s">
        <v>134</v>
      </c>
      <c r="AW123" s="12" t="s">
        <v>34</v>
      </c>
      <c r="AX123" s="12" t="s">
        <v>71</v>
      </c>
      <c r="AY123" s="254" t="s">
        <v>125</v>
      </c>
    </row>
    <row r="124" spans="2:65" s="1" customFormat="1" ht="14.4" customHeight="1">
      <c r="B124" s="44"/>
      <c r="C124" s="219" t="s">
        <v>178</v>
      </c>
      <c r="D124" s="219" t="s">
        <v>128</v>
      </c>
      <c r="E124" s="220" t="s">
        <v>129</v>
      </c>
      <c r="F124" s="221" t="s">
        <v>130</v>
      </c>
      <c r="G124" s="222" t="s">
        <v>131</v>
      </c>
      <c r="H124" s="223">
        <v>620.064</v>
      </c>
      <c r="I124" s="224"/>
      <c r="J124" s="225">
        <f>ROUND(I124*H124,2)</f>
        <v>0</v>
      </c>
      <c r="K124" s="221" t="s">
        <v>132</v>
      </c>
      <c r="L124" s="70"/>
      <c r="M124" s="226" t="s">
        <v>21</v>
      </c>
      <c r="N124" s="227" t="s">
        <v>43</v>
      </c>
      <c r="O124" s="45"/>
      <c r="P124" s="228">
        <f>O124*H124</f>
        <v>0</v>
      </c>
      <c r="Q124" s="228">
        <v>0.00026</v>
      </c>
      <c r="R124" s="228">
        <f>Q124*H124</f>
        <v>0.16121663999999997</v>
      </c>
      <c r="S124" s="228">
        <v>0</v>
      </c>
      <c r="T124" s="229">
        <f>S124*H124</f>
        <v>0</v>
      </c>
      <c r="AR124" s="22" t="s">
        <v>133</v>
      </c>
      <c r="AT124" s="22" t="s">
        <v>128</v>
      </c>
      <c r="AU124" s="22" t="s">
        <v>134</v>
      </c>
      <c r="AY124" s="22" t="s">
        <v>125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134</v>
      </c>
      <c r="BK124" s="230">
        <f>ROUND(I124*H124,2)</f>
        <v>0</v>
      </c>
      <c r="BL124" s="22" t="s">
        <v>133</v>
      </c>
      <c r="BM124" s="22" t="s">
        <v>179</v>
      </c>
    </row>
    <row r="125" spans="2:47" s="1" customFormat="1" ht="13.5">
      <c r="B125" s="44"/>
      <c r="C125" s="72"/>
      <c r="D125" s="231" t="s">
        <v>136</v>
      </c>
      <c r="E125" s="72"/>
      <c r="F125" s="232" t="s">
        <v>137</v>
      </c>
      <c r="G125" s="72"/>
      <c r="H125" s="72"/>
      <c r="I125" s="189"/>
      <c r="J125" s="72"/>
      <c r="K125" s="72"/>
      <c r="L125" s="70"/>
      <c r="M125" s="233"/>
      <c r="N125" s="45"/>
      <c r="O125" s="45"/>
      <c r="P125" s="45"/>
      <c r="Q125" s="45"/>
      <c r="R125" s="45"/>
      <c r="S125" s="45"/>
      <c r="T125" s="93"/>
      <c r="AT125" s="22" t="s">
        <v>136</v>
      </c>
      <c r="AU125" s="22" t="s">
        <v>134</v>
      </c>
    </row>
    <row r="126" spans="2:65" s="1" customFormat="1" ht="14.4" customHeight="1">
      <c r="B126" s="44"/>
      <c r="C126" s="219" t="s">
        <v>133</v>
      </c>
      <c r="D126" s="219" t="s">
        <v>128</v>
      </c>
      <c r="E126" s="220" t="s">
        <v>138</v>
      </c>
      <c r="F126" s="221" t="s">
        <v>139</v>
      </c>
      <c r="G126" s="222" t="s">
        <v>131</v>
      </c>
      <c r="H126" s="223">
        <v>620.064</v>
      </c>
      <c r="I126" s="224"/>
      <c r="J126" s="225">
        <f>ROUND(I126*H126,2)</f>
        <v>0</v>
      </c>
      <c r="K126" s="221" t="s">
        <v>132</v>
      </c>
      <c r="L126" s="70"/>
      <c r="M126" s="226" t="s">
        <v>21</v>
      </c>
      <c r="N126" s="227" t="s">
        <v>43</v>
      </c>
      <c r="O126" s="45"/>
      <c r="P126" s="228">
        <f>O126*H126</f>
        <v>0</v>
      </c>
      <c r="Q126" s="228">
        <v>0.003</v>
      </c>
      <c r="R126" s="228">
        <f>Q126*H126</f>
        <v>1.8601919999999998</v>
      </c>
      <c r="S126" s="228">
        <v>0</v>
      </c>
      <c r="T126" s="229">
        <f>S126*H126</f>
        <v>0</v>
      </c>
      <c r="AR126" s="22" t="s">
        <v>133</v>
      </c>
      <c r="AT126" s="22" t="s">
        <v>128</v>
      </c>
      <c r="AU126" s="22" t="s">
        <v>134</v>
      </c>
      <c r="AY126" s="22" t="s">
        <v>125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" t="s">
        <v>134</v>
      </c>
      <c r="BK126" s="230">
        <f>ROUND(I126*H126,2)</f>
        <v>0</v>
      </c>
      <c r="BL126" s="22" t="s">
        <v>133</v>
      </c>
      <c r="BM126" s="22" t="s">
        <v>180</v>
      </c>
    </row>
    <row r="127" spans="2:47" s="1" customFormat="1" ht="13.5">
      <c r="B127" s="44"/>
      <c r="C127" s="72"/>
      <c r="D127" s="231" t="s">
        <v>136</v>
      </c>
      <c r="E127" s="72"/>
      <c r="F127" s="232" t="s">
        <v>141</v>
      </c>
      <c r="G127" s="72"/>
      <c r="H127" s="72"/>
      <c r="I127" s="189"/>
      <c r="J127" s="72"/>
      <c r="K127" s="72"/>
      <c r="L127" s="70"/>
      <c r="M127" s="233"/>
      <c r="N127" s="45"/>
      <c r="O127" s="45"/>
      <c r="P127" s="45"/>
      <c r="Q127" s="45"/>
      <c r="R127" s="45"/>
      <c r="S127" s="45"/>
      <c r="T127" s="93"/>
      <c r="AT127" s="22" t="s">
        <v>136</v>
      </c>
      <c r="AU127" s="22" t="s">
        <v>134</v>
      </c>
    </row>
    <row r="128" spans="2:51" s="12" customFormat="1" ht="13.5">
      <c r="B128" s="244"/>
      <c r="C128" s="245"/>
      <c r="D128" s="231" t="s">
        <v>142</v>
      </c>
      <c r="E128" s="246" t="s">
        <v>21</v>
      </c>
      <c r="F128" s="247" t="s">
        <v>181</v>
      </c>
      <c r="G128" s="245"/>
      <c r="H128" s="248">
        <v>21.984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142</v>
      </c>
      <c r="AU128" s="254" t="s">
        <v>134</v>
      </c>
      <c r="AV128" s="12" t="s">
        <v>134</v>
      </c>
      <c r="AW128" s="12" t="s">
        <v>34</v>
      </c>
      <c r="AX128" s="12" t="s">
        <v>71</v>
      </c>
      <c r="AY128" s="254" t="s">
        <v>125</v>
      </c>
    </row>
    <row r="129" spans="2:51" s="12" customFormat="1" ht="13.5">
      <c r="B129" s="244"/>
      <c r="C129" s="245"/>
      <c r="D129" s="231" t="s">
        <v>142</v>
      </c>
      <c r="E129" s="246" t="s">
        <v>21</v>
      </c>
      <c r="F129" s="247" t="s">
        <v>182</v>
      </c>
      <c r="G129" s="245"/>
      <c r="H129" s="248">
        <v>186.448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142</v>
      </c>
      <c r="AU129" s="254" t="s">
        <v>134</v>
      </c>
      <c r="AV129" s="12" t="s">
        <v>134</v>
      </c>
      <c r="AW129" s="12" t="s">
        <v>34</v>
      </c>
      <c r="AX129" s="12" t="s">
        <v>71</v>
      </c>
      <c r="AY129" s="254" t="s">
        <v>125</v>
      </c>
    </row>
    <row r="130" spans="2:51" s="12" customFormat="1" ht="13.5">
      <c r="B130" s="244"/>
      <c r="C130" s="245"/>
      <c r="D130" s="231" t="s">
        <v>142</v>
      </c>
      <c r="E130" s="246" t="s">
        <v>21</v>
      </c>
      <c r="F130" s="247" t="s">
        <v>183</v>
      </c>
      <c r="G130" s="245"/>
      <c r="H130" s="248">
        <v>267.16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AT130" s="254" t="s">
        <v>142</v>
      </c>
      <c r="AU130" s="254" t="s">
        <v>134</v>
      </c>
      <c r="AV130" s="12" t="s">
        <v>134</v>
      </c>
      <c r="AW130" s="12" t="s">
        <v>34</v>
      </c>
      <c r="AX130" s="12" t="s">
        <v>71</v>
      </c>
      <c r="AY130" s="254" t="s">
        <v>125</v>
      </c>
    </row>
    <row r="131" spans="2:51" s="12" customFormat="1" ht="13.5">
      <c r="B131" s="244"/>
      <c r="C131" s="245"/>
      <c r="D131" s="231" t="s">
        <v>142</v>
      </c>
      <c r="E131" s="246" t="s">
        <v>21</v>
      </c>
      <c r="F131" s="247" t="s">
        <v>184</v>
      </c>
      <c r="G131" s="245"/>
      <c r="H131" s="248">
        <v>7.326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142</v>
      </c>
      <c r="AU131" s="254" t="s">
        <v>134</v>
      </c>
      <c r="AV131" s="12" t="s">
        <v>134</v>
      </c>
      <c r="AW131" s="12" t="s">
        <v>34</v>
      </c>
      <c r="AX131" s="12" t="s">
        <v>71</v>
      </c>
      <c r="AY131" s="254" t="s">
        <v>125</v>
      </c>
    </row>
    <row r="132" spans="2:51" s="12" customFormat="1" ht="13.5">
      <c r="B132" s="244"/>
      <c r="C132" s="245"/>
      <c r="D132" s="231" t="s">
        <v>142</v>
      </c>
      <c r="E132" s="246" t="s">
        <v>21</v>
      </c>
      <c r="F132" s="247" t="s">
        <v>185</v>
      </c>
      <c r="G132" s="245"/>
      <c r="H132" s="248">
        <v>-38.962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142</v>
      </c>
      <c r="AU132" s="254" t="s">
        <v>134</v>
      </c>
      <c r="AV132" s="12" t="s">
        <v>134</v>
      </c>
      <c r="AW132" s="12" t="s">
        <v>34</v>
      </c>
      <c r="AX132" s="12" t="s">
        <v>71</v>
      </c>
      <c r="AY132" s="254" t="s">
        <v>125</v>
      </c>
    </row>
    <row r="133" spans="2:51" s="12" customFormat="1" ht="13.5">
      <c r="B133" s="244"/>
      <c r="C133" s="245"/>
      <c r="D133" s="231" t="s">
        <v>142</v>
      </c>
      <c r="E133" s="246" t="s">
        <v>21</v>
      </c>
      <c r="F133" s="247" t="s">
        <v>186</v>
      </c>
      <c r="G133" s="245"/>
      <c r="H133" s="248">
        <v>11.859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142</v>
      </c>
      <c r="AU133" s="254" t="s">
        <v>134</v>
      </c>
      <c r="AV133" s="12" t="s">
        <v>134</v>
      </c>
      <c r="AW133" s="12" t="s">
        <v>34</v>
      </c>
      <c r="AX133" s="12" t="s">
        <v>71</v>
      </c>
      <c r="AY133" s="254" t="s">
        <v>125</v>
      </c>
    </row>
    <row r="134" spans="2:51" s="12" customFormat="1" ht="13.5">
      <c r="B134" s="244"/>
      <c r="C134" s="245"/>
      <c r="D134" s="231" t="s">
        <v>142</v>
      </c>
      <c r="E134" s="246" t="s">
        <v>21</v>
      </c>
      <c r="F134" s="247" t="s">
        <v>187</v>
      </c>
      <c r="G134" s="245"/>
      <c r="H134" s="248">
        <v>14.64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142</v>
      </c>
      <c r="AU134" s="254" t="s">
        <v>134</v>
      </c>
      <c r="AV134" s="12" t="s">
        <v>134</v>
      </c>
      <c r="AW134" s="12" t="s">
        <v>34</v>
      </c>
      <c r="AX134" s="12" t="s">
        <v>71</v>
      </c>
      <c r="AY134" s="254" t="s">
        <v>125</v>
      </c>
    </row>
    <row r="135" spans="2:51" s="12" customFormat="1" ht="13.5">
      <c r="B135" s="244"/>
      <c r="C135" s="245"/>
      <c r="D135" s="231" t="s">
        <v>142</v>
      </c>
      <c r="E135" s="246" t="s">
        <v>21</v>
      </c>
      <c r="F135" s="247" t="s">
        <v>188</v>
      </c>
      <c r="G135" s="245"/>
      <c r="H135" s="248">
        <v>-25.484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142</v>
      </c>
      <c r="AU135" s="254" t="s">
        <v>134</v>
      </c>
      <c r="AV135" s="12" t="s">
        <v>134</v>
      </c>
      <c r="AW135" s="12" t="s">
        <v>34</v>
      </c>
      <c r="AX135" s="12" t="s">
        <v>71</v>
      </c>
      <c r="AY135" s="254" t="s">
        <v>125</v>
      </c>
    </row>
    <row r="136" spans="2:51" s="12" customFormat="1" ht="13.5">
      <c r="B136" s="244"/>
      <c r="C136" s="245"/>
      <c r="D136" s="231" t="s">
        <v>142</v>
      </c>
      <c r="E136" s="246" t="s">
        <v>21</v>
      </c>
      <c r="F136" s="247" t="s">
        <v>189</v>
      </c>
      <c r="G136" s="245"/>
      <c r="H136" s="248">
        <v>8.061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142</v>
      </c>
      <c r="AU136" s="254" t="s">
        <v>134</v>
      </c>
      <c r="AV136" s="12" t="s">
        <v>134</v>
      </c>
      <c r="AW136" s="12" t="s">
        <v>34</v>
      </c>
      <c r="AX136" s="12" t="s">
        <v>71</v>
      </c>
      <c r="AY136" s="254" t="s">
        <v>125</v>
      </c>
    </row>
    <row r="137" spans="2:51" s="12" customFormat="1" ht="13.5">
      <c r="B137" s="244"/>
      <c r="C137" s="245"/>
      <c r="D137" s="231" t="s">
        <v>142</v>
      </c>
      <c r="E137" s="246" t="s">
        <v>21</v>
      </c>
      <c r="F137" s="247" t="s">
        <v>190</v>
      </c>
      <c r="G137" s="245"/>
      <c r="H137" s="248">
        <v>177.339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142</v>
      </c>
      <c r="AU137" s="254" t="s">
        <v>134</v>
      </c>
      <c r="AV137" s="12" t="s">
        <v>134</v>
      </c>
      <c r="AW137" s="12" t="s">
        <v>34</v>
      </c>
      <c r="AX137" s="12" t="s">
        <v>71</v>
      </c>
      <c r="AY137" s="254" t="s">
        <v>125</v>
      </c>
    </row>
    <row r="138" spans="2:51" s="12" customFormat="1" ht="13.5">
      <c r="B138" s="244"/>
      <c r="C138" s="245"/>
      <c r="D138" s="231" t="s">
        <v>142</v>
      </c>
      <c r="E138" s="246" t="s">
        <v>21</v>
      </c>
      <c r="F138" s="247" t="s">
        <v>191</v>
      </c>
      <c r="G138" s="245"/>
      <c r="H138" s="248">
        <v>23.071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142</v>
      </c>
      <c r="AU138" s="254" t="s">
        <v>134</v>
      </c>
      <c r="AV138" s="12" t="s">
        <v>134</v>
      </c>
      <c r="AW138" s="12" t="s">
        <v>34</v>
      </c>
      <c r="AX138" s="12" t="s">
        <v>71</v>
      </c>
      <c r="AY138" s="254" t="s">
        <v>125</v>
      </c>
    </row>
    <row r="139" spans="2:51" s="12" customFormat="1" ht="13.5">
      <c r="B139" s="244"/>
      <c r="C139" s="245"/>
      <c r="D139" s="231" t="s">
        <v>142</v>
      </c>
      <c r="E139" s="246" t="s">
        <v>21</v>
      </c>
      <c r="F139" s="247" t="s">
        <v>192</v>
      </c>
      <c r="G139" s="245"/>
      <c r="H139" s="248">
        <v>-24.152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142</v>
      </c>
      <c r="AU139" s="254" t="s">
        <v>134</v>
      </c>
      <c r="AV139" s="12" t="s">
        <v>134</v>
      </c>
      <c r="AW139" s="12" t="s">
        <v>34</v>
      </c>
      <c r="AX139" s="12" t="s">
        <v>71</v>
      </c>
      <c r="AY139" s="254" t="s">
        <v>125</v>
      </c>
    </row>
    <row r="140" spans="2:51" s="12" customFormat="1" ht="13.5">
      <c r="B140" s="244"/>
      <c r="C140" s="245"/>
      <c r="D140" s="231" t="s">
        <v>142</v>
      </c>
      <c r="E140" s="246" t="s">
        <v>21</v>
      </c>
      <c r="F140" s="247" t="s">
        <v>193</v>
      </c>
      <c r="G140" s="245"/>
      <c r="H140" s="248">
        <v>7.821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142</v>
      </c>
      <c r="AU140" s="254" t="s">
        <v>134</v>
      </c>
      <c r="AV140" s="12" t="s">
        <v>134</v>
      </c>
      <c r="AW140" s="12" t="s">
        <v>34</v>
      </c>
      <c r="AX140" s="12" t="s">
        <v>71</v>
      </c>
      <c r="AY140" s="254" t="s">
        <v>125</v>
      </c>
    </row>
    <row r="141" spans="2:51" s="12" customFormat="1" ht="13.5">
      <c r="B141" s="244"/>
      <c r="C141" s="245"/>
      <c r="D141" s="231" t="s">
        <v>142</v>
      </c>
      <c r="E141" s="246" t="s">
        <v>21</v>
      </c>
      <c r="F141" s="247" t="s">
        <v>194</v>
      </c>
      <c r="G141" s="245"/>
      <c r="H141" s="248">
        <v>-19.493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142</v>
      </c>
      <c r="AU141" s="254" t="s">
        <v>134</v>
      </c>
      <c r="AV141" s="12" t="s">
        <v>134</v>
      </c>
      <c r="AW141" s="12" t="s">
        <v>34</v>
      </c>
      <c r="AX141" s="12" t="s">
        <v>71</v>
      </c>
      <c r="AY141" s="254" t="s">
        <v>125</v>
      </c>
    </row>
    <row r="142" spans="2:51" s="12" customFormat="1" ht="13.5">
      <c r="B142" s="244"/>
      <c r="C142" s="245"/>
      <c r="D142" s="231" t="s">
        <v>142</v>
      </c>
      <c r="E142" s="246" t="s">
        <v>21</v>
      </c>
      <c r="F142" s="247" t="s">
        <v>195</v>
      </c>
      <c r="G142" s="245"/>
      <c r="H142" s="248">
        <v>2.446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142</v>
      </c>
      <c r="AU142" s="254" t="s">
        <v>134</v>
      </c>
      <c r="AV142" s="12" t="s">
        <v>134</v>
      </c>
      <c r="AW142" s="12" t="s">
        <v>34</v>
      </c>
      <c r="AX142" s="12" t="s">
        <v>71</v>
      </c>
      <c r="AY142" s="254" t="s">
        <v>125</v>
      </c>
    </row>
    <row r="143" spans="2:65" s="1" customFormat="1" ht="14.4" customHeight="1">
      <c r="B143" s="44"/>
      <c r="C143" s="219" t="s">
        <v>196</v>
      </c>
      <c r="D143" s="219" t="s">
        <v>128</v>
      </c>
      <c r="E143" s="220" t="s">
        <v>129</v>
      </c>
      <c r="F143" s="221" t="s">
        <v>130</v>
      </c>
      <c r="G143" s="222" t="s">
        <v>131</v>
      </c>
      <c r="H143" s="223">
        <v>1408.251</v>
      </c>
      <c r="I143" s="224"/>
      <c r="J143" s="225">
        <f>ROUND(I143*H143,2)</f>
        <v>0</v>
      </c>
      <c r="K143" s="221" t="s">
        <v>132</v>
      </c>
      <c r="L143" s="70"/>
      <c r="M143" s="226" t="s">
        <v>21</v>
      </c>
      <c r="N143" s="227" t="s">
        <v>43</v>
      </c>
      <c r="O143" s="45"/>
      <c r="P143" s="228">
        <f>O143*H143</f>
        <v>0</v>
      </c>
      <c r="Q143" s="228">
        <v>0.00026</v>
      </c>
      <c r="R143" s="228">
        <f>Q143*H143</f>
        <v>0.36614526</v>
      </c>
      <c r="S143" s="228">
        <v>0</v>
      </c>
      <c r="T143" s="229">
        <f>S143*H143</f>
        <v>0</v>
      </c>
      <c r="AR143" s="22" t="s">
        <v>133</v>
      </c>
      <c r="AT143" s="22" t="s">
        <v>128</v>
      </c>
      <c r="AU143" s="22" t="s">
        <v>134</v>
      </c>
      <c r="AY143" s="22" t="s">
        <v>125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22" t="s">
        <v>134</v>
      </c>
      <c r="BK143" s="230">
        <f>ROUND(I143*H143,2)</f>
        <v>0</v>
      </c>
      <c r="BL143" s="22" t="s">
        <v>133</v>
      </c>
      <c r="BM143" s="22" t="s">
        <v>197</v>
      </c>
    </row>
    <row r="144" spans="2:47" s="1" customFormat="1" ht="13.5">
      <c r="B144" s="44"/>
      <c r="C144" s="72"/>
      <c r="D144" s="231" t="s">
        <v>136</v>
      </c>
      <c r="E144" s="72"/>
      <c r="F144" s="232" t="s">
        <v>137</v>
      </c>
      <c r="G144" s="72"/>
      <c r="H144" s="72"/>
      <c r="I144" s="189"/>
      <c r="J144" s="72"/>
      <c r="K144" s="72"/>
      <c r="L144" s="70"/>
      <c r="M144" s="233"/>
      <c r="N144" s="45"/>
      <c r="O144" s="45"/>
      <c r="P144" s="45"/>
      <c r="Q144" s="45"/>
      <c r="R144" s="45"/>
      <c r="S144" s="45"/>
      <c r="T144" s="93"/>
      <c r="AT144" s="22" t="s">
        <v>136</v>
      </c>
      <c r="AU144" s="22" t="s">
        <v>134</v>
      </c>
    </row>
    <row r="145" spans="2:65" s="1" customFormat="1" ht="14.4" customHeight="1">
      <c r="B145" s="44"/>
      <c r="C145" s="219" t="s">
        <v>126</v>
      </c>
      <c r="D145" s="219" t="s">
        <v>128</v>
      </c>
      <c r="E145" s="220" t="s">
        <v>138</v>
      </c>
      <c r="F145" s="221" t="s">
        <v>139</v>
      </c>
      <c r="G145" s="222" t="s">
        <v>131</v>
      </c>
      <c r="H145" s="223">
        <v>1408.251</v>
      </c>
      <c r="I145" s="224"/>
      <c r="J145" s="225">
        <f>ROUND(I145*H145,2)</f>
        <v>0</v>
      </c>
      <c r="K145" s="221" t="s">
        <v>132</v>
      </c>
      <c r="L145" s="70"/>
      <c r="M145" s="226" t="s">
        <v>21</v>
      </c>
      <c r="N145" s="227" t="s">
        <v>43</v>
      </c>
      <c r="O145" s="45"/>
      <c r="P145" s="228">
        <f>O145*H145</f>
        <v>0</v>
      </c>
      <c r="Q145" s="228">
        <v>0.003</v>
      </c>
      <c r="R145" s="228">
        <f>Q145*H145</f>
        <v>4.224753</v>
      </c>
      <c r="S145" s="228">
        <v>0</v>
      </c>
      <c r="T145" s="229">
        <f>S145*H145</f>
        <v>0</v>
      </c>
      <c r="AR145" s="22" t="s">
        <v>133</v>
      </c>
      <c r="AT145" s="22" t="s">
        <v>128</v>
      </c>
      <c r="AU145" s="22" t="s">
        <v>134</v>
      </c>
      <c r="AY145" s="22" t="s">
        <v>125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22" t="s">
        <v>134</v>
      </c>
      <c r="BK145" s="230">
        <f>ROUND(I145*H145,2)</f>
        <v>0</v>
      </c>
      <c r="BL145" s="22" t="s">
        <v>133</v>
      </c>
      <c r="BM145" s="22" t="s">
        <v>198</v>
      </c>
    </row>
    <row r="146" spans="2:47" s="1" customFormat="1" ht="13.5">
      <c r="B146" s="44"/>
      <c r="C146" s="72"/>
      <c r="D146" s="231" t="s">
        <v>136</v>
      </c>
      <c r="E146" s="72"/>
      <c r="F146" s="232" t="s">
        <v>141</v>
      </c>
      <c r="G146" s="72"/>
      <c r="H146" s="72"/>
      <c r="I146" s="189"/>
      <c r="J146" s="72"/>
      <c r="K146" s="72"/>
      <c r="L146" s="70"/>
      <c r="M146" s="233"/>
      <c r="N146" s="45"/>
      <c r="O146" s="45"/>
      <c r="P146" s="45"/>
      <c r="Q146" s="45"/>
      <c r="R146" s="45"/>
      <c r="S146" s="45"/>
      <c r="T146" s="93"/>
      <c r="AT146" s="22" t="s">
        <v>136</v>
      </c>
      <c r="AU146" s="22" t="s">
        <v>134</v>
      </c>
    </row>
    <row r="147" spans="2:51" s="12" customFormat="1" ht="13.5">
      <c r="B147" s="244"/>
      <c r="C147" s="245"/>
      <c r="D147" s="231" t="s">
        <v>142</v>
      </c>
      <c r="E147" s="246" t="s">
        <v>21</v>
      </c>
      <c r="F147" s="247" t="s">
        <v>199</v>
      </c>
      <c r="G147" s="245"/>
      <c r="H147" s="248">
        <v>42.689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142</v>
      </c>
      <c r="AU147" s="254" t="s">
        <v>134</v>
      </c>
      <c r="AV147" s="12" t="s">
        <v>134</v>
      </c>
      <c r="AW147" s="12" t="s">
        <v>34</v>
      </c>
      <c r="AX147" s="12" t="s">
        <v>71</v>
      </c>
      <c r="AY147" s="254" t="s">
        <v>125</v>
      </c>
    </row>
    <row r="148" spans="2:51" s="12" customFormat="1" ht="13.5">
      <c r="B148" s="244"/>
      <c r="C148" s="245"/>
      <c r="D148" s="231" t="s">
        <v>142</v>
      </c>
      <c r="E148" s="246" t="s">
        <v>21</v>
      </c>
      <c r="F148" s="247" t="s">
        <v>200</v>
      </c>
      <c r="G148" s="245"/>
      <c r="H148" s="248">
        <v>1.52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142</v>
      </c>
      <c r="AU148" s="254" t="s">
        <v>134</v>
      </c>
      <c r="AV148" s="12" t="s">
        <v>134</v>
      </c>
      <c r="AW148" s="12" t="s">
        <v>34</v>
      </c>
      <c r="AX148" s="12" t="s">
        <v>71</v>
      </c>
      <c r="AY148" s="254" t="s">
        <v>125</v>
      </c>
    </row>
    <row r="149" spans="2:51" s="12" customFormat="1" ht="13.5">
      <c r="B149" s="244"/>
      <c r="C149" s="245"/>
      <c r="D149" s="231" t="s">
        <v>142</v>
      </c>
      <c r="E149" s="246" t="s">
        <v>21</v>
      </c>
      <c r="F149" s="247" t="s">
        <v>201</v>
      </c>
      <c r="G149" s="245"/>
      <c r="H149" s="248">
        <v>329.329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142</v>
      </c>
      <c r="AU149" s="254" t="s">
        <v>134</v>
      </c>
      <c r="AV149" s="12" t="s">
        <v>134</v>
      </c>
      <c r="AW149" s="12" t="s">
        <v>34</v>
      </c>
      <c r="AX149" s="12" t="s">
        <v>71</v>
      </c>
      <c r="AY149" s="254" t="s">
        <v>125</v>
      </c>
    </row>
    <row r="150" spans="2:51" s="12" customFormat="1" ht="13.5">
      <c r="B150" s="244"/>
      <c r="C150" s="245"/>
      <c r="D150" s="231" t="s">
        <v>142</v>
      </c>
      <c r="E150" s="246" t="s">
        <v>21</v>
      </c>
      <c r="F150" s="247" t="s">
        <v>202</v>
      </c>
      <c r="G150" s="245"/>
      <c r="H150" s="248">
        <v>-16.469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142</v>
      </c>
      <c r="AU150" s="254" t="s">
        <v>134</v>
      </c>
      <c r="AV150" s="12" t="s">
        <v>134</v>
      </c>
      <c r="AW150" s="12" t="s">
        <v>34</v>
      </c>
      <c r="AX150" s="12" t="s">
        <v>71</v>
      </c>
      <c r="AY150" s="254" t="s">
        <v>125</v>
      </c>
    </row>
    <row r="151" spans="2:51" s="12" customFormat="1" ht="13.5">
      <c r="B151" s="244"/>
      <c r="C151" s="245"/>
      <c r="D151" s="231" t="s">
        <v>142</v>
      </c>
      <c r="E151" s="246" t="s">
        <v>21</v>
      </c>
      <c r="F151" s="247" t="s">
        <v>203</v>
      </c>
      <c r="G151" s="245"/>
      <c r="H151" s="248">
        <v>7.516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142</v>
      </c>
      <c r="AU151" s="254" t="s">
        <v>134</v>
      </c>
      <c r="AV151" s="12" t="s">
        <v>134</v>
      </c>
      <c r="AW151" s="12" t="s">
        <v>34</v>
      </c>
      <c r="AX151" s="12" t="s">
        <v>71</v>
      </c>
      <c r="AY151" s="254" t="s">
        <v>125</v>
      </c>
    </row>
    <row r="152" spans="2:51" s="12" customFormat="1" ht="13.5">
      <c r="B152" s="244"/>
      <c r="C152" s="245"/>
      <c r="D152" s="231" t="s">
        <v>142</v>
      </c>
      <c r="E152" s="246" t="s">
        <v>21</v>
      </c>
      <c r="F152" s="247" t="s">
        <v>204</v>
      </c>
      <c r="G152" s="245"/>
      <c r="H152" s="248">
        <v>-14.358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AT152" s="254" t="s">
        <v>142</v>
      </c>
      <c r="AU152" s="254" t="s">
        <v>134</v>
      </c>
      <c r="AV152" s="12" t="s">
        <v>134</v>
      </c>
      <c r="AW152" s="12" t="s">
        <v>34</v>
      </c>
      <c r="AX152" s="12" t="s">
        <v>71</v>
      </c>
      <c r="AY152" s="254" t="s">
        <v>125</v>
      </c>
    </row>
    <row r="153" spans="2:51" s="12" customFormat="1" ht="13.5">
      <c r="B153" s="244"/>
      <c r="C153" s="245"/>
      <c r="D153" s="231" t="s">
        <v>142</v>
      </c>
      <c r="E153" s="246" t="s">
        <v>21</v>
      </c>
      <c r="F153" s="247" t="s">
        <v>205</v>
      </c>
      <c r="G153" s="245"/>
      <c r="H153" s="248">
        <v>1.336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142</v>
      </c>
      <c r="AU153" s="254" t="s">
        <v>134</v>
      </c>
      <c r="AV153" s="12" t="s">
        <v>134</v>
      </c>
      <c r="AW153" s="12" t="s">
        <v>34</v>
      </c>
      <c r="AX153" s="12" t="s">
        <v>71</v>
      </c>
      <c r="AY153" s="254" t="s">
        <v>125</v>
      </c>
    </row>
    <row r="154" spans="2:51" s="12" customFormat="1" ht="13.5">
      <c r="B154" s="244"/>
      <c r="C154" s="245"/>
      <c r="D154" s="231" t="s">
        <v>142</v>
      </c>
      <c r="E154" s="246" t="s">
        <v>21</v>
      </c>
      <c r="F154" s="247" t="s">
        <v>206</v>
      </c>
      <c r="G154" s="245"/>
      <c r="H154" s="248">
        <v>701.964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142</v>
      </c>
      <c r="AU154" s="254" t="s">
        <v>134</v>
      </c>
      <c r="AV154" s="12" t="s">
        <v>134</v>
      </c>
      <c r="AW154" s="12" t="s">
        <v>34</v>
      </c>
      <c r="AX154" s="12" t="s">
        <v>71</v>
      </c>
      <c r="AY154" s="254" t="s">
        <v>125</v>
      </c>
    </row>
    <row r="155" spans="2:51" s="12" customFormat="1" ht="13.5">
      <c r="B155" s="244"/>
      <c r="C155" s="245"/>
      <c r="D155" s="231" t="s">
        <v>142</v>
      </c>
      <c r="E155" s="246" t="s">
        <v>21</v>
      </c>
      <c r="F155" s="247" t="s">
        <v>207</v>
      </c>
      <c r="G155" s="245"/>
      <c r="H155" s="248">
        <v>70.365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142</v>
      </c>
      <c r="AU155" s="254" t="s">
        <v>134</v>
      </c>
      <c r="AV155" s="12" t="s">
        <v>134</v>
      </c>
      <c r="AW155" s="12" t="s">
        <v>34</v>
      </c>
      <c r="AX155" s="12" t="s">
        <v>71</v>
      </c>
      <c r="AY155" s="254" t="s">
        <v>125</v>
      </c>
    </row>
    <row r="156" spans="2:51" s="12" customFormat="1" ht="13.5">
      <c r="B156" s="244"/>
      <c r="C156" s="245"/>
      <c r="D156" s="231" t="s">
        <v>142</v>
      </c>
      <c r="E156" s="246" t="s">
        <v>21</v>
      </c>
      <c r="F156" s="247" t="s">
        <v>208</v>
      </c>
      <c r="G156" s="245"/>
      <c r="H156" s="248">
        <v>-63.253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AT156" s="254" t="s">
        <v>142</v>
      </c>
      <c r="AU156" s="254" t="s">
        <v>134</v>
      </c>
      <c r="AV156" s="12" t="s">
        <v>134</v>
      </c>
      <c r="AW156" s="12" t="s">
        <v>34</v>
      </c>
      <c r="AX156" s="12" t="s">
        <v>71</v>
      </c>
      <c r="AY156" s="254" t="s">
        <v>125</v>
      </c>
    </row>
    <row r="157" spans="2:51" s="12" customFormat="1" ht="13.5">
      <c r="B157" s="244"/>
      <c r="C157" s="245"/>
      <c r="D157" s="231" t="s">
        <v>142</v>
      </c>
      <c r="E157" s="246" t="s">
        <v>21</v>
      </c>
      <c r="F157" s="247" t="s">
        <v>209</v>
      </c>
      <c r="G157" s="245"/>
      <c r="H157" s="248">
        <v>21.322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142</v>
      </c>
      <c r="AU157" s="254" t="s">
        <v>134</v>
      </c>
      <c r="AV157" s="12" t="s">
        <v>134</v>
      </c>
      <c r="AW157" s="12" t="s">
        <v>34</v>
      </c>
      <c r="AX157" s="12" t="s">
        <v>71</v>
      </c>
      <c r="AY157" s="254" t="s">
        <v>125</v>
      </c>
    </row>
    <row r="158" spans="2:51" s="12" customFormat="1" ht="13.5">
      <c r="B158" s="244"/>
      <c r="C158" s="245"/>
      <c r="D158" s="231" t="s">
        <v>142</v>
      </c>
      <c r="E158" s="246" t="s">
        <v>21</v>
      </c>
      <c r="F158" s="247" t="s">
        <v>210</v>
      </c>
      <c r="G158" s="245"/>
      <c r="H158" s="248">
        <v>-29.029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142</v>
      </c>
      <c r="AU158" s="254" t="s">
        <v>134</v>
      </c>
      <c r="AV158" s="12" t="s">
        <v>134</v>
      </c>
      <c r="AW158" s="12" t="s">
        <v>34</v>
      </c>
      <c r="AX158" s="12" t="s">
        <v>71</v>
      </c>
      <c r="AY158" s="254" t="s">
        <v>125</v>
      </c>
    </row>
    <row r="159" spans="2:51" s="12" customFormat="1" ht="13.5">
      <c r="B159" s="244"/>
      <c r="C159" s="245"/>
      <c r="D159" s="231" t="s">
        <v>142</v>
      </c>
      <c r="E159" s="246" t="s">
        <v>21</v>
      </c>
      <c r="F159" s="247" t="s">
        <v>211</v>
      </c>
      <c r="G159" s="245"/>
      <c r="H159" s="248">
        <v>1.689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142</v>
      </c>
      <c r="AU159" s="254" t="s">
        <v>134</v>
      </c>
      <c r="AV159" s="12" t="s">
        <v>134</v>
      </c>
      <c r="AW159" s="12" t="s">
        <v>34</v>
      </c>
      <c r="AX159" s="12" t="s">
        <v>71</v>
      </c>
      <c r="AY159" s="254" t="s">
        <v>125</v>
      </c>
    </row>
    <row r="160" spans="2:51" s="12" customFormat="1" ht="13.5">
      <c r="B160" s="244"/>
      <c r="C160" s="245"/>
      <c r="D160" s="231" t="s">
        <v>142</v>
      </c>
      <c r="E160" s="246" t="s">
        <v>21</v>
      </c>
      <c r="F160" s="247" t="s">
        <v>212</v>
      </c>
      <c r="G160" s="245"/>
      <c r="H160" s="248">
        <v>60.926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142</v>
      </c>
      <c r="AU160" s="254" t="s">
        <v>134</v>
      </c>
      <c r="AV160" s="12" t="s">
        <v>134</v>
      </c>
      <c r="AW160" s="12" t="s">
        <v>34</v>
      </c>
      <c r="AX160" s="12" t="s">
        <v>71</v>
      </c>
      <c r="AY160" s="254" t="s">
        <v>125</v>
      </c>
    </row>
    <row r="161" spans="2:51" s="12" customFormat="1" ht="13.5">
      <c r="B161" s="244"/>
      <c r="C161" s="245"/>
      <c r="D161" s="231" t="s">
        <v>142</v>
      </c>
      <c r="E161" s="246" t="s">
        <v>21</v>
      </c>
      <c r="F161" s="247" t="s">
        <v>213</v>
      </c>
      <c r="G161" s="245"/>
      <c r="H161" s="248">
        <v>286.067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142</v>
      </c>
      <c r="AU161" s="254" t="s">
        <v>134</v>
      </c>
      <c r="AV161" s="12" t="s">
        <v>134</v>
      </c>
      <c r="AW161" s="12" t="s">
        <v>34</v>
      </c>
      <c r="AX161" s="12" t="s">
        <v>71</v>
      </c>
      <c r="AY161" s="254" t="s">
        <v>125</v>
      </c>
    </row>
    <row r="162" spans="2:51" s="12" customFormat="1" ht="13.5">
      <c r="B162" s="244"/>
      <c r="C162" s="245"/>
      <c r="D162" s="231" t="s">
        <v>142</v>
      </c>
      <c r="E162" s="246" t="s">
        <v>21</v>
      </c>
      <c r="F162" s="247" t="s">
        <v>214</v>
      </c>
      <c r="G162" s="245"/>
      <c r="H162" s="248">
        <v>4.823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AT162" s="254" t="s">
        <v>142</v>
      </c>
      <c r="AU162" s="254" t="s">
        <v>134</v>
      </c>
      <c r="AV162" s="12" t="s">
        <v>134</v>
      </c>
      <c r="AW162" s="12" t="s">
        <v>34</v>
      </c>
      <c r="AX162" s="12" t="s">
        <v>71</v>
      </c>
      <c r="AY162" s="254" t="s">
        <v>125</v>
      </c>
    </row>
    <row r="163" spans="2:51" s="12" customFormat="1" ht="13.5">
      <c r="B163" s="244"/>
      <c r="C163" s="245"/>
      <c r="D163" s="231" t="s">
        <v>142</v>
      </c>
      <c r="E163" s="246" t="s">
        <v>21</v>
      </c>
      <c r="F163" s="247" t="s">
        <v>215</v>
      </c>
      <c r="G163" s="245"/>
      <c r="H163" s="248">
        <v>-13.344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142</v>
      </c>
      <c r="AU163" s="254" t="s">
        <v>134</v>
      </c>
      <c r="AV163" s="12" t="s">
        <v>134</v>
      </c>
      <c r="AW163" s="12" t="s">
        <v>34</v>
      </c>
      <c r="AX163" s="12" t="s">
        <v>71</v>
      </c>
      <c r="AY163" s="254" t="s">
        <v>125</v>
      </c>
    </row>
    <row r="164" spans="2:51" s="12" customFormat="1" ht="13.5">
      <c r="B164" s="244"/>
      <c r="C164" s="245"/>
      <c r="D164" s="231" t="s">
        <v>142</v>
      </c>
      <c r="E164" s="246" t="s">
        <v>21</v>
      </c>
      <c r="F164" s="247" t="s">
        <v>216</v>
      </c>
      <c r="G164" s="245"/>
      <c r="H164" s="248">
        <v>7.016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142</v>
      </c>
      <c r="AU164" s="254" t="s">
        <v>134</v>
      </c>
      <c r="AV164" s="12" t="s">
        <v>134</v>
      </c>
      <c r="AW164" s="12" t="s">
        <v>34</v>
      </c>
      <c r="AX164" s="12" t="s">
        <v>71</v>
      </c>
      <c r="AY164" s="254" t="s">
        <v>125</v>
      </c>
    </row>
    <row r="165" spans="2:51" s="12" customFormat="1" ht="13.5">
      <c r="B165" s="244"/>
      <c r="C165" s="245"/>
      <c r="D165" s="231" t="s">
        <v>142</v>
      </c>
      <c r="E165" s="246" t="s">
        <v>21</v>
      </c>
      <c r="F165" s="247" t="s">
        <v>217</v>
      </c>
      <c r="G165" s="245"/>
      <c r="H165" s="248">
        <v>-14.575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142</v>
      </c>
      <c r="AU165" s="254" t="s">
        <v>134</v>
      </c>
      <c r="AV165" s="12" t="s">
        <v>134</v>
      </c>
      <c r="AW165" s="12" t="s">
        <v>34</v>
      </c>
      <c r="AX165" s="12" t="s">
        <v>71</v>
      </c>
      <c r="AY165" s="254" t="s">
        <v>125</v>
      </c>
    </row>
    <row r="166" spans="2:51" s="12" customFormat="1" ht="13.5">
      <c r="B166" s="244"/>
      <c r="C166" s="245"/>
      <c r="D166" s="231" t="s">
        <v>142</v>
      </c>
      <c r="E166" s="246" t="s">
        <v>21</v>
      </c>
      <c r="F166" s="247" t="s">
        <v>218</v>
      </c>
      <c r="G166" s="245"/>
      <c r="H166" s="248">
        <v>6.91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142</v>
      </c>
      <c r="AU166" s="254" t="s">
        <v>134</v>
      </c>
      <c r="AV166" s="12" t="s">
        <v>134</v>
      </c>
      <c r="AW166" s="12" t="s">
        <v>34</v>
      </c>
      <c r="AX166" s="12" t="s">
        <v>71</v>
      </c>
      <c r="AY166" s="254" t="s">
        <v>125</v>
      </c>
    </row>
    <row r="167" spans="2:51" s="12" customFormat="1" ht="13.5">
      <c r="B167" s="244"/>
      <c r="C167" s="245"/>
      <c r="D167" s="231" t="s">
        <v>142</v>
      </c>
      <c r="E167" s="246" t="s">
        <v>21</v>
      </c>
      <c r="F167" s="247" t="s">
        <v>219</v>
      </c>
      <c r="G167" s="245"/>
      <c r="H167" s="248">
        <v>15.807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142</v>
      </c>
      <c r="AU167" s="254" t="s">
        <v>134</v>
      </c>
      <c r="AV167" s="12" t="s">
        <v>134</v>
      </c>
      <c r="AW167" s="12" t="s">
        <v>34</v>
      </c>
      <c r="AX167" s="12" t="s">
        <v>71</v>
      </c>
      <c r="AY167" s="254" t="s">
        <v>125</v>
      </c>
    </row>
    <row r="168" spans="2:65" s="1" customFormat="1" ht="14.4" customHeight="1">
      <c r="B168" s="44"/>
      <c r="C168" s="219" t="s">
        <v>220</v>
      </c>
      <c r="D168" s="219" t="s">
        <v>128</v>
      </c>
      <c r="E168" s="220" t="s">
        <v>221</v>
      </c>
      <c r="F168" s="221" t="s">
        <v>222</v>
      </c>
      <c r="G168" s="222" t="s">
        <v>131</v>
      </c>
      <c r="H168" s="223">
        <v>211.639</v>
      </c>
      <c r="I168" s="224"/>
      <c r="J168" s="225">
        <f>ROUND(I168*H168,2)</f>
        <v>0</v>
      </c>
      <c r="K168" s="221" t="s">
        <v>132</v>
      </c>
      <c r="L168" s="70"/>
      <c r="M168" s="226" t="s">
        <v>21</v>
      </c>
      <c r="N168" s="227" t="s">
        <v>43</v>
      </c>
      <c r="O168" s="4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2" t="s">
        <v>133</v>
      </c>
      <c r="AT168" s="22" t="s">
        <v>128</v>
      </c>
      <c r="AU168" s="22" t="s">
        <v>134</v>
      </c>
      <c r="AY168" s="22" t="s">
        <v>125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22" t="s">
        <v>134</v>
      </c>
      <c r="BK168" s="230">
        <f>ROUND(I168*H168,2)</f>
        <v>0</v>
      </c>
      <c r="BL168" s="22" t="s">
        <v>133</v>
      </c>
      <c r="BM168" s="22" t="s">
        <v>223</v>
      </c>
    </row>
    <row r="169" spans="2:47" s="1" customFormat="1" ht="13.5">
      <c r="B169" s="44"/>
      <c r="C169" s="72"/>
      <c r="D169" s="231" t="s">
        <v>136</v>
      </c>
      <c r="E169" s="72"/>
      <c r="F169" s="232" t="s">
        <v>224</v>
      </c>
      <c r="G169" s="72"/>
      <c r="H169" s="72"/>
      <c r="I169" s="189"/>
      <c r="J169" s="72"/>
      <c r="K169" s="72"/>
      <c r="L169" s="70"/>
      <c r="M169" s="233"/>
      <c r="N169" s="45"/>
      <c r="O169" s="45"/>
      <c r="P169" s="45"/>
      <c r="Q169" s="45"/>
      <c r="R169" s="45"/>
      <c r="S169" s="45"/>
      <c r="T169" s="93"/>
      <c r="AT169" s="22" t="s">
        <v>136</v>
      </c>
      <c r="AU169" s="22" t="s">
        <v>134</v>
      </c>
    </row>
    <row r="170" spans="2:51" s="11" customFormat="1" ht="13.5">
      <c r="B170" s="234"/>
      <c r="C170" s="235"/>
      <c r="D170" s="231" t="s">
        <v>142</v>
      </c>
      <c r="E170" s="236" t="s">
        <v>21</v>
      </c>
      <c r="F170" s="237" t="s">
        <v>225</v>
      </c>
      <c r="G170" s="235"/>
      <c r="H170" s="236" t="s">
        <v>21</v>
      </c>
      <c r="I170" s="238"/>
      <c r="J170" s="235"/>
      <c r="K170" s="235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142</v>
      </c>
      <c r="AU170" s="243" t="s">
        <v>134</v>
      </c>
      <c r="AV170" s="11" t="s">
        <v>79</v>
      </c>
      <c r="AW170" s="11" t="s">
        <v>34</v>
      </c>
      <c r="AX170" s="11" t="s">
        <v>71</v>
      </c>
      <c r="AY170" s="243" t="s">
        <v>125</v>
      </c>
    </row>
    <row r="171" spans="2:51" s="12" customFormat="1" ht="13.5">
      <c r="B171" s="244"/>
      <c r="C171" s="245"/>
      <c r="D171" s="231" t="s">
        <v>142</v>
      </c>
      <c r="E171" s="246" t="s">
        <v>21</v>
      </c>
      <c r="F171" s="247" t="s">
        <v>226</v>
      </c>
      <c r="G171" s="245"/>
      <c r="H171" s="248">
        <v>5.751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142</v>
      </c>
      <c r="AU171" s="254" t="s">
        <v>134</v>
      </c>
      <c r="AV171" s="12" t="s">
        <v>134</v>
      </c>
      <c r="AW171" s="12" t="s">
        <v>34</v>
      </c>
      <c r="AX171" s="12" t="s">
        <v>71</v>
      </c>
      <c r="AY171" s="254" t="s">
        <v>125</v>
      </c>
    </row>
    <row r="172" spans="2:51" s="12" customFormat="1" ht="13.5">
      <c r="B172" s="244"/>
      <c r="C172" s="245"/>
      <c r="D172" s="231" t="s">
        <v>142</v>
      </c>
      <c r="E172" s="246" t="s">
        <v>21</v>
      </c>
      <c r="F172" s="247" t="s">
        <v>227</v>
      </c>
      <c r="G172" s="245"/>
      <c r="H172" s="248">
        <v>6.703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142</v>
      </c>
      <c r="AU172" s="254" t="s">
        <v>134</v>
      </c>
      <c r="AV172" s="12" t="s">
        <v>134</v>
      </c>
      <c r="AW172" s="12" t="s">
        <v>34</v>
      </c>
      <c r="AX172" s="12" t="s">
        <v>71</v>
      </c>
      <c r="AY172" s="254" t="s">
        <v>125</v>
      </c>
    </row>
    <row r="173" spans="2:51" s="12" customFormat="1" ht="13.5">
      <c r="B173" s="244"/>
      <c r="C173" s="245"/>
      <c r="D173" s="231" t="s">
        <v>142</v>
      </c>
      <c r="E173" s="246" t="s">
        <v>21</v>
      </c>
      <c r="F173" s="247" t="s">
        <v>228</v>
      </c>
      <c r="G173" s="245"/>
      <c r="H173" s="248">
        <v>18.654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142</v>
      </c>
      <c r="AU173" s="254" t="s">
        <v>134</v>
      </c>
      <c r="AV173" s="12" t="s">
        <v>134</v>
      </c>
      <c r="AW173" s="12" t="s">
        <v>34</v>
      </c>
      <c r="AX173" s="12" t="s">
        <v>71</v>
      </c>
      <c r="AY173" s="254" t="s">
        <v>125</v>
      </c>
    </row>
    <row r="174" spans="2:51" s="12" customFormat="1" ht="13.5">
      <c r="B174" s="244"/>
      <c r="C174" s="245"/>
      <c r="D174" s="231" t="s">
        <v>142</v>
      </c>
      <c r="E174" s="246" t="s">
        <v>21</v>
      </c>
      <c r="F174" s="247" t="s">
        <v>229</v>
      </c>
      <c r="G174" s="245"/>
      <c r="H174" s="248">
        <v>25.307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142</v>
      </c>
      <c r="AU174" s="254" t="s">
        <v>134</v>
      </c>
      <c r="AV174" s="12" t="s">
        <v>134</v>
      </c>
      <c r="AW174" s="12" t="s">
        <v>34</v>
      </c>
      <c r="AX174" s="12" t="s">
        <v>71</v>
      </c>
      <c r="AY174" s="254" t="s">
        <v>125</v>
      </c>
    </row>
    <row r="175" spans="2:51" s="12" customFormat="1" ht="13.5">
      <c r="B175" s="244"/>
      <c r="C175" s="245"/>
      <c r="D175" s="231" t="s">
        <v>142</v>
      </c>
      <c r="E175" s="246" t="s">
        <v>21</v>
      </c>
      <c r="F175" s="247" t="s">
        <v>230</v>
      </c>
      <c r="G175" s="245"/>
      <c r="H175" s="248">
        <v>-4.316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142</v>
      </c>
      <c r="AU175" s="254" t="s">
        <v>134</v>
      </c>
      <c r="AV175" s="12" t="s">
        <v>134</v>
      </c>
      <c r="AW175" s="12" t="s">
        <v>34</v>
      </c>
      <c r="AX175" s="12" t="s">
        <v>71</v>
      </c>
      <c r="AY175" s="254" t="s">
        <v>125</v>
      </c>
    </row>
    <row r="176" spans="2:51" s="12" customFormat="1" ht="13.5">
      <c r="B176" s="244"/>
      <c r="C176" s="245"/>
      <c r="D176" s="231" t="s">
        <v>142</v>
      </c>
      <c r="E176" s="246" t="s">
        <v>21</v>
      </c>
      <c r="F176" s="247" t="s">
        <v>231</v>
      </c>
      <c r="G176" s="245"/>
      <c r="H176" s="248">
        <v>0.815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142</v>
      </c>
      <c r="AU176" s="254" t="s">
        <v>134</v>
      </c>
      <c r="AV176" s="12" t="s">
        <v>134</v>
      </c>
      <c r="AW176" s="12" t="s">
        <v>34</v>
      </c>
      <c r="AX176" s="12" t="s">
        <v>71</v>
      </c>
      <c r="AY176" s="254" t="s">
        <v>125</v>
      </c>
    </row>
    <row r="177" spans="2:51" s="11" customFormat="1" ht="13.5">
      <c r="B177" s="234"/>
      <c r="C177" s="235"/>
      <c r="D177" s="231" t="s">
        <v>142</v>
      </c>
      <c r="E177" s="236" t="s">
        <v>21</v>
      </c>
      <c r="F177" s="237" t="s">
        <v>232</v>
      </c>
      <c r="G177" s="235"/>
      <c r="H177" s="236" t="s">
        <v>21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142</v>
      </c>
      <c r="AU177" s="243" t="s">
        <v>134</v>
      </c>
      <c r="AV177" s="11" t="s">
        <v>79</v>
      </c>
      <c r="AW177" s="11" t="s">
        <v>34</v>
      </c>
      <c r="AX177" s="11" t="s">
        <v>71</v>
      </c>
      <c r="AY177" s="243" t="s">
        <v>125</v>
      </c>
    </row>
    <row r="178" spans="2:51" s="12" customFormat="1" ht="13.5">
      <c r="B178" s="244"/>
      <c r="C178" s="245"/>
      <c r="D178" s="231" t="s">
        <v>142</v>
      </c>
      <c r="E178" s="246" t="s">
        <v>21</v>
      </c>
      <c r="F178" s="247" t="s">
        <v>233</v>
      </c>
      <c r="G178" s="245"/>
      <c r="H178" s="248">
        <v>38.119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142</v>
      </c>
      <c r="AU178" s="254" t="s">
        <v>134</v>
      </c>
      <c r="AV178" s="12" t="s">
        <v>134</v>
      </c>
      <c r="AW178" s="12" t="s">
        <v>34</v>
      </c>
      <c r="AX178" s="12" t="s">
        <v>71</v>
      </c>
      <c r="AY178" s="254" t="s">
        <v>125</v>
      </c>
    </row>
    <row r="179" spans="2:51" s="12" customFormat="1" ht="13.5">
      <c r="B179" s="244"/>
      <c r="C179" s="245"/>
      <c r="D179" s="231" t="s">
        <v>142</v>
      </c>
      <c r="E179" s="246" t="s">
        <v>21</v>
      </c>
      <c r="F179" s="247" t="s">
        <v>234</v>
      </c>
      <c r="G179" s="245"/>
      <c r="H179" s="248">
        <v>2.32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142</v>
      </c>
      <c r="AU179" s="254" t="s">
        <v>134</v>
      </c>
      <c r="AV179" s="12" t="s">
        <v>134</v>
      </c>
      <c r="AW179" s="12" t="s">
        <v>34</v>
      </c>
      <c r="AX179" s="12" t="s">
        <v>71</v>
      </c>
      <c r="AY179" s="254" t="s">
        <v>125</v>
      </c>
    </row>
    <row r="180" spans="2:51" s="11" customFormat="1" ht="13.5">
      <c r="B180" s="234"/>
      <c r="C180" s="235"/>
      <c r="D180" s="231" t="s">
        <v>142</v>
      </c>
      <c r="E180" s="236" t="s">
        <v>21</v>
      </c>
      <c r="F180" s="237" t="s">
        <v>235</v>
      </c>
      <c r="G180" s="235"/>
      <c r="H180" s="236" t="s">
        <v>21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142</v>
      </c>
      <c r="AU180" s="243" t="s">
        <v>134</v>
      </c>
      <c r="AV180" s="11" t="s">
        <v>79</v>
      </c>
      <c r="AW180" s="11" t="s">
        <v>34</v>
      </c>
      <c r="AX180" s="11" t="s">
        <v>71</v>
      </c>
      <c r="AY180" s="243" t="s">
        <v>125</v>
      </c>
    </row>
    <row r="181" spans="2:51" s="12" customFormat="1" ht="13.5">
      <c r="B181" s="244"/>
      <c r="C181" s="245"/>
      <c r="D181" s="231" t="s">
        <v>142</v>
      </c>
      <c r="E181" s="246" t="s">
        <v>21</v>
      </c>
      <c r="F181" s="247" t="s">
        <v>236</v>
      </c>
      <c r="G181" s="245"/>
      <c r="H181" s="248">
        <v>24.152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142</v>
      </c>
      <c r="AU181" s="254" t="s">
        <v>134</v>
      </c>
      <c r="AV181" s="12" t="s">
        <v>134</v>
      </c>
      <c r="AW181" s="12" t="s">
        <v>34</v>
      </c>
      <c r="AX181" s="12" t="s">
        <v>71</v>
      </c>
      <c r="AY181" s="254" t="s">
        <v>125</v>
      </c>
    </row>
    <row r="182" spans="2:51" s="11" customFormat="1" ht="13.5">
      <c r="B182" s="234"/>
      <c r="C182" s="235"/>
      <c r="D182" s="231" t="s">
        <v>142</v>
      </c>
      <c r="E182" s="236" t="s">
        <v>21</v>
      </c>
      <c r="F182" s="237" t="s">
        <v>237</v>
      </c>
      <c r="G182" s="235"/>
      <c r="H182" s="236" t="s">
        <v>21</v>
      </c>
      <c r="I182" s="238"/>
      <c r="J182" s="235"/>
      <c r="K182" s="235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142</v>
      </c>
      <c r="AU182" s="243" t="s">
        <v>134</v>
      </c>
      <c r="AV182" s="11" t="s">
        <v>79</v>
      </c>
      <c r="AW182" s="11" t="s">
        <v>34</v>
      </c>
      <c r="AX182" s="11" t="s">
        <v>71</v>
      </c>
      <c r="AY182" s="243" t="s">
        <v>125</v>
      </c>
    </row>
    <row r="183" spans="2:51" s="12" customFormat="1" ht="13.5">
      <c r="B183" s="244"/>
      <c r="C183" s="245"/>
      <c r="D183" s="231" t="s">
        <v>142</v>
      </c>
      <c r="E183" s="246" t="s">
        <v>21</v>
      </c>
      <c r="F183" s="247" t="s">
        <v>238</v>
      </c>
      <c r="G183" s="245"/>
      <c r="H183" s="248">
        <v>15.72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142</v>
      </c>
      <c r="AU183" s="254" t="s">
        <v>134</v>
      </c>
      <c r="AV183" s="12" t="s">
        <v>134</v>
      </c>
      <c r="AW183" s="12" t="s">
        <v>34</v>
      </c>
      <c r="AX183" s="12" t="s">
        <v>71</v>
      </c>
      <c r="AY183" s="254" t="s">
        <v>125</v>
      </c>
    </row>
    <row r="184" spans="2:51" s="11" customFormat="1" ht="13.5">
      <c r="B184" s="234"/>
      <c r="C184" s="235"/>
      <c r="D184" s="231" t="s">
        <v>142</v>
      </c>
      <c r="E184" s="236" t="s">
        <v>21</v>
      </c>
      <c r="F184" s="237" t="s">
        <v>239</v>
      </c>
      <c r="G184" s="235"/>
      <c r="H184" s="236" t="s">
        <v>21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142</v>
      </c>
      <c r="AU184" s="243" t="s">
        <v>134</v>
      </c>
      <c r="AV184" s="11" t="s">
        <v>79</v>
      </c>
      <c r="AW184" s="11" t="s">
        <v>34</v>
      </c>
      <c r="AX184" s="11" t="s">
        <v>71</v>
      </c>
      <c r="AY184" s="243" t="s">
        <v>125</v>
      </c>
    </row>
    <row r="185" spans="2:51" s="12" customFormat="1" ht="13.5">
      <c r="B185" s="244"/>
      <c r="C185" s="245"/>
      <c r="D185" s="231" t="s">
        <v>142</v>
      </c>
      <c r="E185" s="246" t="s">
        <v>21</v>
      </c>
      <c r="F185" s="247" t="s">
        <v>240</v>
      </c>
      <c r="G185" s="245"/>
      <c r="H185" s="248">
        <v>63.654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142</v>
      </c>
      <c r="AU185" s="254" t="s">
        <v>134</v>
      </c>
      <c r="AV185" s="12" t="s">
        <v>134</v>
      </c>
      <c r="AW185" s="12" t="s">
        <v>34</v>
      </c>
      <c r="AX185" s="12" t="s">
        <v>71</v>
      </c>
      <c r="AY185" s="254" t="s">
        <v>125</v>
      </c>
    </row>
    <row r="186" spans="2:51" s="11" customFormat="1" ht="13.5">
      <c r="B186" s="234"/>
      <c r="C186" s="235"/>
      <c r="D186" s="231" t="s">
        <v>142</v>
      </c>
      <c r="E186" s="236" t="s">
        <v>21</v>
      </c>
      <c r="F186" s="237" t="s">
        <v>241</v>
      </c>
      <c r="G186" s="235"/>
      <c r="H186" s="236" t="s">
        <v>21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142</v>
      </c>
      <c r="AU186" s="243" t="s">
        <v>134</v>
      </c>
      <c r="AV186" s="11" t="s">
        <v>79</v>
      </c>
      <c r="AW186" s="11" t="s">
        <v>34</v>
      </c>
      <c r="AX186" s="11" t="s">
        <v>71</v>
      </c>
      <c r="AY186" s="243" t="s">
        <v>125</v>
      </c>
    </row>
    <row r="187" spans="2:51" s="12" customFormat="1" ht="13.5">
      <c r="B187" s="244"/>
      <c r="C187" s="245"/>
      <c r="D187" s="231" t="s">
        <v>142</v>
      </c>
      <c r="E187" s="246" t="s">
        <v>21</v>
      </c>
      <c r="F187" s="247" t="s">
        <v>242</v>
      </c>
      <c r="G187" s="245"/>
      <c r="H187" s="248">
        <v>14.76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142</v>
      </c>
      <c r="AU187" s="254" t="s">
        <v>134</v>
      </c>
      <c r="AV187" s="12" t="s">
        <v>134</v>
      </c>
      <c r="AW187" s="12" t="s">
        <v>34</v>
      </c>
      <c r="AX187" s="12" t="s">
        <v>71</v>
      </c>
      <c r="AY187" s="254" t="s">
        <v>125</v>
      </c>
    </row>
    <row r="188" spans="2:63" s="10" customFormat="1" ht="29.85" customHeight="1">
      <c r="B188" s="203"/>
      <c r="C188" s="204"/>
      <c r="D188" s="205" t="s">
        <v>70</v>
      </c>
      <c r="E188" s="217" t="s">
        <v>243</v>
      </c>
      <c r="F188" s="217" t="s">
        <v>244</v>
      </c>
      <c r="G188" s="204"/>
      <c r="H188" s="204"/>
      <c r="I188" s="207"/>
      <c r="J188" s="218">
        <f>BK188</f>
        <v>0</v>
      </c>
      <c r="K188" s="204"/>
      <c r="L188" s="209"/>
      <c r="M188" s="210"/>
      <c r="N188" s="211"/>
      <c r="O188" s="211"/>
      <c r="P188" s="212">
        <f>SUM(P189:P204)</f>
        <v>0</v>
      </c>
      <c r="Q188" s="211"/>
      <c r="R188" s="212">
        <f>SUM(R189:R204)</f>
        <v>0.247248</v>
      </c>
      <c r="S188" s="211"/>
      <c r="T188" s="213">
        <f>SUM(T189:T204)</f>
        <v>0</v>
      </c>
      <c r="AR188" s="214" t="s">
        <v>79</v>
      </c>
      <c r="AT188" s="215" t="s">
        <v>70</v>
      </c>
      <c r="AU188" s="215" t="s">
        <v>79</v>
      </c>
      <c r="AY188" s="214" t="s">
        <v>125</v>
      </c>
      <c r="BK188" s="216">
        <f>SUM(BK189:BK204)</f>
        <v>0</v>
      </c>
    </row>
    <row r="189" spans="2:65" s="1" customFormat="1" ht="22.8" customHeight="1">
      <c r="B189" s="44"/>
      <c r="C189" s="219" t="s">
        <v>245</v>
      </c>
      <c r="D189" s="219" t="s">
        <v>128</v>
      </c>
      <c r="E189" s="220" t="s">
        <v>246</v>
      </c>
      <c r="F189" s="221" t="s">
        <v>247</v>
      </c>
      <c r="G189" s="222" t="s">
        <v>131</v>
      </c>
      <c r="H189" s="223">
        <v>1454.4</v>
      </c>
      <c r="I189" s="224"/>
      <c r="J189" s="225">
        <f>ROUND(I189*H189,2)</f>
        <v>0</v>
      </c>
      <c r="K189" s="221" t="s">
        <v>132</v>
      </c>
      <c r="L189" s="70"/>
      <c r="M189" s="226" t="s">
        <v>21</v>
      </c>
      <c r="N189" s="227" t="s">
        <v>43</v>
      </c>
      <c r="O189" s="45"/>
      <c r="P189" s="228">
        <f>O189*H189</f>
        <v>0</v>
      </c>
      <c r="Q189" s="228">
        <v>0.00013</v>
      </c>
      <c r="R189" s="228">
        <f>Q189*H189</f>
        <v>0.189072</v>
      </c>
      <c r="S189" s="228">
        <v>0</v>
      </c>
      <c r="T189" s="229">
        <f>S189*H189</f>
        <v>0</v>
      </c>
      <c r="AR189" s="22" t="s">
        <v>133</v>
      </c>
      <c r="AT189" s="22" t="s">
        <v>128</v>
      </c>
      <c r="AU189" s="22" t="s">
        <v>134</v>
      </c>
      <c r="AY189" s="22" t="s">
        <v>125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22" t="s">
        <v>134</v>
      </c>
      <c r="BK189" s="230">
        <f>ROUND(I189*H189,2)</f>
        <v>0</v>
      </c>
      <c r="BL189" s="22" t="s">
        <v>133</v>
      </c>
      <c r="BM189" s="22" t="s">
        <v>248</v>
      </c>
    </row>
    <row r="190" spans="2:47" s="1" customFormat="1" ht="13.5">
      <c r="B190" s="44"/>
      <c r="C190" s="72"/>
      <c r="D190" s="231" t="s">
        <v>136</v>
      </c>
      <c r="E190" s="72"/>
      <c r="F190" s="232" t="s">
        <v>249</v>
      </c>
      <c r="G190" s="72"/>
      <c r="H190" s="72"/>
      <c r="I190" s="189"/>
      <c r="J190" s="72"/>
      <c r="K190" s="72"/>
      <c r="L190" s="70"/>
      <c r="M190" s="233"/>
      <c r="N190" s="45"/>
      <c r="O190" s="45"/>
      <c r="P190" s="45"/>
      <c r="Q190" s="45"/>
      <c r="R190" s="45"/>
      <c r="S190" s="45"/>
      <c r="T190" s="93"/>
      <c r="AT190" s="22" t="s">
        <v>136</v>
      </c>
      <c r="AU190" s="22" t="s">
        <v>134</v>
      </c>
    </row>
    <row r="191" spans="2:51" s="12" customFormat="1" ht="13.5">
      <c r="B191" s="244"/>
      <c r="C191" s="245"/>
      <c r="D191" s="231" t="s">
        <v>142</v>
      </c>
      <c r="E191" s="246" t="s">
        <v>21</v>
      </c>
      <c r="F191" s="247" t="s">
        <v>250</v>
      </c>
      <c r="G191" s="245"/>
      <c r="H191" s="248">
        <v>241.2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142</v>
      </c>
      <c r="AU191" s="254" t="s">
        <v>134</v>
      </c>
      <c r="AV191" s="12" t="s">
        <v>134</v>
      </c>
      <c r="AW191" s="12" t="s">
        <v>34</v>
      </c>
      <c r="AX191" s="12" t="s">
        <v>71</v>
      </c>
      <c r="AY191" s="254" t="s">
        <v>125</v>
      </c>
    </row>
    <row r="192" spans="2:51" s="12" customFormat="1" ht="13.5">
      <c r="B192" s="244"/>
      <c r="C192" s="245"/>
      <c r="D192" s="231" t="s">
        <v>142</v>
      </c>
      <c r="E192" s="246" t="s">
        <v>21</v>
      </c>
      <c r="F192" s="247" t="s">
        <v>251</v>
      </c>
      <c r="G192" s="245"/>
      <c r="H192" s="248">
        <v>189.2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142</v>
      </c>
      <c r="AU192" s="254" t="s">
        <v>134</v>
      </c>
      <c r="AV192" s="12" t="s">
        <v>134</v>
      </c>
      <c r="AW192" s="12" t="s">
        <v>34</v>
      </c>
      <c r="AX192" s="12" t="s">
        <v>71</v>
      </c>
      <c r="AY192" s="254" t="s">
        <v>125</v>
      </c>
    </row>
    <row r="193" spans="2:51" s="12" customFormat="1" ht="13.5">
      <c r="B193" s="244"/>
      <c r="C193" s="245"/>
      <c r="D193" s="231" t="s">
        <v>142</v>
      </c>
      <c r="E193" s="246" t="s">
        <v>21</v>
      </c>
      <c r="F193" s="247" t="s">
        <v>252</v>
      </c>
      <c r="G193" s="245"/>
      <c r="H193" s="248">
        <v>143.2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142</v>
      </c>
      <c r="AU193" s="254" t="s">
        <v>134</v>
      </c>
      <c r="AV193" s="12" t="s">
        <v>134</v>
      </c>
      <c r="AW193" s="12" t="s">
        <v>34</v>
      </c>
      <c r="AX193" s="12" t="s">
        <v>71</v>
      </c>
      <c r="AY193" s="254" t="s">
        <v>125</v>
      </c>
    </row>
    <row r="194" spans="2:51" s="12" customFormat="1" ht="13.5">
      <c r="B194" s="244"/>
      <c r="C194" s="245"/>
      <c r="D194" s="231" t="s">
        <v>142</v>
      </c>
      <c r="E194" s="246" t="s">
        <v>21</v>
      </c>
      <c r="F194" s="247" t="s">
        <v>253</v>
      </c>
      <c r="G194" s="245"/>
      <c r="H194" s="248">
        <v>83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142</v>
      </c>
      <c r="AU194" s="254" t="s">
        <v>134</v>
      </c>
      <c r="AV194" s="12" t="s">
        <v>134</v>
      </c>
      <c r="AW194" s="12" t="s">
        <v>34</v>
      </c>
      <c r="AX194" s="12" t="s">
        <v>71</v>
      </c>
      <c r="AY194" s="254" t="s">
        <v>125</v>
      </c>
    </row>
    <row r="195" spans="2:51" s="12" customFormat="1" ht="13.5">
      <c r="B195" s="244"/>
      <c r="C195" s="245"/>
      <c r="D195" s="231" t="s">
        <v>142</v>
      </c>
      <c r="E195" s="246" t="s">
        <v>21</v>
      </c>
      <c r="F195" s="247" t="s">
        <v>254</v>
      </c>
      <c r="G195" s="245"/>
      <c r="H195" s="248">
        <v>426.2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142</v>
      </c>
      <c r="AU195" s="254" t="s">
        <v>134</v>
      </c>
      <c r="AV195" s="12" t="s">
        <v>134</v>
      </c>
      <c r="AW195" s="12" t="s">
        <v>34</v>
      </c>
      <c r="AX195" s="12" t="s">
        <v>71</v>
      </c>
      <c r="AY195" s="254" t="s">
        <v>125</v>
      </c>
    </row>
    <row r="196" spans="2:51" s="12" customFormat="1" ht="13.5">
      <c r="B196" s="244"/>
      <c r="C196" s="245"/>
      <c r="D196" s="231" t="s">
        <v>142</v>
      </c>
      <c r="E196" s="246" t="s">
        <v>21</v>
      </c>
      <c r="F196" s="247" t="s">
        <v>255</v>
      </c>
      <c r="G196" s="245"/>
      <c r="H196" s="248">
        <v>371.6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142</v>
      </c>
      <c r="AU196" s="254" t="s">
        <v>134</v>
      </c>
      <c r="AV196" s="12" t="s">
        <v>134</v>
      </c>
      <c r="AW196" s="12" t="s">
        <v>34</v>
      </c>
      <c r="AX196" s="12" t="s">
        <v>71</v>
      </c>
      <c r="AY196" s="254" t="s">
        <v>125</v>
      </c>
    </row>
    <row r="197" spans="2:65" s="1" customFormat="1" ht="22.8" customHeight="1">
      <c r="B197" s="44"/>
      <c r="C197" s="219" t="s">
        <v>243</v>
      </c>
      <c r="D197" s="219" t="s">
        <v>128</v>
      </c>
      <c r="E197" s="220" t="s">
        <v>256</v>
      </c>
      <c r="F197" s="221" t="s">
        <v>257</v>
      </c>
      <c r="G197" s="222" t="s">
        <v>131</v>
      </c>
      <c r="H197" s="223">
        <v>1454.4</v>
      </c>
      <c r="I197" s="224"/>
      <c r="J197" s="225">
        <f>ROUND(I197*H197,2)</f>
        <v>0</v>
      </c>
      <c r="K197" s="221" t="s">
        <v>132</v>
      </c>
      <c r="L197" s="70"/>
      <c r="M197" s="226" t="s">
        <v>21</v>
      </c>
      <c r="N197" s="227" t="s">
        <v>43</v>
      </c>
      <c r="O197" s="45"/>
      <c r="P197" s="228">
        <f>O197*H197</f>
        <v>0</v>
      </c>
      <c r="Q197" s="228">
        <v>4E-05</v>
      </c>
      <c r="R197" s="228">
        <f>Q197*H197</f>
        <v>0.058176000000000005</v>
      </c>
      <c r="S197" s="228">
        <v>0</v>
      </c>
      <c r="T197" s="229">
        <f>S197*H197</f>
        <v>0</v>
      </c>
      <c r="AR197" s="22" t="s">
        <v>133</v>
      </c>
      <c r="AT197" s="22" t="s">
        <v>128</v>
      </c>
      <c r="AU197" s="22" t="s">
        <v>134</v>
      </c>
      <c r="AY197" s="22" t="s">
        <v>125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2" t="s">
        <v>134</v>
      </c>
      <c r="BK197" s="230">
        <f>ROUND(I197*H197,2)</f>
        <v>0</v>
      </c>
      <c r="BL197" s="22" t="s">
        <v>133</v>
      </c>
      <c r="BM197" s="22" t="s">
        <v>258</v>
      </c>
    </row>
    <row r="198" spans="2:47" s="1" customFormat="1" ht="13.5">
      <c r="B198" s="44"/>
      <c r="C198" s="72"/>
      <c r="D198" s="231" t="s">
        <v>136</v>
      </c>
      <c r="E198" s="72"/>
      <c r="F198" s="232" t="s">
        <v>259</v>
      </c>
      <c r="G198" s="72"/>
      <c r="H198" s="72"/>
      <c r="I198" s="189"/>
      <c r="J198" s="72"/>
      <c r="K198" s="72"/>
      <c r="L198" s="70"/>
      <c r="M198" s="233"/>
      <c r="N198" s="45"/>
      <c r="O198" s="45"/>
      <c r="P198" s="45"/>
      <c r="Q198" s="45"/>
      <c r="R198" s="45"/>
      <c r="S198" s="45"/>
      <c r="T198" s="93"/>
      <c r="AT198" s="22" t="s">
        <v>136</v>
      </c>
      <c r="AU198" s="22" t="s">
        <v>134</v>
      </c>
    </row>
    <row r="199" spans="2:51" s="12" customFormat="1" ht="13.5">
      <c r="B199" s="244"/>
      <c r="C199" s="245"/>
      <c r="D199" s="231" t="s">
        <v>142</v>
      </c>
      <c r="E199" s="246" t="s">
        <v>21</v>
      </c>
      <c r="F199" s="247" t="s">
        <v>250</v>
      </c>
      <c r="G199" s="245"/>
      <c r="H199" s="248">
        <v>241.2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4" t="s">
        <v>142</v>
      </c>
      <c r="AU199" s="254" t="s">
        <v>134</v>
      </c>
      <c r="AV199" s="12" t="s">
        <v>134</v>
      </c>
      <c r="AW199" s="12" t="s">
        <v>34</v>
      </c>
      <c r="AX199" s="12" t="s">
        <v>71</v>
      </c>
      <c r="AY199" s="254" t="s">
        <v>125</v>
      </c>
    </row>
    <row r="200" spans="2:51" s="12" customFormat="1" ht="13.5">
      <c r="B200" s="244"/>
      <c r="C200" s="245"/>
      <c r="D200" s="231" t="s">
        <v>142</v>
      </c>
      <c r="E200" s="246" t="s">
        <v>21</v>
      </c>
      <c r="F200" s="247" t="s">
        <v>251</v>
      </c>
      <c r="G200" s="245"/>
      <c r="H200" s="248">
        <v>189.2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142</v>
      </c>
      <c r="AU200" s="254" t="s">
        <v>134</v>
      </c>
      <c r="AV200" s="12" t="s">
        <v>134</v>
      </c>
      <c r="AW200" s="12" t="s">
        <v>34</v>
      </c>
      <c r="AX200" s="12" t="s">
        <v>71</v>
      </c>
      <c r="AY200" s="254" t="s">
        <v>125</v>
      </c>
    </row>
    <row r="201" spans="2:51" s="12" customFormat="1" ht="13.5">
      <c r="B201" s="244"/>
      <c r="C201" s="245"/>
      <c r="D201" s="231" t="s">
        <v>142</v>
      </c>
      <c r="E201" s="246" t="s">
        <v>21</v>
      </c>
      <c r="F201" s="247" t="s">
        <v>252</v>
      </c>
      <c r="G201" s="245"/>
      <c r="H201" s="248">
        <v>143.2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142</v>
      </c>
      <c r="AU201" s="254" t="s">
        <v>134</v>
      </c>
      <c r="AV201" s="12" t="s">
        <v>134</v>
      </c>
      <c r="AW201" s="12" t="s">
        <v>34</v>
      </c>
      <c r="AX201" s="12" t="s">
        <v>71</v>
      </c>
      <c r="AY201" s="254" t="s">
        <v>125</v>
      </c>
    </row>
    <row r="202" spans="2:51" s="12" customFormat="1" ht="13.5">
      <c r="B202" s="244"/>
      <c r="C202" s="245"/>
      <c r="D202" s="231" t="s">
        <v>142</v>
      </c>
      <c r="E202" s="246" t="s">
        <v>21</v>
      </c>
      <c r="F202" s="247" t="s">
        <v>253</v>
      </c>
      <c r="G202" s="245"/>
      <c r="H202" s="248">
        <v>83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142</v>
      </c>
      <c r="AU202" s="254" t="s">
        <v>134</v>
      </c>
      <c r="AV202" s="12" t="s">
        <v>134</v>
      </c>
      <c r="AW202" s="12" t="s">
        <v>34</v>
      </c>
      <c r="AX202" s="12" t="s">
        <v>71</v>
      </c>
      <c r="AY202" s="254" t="s">
        <v>125</v>
      </c>
    </row>
    <row r="203" spans="2:51" s="12" customFormat="1" ht="13.5">
      <c r="B203" s="244"/>
      <c r="C203" s="245"/>
      <c r="D203" s="231" t="s">
        <v>142</v>
      </c>
      <c r="E203" s="246" t="s">
        <v>21</v>
      </c>
      <c r="F203" s="247" t="s">
        <v>254</v>
      </c>
      <c r="G203" s="245"/>
      <c r="H203" s="248">
        <v>426.2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142</v>
      </c>
      <c r="AU203" s="254" t="s">
        <v>134</v>
      </c>
      <c r="AV203" s="12" t="s">
        <v>134</v>
      </c>
      <c r="AW203" s="12" t="s">
        <v>34</v>
      </c>
      <c r="AX203" s="12" t="s">
        <v>71</v>
      </c>
      <c r="AY203" s="254" t="s">
        <v>125</v>
      </c>
    </row>
    <row r="204" spans="2:51" s="12" customFormat="1" ht="13.5">
      <c r="B204" s="244"/>
      <c r="C204" s="245"/>
      <c r="D204" s="231" t="s">
        <v>142</v>
      </c>
      <c r="E204" s="246" t="s">
        <v>21</v>
      </c>
      <c r="F204" s="247" t="s">
        <v>255</v>
      </c>
      <c r="G204" s="245"/>
      <c r="H204" s="248">
        <v>371.6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142</v>
      </c>
      <c r="AU204" s="254" t="s">
        <v>134</v>
      </c>
      <c r="AV204" s="12" t="s">
        <v>134</v>
      </c>
      <c r="AW204" s="12" t="s">
        <v>34</v>
      </c>
      <c r="AX204" s="12" t="s">
        <v>71</v>
      </c>
      <c r="AY204" s="254" t="s">
        <v>125</v>
      </c>
    </row>
    <row r="205" spans="2:63" s="10" customFormat="1" ht="29.85" customHeight="1">
      <c r="B205" s="203"/>
      <c r="C205" s="204"/>
      <c r="D205" s="205" t="s">
        <v>70</v>
      </c>
      <c r="E205" s="217" t="s">
        <v>260</v>
      </c>
      <c r="F205" s="217" t="s">
        <v>261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SUM(P206:P207)</f>
        <v>0</v>
      </c>
      <c r="Q205" s="211"/>
      <c r="R205" s="212">
        <f>SUM(R206:R207)</f>
        <v>0</v>
      </c>
      <c r="S205" s="211"/>
      <c r="T205" s="213">
        <f>SUM(T206:T207)</f>
        <v>0</v>
      </c>
      <c r="AR205" s="214" t="s">
        <v>79</v>
      </c>
      <c r="AT205" s="215" t="s">
        <v>70</v>
      </c>
      <c r="AU205" s="215" t="s">
        <v>79</v>
      </c>
      <c r="AY205" s="214" t="s">
        <v>125</v>
      </c>
      <c r="BK205" s="216">
        <f>SUM(BK206:BK207)</f>
        <v>0</v>
      </c>
    </row>
    <row r="206" spans="2:65" s="1" customFormat="1" ht="14.4" customHeight="1">
      <c r="B206" s="44"/>
      <c r="C206" s="219" t="s">
        <v>262</v>
      </c>
      <c r="D206" s="219" t="s">
        <v>128</v>
      </c>
      <c r="E206" s="220" t="s">
        <v>263</v>
      </c>
      <c r="F206" s="221" t="s">
        <v>264</v>
      </c>
      <c r="G206" s="222" t="s">
        <v>265</v>
      </c>
      <c r="H206" s="223">
        <v>11.374</v>
      </c>
      <c r="I206" s="224"/>
      <c r="J206" s="225">
        <f>ROUND(I206*H206,2)</f>
        <v>0</v>
      </c>
      <c r="K206" s="221" t="s">
        <v>132</v>
      </c>
      <c r="L206" s="70"/>
      <c r="M206" s="226" t="s">
        <v>21</v>
      </c>
      <c r="N206" s="227" t="s">
        <v>43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2" t="s">
        <v>133</v>
      </c>
      <c r="AT206" s="22" t="s">
        <v>128</v>
      </c>
      <c r="AU206" s="22" t="s">
        <v>134</v>
      </c>
      <c r="AY206" s="22" t="s">
        <v>125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134</v>
      </c>
      <c r="BK206" s="230">
        <f>ROUND(I206*H206,2)</f>
        <v>0</v>
      </c>
      <c r="BL206" s="22" t="s">
        <v>133</v>
      </c>
      <c r="BM206" s="22" t="s">
        <v>266</v>
      </c>
    </row>
    <row r="207" spans="2:47" s="1" customFormat="1" ht="13.5">
      <c r="B207" s="44"/>
      <c r="C207" s="72"/>
      <c r="D207" s="231" t="s">
        <v>136</v>
      </c>
      <c r="E207" s="72"/>
      <c r="F207" s="232" t="s">
        <v>267</v>
      </c>
      <c r="G207" s="72"/>
      <c r="H207" s="72"/>
      <c r="I207" s="189"/>
      <c r="J207" s="72"/>
      <c r="K207" s="72"/>
      <c r="L207" s="70"/>
      <c r="M207" s="233"/>
      <c r="N207" s="45"/>
      <c r="O207" s="45"/>
      <c r="P207" s="45"/>
      <c r="Q207" s="45"/>
      <c r="R207" s="45"/>
      <c r="S207" s="45"/>
      <c r="T207" s="93"/>
      <c r="AT207" s="22" t="s">
        <v>136</v>
      </c>
      <c r="AU207" s="22" t="s">
        <v>134</v>
      </c>
    </row>
    <row r="208" spans="2:63" s="10" customFormat="1" ht="37.4" customHeight="1">
      <c r="B208" s="203"/>
      <c r="C208" s="204"/>
      <c r="D208" s="205" t="s">
        <v>70</v>
      </c>
      <c r="E208" s="206" t="s">
        <v>268</v>
      </c>
      <c r="F208" s="206" t="s">
        <v>269</v>
      </c>
      <c r="G208" s="204"/>
      <c r="H208" s="204"/>
      <c r="I208" s="207"/>
      <c r="J208" s="208">
        <f>BK208</f>
        <v>0</v>
      </c>
      <c r="K208" s="204"/>
      <c r="L208" s="209"/>
      <c r="M208" s="210"/>
      <c r="N208" s="211"/>
      <c r="O208" s="211"/>
      <c r="P208" s="212">
        <f>P209</f>
        <v>0</v>
      </c>
      <c r="Q208" s="211"/>
      <c r="R208" s="212">
        <f>R209</f>
        <v>7.90336644</v>
      </c>
      <c r="S208" s="211"/>
      <c r="T208" s="213">
        <f>T209</f>
        <v>1.4660117000000001</v>
      </c>
      <c r="AR208" s="214" t="s">
        <v>134</v>
      </c>
      <c r="AT208" s="215" t="s">
        <v>70</v>
      </c>
      <c r="AU208" s="215" t="s">
        <v>71</v>
      </c>
      <c r="AY208" s="214" t="s">
        <v>125</v>
      </c>
      <c r="BK208" s="216">
        <f>BK209</f>
        <v>0</v>
      </c>
    </row>
    <row r="209" spans="2:63" s="10" customFormat="1" ht="19.9" customHeight="1">
      <c r="B209" s="203"/>
      <c r="C209" s="204"/>
      <c r="D209" s="205" t="s">
        <v>70</v>
      </c>
      <c r="E209" s="217" t="s">
        <v>270</v>
      </c>
      <c r="F209" s="217" t="s">
        <v>271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SUM(P210:P358)</f>
        <v>0</v>
      </c>
      <c r="Q209" s="211"/>
      <c r="R209" s="212">
        <f>SUM(R210:R358)</f>
        <v>7.90336644</v>
      </c>
      <c r="S209" s="211"/>
      <c r="T209" s="213">
        <f>SUM(T210:T358)</f>
        <v>1.4660117000000001</v>
      </c>
      <c r="AR209" s="214" t="s">
        <v>134</v>
      </c>
      <c r="AT209" s="215" t="s">
        <v>70</v>
      </c>
      <c r="AU209" s="215" t="s">
        <v>79</v>
      </c>
      <c r="AY209" s="214" t="s">
        <v>125</v>
      </c>
      <c r="BK209" s="216">
        <f>SUM(BK210:BK358)</f>
        <v>0</v>
      </c>
    </row>
    <row r="210" spans="2:65" s="1" customFormat="1" ht="14.4" customHeight="1">
      <c r="B210" s="44"/>
      <c r="C210" s="219" t="s">
        <v>272</v>
      </c>
      <c r="D210" s="219" t="s">
        <v>128</v>
      </c>
      <c r="E210" s="220" t="s">
        <v>273</v>
      </c>
      <c r="F210" s="221" t="s">
        <v>274</v>
      </c>
      <c r="G210" s="222" t="s">
        <v>131</v>
      </c>
      <c r="H210" s="223">
        <v>1895.659</v>
      </c>
      <c r="I210" s="224"/>
      <c r="J210" s="225">
        <f>ROUND(I210*H210,2)</f>
        <v>0</v>
      </c>
      <c r="K210" s="221" t="s">
        <v>132</v>
      </c>
      <c r="L210" s="70"/>
      <c r="M210" s="226" t="s">
        <v>21</v>
      </c>
      <c r="N210" s="227" t="s">
        <v>43</v>
      </c>
      <c r="O210" s="45"/>
      <c r="P210" s="228">
        <f>O210*H210</f>
        <v>0</v>
      </c>
      <c r="Q210" s="228">
        <v>0.001</v>
      </c>
      <c r="R210" s="228">
        <f>Q210*H210</f>
        <v>1.8956590000000002</v>
      </c>
      <c r="S210" s="228">
        <v>0.00031</v>
      </c>
      <c r="T210" s="229">
        <f>S210*H210</f>
        <v>0.58765429</v>
      </c>
      <c r="AR210" s="22" t="s">
        <v>275</v>
      </c>
      <c r="AT210" s="22" t="s">
        <v>128</v>
      </c>
      <c r="AU210" s="22" t="s">
        <v>134</v>
      </c>
      <c r="AY210" s="22" t="s">
        <v>125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22" t="s">
        <v>134</v>
      </c>
      <c r="BK210" s="230">
        <f>ROUND(I210*H210,2)</f>
        <v>0</v>
      </c>
      <c r="BL210" s="22" t="s">
        <v>275</v>
      </c>
      <c r="BM210" s="22" t="s">
        <v>276</v>
      </c>
    </row>
    <row r="211" spans="2:47" s="1" customFormat="1" ht="13.5">
      <c r="B211" s="44"/>
      <c r="C211" s="72"/>
      <c r="D211" s="231" t="s">
        <v>136</v>
      </c>
      <c r="E211" s="72"/>
      <c r="F211" s="232" t="s">
        <v>277</v>
      </c>
      <c r="G211" s="72"/>
      <c r="H211" s="72"/>
      <c r="I211" s="189"/>
      <c r="J211" s="72"/>
      <c r="K211" s="72"/>
      <c r="L211" s="70"/>
      <c r="M211" s="233"/>
      <c r="N211" s="45"/>
      <c r="O211" s="45"/>
      <c r="P211" s="45"/>
      <c r="Q211" s="45"/>
      <c r="R211" s="45"/>
      <c r="S211" s="45"/>
      <c r="T211" s="93"/>
      <c r="AT211" s="22" t="s">
        <v>136</v>
      </c>
      <c r="AU211" s="22" t="s">
        <v>134</v>
      </c>
    </row>
    <row r="212" spans="2:51" s="12" customFormat="1" ht="13.5">
      <c r="B212" s="244"/>
      <c r="C212" s="245"/>
      <c r="D212" s="231" t="s">
        <v>142</v>
      </c>
      <c r="E212" s="246" t="s">
        <v>21</v>
      </c>
      <c r="F212" s="247" t="s">
        <v>278</v>
      </c>
      <c r="G212" s="245"/>
      <c r="H212" s="248">
        <v>241.2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AT212" s="254" t="s">
        <v>142</v>
      </c>
      <c r="AU212" s="254" t="s">
        <v>134</v>
      </c>
      <c r="AV212" s="12" t="s">
        <v>134</v>
      </c>
      <c r="AW212" s="12" t="s">
        <v>34</v>
      </c>
      <c r="AX212" s="12" t="s">
        <v>71</v>
      </c>
      <c r="AY212" s="254" t="s">
        <v>125</v>
      </c>
    </row>
    <row r="213" spans="2:51" s="12" customFormat="1" ht="13.5">
      <c r="B213" s="244"/>
      <c r="C213" s="245"/>
      <c r="D213" s="231" t="s">
        <v>142</v>
      </c>
      <c r="E213" s="246" t="s">
        <v>21</v>
      </c>
      <c r="F213" s="247" t="s">
        <v>279</v>
      </c>
      <c r="G213" s="245"/>
      <c r="H213" s="248">
        <v>189.2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142</v>
      </c>
      <c r="AU213" s="254" t="s">
        <v>134</v>
      </c>
      <c r="AV213" s="12" t="s">
        <v>134</v>
      </c>
      <c r="AW213" s="12" t="s">
        <v>34</v>
      </c>
      <c r="AX213" s="12" t="s">
        <v>71</v>
      </c>
      <c r="AY213" s="254" t="s">
        <v>125</v>
      </c>
    </row>
    <row r="214" spans="2:51" s="11" customFormat="1" ht="13.5">
      <c r="B214" s="234"/>
      <c r="C214" s="235"/>
      <c r="D214" s="231" t="s">
        <v>142</v>
      </c>
      <c r="E214" s="236" t="s">
        <v>21</v>
      </c>
      <c r="F214" s="237" t="s">
        <v>143</v>
      </c>
      <c r="G214" s="235"/>
      <c r="H214" s="236" t="s">
        <v>21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142</v>
      </c>
      <c r="AU214" s="243" t="s">
        <v>134</v>
      </c>
      <c r="AV214" s="11" t="s">
        <v>79</v>
      </c>
      <c r="AW214" s="11" t="s">
        <v>34</v>
      </c>
      <c r="AX214" s="11" t="s">
        <v>71</v>
      </c>
      <c r="AY214" s="243" t="s">
        <v>125</v>
      </c>
    </row>
    <row r="215" spans="2:51" s="12" customFormat="1" ht="13.5">
      <c r="B215" s="244"/>
      <c r="C215" s="245"/>
      <c r="D215" s="231" t="s">
        <v>142</v>
      </c>
      <c r="E215" s="246" t="s">
        <v>21</v>
      </c>
      <c r="F215" s="247" t="s">
        <v>144</v>
      </c>
      <c r="G215" s="245"/>
      <c r="H215" s="248">
        <v>21.793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142</v>
      </c>
      <c r="AU215" s="254" t="s">
        <v>134</v>
      </c>
      <c r="AV215" s="12" t="s">
        <v>134</v>
      </c>
      <c r="AW215" s="12" t="s">
        <v>34</v>
      </c>
      <c r="AX215" s="12" t="s">
        <v>71</v>
      </c>
      <c r="AY215" s="254" t="s">
        <v>125</v>
      </c>
    </row>
    <row r="216" spans="2:51" s="12" customFormat="1" ht="13.5">
      <c r="B216" s="244"/>
      <c r="C216" s="245"/>
      <c r="D216" s="231" t="s">
        <v>142</v>
      </c>
      <c r="E216" s="246" t="s">
        <v>21</v>
      </c>
      <c r="F216" s="247" t="s">
        <v>147</v>
      </c>
      <c r="G216" s="245"/>
      <c r="H216" s="248">
        <v>10.338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142</v>
      </c>
      <c r="AU216" s="254" t="s">
        <v>134</v>
      </c>
      <c r="AV216" s="12" t="s">
        <v>134</v>
      </c>
      <c r="AW216" s="12" t="s">
        <v>34</v>
      </c>
      <c r="AX216" s="12" t="s">
        <v>71</v>
      </c>
      <c r="AY216" s="254" t="s">
        <v>125</v>
      </c>
    </row>
    <row r="217" spans="2:51" s="12" customFormat="1" ht="13.5">
      <c r="B217" s="244"/>
      <c r="C217" s="245"/>
      <c r="D217" s="231" t="s">
        <v>142</v>
      </c>
      <c r="E217" s="246" t="s">
        <v>21</v>
      </c>
      <c r="F217" s="247" t="s">
        <v>148</v>
      </c>
      <c r="G217" s="245"/>
      <c r="H217" s="248">
        <v>11.95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AT217" s="254" t="s">
        <v>142</v>
      </c>
      <c r="AU217" s="254" t="s">
        <v>134</v>
      </c>
      <c r="AV217" s="12" t="s">
        <v>134</v>
      </c>
      <c r="AW217" s="12" t="s">
        <v>34</v>
      </c>
      <c r="AX217" s="12" t="s">
        <v>71</v>
      </c>
      <c r="AY217" s="254" t="s">
        <v>125</v>
      </c>
    </row>
    <row r="218" spans="2:51" s="12" customFormat="1" ht="13.5">
      <c r="B218" s="244"/>
      <c r="C218" s="245"/>
      <c r="D218" s="231" t="s">
        <v>142</v>
      </c>
      <c r="E218" s="246" t="s">
        <v>21</v>
      </c>
      <c r="F218" s="247" t="s">
        <v>149</v>
      </c>
      <c r="G218" s="245"/>
      <c r="H218" s="248">
        <v>28.768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142</v>
      </c>
      <c r="AU218" s="254" t="s">
        <v>134</v>
      </c>
      <c r="AV218" s="12" t="s">
        <v>134</v>
      </c>
      <c r="AW218" s="12" t="s">
        <v>34</v>
      </c>
      <c r="AX218" s="12" t="s">
        <v>71</v>
      </c>
      <c r="AY218" s="254" t="s">
        <v>125</v>
      </c>
    </row>
    <row r="219" spans="2:51" s="12" customFormat="1" ht="13.5">
      <c r="B219" s="244"/>
      <c r="C219" s="245"/>
      <c r="D219" s="231" t="s">
        <v>142</v>
      </c>
      <c r="E219" s="246" t="s">
        <v>21</v>
      </c>
      <c r="F219" s="247" t="s">
        <v>156</v>
      </c>
      <c r="G219" s="245"/>
      <c r="H219" s="248">
        <v>5.805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142</v>
      </c>
      <c r="AU219" s="254" t="s">
        <v>134</v>
      </c>
      <c r="AV219" s="12" t="s">
        <v>134</v>
      </c>
      <c r="AW219" s="12" t="s">
        <v>34</v>
      </c>
      <c r="AX219" s="12" t="s">
        <v>71</v>
      </c>
      <c r="AY219" s="254" t="s">
        <v>125</v>
      </c>
    </row>
    <row r="220" spans="2:51" s="12" customFormat="1" ht="13.5">
      <c r="B220" s="244"/>
      <c r="C220" s="245"/>
      <c r="D220" s="231" t="s">
        <v>142</v>
      </c>
      <c r="E220" s="246" t="s">
        <v>21</v>
      </c>
      <c r="F220" s="247" t="s">
        <v>157</v>
      </c>
      <c r="G220" s="245"/>
      <c r="H220" s="248">
        <v>214.378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142</v>
      </c>
      <c r="AU220" s="254" t="s">
        <v>134</v>
      </c>
      <c r="AV220" s="12" t="s">
        <v>134</v>
      </c>
      <c r="AW220" s="12" t="s">
        <v>34</v>
      </c>
      <c r="AX220" s="12" t="s">
        <v>71</v>
      </c>
      <c r="AY220" s="254" t="s">
        <v>125</v>
      </c>
    </row>
    <row r="221" spans="2:51" s="12" customFormat="1" ht="13.5">
      <c r="B221" s="244"/>
      <c r="C221" s="245"/>
      <c r="D221" s="231" t="s">
        <v>142</v>
      </c>
      <c r="E221" s="246" t="s">
        <v>21</v>
      </c>
      <c r="F221" s="247" t="s">
        <v>158</v>
      </c>
      <c r="G221" s="245"/>
      <c r="H221" s="248">
        <v>285.602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142</v>
      </c>
      <c r="AU221" s="254" t="s">
        <v>134</v>
      </c>
      <c r="AV221" s="12" t="s">
        <v>134</v>
      </c>
      <c r="AW221" s="12" t="s">
        <v>34</v>
      </c>
      <c r="AX221" s="12" t="s">
        <v>71</v>
      </c>
      <c r="AY221" s="254" t="s">
        <v>125</v>
      </c>
    </row>
    <row r="222" spans="2:51" s="12" customFormat="1" ht="13.5">
      <c r="B222" s="244"/>
      <c r="C222" s="245"/>
      <c r="D222" s="231" t="s">
        <v>142</v>
      </c>
      <c r="E222" s="246" t="s">
        <v>21</v>
      </c>
      <c r="F222" s="247" t="s">
        <v>159</v>
      </c>
      <c r="G222" s="245"/>
      <c r="H222" s="248">
        <v>176.794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142</v>
      </c>
      <c r="AU222" s="254" t="s">
        <v>134</v>
      </c>
      <c r="AV222" s="12" t="s">
        <v>134</v>
      </c>
      <c r="AW222" s="12" t="s">
        <v>34</v>
      </c>
      <c r="AX222" s="12" t="s">
        <v>71</v>
      </c>
      <c r="AY222" s="254" t="s">
        <v>125</v>
      </c>
    </row>
    <row r="223" spans="2:51" s="12" customFormat="1" ht="13.5">
      <c r="B223" s="244"/>
      <c r="C223" s="245"/>
      <c r="D223" s="231" t="s">
        <v>142</v>
      </c>
      <c r="E223" s="246" t="s">
        <v>21</v>
      </c>
      <c r="F223" s="247" t="s">
        <v>160</v>
      </c>
      <c r="G223" s="245"/>
      <c r="H223" s="248">
        <v>23.031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142</v>
      </c>
      <c r="AU223" s="254" t="s">
        <v>134</v>
      </c>
      <c r="AV223" s="12" t="s">
        <v>134</v>
      </c>
      <c r="AW223" s="12" t="s">
        <v>34</v>
      </c>
      <c r="AX223" s="12" t="s">
        <v>71</v>
      </c>
      <c r="AY223" s="254" t="s">
        <v>125</v>
      </c>
    </row>
    <row r="224" spans="2:51" s="12" customFormat="1" ht="13.5">
      <c r="B224" s="244"/>
      <c r="C224" s="245"/>
      <c r="D224" s="231" t="s">
        <v>142</v>
      </c>
      <c r="E224" s="246" t="s">
        <v>21</v>
      </c>
      <c r="F224" s="247" t="s">
        <v>168</v>
      </c>
      <c r="G224" s="245"/>
      <c r="H224" s="248">
        <v>20.044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142</v>
      </c>
      <c r="AU224" s="254" t="s">
        <v>134</v>
      </c>
      <c r="AV224" s="12" t="s">
        <v>134</v>
      </c>
      <c r="AW224" s="12" t="s">
        <v>34</v>
      </c>
      <c r="AX224" s="12" t="s">
        <v>71</v>
      </c>
      <c r="AY224" s="254" t="s">
        <v>125</v>
      </c>
    </row>
    <row r="225" spans="2:51" s="12" customFormat="1" ht="13.5">
      <c r="B225" s="244"/>
      <c r="C225" s="245"/>
      <c r="D225" s="231" t="s">
        <v>142</v>
      </c>
      <c r="E225" s="246" t="s">
        <v>21</v>
      </c>
      <c r="F225" s="247" t="s">
        <v>171</v>
      </c>
      <c r="G225" s="245"/>
      <c r="H225" s="248">
        <v>229.276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142</v>
      </c>
      <c r="AU225" s="254" t="s">
        <v>134</v>
      </c>
      <c r="AV225" s="12" t="s">
        <v>134</v>
      </c>
      <c r="AW225" s="12" t="s">
        <v>34</v>
      </c>
      <c r="AX225" s="12" t="s">
        <v>71</v>
      </c>
      <c r="AY225" s="254" t="s">
        <v>125</v>
      </c>
    </row>
    <row r="226" spans="2:51" s="12" customFormat="1" ht="13.5">
      <c r="B226" s="244"/>
      <c r="C226" s="245"/>
      <c r="D226" s="231" t="s">
        <v>142</v>
      </c>
      <c r="E226" s="246" t="s">
        <v>21</v>
      </c>
      <c r="F226" s="247" t="s">
        <v>172</v>
      </c>
      <c r="G226" s="245"/>
      <c r="H226" s="248">
        <v>18.73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AT226" s="254" t="s">
        <v>142</v>
      </c>
      <c r="AU226" s="254" t="s">
        <v>134</v>
      </c>
      <c r="AV226" s="12" t="s">
        <v>134</v>
      </c>
      <c r="AW226" s="12" t="s">
        <v>34</v>
      </c>
      <c r="AX226" s="12" t="s">
        <v>71</v>
      </c>
      <c r="AY226" s="254" t="s">
        <v>125</v>
      </c>
    </row>
    <row r="227" spans="2:51" s="12" customFormat="1" ht="13.5">
      <c r="B227" s="244"/>
      <c r="C227" s="245"/>
      <c r="D227" s="231" t="s">
        <v>142</v>
      </c>
      <c r="E227" s="246" t="s">
        <v>21</v>
      </c>
      <c r="F227" s="247" t="s">
        <v>173</v>
      </c>
      <c r="G227" s="245"/>
      <c r="H227" s="248">
        <v>235.394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142</v>
      </c>
      <c r="AU227" s="254" t="s">
        <v>134</v>
      </c>
      <c r="AV227" s="12" t="s">
        <v>134</v>
      </c>
      <c r="AW227" s="12" t="s">
        <v>34</v>
      </c>
      <c r="AX227" s="12" t="s">
        <v>71</v>
      </c>
      <c r="AY227" s="254" t="s">
        <v>125</v>
      </c>
    </row>
    <row r="228" spans="2:51" s="12" customFormat="1" ht="13.5">
      <c r="B228" s="244"/>
      <c r="C228" s="245"/>
      <c r="D228" s="231" t="s">
        <v>142</v>
      </c>
      <c r="E228" s="246" t="s">
        <v>21</v>
      </c>
      <c r="F228" s="247" t="s">
        <v>174</v>
      </c>
      <c r="G228" s="245"/>
      <c r="H228" s="248">
        <v>4.093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142</v>
      </c>
      <c r="AU228" s="254" t="s">
        <v>134</v>
      </c>
      <c r="AV228" s="12" t="s">
        <v>134</v>
      </c>
      <c r="AW228" s="12" t="s">
        <v>34</v>
      </c>
      <c r="AX228" s="12" t="s">
        <v>71</v>
      </c>
      <c r="AY228" s="254" t="s">
        <v>125</v>
      </c>
    </row>
    <row r="229" spans="2:51" s="12" customFormat="1" ht="13.5">
      <c r="B229" s="244"/>
      <c r="C229" s="245"/>
      <c r="D229" s="231" t="s">
        <v>142</v>
      </c>
      <c r="E229" s="246" t="s">
        <v>21</v>
      </c>
      <c r="F229" s="247" t="s">
        <v>175</v>
      </c>
      <c r="G229" s="245"/>
      <c r="H229" s="248">
        <v>153.25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142</v>
      </c>
      <c r="AU229" s="254" t="s">
        <v>134</v>
      </c>
      <c r="AV229" s="12" t="s">
        <v>134</v>
      </c>
      <c r="AW229" s="12" t="s">
        <v>34</v>
      </c>
      <c r="AX229" s="12" t="s">
        <v>71</v>
      </c>
      <c r="AY229" s="254" t="s">
        <v>125</v>
      </c>
    </row>
    <row r="230" spans="2:51" s="12" customFormat="1" ht="13.5">
      <c r="B230" s="244"/>
      <c r="C230" s="245"/>
      <c r="D230" s="231" t="s">
        <v>142</v>
      </c>
      <c r="E230" s="246" t="s">
        <v>21</v>
      </c>
      <c r="F230" s="247" t="s">
        <v>176</v>
      </c>
      <c r="G230" s="245"/>
      <c r="H230" s="248">
        <v>16.453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AT230" s="254" t="s">
        <v>142</v>
      </c>
      <c r="AU230" s="254" t="s">
        <v>134</v>
      </c>
      <c r="AV230" s="12" t="s">
        <v>134</v>
      </c>
      <c r="AW230" s="12" t="s">
        <v>34</v>
      </c>
      <c r="AX230" s="12" t="s">
        <v>71</v>
      </c>
      <c r="AY230" s="254" t="s">
        <v>125</v>
      </c>
    </row>
    <row r="231" spans="2:51" s="12" customFormat="1" ht="13.5">
      <c r="B231" s="244"/>
      <c r="C231" s="245"/>
      <c r="D231" s="231" t="s">
        <v>142</v>
      </c>
      <c r="E231" s="246" t="s">
        <v>21</v>
      </c>
      <c r="F231" s="247" t="s">
        <v>177</v>
      </c>
      <c r="G231" s="245"/>
      <c r="H231" s="248">
        <v>9.56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142</v>
      </c>
      <c r="AU231" s="254" t="s">
        <v>134</v>
      </c>
      <c r="AV231" s="12" t="s">
        <v>134</v>
      </c>
      <c r="AW231" s="12" t="s">
        <v>34</v>
      </c>
      <c r="AX231" s="12" t="s">
        <v>71</v>
      </c>
      <c r="AY231" s="254" t="s">
        <v>125</v>
      </c>
    </row>
    <row r="232" spans="2:65" s="1" customFormat="1" ht="22.8" customHeight="1">
      <c r="B232" s="44"/>
      <c r="C232" s="219" t="s">
        <v>280</v>
      </c>
      <c r="D232" s="219" t="s">
        <v>128</v>
      </c>
      <c r="E232" s="220" t="s">
        <v>281</v>
      </c>
      <c r="F232" s="221" t="s">
        <v>282</v>
      </c>
      <c r="G232" s="222" t="s">
        <v>131</v>
      </c>
      <c r="H232" s="223">
        <v>1895.659</v>
      </c>
      <c r="I232" s="224"/>
      <c r="J232" s="225">
        <f>ROUND(I232*H232,2)</f>
        <v>0</v>
      </c>
      <c r="K232" s="221" t="s">
        <v>132</v>
      </c>
      <c r="L232" s="70"/>
      <c r="M232" s="226" t="s">
        <v>21</v>
      </c>
      <c r="N232" s="227" t="s">
        <v>43</v>
      </c>
      <c r="O232" s="45"/>
      <c r="P232" s="228">
        <f>O232*H232</f>
        <v>0</v>
      </c>
      <c r="Q232" s="228">
        <v>0.0002</v>
      </c>
      <c r="R232" s="228">
        <f>Q232*H232</f>
        <v>0.3791318</v>
      </c>
      <c r="S232" s="228">
        <v>0</v>
      </c>
      <c r="T232" s="229">
        <f>S232*H232</f>
        <v>0</v>
      </c>
      <c r="AR232" s="22" t="s">
        <v>275</v>
      </c>
      <c r="AT232" s="22" t="s">
        <v>128</v>
      </c>
      <c r="AU232" s="22" t="s">
        <v>134</v>
      </c>
      <c r="AY232" s="22" t="s">
        <v>125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22" t="s">
        <v>134</v>
      </c>
      <c r="BK232" s="230">
        <f>ROUND(I232*H232,2)</f>
        <v>0</v>
      </c>
      <c r="BL232" s="22" t="s">
        <v>275</v>
      </c>
      <c r="BM232" s="22" t="s">
        <v>283</v>
      </c>
    </row>
    <row r="233" spans="2:47" s="1" customFormat="1" ht="13.5">
      <c r="B233" s="44"/>
      <c r="C233" s="72"/>
      <c r="D233" s="231" t="s">
        <v>136</v>
      </c>
      <c r="E233" s="72"/>
      <c r="F233" s="232" t="s">
        <v>284</v>
      </c>
      <c r="G233" s="72"/>
      <c r="H233" s="72"/>
      <c r="I233" s="189"/>
      <c r="J233" s="72"/>
      <c r="K233" s="72"/>
      <c r="L233" s="70"/>
      <c r="M233" s="233"/>
      <c r="N233" s="45"/>
      <c r="O233" s="45"/>
      <c r="P233" s="45"/>
      <c r="Q233" s="45"/>
      <c r="R233" s="45"/>
      <c r="S233" s="45"/>
      <c r="T233" s="93"/>
      <c r="AT233" s="22" t="s">
        <v>136</v>
      </c>
      <c r="AU233" s="22" t="s">
        <v>134</v>
      </c>
    </row>
    <row r="234" spans="2:51" s="12" customFormat="1" ht="13.5">
      <c r="B234" s="244"/>
      <c r="C234" s="245"/>
      <c r="D234" s="231" t="s">
        <v>142</v>
      </c>
      <c r="E234" s="246" t="s">
        <v>21</v>
      </c>
      <c r="F234" s="247" t="s">
        <v>278</v>
      </c>
      <c r="G234" s="245"/>
      <c r="H234" s="248">
        <v>241.2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142</v>
      </c>
      <c r="AU234" s="254" t="s">
        <v>134</v>
      </c>
      <c r="AV234" s="12" t="s">
        <v>134</v>
      </c>
      <c r="AW234" s="12" t="s">
        <v>34</v>
      </c>
      <c r="AX234" s="12" t="s">
        <v>71</v>
      </c>
      <c r="AY234" s="254" t="s">
        <v>125</v>
      </c>
    </row>
    <row r="235" spans="2:51" s="12" customFormat="1" ht="13.5">
      <c r="B235" s="244"/>
      <c r="C235" s="245"/>
      <c r="D235" s="231" t="s">
        <v>142</v>
      </c>
      <c r="E235" s="246" t="s">
        <v>21</v>
      </c>
      <c r="F235" s="247" t="s">
        <v>279</v>
      </c>
      <c r="G235" s="245"/>
      <c r="H235" s="248">
        <v>189.2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142</v>
      </c>
      <c r="AU235" s="254" t="s">
        <v>134</v>
      </c>
      <c r="AV235" s="12" t="s">
        <v>134</v>
      </c>
      <c r="AW235" s="12" t="s">
        <v>34</v>
      </c>
      <c r="AX235" s="12" t="s">
        <v>71</v>
      </c>
      <c r="AY235" s="254" t="s">
        <v>125</v>
      </c>
    </row>
    <row r="236" spans="2:51" s="11" customFormat="1" ht="13.5">
      <c r="B236" s="234"/>
      <c r="C236" s="235"/>
      <c r="D236" s="231" t="s">
        <v>142</v>
      </c>
      <c r="E236" s="236" t="s">
        <v>21</v>
      </c>
      <c r="F236" s="237" t="s">
        <v>143</v>
      </c>
      <c r="G236" s="235"/>
      <c r="H236" s="236" t="s">
        <v>21</v>
      </c>
      <c r="I236" s="238"/>
      <c r="J236" s="235"/>
      <c r="K236" s="235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142</v>
      </c>
      <c r="AU236" s="243" t="s">
        <v>134</v>
      </c>
      <c r="AV236" s="11" t="s">
        <v>79</v>
      </c>
      <c r="AW236" s="11" t="s">
        <v>34</v>
      </c>
      <c r="AX236" s="11" t="s">
        <v>71</v>
      </c>
      <c r="AY236" s="243" t="s">
        <v>125</v>
      </c>
    </row>
    <row r="237" spans="2:51" s="12" customFormat="1" ht="13.5">
      <c r="B237" s="244"/>
      <c r="C237" s="245"/>
      <c r="D237" s="231" t="s">
        <v>142</v>
      </c>
      <c r="E237" s="246" t="s">
        <v>21</v>
      </c>
      <c r="F237" s="247" t="s">
        <v>144</v>
      </c>
      <c r="G237" s="245"/>
      <c r="H237" s="248">
        <v>21.793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142</v>
      </c>
      <c r="AU237" s="254" t="s">
        <v>134</v>
      </c>
      <c r="AV237" s="12" t="s">
        <v>134</v>
      </c>
      <c r="AW237" s="12" t="s">
        <v>34</v>
      </c>
      <c r="AX237" s="12" t="s">
        <v>71</v>
      </c>
      <c r="AY237" s="254" t="s">
        <v>125</v>
      </c>
    </row>
    <row r="238" spans="2:51" s="12" customFormat="1" ht="13.5">
      <c r="B238" s="244"/>
      <c r="C238" s="245"/>
      <c r="D238" s="231" t="s">
        <v>142</v>
      </c>
      <c r="E238" s="246" t="s">
        <v>21</v>
      </c>
      <c r="F238" s="247" t="s">
        <v>147</v>
      </c>
      <c r="G238" s="245"/>
      <c r="H238" s="248">
        <v>10.338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AT238" s="254" t="s">
        <v>142</v>
      </c>
      <c r="AU238" s="254" t="s">
        <v>134</v>
      </c>
      <c r="AV238" s="12" t="s">
        <v>134</v>
      </c>
      <c r="AW238" s="12" t="s">
        <v>34</v>
      </c>
      <c r="AX238" s="12" t="s">
        <v>71</v>
      </c>
      <c r="AY238" s="254" t="s">
        <v>125</v>
      </c>
    </row>
    <row r="239" spans="2:51" s="12" customFormat="1" ht="13.5">
      <c r="B239" s="244"/>
      <c r="C239" s="245"/>
      <c r="D239" s="231" t="s">
        <v>142</v>
      </c>
      <c r="E239" s="246" t="s">
        <v>21</v>
      </c>
      <c r="F239" s="247" t="s">
        <v>148</v>
      </c>
      <c r="G239" s="245"/>
      <c r="H239" s="248">
        <v>11.95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142</v>
      </c>
      <c r="AU239" s="254" t="s">
        <v>134</v>
      </c>
      <c r="AV239" s="12" t="s">
        <v>134</v>
      </c>
      <c r="AW239" s="12" t="s">
        <v>34</v>
      </c>
      <c r="AX239" s="12" t="s">
        <v>71</v>
      </c>
      <c r="AY239" s="254" t="s">
        <v>125</v>
      </c>
    </row>
    <row r="240" spans="2:51" s="12" customFormat="1" ht="13.5">
      <c r="B240" s="244"/>
      <c r="C240" s="245"/>
      <c r="D240" s="231" t="s">
        <v>142</v>
      </c>
      <c r="E240" s="246" t="s">
        <v>21</v>
      </c>
      <c r="F240" s="247" t="s">
        <v>149</v>
      </c>
      <c r="G240" s="245"/>
      <c r="H240" s="248">
        <v>28.768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142</v>
      </c>
      <c r="AU240" s="254" t="s">
        <v>134</v>
      </c>
      <c r="AV240" s="12" t="s">
        <v>134</v>
      </c>
      <c r="AW240" s="12" t="s">
        <v>34</v>
      </c>
      <c r="AX240" s="12" t="s">
        <v>71</v>
      </c>
      <c r="AY240" s="254" t="s">
        <v>125</v>
      </c>
    </row>
    <row r="241" spans="2:51" s="12" customFormat="1" ht="13.5">
      <c r="B241" s="244"/>
      <c r="C241" s="245"/>
      <c r="D241" s="231" t="s">
        <v>142</v>
      </c>
      <c r="E241" s="246" t="s">
        <v>21</v>
      </c>
      <c r="F241" s="247" t="s">
        <v>156</v>
      </c>
      <c r="G241" s="245"/>
      <c r="H241" s="248">
        <v>5.805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142</v>
      </c>
      <c r="AU241" s="254" t="s">
        <v>134</v>
      </c>
      <c r="AV241" s="12" t="s">
        <v>134</v>
      </c>
      <c r="AW241" s="12" t="s">
        <v>34</v>
      </c>
      <c r="AX241" s="12" t="s">
        <v>71</v>
      </c>
      <c r="AY241" s="254" t="s">
        <v>125</v>
      </c>
    </row>
    <row r="242" spans="2:51" s="12" customFormat="1" ht="13.5">
      <c r="B242" s="244"/>
      <c r="C242" s="245"/>
      <c r="D242" s="231" t="s">
        <v>142</v>
      </c>
      <c r="E242" s="246" t="s">
        <v>21</v>
      </c>
      <c r="F242" s="247" t="s">
        <v>157</v>
      </c>
      <c r="G242" s="245"/>
      <c r="H242" s="248">
        <v>214.378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142</v>
      </c>
      <c r="AU242" s="254" t="s">
        <v>134</v>
      </c>
      <c r="AV242" s="12" t="s">
        <v>134</v>
      </c>
      <c r="AW242" s="12" t="s">
        <v>34</v>
      </c>
      <c r="AX242" s="12" t="s">
        <v>71</v>
      </c>
      <c r="AY242" s="254" t="s">
        <v>125</v>
      </c>
    </row>
    <row r="243" spans="2:51" s="12" customFormat="1" ht="13.5">
      <c r="B243" s="244"/>
      <c r="C243" s="245"/>
      <c r="D243" s="231" t="s">
        <v>142</v>
      </c>
      <c r="E243" s="246" t="s">
        <v>21</v>
      </c>
      <c r="F243" s="247" t="s">
        <v>158</v>
      </c>
      <c r="G243" s="245"/>
      <c r="H243" s="248">
        <v>285.602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142</v>
      </c>
      <c r="AU243" s="254" t="s">
        <v>134</v>
      </c>
      <c r="AV243" s="12" t="s">
        <v>134</v>
      </c>
      <c r="AW243" s="12" t="s">
        <v>34</v>
      </c>
      <c r="AX243" s="12" t="s">
        <v>71</v>
      </c>
      <c r="AY243" s="254" t="s">
        <v>125</v>
      </c>
    </row>
    <row r="244" spans="2:51" s="12" customFormat="1" ht="13.5">
      <c r="B244" s="244"/>
      <c r="C244" s="245"/>
      <c r="D244" s="231" t="s">
        <v>142</v>
      </c>
      <c r="E244" s="246" t="s">
        <v>21</v>
      </c>
      <c r="F244" s="247" t="s">
        <v>159</v>
      </c>
      <c r="G244" s="245"/>
      <c r="H244" s="248">
        <v>176.794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142</v>
      </c>
      <c r="AU244" s="254" t="s">
        <v>134</v>
      </c>
      <c r="AV244" s="12" t="s">
        <v>134</v>
      </c>
      <c r="AW244" s="12" t="s">
        <v>34</v>
      </c>
      <c r="AX244" s="12" t="s">
        <v>71</v>
      </c>
      <c r="AY244" s="254" t="s">
        <v>125</v>
      </c>
    </row>
    <row r="245" spans="2:51" s="12" customFormat="1" ht="13.5">
      <c r="B245" s="244"/>
      <c r="C245" s="245"/>
      <c r="D245" s="231" t="s">
        <v>142</v>
      </c>
      <c r="E245" s="246" t="s">
        <v>21</v>
      </c>
      <c r="F245" s="247" t="s">
        <v>160</v>
      </c>
      <c r="G245" s="245"/>
      <c r="H245" s="248">
        <v>23.031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142</v>
      </c>
      <c r="AU245" s="254" t="s">
        <v>134</v>
      </c>
      <c r="AV245" s="12" t="s">
        <v>134</v>
      </c>
      <c r="AW245" s="12" t="s">
        <v>34</v>
      </c>
      <c r="AX245" s="12" t="s">
        <v>71</v>
      </c>
      <c r="AY245" s="254" t="s">
        <v>125</v>
      </c>
    </row>
    <row r="246" spans="2:51" s="12" customFormat="1" ht="13.5">
      <c r="B246" s="244"/>
      <c r="C246" s="245"/>
      <c r="D246" s="231" t="s">
        <v>142</v>
      </c>
      <c r="E246" s="246" t="s">
        <v>21</v>
      </c>
      <c r="F246" s="247" t="s">
        <v>168</v>
      </c>
      <c r="G246" s="245"/>
      <c r="H246" s="248">
        <v>20.044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AT246" s="254" t="s">
        <v>142</v>
      </c>
      <c r="AU246" s="254" t="s">
        <v>134</v>
      </c>
      <c r="AV246" s="12" t="s">
        <v>134</v>
      </c>
      <c r="AW246" s="12" t="s">
        <v>34</v>
      </c>
      <c r="AX246" s="12" t="s">
        <v>71</v>
      </c>
      <c r="AY246" s="254" t="s">
        <v>125</v>
      </c>
    </row>
    <row r="247" spans="2:51" s="12" customFormat="1" ht="13.5">
      <c r="B247" s="244"/>
      <c r="C247" s="245"/>
      <c r="D247" s="231" t="s">
        <v>142</v>
      </c>
      <c r="E247" s="246" t="s">
        <v>21</v>
      </c>
      <c r="F247" s="247" t="s">
        <v>171</v>
      </c>
      <c r="G247" s="245"/>
      <c r="H247" s="248">
        <v>229.276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AT247" s="254" t="s">
        <v>142</v>
      </c>
      <c r="AU247" s="254" t="s">
        <v>134</v>
      </c>
      <c r="AV247" s="12" t="s">
        <v>134</v>
      </c>
      <c r="AW247" s="12" t="s">
        <v>34</v>
      </c>
      <c r="AX247" s="12" t="s">
        <v>71</v>
      </c>
      <c r="AY247" s="254" t="s">
        <v>125</v>
      </c>
    </row>
    <row r="248" spans="2:51" s="12" customFormat="1" ht="13.5">
      <c r="B248" s="244"/>
      <c r="C248" s="245"/>
      <c r="D248" s="231" t="s">
        <v>142</v>
      </c>
      <c r="E248" s="246" t="s">
        <v>21</v>
      </c>
      <c r="F248" s="247" t="s">
        <v>172</v>
      </c>
      <c r="G248" s="245"/>
      <c r="H248" s="248">
        <v>18.73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142</v>
      </c>
      <c r="AU248" s="254" t="s">
        <v>134</v>
      </c>
      <c r="AV248" s="12" t="s">
        <v>134</v>
      </c>
      <c r="AW248" s="12" t="s">
        <v>34</v>
      </c>
      <c r="AX248" s="12" t="s">
        <v>71</v>
      </c>
      <c r="AY248" s="254" t="s">
        <v>125</v>
      </c>
    </row>
    <row r="249" spans="2:51" s="12" customFormat="1" ht="13.5">
      <c r="B249" s="244"/>
      <c r="C249" s="245"/>
      <c r="D249" s="231" t="s">
        <v>142</v>
      </c>
      <c r="E249" s="246" t="s">
        <v>21</v>
      </c>
      <c r="F249" s="247" t="s">
        <v>173</v>
      </c>
      <c r="G249" s="245"/>
      <c r="H249" s="248">
        <v>235.394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AT249" s="254" t="s">
        <v>142</v>
      </c>
      <c r="AU249" s="254" t="s">
        <v>134</v>
      </c>
      <c r="AV249" s="12" t="s">
        <v>134</v>
      </c>
      <c r="AW249" s="12" t="s">
        <v>34</v>
      </c>
      <c r="AX249" s="12" t="s">
        <v>71</v>
      </c>
      <c r="AY249" s="254" t="s">
        <v>125</v>
      </c>
    </row>
    <row r="250" spans="2:51" s="12" customFormat="1" ht="13.5">
      <c r="B250" s="244"/>
      <c r="C250" s="245"/>
      <c r="D250" s="231" t="s">
        <v>142</v>
      </c>
      <c r="E250" s="246" t="s">
        <v>21</v>
      </c>
      <c r="F250" s="247" t="s">
        <v>174</v>
      </c>
      <c r="G250" s="245"/>
      <c r="H250" s="248">
        <v>4.093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AT250" s="254" t="s">
        <v>142</v>
      </c>
      <c r="AU250" s="254" t="s">
        <v>134</v>
      </c>
      <c r="AV250" s="12" t="s">
        <v>134</v>
      </c>
      <c r="AW250" s="12" t="s">
        <v>34</v>
      </c>
      <c r="AX250" s="12" t="s">
        <v>71</v>
      </c>
      <c r="AY250" s="254" t="s">
        <v>125</v>
      </c>
    </row>
    <row r="251" spans="2:51" s="12" customFormat="1" ht="13.5">
      <c r="B251" s="244"/>
      <c r="C251" s="245"/>
      <c r="D251" s="231" t="s">
        <v>142</v>
      </c>
      <c r="E251" s="246" t="s">
        <v>21</v>
      </c>
      <c r="F251" s="247" t="s">
        <v>175</v>
      </c>
      <c r="G251" s="245"/>
      <c r="H251" s="248">
        <v>153.25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142</v>
      </c>
      <c r="AU251" s="254" t="s">
        <v>134</v>
      </c>
      <c r="AV251" s="12" t="s">
        <v>134</v>
      </c>
      <c r="AW251" s="12" t="s">
        <v>34</v>
      </c>
      <c r="AX251" s="12" t="s">
        <v>71</v>
      </c>
      <c r="AY251" s="254" t="s">
        <v>125</v>
      </c>
    </row>
    <row r="252" spans="2:51" s="12" customFormat="1" ht="13.5">
      <c r="B252" s="244"/>
      <c r="C252" s="245"/>
      <c r="D252" s="231" t="s">
        <v>142</v>
      </c>
      <c r="E252" s="246" t="s">
        <v>21</v>
      </c>
      <c r="F252" s="247" t="s">
        <v>176</v>
      </c>
      <c r="G252" s="245"/>
      <c r="H252" s="248">
        <v>16.453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AT252" s="254" t="s">
        <v>142</v>
      </c>
      <c r="AU252" s="254" t="s">
        <v>134</v>
      </c>
      <c r="AV252" s="12" t="s">
        <v>134</v>
      </c>
      <c r="AW252" s="12" t="s">
        <v>34</v>
      </c>
      <c r="AX252" s="12" t="s">
        <v>71</v>
      </c>
      <c r="AY252" s="254" t="s">
        <v>125</v>
      </c>
    </row>
    <row r="253" spans="2:51" s="12" customFormat="1" ht="13.5">
      <c r="B253" s="244"/>
      <c r="C253" s="245"/>
      <c r="D253" s="231" t="s">
        <v>142</v>
      </c>
      <c r="E253" s="246" t="s">
        <v>21</v>
      </c>
      <c r="F253" s="247" t="s">
        <v>177</v>
      </c>
      <c r="G253" s="245"/>
      <c r="H253" s="248">
        <v>9.56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142</v>
      </c>
      <c r="AU253" s="254" t="s">
        <v>134</v>
      </c>
      <c r="AV253" s="12" t="s">
        <v>134</v>
      </c>
      <c r="AW253" s="12" t="s">
        <v>34</v>
      </c>
      <c r="AX253" s="12" t="s">
        <v>71</v>
      </c>
      <c r="AY253" s="254" t="s">
        <v>125</v>
      </c>
    </row>
    <row r="254" spans="2:65" s="1" customFormat="1" ht="22.8" customHeight="1">
      <c r="B254" s="44"/>
      <c r="C254" s="219" t="s">
        <v>285</v>
      </c>
      <c r="D254" s="219" t="s">
        <v>128</v>
      </c>
      <c r="E254" s="220" t="s">
        <v>286</v>
      </c>
      <c r="F254" s="221" t="s">
        <v>287</v>
      </c>
      <c r="G254" s="222" t="s">
        <v>131</v>
      </c>
      <c r="H254" s="223">
        <v>1895.659</v>
      </c>
      <c r="I254" s="224"/>
      <c r="J254" s="225">
        <f>ROUND(I254*H254,2)</f>
        <v>0</v>
      </c>
      <c r="K254" s="221" t="s">
        <v>132</v>
      </c>
      <c r="L254" s="70"/>
      <c r="M254" s="226" t="s">
        <v>21</v>
      </c>
      <c r="N254" s="227" t="s">
        <v>43</v>
      </c>
      <c r="O254" s="45"/>
      <c r="P254" s="228">
        <f>O254*H254</f>
        <v>0</v>
      </c>
      <c r="Q254" s="228">
        <v>0.00029</v>
      </c>
      <c r="R254" s="228">
        <f>Q254*H254</f>
        <v>0.54974111</v>
      </c>
      <c r="S254" s="228">
        <v>0</v>
      </c>
      <c r="T254" s="229">
        <f>S254*H254</f>
        <v>0</v>
      </c>
      <c r="AR254" s="22" t="s">
        <v>275</v>
      </c>
      <c r="AT254" s="22" t="s">
        <v>128</v>
      </c>
      <c r="AU254" s="22" t="s">
        <v>134</v>
      </c>
      <c r="AY254" s="22" t="s">
        <v>125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22" t="s">
        <v>134</v>
      </c>
      <c r="BK254" s="230">
        <f>ROUND(I254*H254,2)</f>
        <v>0</v>
      </c>
      <c r="BL254" s="22" t="s">
        <v>275</v>
      </c>
      <c r="BM254" s="22" t="s">
        <v>288</v>
      </c>
    </row>
    <row r="255" spans="2:47" s="1" customFormat="1" ht="13.5">
      <c r="B255" s="44"/>
      <c r="C255" s="72"/>
      <c r="D255" s="231" t="s">
        <v>136</v>
      </c>
      <c r="E255" s="72"/>
      <c r="F255" s="232" t="s">
        <v>289</v>
      </c>
      <c r="G255" s="72"/>
      <c r="H255" s="72"/>
      <c r="I255" s="189"/>
      <c r="J255" s="72"/>
      <c r="K255" s="72"/>
      <c r="L255" s="70"/>
      <c r="M255" s="233"/>
      <c r="N255" s="45"/>
      <c r="O255" s="45"/>
      <c r="P255" s="45"/>
      <c r="Q255" s="45"/>
      <c r="R255" s="45"/>
      <c r="S255" s="45"/>
      <c r="T255" s="93"/>
      <c r="AT255" s="22" t="s">
        <v>136</v>
      </c>
      <c r="AU255" s="22" t="s">
        <v>134</v>
      </c>
    </row>
    <row r="256" spans="2:51" s="12" customFormat="1" ht="13.5">
      <c r="B256" s="244"/>
      <c r="C256" s="245"/>
      <c r="D256" s="231" t="s">
        <v>142</v>
      </c>
      <c r="E256" s="246" t="s">
        <v>21</v>
      </c>
      <c r="F256" s="247" t="s">
        <v>278</v>
      </c>
      <c r="G256" s="245"/>
      <c r="H256" s="248">
        <v>241.2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142</v>
      </c>
      <c r="AU256" s="254" t="s">
        <v>134</v>
      </c>
      <c r="AV256" s="12" t="s">
        <v>134</v>
      </c>
      <c r="AW256" s="12" t="s">
        <v>34</v>
      </c>
      <c r="AX256" s="12" t="s">
        <v>71</v>
      </c>
      <c r="AY256" s="254" t="s">
        <v>125</v>
      </c>
    </row>
    <row r="257" spans="2:51" s="12" customFormat="1" ht="13.5">
      <c r="B257" s="244"/>
      <c r="C257" s="245"/>
      <c r="D257" s="231" t="s">
        <v>142</v>
      </c>
      <c r="E257" s="246" t="s">
        <v>21</v>
      </c>
      <c r="F257" s="247" t="s">
        <v>279</v>
      </c>
      <c r="G257" s="245"/>
      <c r="H257" s="248">
        <v>189.2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AT257" s="254" t="s">
        <v>142</v>
      </c>
      <c r="AU257" s="254" t="s">
        <v>134</v>
      </c>
      <c r="AV257" s="12" t="s">
        <v>134</v>
      </c>
      <c r="AW257" s="12" t="s">
        <v>34</v>
      </c>
      <c r="AX257" s="12" t="s">
        <v>71</v>
      </c>
      <c r="AY257" s="254" t="s">
        <v>125</v>
      </c>
    </row>
    <row r="258" spans="2:51" s="11" customFormat="1" ht="13.5">
      <c r="B258" s="234"/>
      <c r="C258" s="235"/>
      <c r="D258" s="231" t="s">
        <v>142</v>
      </c>
      <c r="E258" s="236" t="s">
        <v>21</v>
      </c>
      <c r="F258" s="237" t="s">
        <v>143</v>
      </c>
      <c r="G258" s="235"/>
      <c r="H258" s="236" t="s">
        <v>21</v>
      </c>
      <c r="I258" s="238"/>
      <c r="J258" s="235"/>
      <c r="K258" s="235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142</v>
      </c>
      <c r="AU258" s="243" t="s">
        <v>134</v>
      </c>
      <c r="AV258" s="11" t="s">
        <v>79</v>
      </c>
      <c r="AW258" s="11" t="s">
        <v>34</v>
      </c>
      <c r="AX258" s="11" t="s">
        <v>71</v>
      </c>
      <c r="AY258" s="243" t="s">
        <v>125</v>
      </c>
    </row>
    <row r="259" spans="2:51" s="12" customFormat="1" ht="13.5">
      <c r="B259" s="244"/>
      <c r="C259" s="245"/>
      <c r="D259" s="231" t="s">
        <v>142</v>
      </c>
      <c r="E259" s="246" t="s">
        <v>21</v>
      </c>
      <c r="F259" s="247" t="s">
        <v>144</v>
      </c>
      <c r="G259" s="245"/>
      <c r="H259" s="248">
        <v>21.793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142</v>
      </c>
      <c r="AU259" s="254" t="s">
        <v>134</v>
      </c>
      <c r="AV259" s="12" t="s">
        <v>134</v>
      </c>
      <c r="AW259" s="12" t="s">
        <v>34</v>
      </c>
      <c r="AX259" s="12" t="s">
        <v>71</v>
      </c>
      <c r="AY259" s="254" t="s">
        <v>125</v>
      </c>
    </row>
    <row r="260" spans="2:51" s="12" customFormat="1" ht="13.5">
      <c r="B260" s="244"/>
      <c r="C260" s="245"/>
      <c r="D260" s="231" t="s">
        <v>142</v>
      </c>
      <c r="E260" s="246" t="s">
        <v>21</v>
      </c>
      <c r="F260" s="247" t="s">
        <v>147</v>
      </c>
      <c r="G260" s="245"/>
      <c r="H260" s="248">
        <v>10.338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142</v>
      </c>
      <c r="AU260" s="254" t="s">
        <v>134</v>
      </c>
      <c r="AV260" s="12" t="s">
        <v>134</v>
      </c>
      <c r="AW260" s="12" t="s">
        <v>34</v>
      </c>
      <c r="AX260" s="12" t="s">
        <v>71</v>
      </c>
      <c r="AY260" s="254" t="s">
        <v>125</v>
      </c>
    </row>
    <row r="261" spans="2:51" s="12" customFormat="1" ht="13.5">
      <c r="B261" s="244"/>
      <c r="C261" s="245"/>
      <c r="D261" s="231" t="s">
        <v>142</v>
      </c>
      <c r="E261" s="246" t="s">
        <v>21</v>
      </c>
      <c r="F261" s="247" t="s">
        <v>148</v>
      </c>
      <c r="G261" s="245"/>
      <c r="H261" s="248">
        <v>11.95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AT261" s="254" t="s">
        <v>142</v>
      </c>
      <c r="AU261" s="254" t="s">
        <v>134</v>
      </c>
      <c r="AV261" s="12" t="s">
        <v>134</v>
      </c>
      <c r="AW261" s="12" t="s">
        <v>34</v>
      </c>
      <c r="AX261" s="12" t="s">
        <v>71</v>
      </c>
      <c r="AY261" s="254" t="s">
        <v>125</v>
      </c>
    </row>
    <row r="262" spans="2:51" s="12" customFormat="1" ht="13.5">
      <c r="B262" s="244"/>
      <c r="C262" s="245"/>
      <c r="D262" s="231" t="s">
        <v>142</v>
      </c>
      <c r="E262" s="246" t="s">
        <v>21</v>
      </c>
      <c r="F262" s="247" t="s">
        <v>149</v>
      </c>
      <c r="G262" s="245"/>
      <c r="H262" s="248">
        <v>28.768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142</v>
      </c>
      <c r="AU262" s="254" t="s">
        <v>134</v>
      </c>
      <c r="AV262" s="12" t="s">
        <v>134</v>
      </c>
      <c r="AW262" s="12" t="s">
        <v>34</v>
      </c>
      <c r="AX262" s="12" t="s">
        <v>71</v>
      </c>
      <c r="AY262" s="254" t="s">
        <v>125</v>
      </c>
    </row>
    <row r="263" spans="2:51" s="12" customFormat="1" ht="13.5">
      <c r="B263" s="244"/>
      <c r="C263" s="245"/>
      <c r="D263" s="231" t="s">
        <v>142</v>
      </c>
      <c r="E263" s="246" t="s">
        <v>21</v>
      </c>
      <c r="F263" s="247" t="s">
        <v>156</v>
      </c>
      <c r="G263" s="245"/>
      <c r="H263" s="248">
        <v>5.805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AT263" s="254" t="s">
        <v>142</v>
      </c>
      <c r="AU263" s="254" t="s">
        <v>134</v>
      </c>
      <c r="AV263" s="12" t="s">
        <v>134</v>
      </c>
      <c r="AW263" s="12" t="s">
        <v>34</v>
      </c>
      <c r="AX263" s="12" t="s">
        <v>71</v>
      </c>
      <c r="AY263" s="254" t="s">
        <v>125</v>
      </c>
    </row>
    <row r="264" spans="2:51" s="12" customFormat="1" ht="13.5">
      <c r="B264" s="244"/>
      <c r="C264" s="245"/>
      <c r="D264" s="231" t="s">
        <v>142</v>
      </c>
      <c r="E264" s="246" t="s">
        <v>21</v>
      </c>
      <c r="F264" s="247" t="s">
        <v>157</v>
      </c>
      <c r="G264" s="245"/>
      <c r="H264" s="248">
        <v>214.378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AT264" s="254" t="s">
        <v>142</v>
      </c>
      <c r="AU264" s="254" t="s">
        <v>134</v>
      </c>
      <c r="AV264" s="12" t="s">
        <v>134</v>
      </c>
      <c r="AW264" s="12" t="s">
        <v>34</v>
      </c>
      <c r="AX264" s="12" t="s">
        <v>71</v>
      </c>
      <c r="AY264" s="254" t="s">
        <v>125</v>
      </c>
    </row>
    <row r="265" spans="2:51" s="12" customFormat="1" ht="13.5">
      <c r="B265" s="244"/>
      <c r="C265" s="245"/>
      <c r="D265" s="231" t="s">
        <v>142</v>
      </c>
      <c r="E265" s="246" t="s">
        <v>21</v>
      </c>
      <c r="F265" s="247" t="s">
        <v>158</v>
      </c>
      <c r="G265" s="245"/>
      <c r="H265" s="248">
        <v>285.602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142</v>
      </c>
      <c r="AU265" s="254" t="s">
        <v>134</v>
      </c>
      <c r="AV265" s="12" t="s">
        <v>134</v>
      </c>
      <c r="AW265" s="12" t="s">
        <v>34</v>
      </c>
      <c r="AX265" s="12" t="s">
        <v>71</v>
      </c>
      <c r="AY265" s="254" t="s">
        <v>125</v>
      </c>
    </row>
    <row r="266" spans="2:51" s="12" customFormat="1" ht="13.5">
      <c r="B266" s="244"/>
      <c r="C266" s="245"/>
      <c r="D266" s="231" t="s">
        <v>142</v>
      </c>
      <c r="E266" s="246" t="s">
        <v>21</v>
      </c>
      <c r="F266" s="247" t="s">
        <v>159</v>
      </c>
      <c r="G266" s="245"/>
      <c r="H266" s="248">
        <v>176.794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142</v>
      </c>
      <c r="AU266" s="254" t="s">
        <v>134</v>
      </c>
      <c r="AV266" s="12" t="s">
        <v>134</v>
      </c>
      <c r="AW266" s="12" t="s">
        <v>34</v>
      </c>
      <c r="AX266" s="12" t="s">
        <v>71</v>
      </c>
      <c r="AY266" s="254" t="s">
        <v>125</v>
      </c>
    </row>
    <row r="267" spans="2:51" s="12" customFormat="1" ht="13.5">
      <c r="B267" s="244"/>
      <c r="C267" s="245"/>
      <c r="D267" s="231" t="s">
        <v>142</v>
      </c>
      <c r="E267" s="246" t="s">
        <v>21</v>
      </c>
      <c r="F267" s="247" t="s">
        <v>160</v>
      </c>
      <c r="G267" s="245"/>
      <c r="H267" s="248">
        <v>23.031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142</v>
      </c>
      <c r="AU267" s="254" t="s">
        <v>134</v>
      </c>
      <c r="AV267" s="12" t="s">
        <v>134</v>
      </c>
      <c r="AW267" s="12" t="s">
        <v>34</v>
      </c>
      <c r="AX267" s="12" t="s">
        <v>71</v>
      </c>
      <c r="AY267" s="254" t="s">
        <v>125</v>
      </c>
    </row>
    <row r="268" spans="2:51" s="12" customFormat="1" ht="13.5">
      <c r="B268" s="244"/>
      <c r="C268" s="245"/>
      <c r="D268" s="231" t="s">
        <v>142</v>
      </c>
      <c r="E268" s="246" t="s">
        <v>21</v>
      </c>
      <c r="F268" s="247" t="s">
        <v>168</v>
      </c>
      <c r="G268" s="245"/>
      <c r="H268" s="248">
        <v>20.044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AT268" s="254" t="s">
        <v>142</v>
      </c>
      <c r="AU268" s="254" t="s">
        <v>134</v>
      </c>
      <c r="AV268" s="12" t="s">
        <v>134</v>
      </c>
      <c r="AW268" s="12" t="s">
        <v>34</v>
      </c>
      <c r="AX268" s="12" t="s">
        <v>71</v>
      </c>
      <c r="AY268" s="254" t="s">
        <v>125</v>
      </c>
    </row>
    <row r="269" spans="2:51" s="12" customFormat="1" ht="13.5">
      <c r="B269" s="244"/>
      <c r="C269" s="245"/>
      <c r="D269" s="231" t="s">
        <v>142</v>
      </c>
      <c r="E269" s="246" t="s">
        <v>21</v>
      </c>
      <c r="F269" s="247" t="s">
        <v>171</v>
      </c>
      <c r="G269" s="245"/>
      <c r="H269" s="248">
        <v>229.276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142</v>
      </c>
      <c r="AU269" s="254" t="s">
        <v>134</v>
      </c>
      <c r="AV269" s="12" t="s">
        <v>134</v>
      </c>
      <c r="AW269" s="12" t="s">
        <v>34</v>
      </c>
      <c r="AX269" s="12" t="s">
        <v>71</v>
      </c>
      <c r="AY269" s="254" t="s">
        <v>125</v>
      </c>
    </row>
    <row r="270" spans="2:51" s="12" customFormat="1" ht="13.5">
      <c r="B270" s="244"/>
      <c r="C270" s="245"/>
      <c r="D270" s="231" t="s">
        <v>142</v>
      </c>
      <c r="E270" s="246" t="s">
        <v>21</v>
      </c>
      <c r="F270" s="247" t="s">
        <v>172</v>
      </c>
      <c r="G270" s="245"/>
      <c r="H270" s="248">
        <v>18.73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142</v>
      </c>
      <c r="AU270" s="254" t="s">
        <v>134</v>
      </c>
      <c r="AV270" s="12" t="s">
        <v>134</v>
      </c>
      <c r="AW270" s="12" t="s">
        <v>34</v>
      </c>
      <c r="AX270" s="12" t="s">
        <v>71</v>
      </c>
      <c r="AY270" s="254" t="s">
        <v>125</v>
      </c>
    </row>
    <row r="271" spans="2:51" s="12" customFormat="1" ht="13.5">
      <c r="B271" s="244"/>
      <c r="C271" s="245"/>
      <c r="D271" s="231" t="s">
        <v>142</v>
      </c>
      <c r="E271" s="246" t="s">
        <v>21</v>
      </c>
      <c r="F271" s="247" t="s">
        <v>173</v>
      </c>
      <c r="G271" s="245"/>
      <c r="H271" s="248">
        <v>235.394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AT271" s="254" t="s">
        <v>142</v>
      </c>
      <c r="AU271" s="254" t="s">
        <v>134</v>
      </c>
      <c r="AV271" s="12" t="s">
        <v>134</v>
      </c>
      <c r="AW271" s="12" t="s">
        <v>34</v>
      </c>
      <c r="AX271" s="12" t="s">
        <v>71</v>
      </c>
      <c r="AY271" s="254" t="s">
        <v>125</v>
      </c>
    </row>
    <row r="272" spans="2:51" s="12" customFormat="1" ht="13.5">
      <c r="B272" s="244"/>
      <c r="C272" s="245"/>
      <c r="D272" s="231" t="s">
        <v>142</v>
      </c>
      <c r="E272" s="246" t="s">
        <v>21</v>
      </c>
      <c r="F272" s="247" t="s">
        <v>174</v>
      </c>
      <c r="G272" s="245"/>
      <c r="H272" s="248">
        <v>4.093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142</v>
      </c>
      <c r="AU272" s="254" t="s">
        <v>134</v>
      </c>
      <c r="AV272" s="12" t="s">
        <v>134</v>
      </c>
      <c r="AW272" s="12" t="s">
        <v>34</v>
      </c>
      <c r="AX272" s="12" t="s">
        <v>71</v>
      </c>
      <c r="AY272" s="254" t="s">
        <v>125</v>
      </c>
    </row>
    <row r="273" spans="2:51" s="12" customFormat="1" ht="13.5">
      <c r="B273" s="244"/>
      <c r="C273" s="245"/>
      <c r="D273" s="231" t="s">
        <v>142</v>
      </c>
      <c r="E273" s="246" t="s">
        <v>21</v>
      </c>
      <c r="F273" s="247" t="s">
        <v>175</v>
      </c>
      <c r="G273" s="245"/>
      <c r="H273" s="248">
        <v>153.25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AT273" s="254" t="s">
        <v>142</v>
      </c>
      <c r="AU273" s="254" t="s">
        <v>134</v>
      </c>
      <c r="AV273" s="12" t="s">
        <v>134</v>
      </c>
      <c r="AW273" s="12" t="s">
        <v>34</v>
      </c>
      <c r="AX273" s="12" t="s">
        <v>71</v>
      </c>
      <c r="AY273" s="254" t="s">
        <v>125</v>
      </c>
    </row>
    <row r="274" spans="2:51" s="12" customFormat="1" ht="13.5">
      <c r="B274" s="244"/>
      <c r="C274" s="245"/>
      <c r="D274" s="231" t="s">
        <v>142</v>
      </c>
      <c r="E274" s="246" t="s">
        <v>21</v>
      </c>
      <c r="F274" s="247" t="s">
        <v>176</v>
      </c>
      <c r="G274" s="245"/>
      <c r="H274" s="248">
        <v>16.453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142</v>
      </c>
      <c r="AU274" s="254" t="s">
        <v>134</v>
      </c>
      <c r="AV274" s="12" t="s">
        <v>134</v>
      </c>
      <c r="AW274" s="12" t="s">
        <v>34</v>
      </c>
      <c r="AX274" s="12" t="s">
        <v>71</v>
      </c>
      <c r="AY274" s="254" t="s">
        <v>125</v>
      </c>
    </row>
    <row r="275" spans="2:51" s="12" customFormat="1" ht="13.5">
      <c r="B275" s="244"/>
      <c r="C275" s="245"/>
      <c r="D275" s="231" t="s">
        <v>142</v>
      </c>
      <c r="E275" s="246" t="s">
        <v>21</v>
      </c>
      <c r="F275" s="247" t="s">
        <v>177</v>
      </c>
      <c r="G275" s="245"/>
      <c r="H275" s="248">
        <v>9.56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AT275" s="254" t="s">
        <v>142</v>
      </c>
      <c r="AU275" s="254" t="s">
        <v>134</v>
      </c>
      <c r="AV275" s="12" t="s">
        <v>134</v>
      </c>
      <c r="AW275" s="12" t="s">
        <v>34</v>
      </c>
      <c r="AX275" s="12" t="s">
        <v>71</v>
      </c>
      <c r="AY275" s="254" t="s">
        <v>125</v>
      </c>
    </row>
    <row r="276" spans="2:65" s="1" customFormat="1" ht="14.4" customHeight="1">
      <c r="B276" s="44"/>
      <c r="C276" s="219" t="s">
        <v>290</v>
      </c>
      <c r="D276" s="219" t="s">
        <v>128</v>
      </c>
      <c r="E276" s="220" t="s">
        <v>273</v>
      </c>
      <c r="F276" s="221" t="s">
        <v>274</v>
      </c>
      <c r="G276" s="222" t="s">
        <v>131</v>
      </c>
      <c r="H276" s="223">
        <v>909.528</v>
      </c>
      <c r="I276" s="224"/>
      <c r="J276" s="225">
        <f>ROUND(I276*H276,2)</f>
        <v>0</v>
      </c>
      <c r="K276" s="221" t="s">
        <v>132</v>
      </c>
      <c r="L276" s="70"/>
      <c r="M276" s="226" t="s">
        <v>21</v>
      </c>
      <c r="N276" s="227" t="s">
        <v>43</v>
      </c>
      <c r="O276" s="45"/>
      <c r="P276" s="228">
        <f>O276*H276</f>
        <v>0</v>
      </c>
      <c r="Q276" s="228">
        <v>0.001</v>
      </c>
      <c r="R276" s="228">
        <f>Q276*H276</f>
        <v>0.909528</v>
      </c>
      <c r="S276" s="228">
        <v>0.00031</v>
      </c>
      <c r="T276" s="229">
        <f>S276*H276</f>
        <v>0.28195368</v>
      </c>
      <c r="AR276" s="22" t="s">
        <v>275</v>
      </c>
      <c r="AT276" s="22" t="s">
        <v>128</v>
      </c>
      <c r="AU276" s="22" t="s">
        <v>134</v>
      </c>
      <c r="AY276" s="22" t="s">
        <v>125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22" t="s">
        <v>134</v>
      </c>
      <c r="BK276" s="230">
        <f>ROUND(I276*H276,2)</f>
        <v>0</v>
      </c>
      <c r="BL276" s="22" t="s">
        <v>275</v>
      </c>
      <c r="BM276" s="22" t="s">
        <v>291</v>
      </c>
    </row>
    <row r="277" spans="2:47" s="1" customFormat="1" ht="13.5">
      <c r="B277" s="44"/>
      <c r="C277" s="72"/>
      <c r="D277" s="231" t="s">
        <v>136</v>
      </c>
      <c r="E277" s="72"/>
      <c r="F277" s="232" t="s">
        <v>277</v>
      </c>
      <c r="G277" s="72"/>
      <c r="H277" s="72"/>
      <c r="I277" s="189"/>
      <c r="J277" s="72"/>
      <c r="K277" s="72"/>
      <c r="L277" s="70"/>
      <c r="M277" s="233"/>
      <c r="N277" s="45"/>
      <c r="O277" s="45"/>
      <c r="P277" s="45"/>
      <c r="Q277" s="45"/>
      <c r="R277" s="45"/>
      <c r="S277" s="45"/>
      <c r="T277" s="93"/>
      <c r="AT277" s="22" t="s">
        <v>136</v>
      </c>
      <c r="AU277" s="22" t="s">
        <v>134</v>
      </c>
    </row>
    <row r="278" spans="2:51" s="12" customFormat="1" ht="13.5">
      <c r="B278" s="244"/>
      <c r="C278" s="245"/>
      <c r="D278" s="231" t="s">
        <v>142</v>
      </c>
      <c r="E278" s="246" t="s">
        <v>21</v>
      </c>
      <c r="F278" s="247" t="s">
        <v>292</v>
      </c>
      <c r="G278" s="245"/>
      <c r="H278" s="248">
        <v>143.2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AT278" s="254" t="s">
        <v>142</v>
      </c>
      <c r="AU278" s="254" t="s">
        <v>134</v>
      </c>
      <c r="AV278" s="12" t="s">
        <v>134</v>
      </c>
      <c r="AW278" s="12" t="s">
        <v>34</v>
      </c>
      <c r="AX278" s="12" t="s">
        <v>71</v>
      </c>
      <c r="AY278" s="254" t="s">
        <v>125</v>
      </c>
    </row>
    <row r="279" spans="2:51" s="12" customFormat="1" ht="13.5">
      <c r="B279" s="244"/>
      <c r="C279" s="245"/>
      <c r="D279" s="231" t="s">
        <v>142</v>
      </c>
      <c r="E279" s="246" t="s">
        <v>21</v>
      </c>
      <c r="F279" s="247" t="s">
        <v>293</v>
      </c>
      <c r="G279" s="245"/>
      <c r="H279" s="248">
        <v>83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142</v>
      </c>
      <c r="AU279" s="254" t="s">
        <v>134</v>
      </c>
      <c r="AV279" s="12" t="s">
        <v>134</v>
      </c>
      <c r="AW279" s="12" t="s">
        <v>34</v>
      </c>
      <c r="AX279" s="12" t="s">
        <v>71</v>
      </c>
      <c r="AY279" s="254" t="s">
        <v>125</v>
      </c>
    </row>
    <row r="280" spans="2:51" s="12" customFormat="1" ht="13.5">
      <c r="B280" s="244"/>
      <c r="C280" s="245"/>
      <c r="D280" s="231" t="s">
        <v>142</v>
      </c>
      <c r="E280" s="246" t="s">
        <v>21</v>
      </c>
      <c r="F280" s="247" t="s">
        <v>181</v>
      </c>
      <c r="G280" s="245"/>
      <c r="H280" s="248">
        <v>21.984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AT280" s="254" t="s">
        <v>142</v>
      </c>
      <c r="AU280" s="254" t="s">
        <v>134</v>
      </c>
      <c r="AV280" s="12" t="s">
        <v>134</v>
      </c>
      <c r="AW280" s="12" t="s">
        <v>34</v>
      </c>
      <c r="AX280" s="12" t="s">
        <v>71</v>
      </c>
      <c r="AY280" s="254" t="s">
        <v>125</v>
      </c>
    </row>
    <row r="281" spans="2:51" s="12" customFormat="1" ht="13.5">
      <c r="B281" s="244"/>
      <c r="C281" s="245"/>
      <c r="D281" s="231" t="s">
        <v>142</v>
      </c>
      <c r="E281" s="246" t="s">
        <v>21</v>
      </c>
      <c r="F281" s="247" t="s">
        <v>182</v>
      </c>
      <c r="G281" s="245"/>
      <c r="H281" s="248">
        <v>186.448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142</v>
      </c>
      <c r="AU281" s="254" t="s">
        <v>134</v>
      </c>
      <c r="AV281" s="12" t="s">
        <v>134</v>
      </c>
      <c r="AW281" s="12" t="s">
        <v>34</v>
      </c>
      <c r="AX281" s="12" t="s">
        <v>71</v>
      </c>
      <c r="AY281" s="254" t="s">
        <v>125</v>
      </c>
    </row>
    <row r="282" spans="2:51" s="12" customFormat="1" ht="13.5">
      <c r="B282" s="244"/>
      <c r="C282" s="245"/>
      <c r="D282" s="231" t="s">
        <v>142</v>
      </c>
      <c r="E282" s="246" t="s">
        <v>21</v>
      </c>
      <c r="F282" s="247" t="s">
        <v>183</v>
      </c>
      <c r="G282" s="245"/>
      <c r="H282" s="248">
        <v>267.16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AT282" s="254" t="s">
        <v>142</v>
      </c>
      <c r="AU282" s="254" t="s">
        <v>134</v>
      </c>
      <c r="AV282" s="12" t="s">
        <v>134</v>
      </c>
      <c r="AW282" s="12" t="s">
        <v>34</v>
      </c>
      <c r="AX282" s="12" t="s">
        <v>71</v>
      </c>
      <c r="AY282" s="254" t="s">
        <v>125</v>
      </c>
    </row>
    <row r="283" spans="2:51" s="12" customFormat="1" ht="13.5">
      <c r="B283" s="244"/>
      <c r="C283" s="245"/>
      <c r="D283" s="231" t="s">
        <v>142</v>
      </c>
      <c r="E283" s="246" t="s">
        <v>21</v>
      </c>
      <c r="F283" s="247" t="s">
        <v>184</v>
      </c>
      <c r="G283" s="245"/>
      <c r="H283" s="248">
        <v>7.326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AT283" s="254" t="s">
        <v>142</v>
      </c>
      <c r="AU283" s="254" t="s">
        <v>134</v>
      </c>
      <c r="AV283" s="12" t="s">
        <v>134</v>
      </c>
      <c r="AW283" s="12" t="s">
        <v>34</v>
      </c>
      <c r="AX283" s="12" t="s">
        <v>71</v>
      </c>
      <c r="AY283" s="254" t="s">
        <v>125</v>
      </c>
    </row>
    <row r="284" spans="2:51" s="12" customFormat="1" ht="13.5">
      <c r="B284" s="244"/>
      <c r="C284" s="245"/>
      <c r="D284" s="231" t="s">
        <v>142</v>
      </c>
      <c r="E284" s="246" t="s">
        <v>21</v>
      </c>
      <c r="F284" s="247" t="s">
        <v>190</v>
      </c>
      <c r="G284" s="245"/>
      <c r="H284" s="248">
        <v>177.339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AT284" s="254" t="s">
        <v>142</v>
      </c>
      <c r="AU284" s="254" t="s">
        <v>134</v>
      </c>
      <c r="AV284" s="12" t="s">
        <v>134</v>
      </c>
      <c r="AW284" s="12" t="s">
        <v>34</v>
      </c>
      <c r="AX284" s="12" t="s">
        <v>71</v>
      </c>
      <c r="AY284" s="254" t="s">
        <v>125</v>
      </c>
    </row>
    <row r="285" spans="2:51" s="12" customFormat="1" ht="13.5">
      <c r="B285" s="244"/>
      <c r="C285" s="245"/>
      <c r="D285" s="231" t="s">
        <v>142</v>
      </c>
      <c r="E285" s="246" t="s">
        <v>21</v>
      </c>
      <c r="F285" s="247" t="s">
        <v>191</v>
      </c>
      <c r="G285" s="245"/>
      <c r="H285" s="248">
        <v>23.071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142</v>
      </c>
      <c r="AU285" s="254" t="s">
        <v>134</v>
      </c>
      <c r="AV285" s="12" t="s">
        <v>134</v>
      </c>
      <c r="AW285" s="12" t="s">
        <v>34</v>
      </c>
      <c r="AX285" s="12" t="s">
        <v>71</v>
      </c>
      <c r="AY285" s="254" t="s">
        <v>125</v>
      </c>
    </row>
    <row r="286" spans="2:65" s="1" customFormat="1" ht="22.8" customHeight="1">
      <c r="B286" s="44"/>
      <c r="C286" s="219" t="s">
        <v>10</v>
      </c>
      <c r="D286" s="219" t="s">
        <v>128</v>
      </c>
      <c r="E286" s="220" t="s">
        <v>281</v>
      </c>
      <c r="F286" s="221" t="s">
        <v>282</v>
      </c>
      <c r="G286" s="222" t="s">
        <v>131</v>
      </c>
      <c r="H286" s="223">
        <v>909.528</v>
      </c>
      <c r="I286" s="224"/>
      <c r="J286" s="225">
        <f>ROUND(I286*H286,2)</f>
        <v>0</v>
      </c>
      <c r="K286" s="221" t="s">
        <v>132</v>
      </c>
      <c r="L286" s="70"/>
      <c r="M286" s="226" t="s">
        <v>21</v>
      </c>
      <c r="N286" s="227" t="s">
        <v>43</v>
      </c>
      <c r="O286" s="45"/>
      <c r="P286" s="228">
        <f>O286*H286</f>
        <v>0</v>
      </c>
      <c r="Q286" s="228">
        <v>0.0002</v>
      </c>
      <c r="R286" s="228">
        <f>Q286*H286</f>
        <v>0.1819056</v>
      </c>
      <c r="S286" s="228">
        <v>0</v>
      </c>
      <c r="T286" s="229">
        <f>S286*H286</f>
        <v>0</v>
      </c>
      <c r="AR286" s="22" t="s">
        <v>275</v>
      </c>
      <c r="AT286" s="22" t="s">
        <v>128</v>
      </c>
      <c r="AU286" s="22" t="s">
        <v>134</v>
      </c>
      <c r="AY286" s="22" t="s">
        <v>125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22" t="s">
        <v>134</v>
      </c>
      <c r="BK286" s="230">
        <f>ROUND(I286*H286,2)</f>
        <v>0</v>
      </c>
      <c r="BL286" s="22" t="s">
        <v>275</v>
      </c>
      <c r="BM286" s="22" t="s">
        <v>294</v>
      </c>
    </row>
    <row r="287" spans="2:47" s="1" customFormat="1" ht="13.5">
      <c r="B287" s="44"/>
      <c r="C287" s="72"/>
      <c r="D287" s="231" t="s">
        <v>136</v>
      </c>
      <c r="E287" s="72"/>
      <c r="F287" s="232" t="s">
        <v>284</v>
      </c>
      <c r="G287" s="72"/>
      <c r="H287" s="72"/>
      <c r="I287" s="189"/>
      <c r="J287" s="72"/>
      <c r="K287" s="72"/>
      <c r="L287" s="70"/>
      <c r="M287" s="233"/>
      <c r="N287" s="45"/>
      <c r="O287" s="45"/>
      <c r="P287" s="45"/>
      <c r="Q287" s="45"/>
      <c r="R287" s="45"/>
      <c r="S287" s="45"/>
      <c r="T287" s="93"/>
      <c r="AT287" s="22" t="s">
        <v>136</v>
      </c>
      <c r="AU287" s="22" t="s">
        <v>134</v>
      </c>
    </row>
    <row r="288" spans="2:51" s="12" customFormat="1" ht="13.5">
      <c r="B288" s="244"/>
      <c r="C288" s="245"/>
      <c r="D288" s="231" t="s">
        <v>142</v>
      </c>
      <c r="E288" s="246" t="s">
        <v>21</v>
      </c>
      <c r="F288" s="247" t="s">
        <v>292</v>
      </c>
      <c r="G288" s="245"/>
      <c r="H288" s="248">
        <v>143.2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AT288" s="254" t="s">
        <v>142</v>
      </c>
      <c r="AU288" s="254" t="s">
        <v>134</v>
      </c>
      <c r="AV288" s="12" t="s">
        <v>134</v>
      </c>
      <c r="AW288" s="12" t="s">
        <v>34</v>
      </c>
      <c r="AX288" s="12" t="s">
        <v>71</v>
      </c>
      <c r="AY288" s="254" t="s">
        <v>125</v>
      </c>
    </row>
    <row r="289" spans="2:51" s="12" customFormat="1" ht="13.5">
      <c r="B289" s="244"/>
      <c r="C289" s="245"/>
      <c r="D289" s="231" t="s">
        <v>142</v>
      </c>
      <c r="E289" s="246" t="s">
        <v>21</v>
      </c>
      <c r="F289" s="247" t="s">
        <v>293</v>
      </c>
      <c r="G289" s="245"/>
      <c r="H289" s="248">
        <v>83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142</v>
      </c>
      <c r="AU289" s="254" t="s">
        <v>134</v>
      </c>
      <c r="AV289" s="12" t="s">
        <v>134</v>
      </c>
      <c r="AW289" s="12" t="s">
        <v>34</v>
      </c>
      <c r="AX289" s="12" t="s">
        <v>71</v>
      </c>
      <c r="AY289" s="254" t="s">
        <v>125</v>
      </c>
    </row>
    <row r="290" spans="2:51" s="12" customFormat="1" ht="13.5">
      <c r="B290" s="244"/>
      <c r="C290" s="245"/>
      <c r="D290" s="231" t="s">
        <v>142</v>
      </c>
      <c r="E290" s="246" t="s">
        <v>21</v>
      </c>
      <c r="F290" s="247" t="s">
        <v>181</v>
      </c>
      <c r="G290" s="245"/>
      <c r="H290" s="248">
        <v>21.984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AT290" s="254" t="s">
        <v>142</v>
      </c>
      <c r="AU290" s="254" t="s">
        <v>134</v>
      </c>
      <c r="AV290" s="12" t="s">
        <v>134</v>
      </c>
      <c r="AW290" s="12" t="s">
        <v>34</v>
      </c>
      <c r="AX290" s="12" t="s">
        <v>71</v>
      </c>
      <c r="AY290" s="254" t="s">
        <v>125</v>
      </c>
    </row>
    <row r="291" spans="2:51" s="12" customFormat="1" ht="13.5">
      <c r="B291" s="244"/>
      <c r="C291" s="245"/>
      <c r="D291" s="231" t="s">
        <v>142</v>
      </c>
      <c r="E291" s="246" t="s">
        <v>21</v>
      </c>
      <c r="F291" s="247" t="s">
        <v>182</v>
      </c>
      <c r="G291" s="245"/>
      <c r="H291" s="248">
        <v>186.448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142</v>
      </c>
      <c r="AU291" s="254" t="s">
        <v>134</v>
      </c>
      <c r="AV291" s="12" t="s">
        <v>134</v>
      </c>
      <c r="AW291" s="12" t="s">
        <v>34</v>
      </c>
      <c r="AX291" s="12" t="s">
        <v>71</v>
      </c>
      <c r="AY291" s="254" t="s">
        <v>125</v>
      </c>
    </row>
    <row r="292" spans="2:51" s="12" customFormat="1" ht="13.5">
      <c r="B292" s="244"/>
      <c r="C292" s="245"/>
      <c r="D292" s="231" t="s">
        <v>142</v>
      </c>
      <c r="E292" s="246" t="s">
        <v>21</v>
      </c>
      <c r="F292" s="247" t="s">
        <v>183</v>
      </c>
      <c r="G292" s="245"/>
      <c r="H292" s="248">
        <v>267.16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AT292" s="254" t="s">
        <v>142</v>
      </c>
      <c r="AU292" s="254" t="s">
        <v>134</v>
      </c>
      <c r="AV292" s="12" t="s">
        <v>134</v>
      </c>
      <c r="AW292" s="12" t="s">
        <v>34</v>
      </c>
      <c r="AX292" s="12" t="s">
        <v>71</v>
      </c>
      <c r="AY292" s="254" t="s">
        <v>125</v>
      </c>
    </row>
    <row r="293" spans="2:51" s="12" customFormat="1" ht="13.5">
      <c r="B293" s="244"/>
      <c r="C293" s="245"/>
      <c r="D293" s="231" t="s">
        <v>142</v>
      </c>
      <c r="E293" s="246" t="s">
        <v>21</v>
      </c>
      <c r="F293" s="247" t="s">
        <v>184</v>
      </c>
      <c r="G293" s="245"/>
      <c r="H293" s="248">
        <v>7.326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142</v>
      </c>
      <c r="AU293" s="254" t="s">
        <v>134</v>
      </c>
      <c r="AV293" s="12" t="s">
        <v>134</v>
      </c>
      <c r="AW293" s="12" t="s">
        <v>34</v>
      </c>
      <c r="AX293" s="12" t="s">
        <v>71</v>
      </c>
      <c r="AY293" s="254" t="s">
        <v>125</v>
      </c>
    </row>
    <row r="294" spans="2:51" s="12" customFormat="1" ht="13.5">
      <c r="B294" s="244"/>
      <c r="C294" s="245"/>
      <c r="D294" s="231" t="s">
        <v>142</v>
      </c>
      <c r="E294" s="246" t="s">
        <v>21</v>
      </c>
      <c r="F294" s="247" t="s">
        <v>190</v>
      </c>
      <c r="G294" s="245"/>
      <c r="H294" s="248">
        <v>177.339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AT294" s="254" t="s">
        <v>142</v>
      </c>
      <c r="AU294" s="254" t="s">
        <v>134</v>
      </c>
      <c r="AV294" s="12" t="s">
        <v>134</v>
      </c>
      <c r="AW294" s="12" t="s">
        <v>34</v>
      </c>
      <c r="AX294" s="12" t="s">
        <v>71</v>
      </c>
      <c r="AY294" s="254" t="s">
        <v>125</v>
      </c>
    </row>
    <row r="295" spans="2:51" s="12" customFormat="1" ht="13.5">
      <c r="B295" s="244"/>
      <c r="C295" s="245"/>
      <c r="D295" s="231" t="s">
        <v>142</v>
      </c>
      <c r="E295" s="246" t="s">
        <v>21</v>
      </c>
      <c r="F295" s="247" t="s">
        <v>191</v>
      </c>
      <c r="G295" s="245"/>
      <c r="H295" s="248">
        <v>23.071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142</v>
      </c>
      <c r="AU295" s="254" t="s">
        <v>134</v>
      </c>
      <c r="AV295" s="12" t="s">
        <v>134</v>
      </c>
      <c r="AW295" s="12" t="s">
        <v>34</v>
      </c>
      <c r="AX295" s="12" t="s">
        <v>71</v>
      </c>
      <c r="AY295" s="254" t="s">
        <v>125</v>
      </c>
    </row>
    <row r="296" spans="2:65" s="1" customFormat="1" ht="22.8" customHeight="1">
      <c r="B296" s="44"/>
      <c r="C296" s="219" t="s">
        <v>275</v>
      </c>
      <c r="D296" s="219" t="s">
        <v>128</v>
      </c>
      <c r="E296" s="220" t="s">
        <v>286</v>
      </c>
      <c r="F296" s="221" t="s">
        <v>287</v>
      </c>
      <c r="G296" s="222" t="s">
        <v>131</v>
      </c>
      <c r="H296" s="223">
        <v>909.528</v>
      </c>
      <c r="I296" s="224"/>
      <c r="J296" s="225">
        <f>ROUND(I296*H296,2)</f>
        <v>0</v>
      </c>
      <c r="K296" s="221" t="s">
        <v>132</v>
      </c>
      <c r="L296" s="70"/>
      <c r="M296" s="226" t="s">
        <v>21</v>
      </c>
      <c r="N296" s="227" t="s">
        <v>43</v>
      </c>
      <c r="O296" s="45"/>
      <c r="P296" s="228">
        <f>O296*H296</f>
        <v>0</v>
      </c>
      <c r="Q296" s="228">
        <v>0.00029</v>
      </c>
      <c r="R296" s="228">
        <f>Q296*H296</f>
        <v>0.26376312</v>
      </c>
      <c r="S296" s="228">
        <v>0</v>
      </c>
      <c r="T296" s="229">
        <f>S296*H296</f>
        <v>0</v>
      </c>
      <c r="AR296" s="22" t="s">
        <v>275</v>
      </c>
      <c r="AT296" s="22" t="s">
        <v>128</v>
      </c>
      <c r="AU296" s="22" t="s">
        <v>134</v>
      </c>
      <c r="AY296" s="22" t="s">
        <v>125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22" t="s">
        <v>134</v>
      </c>
      <c r="BK296" s="230">
        <f>ROUND(I296*H296,2)</f>
        <v>0</v>
      </c>
      <c r="BL296" s="22" t="s">
        <v>275</v>
      </c>
      <c r="BM296" s="22" t="s">
        <v>295</v>
      </c>
    </row>
    <row r="297" spans="2:47" s="1" customFormat="1" ht="13.5">
      <c r="B297" s="44"/>
      <c r="C297" s="72"/>
      <c r="D297" s="231" t="s">
        <v>136</v>
      </c>
      <c r="E297" s="72"/>
      <c r="F297" s="232" t="s">
        <v>289</v>
      </c>
      <c r="G297" s="72"/>
      <c r="H297" s="72"/>
      <c r="I297" s="189"/>
      <c r="J297" s="72"/>
      <c r="K297" s="72"/>
      <c r="L297" s="70"/>
      <c r="M297" s="233"/>
      <c r="N297" s="45"/>
      <c r="O297" s="45"/>
      <c r="P297" s="45"/>
      <c r="Q297" s="45"/>
      <c r="R297" s="45"/>
      <c r="S297" s="45"/>
      <c r="T297" s="93"/>
      <c r="AT297" s="22" t="s">
        <v>136</v>
      </c>
      <c r="AU297" s="22" t="s">
        <v>134</v>
      </c>
    </row>
    <row r="298" spans="2:51" s="12" customFormat="1" ht="13.5">
      <c r="B298" s="244"/>
      <c r="C298" s="245"/>
      <c r="D298" s="231" t="s">
        <v>142</v>
      </c>
      <c r="E298" s="246" t="s">
        <v>21</v>
      </c>
      <c r="F298" s="247" t="s">
        <v>292</v>
      </c>
      <c r="G298" s="245"/>
      <c r="H298" s="248">
        <v>143.2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AT298" s="254" t="s">
        <v>142</v>
      </c>
      <c r="AU298" s="254" t="s">
        <v>134</v>
      </c>
      <c r="AV298" s="12" t="s">
        <v>134</v>
      </c>
      <c r="AW298" s="12" t="s">
        <v>34</v>
      </c>
      <c r="AX298" s="12" t="s">
        <v>71</v>
      </c>
      <c r="AY298" s="254" t="s">
        <v>125</v>
      </c>
    </row>
    <row r="299" spans="2:51" s="12" customFormat="1" ht="13.5">
      <c r="B299" s="244"/>
      <c r="C299" s="245"/>
      <c r="D299" s="231" t="s">
        <v>142</v>
      </c>
      <c r="E299" s="246" t="s">
        <v>21</v>
      </c>
      <c r="F299" s="247" t="s">
        <v>293</v>
      </c>
      <c r="G299" s="245"/>
      <c r="H299" s="248">
        <v>83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AT299" s="254" t="s">
        <v>142</v>
      </c>
      <c r="AU299" s="254" t="s">
        <v>134</v>
      </c>
      <c r="AV299" s="12" t="s">
        <v>134</v>
      </c>
      <c r="AW299" s="12" t="s">
        <v>34</v>
      </c>
      <c r="AX299" s="12" t="s">
        <v>71</v>
      </c>
      <c r="AY299" s="254" t="s">
        <v>125</v>
      </c>
    </row>
    <row r="300" spans="2:51" s="12" customFormat="1" ht="13.5">
      <c r="B300" s="244"/>
      <c r="C300" s="245"/>
      <c r="D300" s="231" t="s">
        <v>142</v>
      </c>
      <c r="E300" s="246" t="s">
        <v>21</v>
      </c>
      <c r="F300" s="247" t="s">
        <v>181</v>
      </c>
      <c r="G300" s="245"/>
      <c r="H300" s="248">
        <v>21.984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142</v>
      </c>
      <c r="AU300" s="254" t="s">
        <v>134</v>
      </c>
      <c r="AV300" s="12" t="s">
        <v>134</v>
      </c>
      <c r="AW300" s="12" t="s">
        <v>34</v>
      </c>
      <c r="AX300" s="12" t="s">
        <v>71</v>
      </c>
      <c r="AY300" s="254" t="s">
        <v>125</v>
      </c>
    </row>
    <row r="301" spans="2:51" s="12" customFormat="1" ht="13.5">
      <c r="B301" s="244"/>
      <c r="C301" s="245"/>
      <c r="D301" s="231" t="s">
        <v>142</v>
      </c>
      <c r="E301" s="246" t="s">
        <v>21</v>
      </c>
      <c r="F301" s="247" t="s">
        <v>182</v>
      </c>
      <c r="G301" s="245"/>
      <c r="H301" s="248">
        <v>186.448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AT301" s="254" t="s">
        <v>142</v>
      </c>
      <c r="AU301" s="254" t="s">
        <v>134</v>
      </c>
      <c r="AV301" s="12" t="s">
        <v>134</v>
      </c>
      <c r="AW301" s="12" t="s">
        <v>34</v>
      </c>
      <c r="AX301" s="12" t="s">
        <v>71</v>
      </c>
      <c r="AY301" s="254" t="s">
        <v>125</v>
      </c>
    </row>
    <row r="302" spans="2:51" s="12" customFormat="1" ht="13.5">
      <c r="B302" s="244"/>
      <c r="C302" s="245"/>
      <c r="D302" s="231" t="s">
        <v>142</v>
      </c>
      <c r="E302" s="246" t="s">
        <v>21</v>
      </c>
      <c r="F302" s="247" t="s">
        <v>183</v>
      </c>
      <c r="G302" s="245"/>
      <c r="H302" s="248">
        <v>267.16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142</v>
      </c>
      <c r="AU302" s="254" t="s">
        <v>134</v>
      </c>
      <c r="AV302" s="12" t="s">
        <v>134</v>
      </c>
      <c r="AW302" s="12" t="s">
        <v>34</v>
      </c>
      <c r="AX302" s="12" t="s">
        <v>71</v>
      </c>
      <c r="AY302" s="254" t="s">
        <v>125</v>
      </c>
    </row>
    <row r="303" spans="2:51" s="12" customFormat="1" ht="13.5">
      <c r="B303" s="244"/>
      <c r="C303" s="245"/>
      <c r="D303" s="231" t="s">
        <v>142</v>
      </c>
      <c r="E303" s="246" t="s">
        <v>21</v>
      </c>
      <c r="F303" s="247" t="s">
        <v>184</v>
      </c>
      <c r="G303" s="245"/>
      <c r="H303" s="248">
        <v>7.326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142</v>
      </c>
      <c r="AU303" s="254" t="s">
        <v>134</v>
      </c>
      <c r="AV303" s="12" t="s">
        <v>134</v>
      </c>
      <c r="AW303" s="12" t="s">
        <v>34</v>
      </c>
      <c r="AX303" s="12" t="s">
        <v>71</v>
      </c>
      <c r="AY303" s="254" t="s">
        <v>125</v>
      </c>
    </row>
    <row r="304" spans="2:51" s="12" customFormat="1" ht="13.5">
      <c r="B304" s="244"/>
      <c r="C304" s="245"/>
      <c r="D304" s="231" t="s">
        <v>142</v>
      </c>
      <c r="E304" s="246" t="s">
        <v>21</v>
      </c>
      <c r="F304" s="247" t="s">
        <v>190</v>
      </c>
      <c r="G304" s="245"/>
      <c r="H304" s="248">
        <v>177.339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142</v>
      </c>
      <c r="AU304" s="254" t="s">
        <v>134</v>
      </c>
      <c r="AV304" s="12" t="s">
        <v>134</v>
      </c>
      <c r="AW304" s="12" t="s">
        <v>34</v>
      </c>
      <c r="AX304" s="12" t="s">
        <v>71</v>
      </c>
      <c r="AY304" s="254" t="s">
        <v>125</v>
      </c>
    </row>
    <row r="305" spans="2:51" s="12" customFormat="1" ht="13.5">
      <c r="B305" s="244"/>
      <c r="C305" s="245"/>
      <c r="D305" s="231" t="s">
        <v>142</v>
      </c>
      <c r="E305" s="246" t="s">
        <v>21</v>
      </c>
      <c r="F305" s="247" t="s">
        <v>191</v>
      </c>
      <c r="G305" s="245"/>
      <c r="H305" s="248">
        <v>23.071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142</v>
      </c>
      <c r="AU305" s="254" t="s">
        <v>134</v>
      </c>
      <c r="AV305" s="12" t="s">
        <v>134</v>
      </c>
      <c r="AW305" s="12" t="s">
        <v>34</v>
      </c>
      <c r="AX305" s="12" t="s">
        <v>71</v>
      </c>
      <c r="AY305" s="254" t="s">
        <v>125</v>
      </c>
    </row>
    <row r="306" spans="2:65" s="1" customFormat="1" ht="14.4" customHeight="1">
      <c r="B306" s="44"/>
      <c r="C306" s="219" t="s">
        <v>296</v>
      </c>
      <c r="D306" s="219" t="s">
        <v>128</v>
      </c>
      <c r="E306" s="220" t="s">
        <v>273</v>
      </c>
      <c r="F306" s="221" t="s">
        <v>274</v>
      </c>
      <c r="G306" s="222" t="s">
        <v>131</v>
      </c>
      <c r="H306" s="223">
        <v>1923.883</v>
      </c>
      <c r="I306" s="224"/>
      <c r="J306" s="225">
        <f>ROUND(I306*H306,2)</f>
        <v>0</v>
      </c>
      <c r="K306" s="221" t="s">
        <v>132</v>
      </c>
      <c r="L306" s="70"/>
      <c r="M306" s="226" t="s">
        <v>21</v>
      </c>
      <c r="N306" s="227" t="s">
        <v>43</v>
      </c>
      <c r="O306" s="45"/>
      <c r="P306" s="228">
        <f>O306*H306</f>
        <v>0</v>
      </c>
      <c r="Q306" s="228">
        <v>0.001</v>
      </c>
      <c r="R306" s="228">
        <f>Q306*H306</f>
        <v>1.923883</v>
      </c>
      <c r="S306" s="228">
        <v>0.00031</v>
      </c>
      <c r="T306" s="229">
        <f>S306*H306</f>
        <v>0.59640373</v>
      </c>
      <c r="AR306" s="22" t="s">
        <v>275</v>
      </c>
      <c r="AT306" s="22" t="s">
        <v>128</v>
      </c>
      <c r="AU306" s="22" t="s">
        <v>134</v>
      </c>
      <c r="AY306" s="22" t="s">
        <v>125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22" t="s">
        <v>134</v>
      </c>
      <c r="BK306" s="230">
        <f>ROUND(I306*H306,2)</f>
        <v>0</v>
      </c>
      <c r="BL306" s="22" t="s">
        <v>275</v>
      </c>
      <c r="BM306" s="22" t="s">
        <v>297</v>
      </c>
    </row>
    <row r="307" spans="2:47" s="1" customFormat="1" ht="13.5">
      <c r="B307" s="44"/>
      <c r="C307" s="72"/>
      <c r="D307" s="231" t="s">
        <v>136</v>
      </c>
      <c r="E307" s="72"/>
      <c r="F307" s="232" t="s">
        <v>277</v>
      </c>
      <c r="G307" s="72"/>
      <c r="H307" s="72"/>
      <c r="I307" s="189"/>
      <c r="J307" s="72"/>
      <c r="K307" s="72"/>
      <c r="L307" s="70"/>
      <c r="M307" s="233"/>
      <c r="N307" s="45"/>
      <c r="O307" s="45"/>
      <c r="P307" s="45"/>
      <c r="Q307" s="45"/>
      <c r="R307" s="45"/>
      <c r="S307" s="45"/>
      <c r="T307" s="93"/>
      <c r="AT307" s="22" t="s">
        <v>136</v>
      </c>
      <c r="AU307" s="22" t="s">
        <v>134</v>
      </c>
    </row>
    <row r="308" spans="2:51" s="12" customFormat="1" ht="13.5">
      <c r="B308" s="244"/>
      <c r="C308" s="245"/>
      <c r="D308" s="231" t="s">
        <v>142</v>
      </c>
      <c r="E308" s="246" t="s">
        <v>21</v>
      </c>
      <c r="F308" s="247" t="s">
        <v>298</v>
      </c>
      <c r="G308" s="245"/>
      <c r="H308" s="248">
        <v>426.2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142</v>
      </c>
      <c r="AU308" s="254" t="s">
        <v>134</v>
      </c>
      <c r="AV308" s="12" t="s">
        <v>134</v>
      </c>
      <c r="AW308" s="12" t="s">
        <v>34</v>
      </c>
      <c r="AX308" s="12" t="s">
        <v>71</v>
      </c>
      <c r="AY308" s="254" t="s">
        <v>125</v>
      </c>
    </row>
    <row r="309" spans="2:51" s="12" customFormat="1" ht="13.5">
      <c r="B309" s="244"/>
      <c r="C309" s="245"/>
      <c r="D309" s="231" t="s">
        <v>142</v>
      </c>
      <c r="E309" s="246" t="s">
        <v>21</v>
      </c>
      <c r="F309" s="247" t="s">
        <v>199</v>
      </c>
      <c r="G309" s="245"/>
      <c r="H309" s="248">
        <v>42.689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142</v>
      </c>
      <c r="AU309" s="254" t="s">
        <v>134</v>
      </c>
      <c r="AV309" s="12" t="s">
        <v>134</v>
      </c>
      <c r="AW309" s="12" t="s">
        <v>34</v>
      </c>
      <c r="AX309" s="12" t="s">
        <v>71</v>
      </c>
      <c r="AY309" s="254" t="s">
        <v>125</v>
      </c>
    </row>
    <row r="310" spans="2:51" s="12" customFormat="1" ht="13.5">
      <c r="B310" s="244"/>
      <c r="C310" s="245"/>
      <c r="D310" s="231" t="s">
        <v>142</v>
      </c>
      <c r="E310" s="246" t="s">
        <v>21</v>
      </c>
      <c r="F310" s="247" t="s">
        <v>200</v>
      </c>
      <c r="G310" s="245"/>
      <c r="H310" s="248">
        <v>1.52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AT310" s="254" t="s">
        <v>142</v>
      </c>
      <c r="AU310" s="254" t="s">
        <v>134</v>
      </c>
      <c r="AV310" s="12" t="s">
        <v>134</v>
      </c>
      <c r="AW310" s="12" t="s">
        <v>34</v>
      </c>
      <c r="AX310" s="12" t="s">
        <v>71</v>
      </c>
      <c r="AY310" s="254" t="s">
        <v>125</v>
      </c>
    </row>
    <row r="311" spans="2:51" s="12" customFormat="1" ht="13.5">
      <c r="B311" s="244"/>
      <c r="C311" s="245"/>
      <c r="D311" s="231" t="s">
        <v>142</v>
      </c>
      <c r="E311" s="246" t="s">
        <v>21</v>
      </c>
      <c r="F311" s="247" t="s">
        <v>201</v>
      </c>
      <c r="G311" s="245"/>
      <c r="H311" s="248">
        <v>329.329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142</v>
      </c>
      <c r="AU311" s="254" t="s">
        <v>134</v>
      </c>
      <c r="AV311" s="12" t="s">
        <v>134</v>
      </c>
      <c r="AW311" s="12" t="s">
        <v>34</v>
      </c>
      <c r="AX311" s="12" t="s">
        <v>71</v>
      </c>
      <c r="AY311" s="254" t="s">
        <v>125</v>
      </c>
    </row>
    <row r="312" spans="2:51" s="12" customFormat="1" ht="13.5">
      <c r="B312" s="244"/>
      <c r="C312" s="245"/>
      <c r="D312" s="231" t="s">
        <v>142</v>
      </c>
      <c r="E312" s="246" t="s">
        <v>21</v>
      </c>
      <c r="F312" s="247" t="s">
        <v>206</v>
      </c>
      <c r="G312" s="245"/>
      <c r="H312" s="248">
        <v>701.964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AT312" s="254" t="s">
        <v>142</v>
      </c>
      <c r="AU312" s="254" t="s">
        <v>134</v>
      </c>
      <c r="AV312" s="12" t="s">
        <v>134</v>
      </c>
      <c r="AW312" s="12" t="s">
        <v>34</v>
      </c>
      <c r="AX312" s="12" t="s">
        <v>71</v>
      </c>
      <c r="AY312" s="254" t="s">
        <v>125</v>
      </c>
    </row>
    <row r="313" spans="2:51" s="12" customFormat="1" ht="13.5">
      <c r="B313" s="244"/>
      <c r="C313" s="245"/>
      <c r="D313" s="231" t="s">
        <v>142</v>
      </c>
      <c r="E313" s="246" t="s">
        <v>21</v>
      </c>
      <c r="F313" s="247" t="s">
        <v>207</v>
      </c>
      <c r="G313" s="245"/>
      <c r="H313" s="248">
        <v>70.365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AT313" s="254" t="s">
        <v>142</v>
      </c>
      <c r="AU313" s="254" t="s">
        <v>134</v>
      </c>
      <c r="AV313" s="12" t="s">
        <v>134</v>
      </c>
      <c r="AW313" s="12" t="s">
        <v>34</v>
      </c>
      <c r="AX313" s="12" t="s">
        <v>71</v>
      </c>
      <c r="AY313" s="254" t="s">
        <v>125</v>
      </c>
    </row>
    <row r="314" spans="2:51" s="12" customFormat="1" ht="13.5">
      <c r="B314" s="244"/>
      <c r="C314" s="245"/>
      <c r="D314" s="231" t="s">
        <v>142</v>
      </c>
      <c r="E314" s="246" t="s">
        <v>21</v>
      </c>
      <c r="F314" s="247" t="s">
        <v>212</v>
      </c>
      <c r="G314" s="245"/>
      <c r="H314" s="248">
        <v>60.926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142</v>
      </c>
      <c r="AU314" s="254" t="s">
        <v>134</v>
      </c>
      <c r="AV314" s="12" t="s">
        <v>134</v>
      </c>
      <c r="AW314" s="12" t="s">
        <v>34</v>
      </c>
      <c r="AX314" s="12" t="s">
        <v>71</v>
      </c>
      <c r="AY314" s="254" t="s">
        <v>125</v>
      </c>
    </row>
    <row r="315" spans="2:51" s="12" customFormat="1" ht="13.5">
      <c r="B315" s="244"/>
      <c r="C315" s="245"/>
      <c r="D315" s="231" t="s">
        <v>142</v>
      </c>
      <c r="E315" s="246" t="s">
        <v>21</v>
      </c>
      <c r="F315" s="247" t="s">
        <v>213</v>
      </c>
      <c r="G315" s="245"/>
      <c r="H315" s="248">
        <v>286.067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142</v>
      </c>
      <c r="AU315" s="254" t="s">
        <v>134</v>
      </c>
      <c r="AV315" s="12" t="s">
        <v>134</v>
      </c>
      <c r="AW315" s="12" t="s">
        <v>34</v>
      </c>
      <c r="AX315" s="12" t="s">
        <v>71</v>
      </c>
      <c r="AY315" s="254" t="s">
        <v>125</v>
      </c>
    </row>
    <row r="316" spans="2:51" s="12" customFormat="1" ht="13.5">
      <c r="B316" s="244"/>
      <c r="C316" s="245"/>
      <c r="D316" s="231" t="s">
        <v>142</v>
      </c>
      <c r="E316" s="246" t="s">
        <v>21</v>
      </c>
      <c r="F316" s="247" t="s">
        <v>214</v>
      </c>
      <c r="G316" s="245"/>
      <c r="H316" s="248">
        <v>4.823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142</v>
      </c>
      <c r="AU316" s="254" t="s">
        <v>134</v>
      </c>
      <c r="AV316" s="12" t="s">
        <v>134</v>
      </c>
      <c r="AW316" s="12" t="s">
        <v>34</v>
      </c>
      <c r="AX316" s="12" t="s">
        <v>71</v>
      </c>
      <c r="AY316" s="254" t="s">
        <v>125</v>
      </c>
    </row>
    <row r="317" spans="2:65" s="1" customFormat="1" ht="22.8" customHeight="1">
      <c r="B317" s="44"/>
      <c r="C317" s="219" t="s">
        <v>299</v>
      </c>
      <c r="D317" s="219" t="s">
        <v>128</v>
      </c>
      <c r="E317" s="220" t="s">
        <v>281</v>
      </c>
      <c r="F317" s="221" t="s">
        <v>282</v>
      </c>
      <c r="G317" s="222" t="s">
        <v>131</v>
      </c>
      <c r="H317" s="223">
        <v>1923.883</v>
      </c>
      <c r="I317" s="224"/>
      <c r="J317" s="225">
        <f>ROUND(I317*H317,2)</f>
        <v>0</v>
      </c>
      <c r="K317" s="221" t="s">
        <v>132</v>
      </c>
      <c r="L317" s="70"/>
      <c r="M317" s="226" t="s">
        <v>21</v>
      </c>
      <c r="N317" s="227" t="s">
        <v>43</v>
      </c>
      <c r="O317" s="45"/>
      <c r="P317" s="228">
        <f>O317*H317</f>
        <v>0</v>
      </c>
      <c r="Q317" s="228">
        <v>0.0002</v>
      </c>
      <c r="R317" s="228">
        <f>Q317*H317</f>
        <v>0.3847766</v>
      </c>
      <c r="S317" s="228">
        <v>0</v>
      </c>
      <c r="T317" s="229">
        <f>S317*H317</f>
        <v>0</v>
      </c>
      <c r="AR317" s="22" t="s">
        <v>275</v>
      </c>
      <c r="AT317" s="22" t="s">
        <v>128</v>
      </c>
      <c r="AU317" s="22" t="s">
        <v>134</v>
      </c>
      <c r="AY317" s="22" t="s">
        <v>125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22" t="s">
        <v>134</v>
      </c>
      <c r="BK317" s="230">
        <f>ROUND(I317*H317,2)</f>
        <v>0</v>
      </c>
      <c r="BL317" s="22" t="s">
        <v>275</v>
      </c>
      <c r="BM317" s="22" t="s">
        <v>300</v>
      </c>
    </row>
    <row r="318" spans="2:47" s="1" customFormat="1" ht="13.5">
      <c r="B318" s="44"/>
      <c r="C318" s="72"/>
      <c r="D318" s="231" t="s">
        <v>136</v>
      </c>
      <c r="E318" s="72"/>
      <c r="F318" s="232" t="s">
        <v>284</v>
      </c>
      <c r="G318" s="72"/>
      <c r="H318" s="72"/>
      <c r="I318" s="189"/>
      <c r="J318" s="72"/>
      <c r="K318" s="72"/>
      <c r="L318" s="70"/>
      <c r="M318" s="233"/>
      <c r="N318" s="45"/>
      <c r="O318" s="45"/>
      <c r="P318" s="45"/>
      <c r="Q318" s="45"/>
      <c r="R318" s="45"/>
      <c r="S318" s="45"/>
      <c r="T318" s="93"/>
      <c r="AT318" s="22" t="s">
        <v>136</v>
      </c>
      <c r="AU318" s="22" t="s">
        <v>134</v>
      </c>
    </row>
    <row r="319" spans="2:51" s="12" customFormat="1" ht="13.5">
      <c r="B319" s="244"/>
      <c r="C319" s="245"/>
      <c r="D319" s="231" t="s">
        <v>142</v>
      </c>
      <c r="E319" s="246" t="s">
        <v>21</v>
      </c>
      <c r="F319" s="247" t="s">
        <v>298</v>
      </c>
      <c r="G319" s="245"/>
      <c r="H319" s="248">
        <v>426.2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142</v>
      </c>
      <c r="AU319" s="254" t="s">
        <v>134</v>
      </c>
      <c r="AV319" s="12" t="s">
        <v>134</v>
      </c>
      <c r="AW319" s="12" t="s">
        <v>34</v>
      </c>
      <c r="AX319" s="12" t="s">
        <v>71</v>
      </c>
      <c r="AY319" s="254" t="s">
        <v>125</v>
      </c>
    </row>
    <row r="320" spans="2:51" s="12" customFormat="1" ht="13.5">
      <c r="B320" s="244"/>
      <c r="C320" s="245"/>
      <c r="D320" s="231" t="s">
        <v>142</v>
      </c>
      <c r="E320" s="246" t="s">
        <v>21</v>
      </c>
      <c r="F320" s="247" t="s">
        <v>199</v>
      </c>
      <c r="G320" s="245"/>
      <c r="H320" s="248">
        <v>42.689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142</v>
      </c>
      <c r="AU320" s="254" t="s">
        <v>134</v>
      </c>
      <c r="AV320" s="12" t="s">
        <v>134</v>
      </c>
      <c r="AW320" s="12" t="s">
        <v>34</v>
      </c>
      <c r="AX320" s="12" t="s">
        <v>71</v>
      </c>
      <c r="AY320" s="254" t="s">
        <v>125</v>
      </c>
    </row>
    <row r="321" spans="2:51" s="12" customFormat="1" ht="13.5">
      <c r="B321" s="244"/>
      <c r="C321" s="245"/>
      <c r="D321" s="231" t="s">
        <v>142</v>
      </c>
      <c r="E321" s="246" t="s">
        <v>21</v>
      </c>
      <c r="F321" s="247" t="s">
        <v>200</v>
      </c>
      <c r="G321" s="245"/>
      <c r="H321" s="248">
        <v>1.52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AT321" s="254" t="s">
        <v>142</v>
      </c>
      <c r="AU321" s="254" t="s">
        <v>134</v>
      </c>
      <c r="AV321" s="12" t="s">
        <v>134</v>
      </c>
      <c r="AW321" s="12" t="s">
        <v>34</v>
      </c>
      <c r="AX321" s="12" t="s">
        <v>71</v>
      </c>
      <c r="AY321" s="254" t="s">
        <v>125</v>
      </c>
    </row>
    <row r="322" spans="2:51" s="12" customFormat="1" ht="13.5">
      <c r="B322" s="244"/>
      <c r="C322" s="245"/>
      <c r="D322" s="231" t="s">
        <v>142</v>
      </c>
      <c r="E322" s="246" t="s">
        <v>21</v>
      </c>
      <c r="F322" s="247" t="s">
        <v>201</v>
      </c>
      <c r="G322" s="245"/>
      <c r="H322" s="248">
        <v>329.329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142</v>
      </c>
      <c r="AU322" s="254" t="s">
        <v>134</v>
      </c>
      <c r="AV322" s="12" t="s">
        <v>134</v>
      </c>
      <c r="AW322" s="12" t="s">
        <v>34</v>
      </c>
      <c r="AX322" s="12" t="s">
        <v>71</v>
      </c>
      <c r="AY322" s="254" t="s">
        <v>125</v>
      </c>
    </row>
    <row r="323" spans="2:51" s="12" customFormat="1" ht="13.5">
      <c r="B323" s="244"/>
      <c r="C323" s="245"/>
      <c r="D323" s="231" t="s">
        <v>142</v>
      </c>
      <c r="E323" s="246" t="s">
        <v>21</v>
      </c>
      <c r="F323" s="247" t="s">
        <v>206</v>
      </c>
      <c r="G323" s="245"/>
      <c r="H323" s="248">
        <v>701.964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AT323" s="254" t="s">
        <v>142</v>
      </c>
      <c r="AU323" s="254" t="s">
        <v>134</v>
      </c>
      <c r="AV323" s="12" t="s">
        <v>134</v>
      </c>
      <c r="AW323" s="12" t="s">
        <v>34</v>
      </c>
      <c r="AX323" s="12" t="s">
        <v>71</v>
      </c>
      <c r="AY323" s="254" t="s">
        <v>125</v>
      </c>
    </row>
    <row r="324" spans="2:51" s="12" customFormat="1" ht="13.5">
      <c r="B324" s="244"/>
      <c r="C324" s="245"/>
      <c r="D324" s="231" t="s">
        <v>142</v>
      </c>
      <c r="E324" s="246" t="s">
        <v>21</v>
      </c>
      <c r="F324" s="247" t="s">
        <v>207</v>
      </c>
      <c r="G324" s="245"/>
      <c r="H324" s="248">
        <v>70.365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AT324" s="254" t="s">
        <v>142</v>
      </c>
      <c r="AU324" s="254" t="s">
        <v>134</v>
      </c>
      <c r="AV324" s="12" t="s">
        <v>134</v>
      </c>
      <c r="AW324" s="12" t="s">
        <v>34</v>
      </c>
      <c r="AX324" s="12" t="s">
        <v>71</v>
      </c>
      <c r="AY324" s="254" t="s">
        <v>125</v>
      </c>
    </row>
    <row r="325" spans="2:51" s="12" customFormat="1" ht="13.5">
      <c r="B325" s="244"/>
      <c r="C325" s="245"/>
      <c r="D325" s="231" t="s">
        <v>142</v>
      </c>
      <c r="E325" s="246" t="s">
        <v>21</v>
      </c>
      <c r="F325" s="247" t="s">
        <v>212</v>
      </c>
      <c r="G325" s="245"/>
      <c r="H325" s="248">
        <v>60.926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142</v>
      </c>
      <c r="AU325" s="254" t="s">
        <v>134</v>
      </c>
      <c r="AV325" s="12" t="s">
        <v>134</v>
      </c>
      <c r="AW325" s="12" t="s">
        <v>34</v>
      </c>
      <c r="AX325" s="12" t="s">
        <v>71</v>
      </c>
      <c r="AY325" s="254" t="s">
        <v>125</v>
      </c>
    </row>
    <row r="326" spans="2:51" s="12" customFormat="1" ht="13.5">
      <c r="B326" s="244"/>
      <c r="C326" s="245"/>
      <c r="D326" s="231" t="s">
        <v>142</v>
      </c>
      <c r="E326" s="246" t="s">
        <v>21</v>
      </c>
      <c r="F326" s="247" t="s">
        <v>213</v>
      </c>
      <c r="G326" s="245"/>
      <c r="H326" s="248">
        <v>286.067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142</v>
      </c>
      <c r="AU326" s="254" t="s">
        <v>134</v>
      </c>
      <c r="AV326" s="12" t="s">
        <v>134</v>
      </c>
      <c r="AW326" s="12" t="s">
        <v>34</v>
      </c>
      <c r="AX326" s="12" t="s">
        <v>71</v>
      </c>
      <c r="AY326" s="254" t="s">
        <v>125</v>
      </c>
    </row>
    <row r="327" spans="2:51" s="12" customFormat="1" ht="13.5">
      <c r="B327" s="244"/>
      <c r="C327" s="245"/>
      <c r="D327" s="231" t="s">
        <v>142</v>
      </c>
      <c r="E327" s="246" t="s">
        <v>21</v>
      </c>
      <c r="F327" s="247" t="s">
        <v>214</v>
      </c>
      <c r="G327" s="245"/>
      <c r="H327" s="248">
        <v>4.823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142</v>
      </c>
      <c r="AU327" s="254" t="s">
        <v>134</v>
      </c>
      <c r="AV327" s="12" t="s">
        <v>134</v>
      </c>
      <c r="AW327" s="12" t="s">
        <v>34</v>
      </c>
      <c r="AX327" s="12" t="s">
        <v>71</v>
      </c>
      <c r="AY327" s="254" t="s">
        <v>125</v>
      </c>
    </row>
    <row r="328" spans="2:65" s="1" customFormat="1" ht="22.8" customHeight="1">
      <c r="B328" s="44"/>
      <c r="C328" s="219" t="s">
        <v>301</v>
      </c>
      <c r="D328" s="219" t="s">
        <v>128</v>
      </c>
      <c r="E328" s="220" t="s">
        <v>286</v>
      </c>
      <c r="F328" s="221" t="s">
        <v>287</v>
      </c>
      <c r="G328" s="222" t="s">
        <v>131</v>
      </c>
      <c r="H328" s="223">
        <v>1923.883</v>
      </c>
      <c r="I328" s="224"/>
      <c r="J328" s="225">
        <f>ROUND(I328*H328,2)</f>
        <v>0</v>
      </c>
      <c r="K328" s="221" t="s">
        <v>132</v>
      </c>
      <c r="L328" s="70"/>
      <c r="M328" s="226" t="s">
        <v>21</v>
      </c>
      <c r="N328" s="227" t="s">
        <v>43</v>
      </c>
      <c r="O328" s="45"/>
      <c r="P328" s="228">
        <f>O328*H328</f>
        <v>0</v>
      </c>
      <c r="Q328" s="228">
        <v>0.00029</v>
      </c>
      <c r="R328" s="228">
        <f>Q328*H328</f>
        <v>0.55792607</v>
      </c>
      <c r="S328" s="228">
        <v>0</v>
      </c>
      <c r="T328" s="229">
        <f>S328*H328</f>
        <v>0</v>
      </c>
      <c r="AR328" s="22" t="s">
        <v>275</v>
      </c>
      <c r="AT328" s="22" t="s">
        <v>128</v>
      </c>
      <c r="AU328" s="22" t="s">
        <v>134</v>
      </c>
      <c r="AY328" s="22" t="s">
        <v>125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22" t="s">
        <v>134</v>
      </c>
      <c r="BK328" s="230">
        <f>ROUND(I328*H328,2)</f>
        <v>0</v>
      </c>
      <c r="BL328" s="22" t="s">
        <v>275</v>
      </c>
      <c r="BM328" s="22" t="s">
        <v>302</v>
      </c>
    </row>
    <row r="329" spans="2:47" s="1" customFormat="1" ht="13.5">
      <c r="B329" s="44"/>
      <c r="C329" s="72"/>
      <c r="D329" s="231" t="s">
        <v>136</v>
      </c>
      <c r="E329" s="72"/>
      <c r="F329" s="232" t="s">
        <v>289</v>
      </c>
      <c r="G329" s="72"/>
      <c r="H329" s="72"/>
      <c r="I329" s="189"/>
      <c r="J329" s="72"/>
      <c r="K329" s="72"/>
      <c r="L329" s="70"/>
      <c r="M329" s="233"/>
      <c r="N329" s="45"/>
      <c r="O329" s="45"/>
      <c r="P329" s="45"/>
      <c r="Q329" s="45"/>
      <c r="R329" s="45"/>
      <c r="S329" s="45"/>
      <c r="T329" s="93"/>
      <c r="AT329" s="22" t="s">
        <v>136</v>
      </c>
      <c r="AU329" s="22" t="s">
        <v>134</v>
      </c>
    </row>
    <row r="330" spans="2:51" s="12" customFormat="1" ht="13.5">
      <c r="B330" s="244"/>
      <c r="C330" s="245"/>
      <c r="D330" s="231" t="s">
        <v>142</v>
      </c>
      <c r="E330" s="246" t="s">
        <v>21</v>
      </c>
      <c r="F330" s="247" t="s">
        <v>298</v>
      </c>
      <c r="G330" s="245"/>
      <c r="H330" s="248">
        <v>426.2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142</v>
      </c>
      <c r="AU330" s="254" t="s">
        <v>134</v>
      </c>
      <c r="AV330" s="12" t="s">
        <v>134</v>
      </c>
      <c r="AW330" s="12" t="s">
        <v>34</v>
      </c>
      <c r="AX330" s="12" t="s">
        <v>71</v>
      </c>
      <c r="AY330" s="254" t="s">
        <v>125</v>
      </c>
    </row>
    <row r="331" spans="2:51" s="12" customFormat="1" ht="13.5">
      <c r="B331" s="244"/>
      <c r="C331" s="245"/>
      <c r="D331" s="231" t="s">
        <v>142</v>
      </c>
      <c r="E331" s="246" t="s">
        <v>21</v>
      </c>
      <c r="F331" s="247" t="s">
        <v>199</v>
      </c>
      <c r="G331" s="245"/>
      <c r="H331" s="248">
        <v>42.689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142</v>
      </c>
      <c r="AU331" s="254" t="s">
        <v>134</v>
      </c>
      <c r="AV331" s="12" t="s">
        <v>134</v>
      </c>
      <c r="AW331" s="12" t="s">
        <v>34</v>
      </c>
      <c r="AX331" s="12" t="s">
        <v>71</v>
      </c>
      <c r="AY331" s="254" t="s">
        <v>125</v>
      </c>
    </row>
    <row r="332" spans="2:51" s="12" customFormat="1" ht="13.5">
      <c r="B332" s="244"/>
      <c r="C332" s="245"/>
      <c r="D332" s="231" t="s">
        <v>142</v>
      </c>
      <c r="E332" s="246" t="s">
        <v>21</v>
      </c>
      <c r="F332" s="247" t="s">
        <v>200</v>
      </c>
      <c r="G332" s="245"/>
      <c r="H332" s="248">
        <v>1.52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142</v>
      </c>
      <c r="AU332" s="254" t="s">
        <v>134</v>
      </c>
      <c r="AV332" s="12" t="s">
        <v>134</v>
      </c>
      <c r="AW332" s="12" t="s">
        <v>34</v>
      </c>
      <c r="AX332" s="12" t="s">
        <v>71</v>
      </c>
      <c r="AY332" s="254" t="s">
        <v>125</v>
      </c>
    </row>
    <row r="333" spans="2:51" s="12" customFormat="1" ht="13.5">
      <c r="B333" s="244"/>
      <c r="C333" s="245"/>
      <c r="D333" s="231" t="s">
        <v>142</v>
      </c>
      <c r="E333" s="246" t="s">
        <v>21</v>
      </c>
      <c r="F333" s="247" t="s">
        <v>201</v>
      </c>
      <c r="G333" s="245"/>
      <c r="H333" s="248">
        <v>329.329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AT333" s="254" t="s">
        <v>142</v>
      </c>
      <c r="AU333" s="254" t="s">
        <v>134</v>
      </c>
      <c r="AV333" s="12" t="s">
        <v>134</v>
      </c>
      <c r="AW333" s="12" t="s">
        <v>34</v>
      </c>
      <c r="AX333" s="12" t="s">
        <v>71</v>
      </c>
      <c r="AY333" s="254" t="s">
        <v>125</v>
      </c>
    </row>
    <row r="334" spans="2:51" s="12" customFormat="1" ht="13.5">
      <c r="B334" s="244"/>
      <c r="C334" s="245"/>
      <c r="D334" s="231" t="s">
        <v>142</v>
      </c>
      <c r="E334" s="246" t="s">
        <v>21</v>
      </c>
      <c r="F334" s="247" t="s">
        <v>206</v>
      </c>
      <c r="G334" s="245"/>
      <c r="H334" s="248">
        <v>701.964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AT334" s="254" t="s">
        <v>142</v>
      </c>
      <c r="AU334" s="254" t="s">
        <v>134</v>
      </c>
      <c r="AV334" s="12" t="s">
        <v>134</v>
      </c>
      <c r="AW334" s="12" t="s">
        <v>34</v>
      </c>
      <c r="AX334" s="12" t="s">
        <v>71</v>
      </c>
      <c r="AY334" s="254" t="s">
        <v>125</v>
      </c>
    </row>
    <row r="335" spans="2:51" s="12" customFormat="1" ht="13.5">
      <c r="B335" s="244"/>
      <c r="C335" s="245"/>
      <c r="D335" s="231" t="s">
        <v>142</v>
      </c>
      <c r="E335" s="246" t="s">
        <v>21</v>
      </c>
      <c r="F335" s="247" t="s">
        <v>207</v>
      </c>
      <c r="G335" s="245"/>
      <c r="H335" s="248">
        <v>70.365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142</v>
      </c>
      <c r="AU335" s="254" t="s">
        <v>134</v>
      </c>
      <c r="AV335" s="12" t="s">
        <v>134</v>
      </c>
      <c r="AW335" s="12" t="s">
        <v>34</v>
      </c>
      <c r="AX335" s="12" t="s">
        <v>71</v>
      </c>
      <c r="AY335" s="254" t="s">
        <v>125</v>
      </c>
    </row>
    <row r="336" spans="2:51" s="12" customFormat="1" ht="13.5">
      <c r="B336" s="244"/>
      <c r="C336" s="245"/>
      <c r="D336" s="231" t="s">
        <v>142</v>
      </c>
      <c r="E336" s="246" t="s">
        <v>21</v>
      </c>
      <c r="F336" s="247" t="s">
        <v>212</v>
      </c>
      <c r="G336" s="245"/>
      <c r="H336" s="248">
        <v>60.926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AT336" s="254" t="s">
        <v>142</v>
      </c>
      <c r="AU336" s="254" t="s">
        <v>134</v>
      </c>
      <c r="AV336" s="12" t="s">
        <v>134</v>
      </c>
      <c r="AW336" s="12" t="s">
        <v>34</v>
      </c>
      <c r="AX336" s="12" t="s">
        <v>71</v>
      </c>
      <c r="AY336" s="254" t="s">
        <v>125</v>
      </c>
    </row>
    <row r="337" spans="2:51" s="12" customFormat="1" ht="13.5">
      <c r="B337" s="244"/>
      <c r="C337" s="245"/>
      <c r="D337" s="231" t="s">
        <v>142</v>
      </c>
      <c r="E337" s="246" t="s">
        <v>21</v>
      </c>
      <c r="F337" s="247" t="s">
        <v>213</v>
      </c>
      <c r="G337" s="245"/>
      <c r="H337" s="248">
        <v>286.067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142</v>
      </c>
      <c r="AU337" s="254" t="s">
        <v>134</v>
      </c>
      <c r="AV337" s="12" t="s">
        <v>134</v>
      </c>
      <c r="AW337" s="12" t="s">
        <v>34</v>
      </c>
      <c r="AX337" s="12" t="s">
        <v>71</v>
      </c>
      <c r="AY337" s="254" t="s">
        <v>125</v>
      </c>
    </row>
    <row r="338" spans="2:51" s="12" customFormat="1" ht="13.5">
      <c r="B338" s="244"/>
      <c r="C338" s="245"/>
      <c r="D338" s="231" t="s">
        <v>142</v>
      </c>
      <c r="E338" s="246" t="s">
        <v>21</v>
      </c>
      <c r="F338" s="247" t="s">
        <v>214</v>
      </c>
      <c r="G338" s="245"/>
      <c r="H338" s="248">
        <v>4.823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AT338" s="254" t="s">
        <v>142</v>
      </c>
      <c r="AU338" s="254" t="s">
        <v>134</v>
      </c>
      <c r="AV338" s="12" t="s">
        <v>134</v>
      </c>
      <c r="AW338" s="12" t="s">
        <v>34</v>
      </c>
      <c r="AX338" s="12" t="s">
        <v>71</v>
      </c>
      <c r="AY338" s="254" t="s">
        <v>125</v>
      </c>
    </row>
    <row r="339" spans="2:65" s="1" customFormat="1" ht="22.8" customHeight="1">
      <c r="B339" s="44"/>
      <c r="C339" s="219" t="s">
        <v>303</v>
      </c>
      <c r="D339" s="219" t="s">
        <v>128</v>
      </c>
      <c r="E339" s="220" t="s">
        <v>281</v>
      </c>
      <c r="F339" s="221" t="s">
        <v>282</v>
      </c>
      <c r="G339" s="222" t="s">
        <v>131</v>
      </c>
      <c r="H339" s="223">
        <v>1749.086</v>
      </c>
      <c r="I339" s="224"/>
      <c r="J339" s="225">
        <f>ROUND(I339*H339,2)</f>
        <v>0</v>
      </c>
      <c r="K339" s="221" t="s">
        <v>132</v>
      </c>
      <c r="L339" s="70"/>
      <c r="M339" s="226" t="s">
        <v>21</v>
      </c>
      <c r="N339" s="227" t="s">
        <v>43</v>
      </c>
      <c r="O339" s="45"/>
      <c r="P339" s="228">
        <f>O339*H339</f>
        <v>0</v>
      </c>
      <c r="Q339" s="228">
        <v>0.0002</v>
      </c>
      <c r="R339" s="228">
        <f>Q339*H339</f>
        <v>0.3498172</v>
      </c>
      <c r="S339" s="228">
        <v>0</v>
      </c>
      <c r="T339" s="229">
        <f>S339*H339</f>
        <v>0</v>
      </c>
      <c r="AR339" s="22" t="s">
        <v>275</v>
      </c>
      <c r="AT339" s="22" t="s">
        <v>128</v>
      </c>
      <c r="AU339" s="22" t="s">
        <v>134</v>
      </c>
      <c r="AY339" s="22" t="s">
        <v>125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22" t="s">
        <v>134</v>
      </c>
      <c r="BK339" s="230">
        <f>ROUND(I339*H339,2)</f>
        <v>0</v>
      </c>
      <c r="BL339" s="22" t="s">
        <v>275</v>
      </c>
      <c r="BM339" s="22" t="s">
        <v>304</v>
      </c>
    </row>
    <row r="340" spans="2:47" s="1" customFormat="1" ht="13.5">
      <c r="B340" s="44"/>
      <c r="C340" s="72"/>
      <c r="D340" s="231" t="s">
        <v>136</v>
      </c>
      <c r="E340" s="72"/>
      <c r="F340" s="232" t="s">
        <v>284</v>
      </c>
      <c r="G340" s="72"/>
      <c r="H340" s="72"/>
      <c r="I340" s="189"/>
      <c r="J340" s="72"/>
      <c r="K340" s="72"/>
      <c r="L340" s="70"/>
      <c r="M340" s="233"/>
      <c r="N340" s="45"/>
      <c r="O340" s="45"/>
      <c r="P340" s="45"/>
      <c r="Q340" s="45"/>
      <c r="R340" s="45"/>
      <c r="S340" s="45"/>
      <c r="T340" s="93"/>
      <c r="AT340" s="22" t="s">
        <v>136</v>
      </c>
      <c r="AU340" s="22" t="s">
        <v>134</v>
      </c>
    </row>
    <row r="341" spans="2:51" s="12" customFormat="1" ht="13.5">
      <c r="B341" s="244"/>
      <c r="C341" s="245"/>
      <c r="D341" s="231" t="s">
        <v>142</v>
      </c>
      <c r="E341" s="246" t="s">
        <v>21</v>
      </c>
      <c r="F341" s="247" t="s">
        <v>305</v>
      </c>
      <c r="G341" s="245"/>
      <c r="H341" s="248">
        <v>371.6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142</v>
      </c>
      <c r="AU341" s="254" t="s">
        <v>134</v>
      </c>
      <c r="AV341" s="12" t="s">
        <v>134</v>
      </c>
      <c r="AW341" s="12" t="s">
        <v>34</v>
      </c>
      <c r="AX341" s="12" t="s">
        <v>71</v>
      </c>
      <c r="AY341" s="254" t="s">
        <v>125</v>
      </c>
    </row>
    <row r="342" spans="2:51" s="12" customFormat="1" ht="13.5">
      <c r="B342" s="244"/>
      <c r="C342" s="245"/>
      <c r="D342" s="231" t="s">
        <v>142</v>
      </c>
      <c r="E342" s="246" t="s">
        <v>21</v>
      </c>
      <c r="F342" s="247" t="s">
        <v>306</v>
      </c>
      <c r="G342" s="245"/>
      <c r="H342" s="248">
        <v>28.672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142</v>
      </c>
      <c r="AU342" s="254" t="s">
        <v>134</v>
      </c>
      <c r="AV342" s="12" t="s">
        <v>134</v>
      </c>
      <c r="AW342" s="12" t="s">
        <v>34</v>
      </c>
      <c r="AX342" s="12" t="s">
        <v>71</v>
      </c>
      <c r="AY342" s="254" t="s">
        <v>125</v>
      </c>
    </row>
    <row r="343" spans="2:51" s="12" customFormat="1" ht="13.5">
      <c r="B343" s="244"/>
      <c r="C343" s="245"/>
      <c r="D343" s="231" t="s">
        <v>142</v>
      </c>
      <c r="E343" s="246" t="s">
        <v>21</v>
      </c>
      <c r="F343" s="247" t="s">
        <v>307</v>
      </c>
      <c r="G343" s="245"/>
      <c r="H343" s="248">
        <v>263.094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142</v>
      </c>
      <c r="AU343" s="254" t="s">
        <v>134</v>
      </c>
      <c r="AV343" s="12" t="s">
        <v>134</v>
      </c>
      <c r="AW343" s="12" t="s">
        <v>34</v>
      </c>
      <c r="AX343" s="12" t="s">
        <v>71</v>
      </c>
      <c r="AY343" s="254" t="s">
        <v>125</v>
      </c>
    </row>
    <row r="344" spans="2:51" s="12" customFormat="1" ht="13.5">
      <c r="B344" s="244"/>
      <c r="C344" s="245"/>
      <c r="D344" s="231" t="s">
        <v>142</v>
      </c>
      <c r="E344" s="246" t="s">
        <v>21</v>
      </c>
      <c r="F344" s="247" t="s">
        <v>308</v>
      </c>
      <c r="G344" s="245"/>
      <c r="H344" s="248">
        <v>746.438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142</v>
      </c>
      <c r="AU344" s="254" t="s">
        <v>134</v>
      </c>
      <c r="AV344" s="12" t="s">
        <v>134</v>
      </c>
      <c r="AW344" s="12" t="s">
        <v>34</v>
      </c>
      <c r="AX344" s="12" t="s">
        <v>71</v>
      </c>
      <c r="AY344" s="254" t="s">
        <v>125</v>
      </c>
    </row>
    <row r="345" spans="2:51" s="12" customFormat="1" ht="13.5">
      <c r="B345" s="244"/>
      <c r="C345" s="245"/>
      <c r="D345" s="231" t="s">
        <v>142</v>
      </c>
      <c r="E345" s="246" t="s">
        <v>21</v>
      </c>
      <c r="F345" s="247" t="s">
        <v>309</v>
      </c>
      <c r="G345" s="245"/>
      <c r="H345" s="248">
        <v>180.264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AT345" s="254" t="s">
        <v>142</v>
      </c>
      <c r="AU345" s="254" t="s">
        <v>134</v>
      </c>
      <c r="AV345" s="12" t="s">
        <v>134</v>
      </c>
      <c r="AW345" s="12" t="s">
        <v>34</v>
      </c>
      <c r="AX345" s="12" t="s">
        <v>71</v>
      </c>
      <c r="AY345" s="254" t="s">
        <v>125</v>
      </c>
    </row>
    <row r="346" spans="2:51" s="12" customFormat="1" ht="13.5">
      <c r="B346" s="244"/>
      <c r="C346" s="245"/>
      <c r="D346" s="231" t="s">
        <v>142</v>
      </c>
      <c r="E346" s="246" t="s">
        <v>21</v>
      </c>
      <c r="F346" s="247" t="s">
        <v>310</v>
      </c>
      <c r="G346" s="245"/>
      <c r="H346" s="248">
        <v>12.891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142</v>
      </c>
      <c r="AU346" s="254" t="s">
        <v>134</v>
      </c>
      <c r="AV346" s="12" t="s">
        <v>134</v>
      </c>
      <c r="AW346" s="12" t="s">
        <v>34</v>
      </c>
      <c r="AX346" s="12" t="s">
        <v>71</v>
      </c>
      <c r="AY346" s="254" t="s">
        <v>125</v>
      </c>
    </row>
    <row r="347" spans="2:51" s="12" customFormat="1" ht="13.5">
      <c r="B347" s="244"/>
      <c r="C347" s="245"/>
      <c r="D347" s="231" t="s">
        <v>142</v>
      </c>
      <c r="E347" s="246" t="s">
        <v>21</v>
      </c>
      <c r="F347" s="247" t="s">
        <v>311</v>
      </c>
      <c r="G347" s="245"/>
      <c r="H347" s="248">
        <v>10.528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142</v>
      </c>
      <c r="AU347" s="254" t="s">
        <v>134</v>
      </c>
      <c r="AV347" s="12" t="s">
        <v>134</v>
      </c>
      <c r="AW347" s="12" t="s">
        <v>34</v>
      </c>
      <c r="AX347" s="12" t="s">
        <v>71</v>
      </c>
      <c r="AY347" s="254" t="s">
        <v>125</v>
      </c>
    </row>
    <row r="348" spans="2:51" s="12" customFormat="1" ht="13.5">
      <c r="B348" s="244"/>
      <c r="C348" s="245"/>
      <c r="D348" s="231" t="s">
        <v>142</v>
      </c>
      <c r="E348" s="246" t="s">
        <v>21</v>
      </c>
      <c r="F348" s="247" t="s">
        <v>312</v>
      </c>
      <c r="G348" s="245"/>
      <c r="H348" s="248">
        <v>135.599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AT348" s="254" t="s">
        <v>142</v>
      </c>
      <c r="AU348" s="254" t="s">
        <v>134</v>
      </c>
      <c r="AV348" s="12" t="s">
        <v>134</v>
      </c>
      <c r="AW348" s="12" t="s">
        <v>34</v>
      </c>
      <c r="AX348" s="12" t="s">
        <v>71</v>
      </c>
      <c r="AY348" s="254" t="s">
        <v>125</v>
      </c>
    </row>
    <row r="349" spans="2:65" s="1" customFormat="1" ht="22.8" customHeight="1">
      <c r="B349" s="44"/>
      <c r="C349" s="219" t="s">
        <v>9</v>
      </c>
      <c r="D349" s="219" t="s">
        <v>128</v>
      </c>
      <c r="E349" s="220" t="s">
        <v>286</v>
      </c>
      <c r="F349" s="221" t="s">
        <v>287</v>
      </c>
      <c r="G349" s="222" t="s">
        <v>131</v>
      </c>
      <c r="H349" s="223">
        <v>1749.086</v>
      </c>
      <c r="I349" s="224"/>
      <c r="J349" s="225">
        <f>ROUND(I349*H349,2)</f>
        <v>0</v>
      </c>
      <c r="K349" s="221" t="s">
        <v>132</v>
      </c>
      <c r="L349" s="70"/>
      <c r="M349" s="226" t="s">
        <v>21</v>
      </c>
      <c r="N349" s="227" t="s">
        <v>43</v>
      </c>
      <c r="O349" s="45"/>
      <c r="P349" s="228">
        <f>O349*H349</f>
        <v>0</v>
      </c>
      <c r="Q349" s="228">
        <v>0.00029</v>
      </c>
      <c r="R349" s="228">
        <f>Q349*H349</f>
        <v>0.50723494</v>
      </c>
      <c r="S349" s="228">
        <v>0</v>
      </c>
      <c r="T349" s="229">
        <f>S349*H349</f>
        <v>0</v>
      </c>
      <c r="AR349" s="22" t="s">
        <v>275</v>
      </c>
      <c r="AT349" s="22" t="s">
        <v>128</v>
      </c>
      <c r="AU349" s="22" t="s">
        <v>134</v>
      </c>
      <c r="AY349" s="22" t="s">
        <v>125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22" t="s">
        <v>134</v>
      </c>
      <c r="BK349" s="230">
        <f>ROUND(I349*H349,2)</f>
        <v>0</v>
      </c>
      <c r="BL349" s="22" t="s">
        <v>275</v>
      </c>
      <c r="BM349" s="22" t="s">
        <v>313</v>
      </c>
    </row>
    <row r="350" spans="2:47" s="1" customFormat="1" ht="13.5">
      <c r="B350" s="44"/>
      <c r="C350" s="72"/>
      <c r="D350" s="231" t="s">
        <v>136</v>
      </c>
      <c r="E350" s="72"/>
      <c r="F350" s="232" t="s">
        <v>289</v>
      </c>
      <c r="G350" s="72"/>
      <c r="H350" s="72"/>
      <c r="I350" s="189"/>
      <c r="J350" s="72"/>
      <c r="K350" s="72"/>
      <c r="L350" s="70"/>
      <c r="M350" s="233"/>
      <c r="N350" s="45"/>
      <c r="O350" s="45"/>
      <c r="P350" s="45"/>
      <c r="Q350" s="45"/>
      <c r="R350" s="45"/>
      <c r="S350" s="45"/>
      <c r="T350" s="93"/>
      <c r="AT350" s="22" t="s">
        <v>136</v>
      </c>
      <c r="AU350" s="22" t="s">
        <v>134</v>
      </c>
    </row>
    <row r="351" spans="2:51" s="12" customFormat="1" ht="13.5">
      <c r="B351" s="244"/>
      <c r="C351" s="245"/>
      <c r="D351" s="231" t="s">
        <v>142</v>
      </c>
      <c r="E351" s="246" t="s">
        <v>21</v>
      </c>
      <c r="F351" s="247" t="s">
        <v>305</v>
      </c>
      <c r="G351" s="245"/>
      <c r="H351" s="248">
        <v>371.6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142</v>
      </c>
      <c r="AU351" s="254" t="s">
        <v>134</v>
      </c>
      <c r="AV351" s="12" t="s">
        <v>134</v>
      </c>
      <c r="AW351" s="12" t="s">
        <v>34</v>
      </c>
      <c r="AX351" s="12" t="s">
        <v>71</v>
      </c>
      <c r="AY351" s="254" t="s">
        <v>125</v>
      </c>
    </row>
    <row r="352" spans="2:51" s="12" customFormat="1" ht="13.5">
      <c r="B352" s="244"/>
      <c r="C352" s="245"/>
      <c r="D352" s="231" t="s">
        <v>142</v>
      </c>
      <c r="E352" s="246" t="s">
        <v>21</v>
      </c>
      <c r="F352" s="247" t="s">
        <v>306</v>
      </c>
      <c r="G352" s="245"/>
      <c r="H352" s="248">
        <v>28.672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AT352" s="254" t="s">
        <v>142</v>
      </c>
      <c r="AU352" s="254" t="s">
        <v>134</v>
      </c>
      <c r="AV352" s="12" t="s">
        <v>134</v>
      </c>
      <c r="AW352" s="12" t="s">
        <v>34</v>
      </c>
      <c r="AX352" s="12" t="s">
        <v>71</v>
      </c>
      <c r="AY352" s="254" t="s">
        <v>125</v>
      </c>
    </row>
    <row r="353" spans="2:51" s="12" customFormat="1" ht="13.5">
      <c r="B353" s="244"/>
      <c r="C353" s="245"/>
      <c r="D353" s="231" t="s">
        <v>142</v>
      </c>
      <c r="E353" s="246" t="s">
        <v>21</v>
      </c>
      <c r="F353" s="247" t="s">
        <v>307</v>
      </c>
      <c r="G353" s="245"/>
      <c r="H353" s="248">
        <v>263.094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AT353" s="254" t="s">
        <v>142</v>
      </c>
      <c r="AU353" s="254" t="s">
        <v>134</v>
      </c>
      <c r="AV353" s="12" t="s">
        <v>134</v>
      </c>
      <c r="AW353" s="12" t="s">
        <v>34</v>
      </c>
      <c r="AX353" s="12" t="s">
        <v>71</v>
      </c>
      <c r="AY353" s="254" t="s">
        <v>125</v>
      </c>
    </row>
    <row r="354" spans="2:51" s="12" customFormat="1" ht="13.5">
      <c r="B354" s="244"/>
      <c r="C354" s="245"/>
      <c r="D354" s="231" t="s">
        <v>142</v>
      </c>
      <c r="E354" s="246" t="s">
        <v>21</v>
      </c>
      <c r="F354" s="247" t="s">
        <v>308</v>
      </c>
      <c r="G354" s="245"/>
      <c r="H354" s="248">
        <v>746.438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142</v>
      </c>
      <c r="AU354" s="254" t="s">
        <v>134</v>
      </c>
      <c r="AV354" s="12" t="s">
        <v>134</v>
      </c>
      <c r="AW354" s="12" t="s">
        <v>34</v>
      </c>
      <c r="AX354" s="12" t="s">
        <v>71</v>
      </c>
      <c r="AY354" s="254" t="s">
        <v>125</v>
      </c>
    </row>
    <row r="355" spans="2:51" s="12" customFormat="1" ht="13.5">
      <c r="B355" s="244"/>
      <c r="C355" s="245"/>
      <c r="D355" s="231" t="s">
        <v>142</v>
      </c>
      <c r="E355" s="246" t="s">
        <v>21</v>
      </c>
      <c r="F355" s="247" t="s">
        <v>309</v>
      </c>
      <c r="G355" s="245"/>
      <c r="H355" s="248">
        <v>180.264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142</v>
      </c>
      <c r="AU355" s="254" t="s">
        <v>134</v>
      </c>
      <c r="AV355" s="12" t="s">
        <v>134</v>
      </c>
      <c r="AW355" s="12" t="s">
        <v>34</v>
      </c>
      <c r="AX355" s="12" t="s">
        <v>71</v>
      </c>
      <c r="AY355" s="254" t="s">
        <v>125</v>
      </c>
    </row>
    <row r="356" spans="2:51" s="12" customFormat="1" ht="13.5">
      <c r="B356" s="244"/>
      <c r="C356" s="245"/>
      <c r="D356" s="231" t="s">
        <v>142</v>
      </c>
      <c r="E356" s="246" t="s">
        <v>21</v>
      </c>
      <c r="F356" s="247" t="s">
        <v>310</v>
      </c>
      <c r="G356" s="245"/>
      <c r="H356" s="248">
        <v>12.891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142</v>
      </c>
      <c r="AU356" s="254" t="s">
        <v>134</v>
      </c>
      <c r="AV356" s="12" t="s">
        <v>134</v>
      </c>
      <c r="AW356" s="12" t="s">
        <v>34</v>
      </c>
      <c r="AX356" s="12" t="s">
        <v>71</v>
      </c>
      <c r="AY356" s="254" t="s">
        <v>125</v>
      </c>
    </row>
    <row r="357" spans="2:51" s="12" customFormat="1" ht="13.5">
      <c r="B357" s="244"/>
      <c r="C357" s="245"/>
      <c r="D357" s="231" t="s">
        <v>142</v>
      </c>
      <c r="E357" s="246" t="s">
        <v>21</v>
      </c>
      <c r="F357" s="247" t="s">
        <v>311</v>
      </c>
      <c r="G357" s="245"/>
      <c r="H357" s="248">
        <v>10.528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AT357" s="254" t="s">
        <v>142</v>
      </c>
      <c r="AU357" s="254" t="s">
        <v>134</v>
      </c>
      <c r="AV357" s="12" t="s">
        <v>134</v>
      </c>
      <c r="AW357" s="12" t="s">
        <v>34</v>
      </c>
      <c r="AX357" s="12" t="s">
        <v>71</v>
      </c>
      <c r="AY357" s="254" t="s">
        <v>125</v>
      </c>
    </row>
    <row r="358" spans="2:51" s="12" customFormat="1" ht="13.5">
      <c r="B358" s="244"/>
      <c r="C358" s="245"/>
      <c r="D358" s="231" t="s">
        <v>142</v>
      </c>
      <c r="E358" s="246" t="s">
        <v>21</v>
      </c>
      <c r="F358" s="247" t="s">
        <v>312</v>
      </c>
      <c r="G358" s="245"/>
      <c r="H358" s="248">
        <v>135.599</v>
      </c>
      <c r="I358" s="249"/>
      <c r="J358" s="245"/>
      <c r="K358" s="245"/>
      <c r="L358" s="250"/>
      <c r="M358" s="255"/>
      <c r="N358" s="256"/>
      <c r="O358" s="256"/>
      <c r="P358" s="256"/>
      <c r="Q358" s="256"/>
      <c r="R358" s="256"/>
      <c r="S358" s="256"/>
      <c r="T358" s="257"/>
      <c r="AT358" s="254" t="s">
        <v>142</v>
      </c>
      <c r="AU358" s="254" t="s">
        <v>134</v>
      </c>
      <c r="AV358" s="12" t="s">
        <v>134</v>
      </c>
      <c r="AW358" s="12" t="s">
        <v>34</v>
      </c>
      <c r="AX358" s="12" t="s">
        <v>71</v>
      </c>
      <c r="AY358" s="254" t="s">
        <v>125</v>
      </c>
    </row>
    <row r="359" spans="2:12" s="1" customFormat="1" ht="6.95" customHeight="1">
      <c r="B359" s="65"/>
      <c r="C359" s="66"/>
      <c r="D359" s="66"/>
      <c r="E359" s="66"/>
      <c r="F359" s="66"/>
      <c r="G359" s="66"/>
      <c r="H359" s="66"/>
      <c r="I359" s="164"/>
      <c r="J359" s="66"/>
      <c r="K359" s="66"/>
      <c r="L359" s="70"/>
    </row>
  </sheetData>
  <sheetProtection password="CC35" sheet="1" objects="1" scenarios="1" formatColumns="0" formatRows="0" autoFilter="0"/>
  <autoFilter ref="C81:K35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9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Dětský domov Plesná, Nádražní 338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314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23. 10. 2018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30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30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35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37</v>
      </c>
      <c r="E27" s="45"/>
      <c r="F27" s="45"/>
      <c r="G27" s="45"/>
      <c r="H27" s="45"/>
      <c r="I27" s="142"/>
      <c r="J27" s="153">
        <f>ROUND(J90,2)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54" t="s">
        <v>38</v>
      </c>
      <c r="J29" s="50" t="s">
        <v>40</v>
      </c>
      <c r="K29" s="49"/>
    </row>
    <row r="30" spans="2:11" s="1" customFormat="1" ht="14.4" customHeight="1">
      <c r="B30" s="44"/>
      <c r="C30" s="45"/>
      <c r="D30" s="53" t="s">
        <v>41</v>
      </c>
      <c r="E30" s="53" t="s">
        <v>42</v>
      </c>
      <c r="F30" s="155">
        <f>ROUND(SUM(BE90:BE695),2)</f>
        <v>0</v>
      </c>
      <c r="G30" s="45"/>
      <c r="H30" s="45"/>
      <c r="I30" s="156">
        <v>0.21</v>
      </c>
      <c r="J30" s="155">
        <f>ROUND(ROUND((SUM(BE90:BE695)),2)*I30,2)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43</v>
      </c>
      <c r="F31" s="155">
        <f>ROUND(SUM(BF90:BF695),2)</f>
        <v>0</v>
      </c>
      <c r="G31" s="45"/>
      <c r="H31" s="45"/>
      <c r="I31" s="156">
        <v>0.15</v>
      </c>
      <c r="J31" s="155">
        <f>ROUND(ROUND((SUM(BF90:BF695)),2)*I31,2)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44</v>
      </c>
      <c r="F32" s="155">
        <f>ROUND(SUM(BG90:BG695),2)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45</v>
      </c>
      <c r="F33" s="155">
        <f>ROUND(SUM(BH90:BH695),2)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46</v>
      </c>
      <c r="F34" s="155">
        <f>ROUND(SUM(BI90:BI695),2)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47</v>
      </c>
      <c r="E36" s="96"/>
      <c r="F36" s="96"/>
      <c r="G36" s="159" t="s">
        <v>48</v>
      </c>
      <c r="H36" s="160" t="s">
        <v>49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Dětský domov Plesná, Nádražní 338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02 - Opravy obkladů a dlažeb po rekonstrukci elektroinstalace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Plesná </v>
      </c>
      <c r="G49" s="45"/>
      <c r="H49" s="45"/>
      <c r="I49" s="144" t="s">
        <v>25</v>
      </c>
      <c r="J49" s="145" t="str">
        <f>IF(J12="","",J12)</f>
        <v>23. 10. 2018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33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J90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103</v>
      </c>
      <c r="E57" s="178"/>
      <c r="F57" s="178"/>
      <c r="G57" s="178"/>
      <c r="H57" s="178"/>
      <c r="I57" s="179"/>
      <c r="J57" s="180">
        <f>J91</f>
        <v>0</v>
      </c>
      <c r="K57" s="181"/>
    </row>
    <row r="58" spans="2:11" s="8" customFormat="1" ht="19.9" customHeight="1">
      <c r="B58" s="182"/>
      <c r="C58" s="183"/>
      <c r="D58" s="184" t="s">
        <v>315</v>
      </c>
      <c r="E58" s="185"/>
      <c r="F58" s="185"/>
      <c r="G58" s="185"/>
      <c r="H58" s="185"/>
      <c r="I58" s="186"/>
      <c r="J58" s="187">
        <f>J92</f>
        <v>0</v>
      </c>
      <c r="K58" s="188"/>
    </row>
    <row r="59" spans="2:11" s="8" customFormat="1" ht="19.9" customHeight="1">
      <c r="B59" s="182"/>
      <c r="C59" s="183"/>
      <c r="D59" s="184" t="s">
        <v>104</v>
      </c>
      <c r="E59" s="185"/>
      <c r="F59" s="185"/>
      <c r="G59" s="185"/>
      <c r="H59" s="185"/>
      <c r="I59" s="186"/>
      <c r="J59" s="187">
        <f>J132</f>
        <v>0</v>
      </c>
      <c r="K59" s="188"/>
    </row>
    <row r="60" spans="2:11" s="8" customFormat="1" ht="19.9" customHeight="1">
      <c r="B60" s="182"/>
      <c r="C60" s="183"/>
      <c r="D60" s="184" t="s">
        <v>105</v>
      </c>
      <c r="E60" s="185"/>
      <c r="F60" s="185"/>
      <c r="G60" s="185"/>
      <c r="H60" s="185"/>
      <c r="I60" s="186"/>
      <c r="J60" s="187">
        <f>J162</f>
        <v>0</v>
      </c>
      <c r="K60" s="188"/>
    </row>
    <row r="61" spans="2:11" s="8" customFormat="1" ht="19.9" customHeight="1">
      <c r="B61" s="182"/>
      <c r="C61" s="183"/>
      <c r="D61" s="184" t="s">
        <v>316</v>
      </c>
      <c r="E61" s="185"/>
      <c r="F61" s="185"/>
      <c r="G61" s="185"/>
      <c r="H61" s="185"/>
      <c r="I61" s="186"/>
      <c r="J61" s="187">
        <f>J245</f>
        <v>0</v>
      </c>
      <c r="K61" s="188"/>
    </row>
    <row r="62" spans="2:11" s="8" customFormat="1" ht="19.9" customHeight="1">
      <c r="B62" s="182"/>
      <c r="C62" s="183"/>
      <c r="D62" s="184" t="s">
        <v>106</v>
      </c>
      <c r="E62" s="185"/>
      <c r="F62" s="185"/>
      <c r="G62" s="185"/>
      <c r="H62" s="185"/>
      <c r="I62" s="186"/>
      <c r="J62" s="187">
        <f>J255</f>
        <v>0</v>
      </c>
      <c r="K62" s="188"/>
    </row>
    <row r="63" spans="2:11" s="7" customFormat="1" ht="24.95" customHeight="1">
      <c r="B63" s="175"/>
      <c r="C63" s="176"/>
      <c r="D63" s="177" t="s">
        <v>107</v>
      </c>
      <c r="E63" s="178"/>
      <c r="F63" s="178"/>
      <c r="G63" s="178"/>
      <c r="H63" s="178"/>
      <c r="I63" s="179"/>
      <c r="J63" s="180">
        <f>J258</f>
        <v>0</v>
      </c>
      <c r="K63" s="181"/>
    </row>
    <row r="64" spans="2:11" s="8" customFormat="1" ht="19.9" customHeight="1">
      <c r="B64" s="182"/>
      <c r="C64" s="183"/>
      <c r="D64" s="184" t="s">
        <v>317</v>
      </c>
      <c r="E64" s="185"/>
      <c r="F64" s="185"/>
      <c r="G64" s="185"/>
      <c r="H64" s="185"/>
      <c r="I64" s="186"/>
      <c r="J64" s="187">
        <f>J259</f>
        <v>0</v>
      </c>
      <c r="K64" s="188"/>
    </row>
    <row r="65" spans="2:11" s="8" customFormat="1" ht="19.9" customHeight="1">
      <c r="B65" s="182"/>
      <c r="C65" s="183"/>
      <c r="D65" s="184" t="s">
        <v>318</v>
      </c>
      <c r="E65" s="185"/>
      <c r="F65" s="185"/>
      <c r="G65" s="185"/>
      <c r="H65" s="185"/>
      <c r="I65" s="186"/>
      <c r="J65" s="187">
        <f>J294</f>
        <v>0</v>
      </c>
      <c r="K65" s="188"/>
    </row>
    <row r="66" spans="2:11" s="8" customFormat="1" ht="19.9" customHeight="1">
      <c r="B66" s="182"/>
      <c r="C66" s="183"/>
      <c r="D66" s="184" t="s">
        <v>319</v>
      </c>
      <c r="E66" s="185"/>
      <c r="F66" s="185"/>
      <c r="G66" s="185"/>
      <c r="H66" s="185"/>
      <c r="I66" s="186"/>
      <c r="J66" s="187">
        <f>J336</f>
        <v>0</v>
      </c>
      <c r="K66" s="188"/>
    </row>
    <row r="67" spans="2:11" s="8" customFormat="1" ht="19.9" customHeight="1">
      <c r="B67" s="182"/>
      <c r="C67" s="183"/>
      <c r="D67" s="184" t="s">
        <v>320</v>
      </c>
      <c r="E67" s="185"/>
      <c r="F67" s="185"/>
      <c r="G67" s="185"/>
      <c r="H67" s="185"/>
      <c r="I67" s="186"/>
      <c r="J67" s="187">
        <f>J372</f>
        <v>0</v>
      </c>
      <c r="K67" s="188"/>
    </row>
    <row r="68" spans="2:11" s="8" customFormat="1" ht="19.9" customHeight="1">
      <c r="B68" s="182"/>
      <c r="C68" s="183"/>
      <c r="D68" s="184" t="s">
        <v>321</v>
      </c>
      <c r="E68" s="185"/>
      <c r="F68" s="185"/>
      <c r="G68" s="185"/>
      <c r="H68" s="185"/>
      <c r="I68" s="186"/>
      <c r="J68" s="187">
        <f>J503</f>
        <v>0</v>
      </c>
      <c r="K68" s="188"/>
    </row>
    <row r="69" spans="2:11" s="8" customFormat="1" ht="19.9" customHeight="1">
      <c r="B69" s="182"/>
      <c r="C69" s="183"/>
      <c r="D69" s="184" t="s">
        <v>322</v>
      </c>
      <c r="E69" s="185"/>
      <c r="F69" s="185"/>
      <c r="G69" s="185"/>
      <c r="H69" s="185"/>
      <c r="I69" s="186"/>
      <c r="J69" s="187">
        <f>J549</f>
        <v>0</v>
      </c>
      <c r="K69" s="188"/>
    </row>
    <row r="70" spans="2:11" s="8" customFormat="1" ht="19.9" customHeight="1">
      <c r="B70" s="182"/>
      <c r="C70" s="183"/>
      <c r="D70" s="184" t="s">
        <v>108</v>
      </c>
      <c r="E70" s="185"/>
      <c r="F70" s="185"/>
      <c r="G70" s="185"/>
      <c r="H70" s="185"/>
      <c r="I70" s="186"/>
      <c r="J70" s="187">
        <f>J689</f>
        <v>0</v>
      </c>
      <c r="K70" s="188"/>
    </row>
    <row r="71" spans="2:11" s="1" customFormat="1" ht="21.8" customHeight="1">
      <c r="B71" s="44"/>
      <c r="C71" s="45"/>
      <c r="D71" s="45"/>
      <c r="E71" s="45"/>
      <c r="F71" s="45"/>
      <c r="G71" s="45"/>
      <c r="H71" s="45"/>
      <c r="I71" s="142"/>
      <c r="J71" s="45"/>
      <c r="K71" s="49"/>
    </row>
    <row r="72" spans="2:11" s="1" customFormat="1" ht="6.95" customHeight="1">
      <c r="B72" s="65"/>
      <c r="C72" s="66"/>
      <c r="D72" s="66"/>
      <c r="E72" s="66"/>
      <c r="F72" s="66"/>
      <c r="G72" s="66"/>
      <c r="H72" s="66"/>
      <c r="I72" s="164"/>
      <c r="J72" s="66"/>
      <c r="K72" s="67"/>
    </row>
    <row r="76" spans="2:12" s="1" customFormat="1" ht="6.95" customHeight="1">
      <c r="B76" s="68"/>
      <c r="C76" s="69"/>
      <c r="D76" s="69"/>
      <c r="E76" s="69"/>
      <c r="F76" s="69"/>
      <c r="G76" s="69"/>
      <c r="H76" s="69"/>
      <c r="I76" s="167"/>
      <c r="J76" s="69"/>
      <c r="K76" s="69"/>
      <c r="L76" s="70"/>
    </row>
    <row r="77" spans="2:12" s="1" customFormat="1" ht="36.95" customHeight="1">
      <c r="B77" s="44"/>
      <c r="C77" s="71" t="s">
        <v>109</v>
      </c>
      <c r="D77" s="72"/>
      <c r="E77" s="72"/>
      <c r="F77" s="72"/>
      <c r="G77" s="72"/>
      <c r="H77" s="72"/>
      <c r="I77" s="189"/>
      <c r="J77" s="72"/>
      <c r="K77" s="72"/>
      <c r="L77" s="70"/>
    </row>
    <row r="78" spans="2:12" s="1" customFormat="1" ht="6.95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12" s="1" customFormat="1" ht="14.4" customHeight="1">
      <c r="B79" s="44"/>
      <c r="C79" s="74" t="s">
        <v>18</v>
      </c>
      <c r="D79" s="72"/>
      <c r="E79" s="72"/>
      <c r="F79" s="72"/>
      <c r="G79" s="72"/>
      <c r="H79" s="72"/>
      <c r="I79" s="189"/>
      <c r="J79" s="72"/>
      <c r="K79" s="72"/>
      <c r="L79" s="70"/>
    </row>
    <row r="80" spans="2:12" s="1" customFormat="1" ht="14.4" customHeight="1">
      <c r="B80" s="44"/>
      <c r="C80" s="72"/>
      <c r="D80" s="72"/>
      <c r="E80" s="190" t="str">
        <f>E7</f>
        <v>Dětský domov Plesná, Nádražní 338</v>
      </c>
      <c r="F80" s="74"/>
      <c r="G80" s="74"/>
      <c r="H80" s="74"/>
      <c r="I80" s="189"/>
      <c r="J80" s="72"/>
      <c r="K80" s="72"/>
      <c r="L80" s="70"/>
    </row>
    <row r="81" spans="2:12" s="1" customFormat="1" ht="14.4" customHeight="1">
      <c r="B81" s="44"/>
      <c r="C81" s="74" t="s">
        <v>96</v>
      </c>
      <c r="D81" s="72"/>
      <c r="E81" s="72"/>
      <c r="F81" s="72"/>
      <c r="G81" s="72"/>
      <c r="H81" s="72"/>
      <c r="I81" s="189"/>
      <c r="J81" s="72"/>
      <c r="K81" s="72"/>
      <c r="L81" s="70"/>
    </row>
    <row r="82" spans="2:12" s="1" customFormat="1" ht="16.2" customHeight="1">
      <c r="B82" s="44"/>
      <c r="C82" s="72"/>
      <c r="D82" s="72"/>
      <c r="E82" s="80" t="str">
        <f>E9</f>
        <v>SO 02 - Opravy obkladů a dlažeb po rekonstrukci elektroinstalace</v>
      </c>
      <c r="F82" s="72"/>
      <c r="G82" s="72"/>
      <c r="H82" s="72"/>
      <c r="I82" s="189"/>
      <c r="J82" s="72"/>
      <c r="K82" s="72"/>
      <c r="L82" s="70"/>
    </row>
    <row r="83" spans="2:12" s="1" customFormat="1" ht="6.95" customHeight="1">
      <c r="B83" s="44"/>
      <c r="C83" s="72"/>
      <c r="D83" s="72"/>
      <c r="E83" s="72"/>
      <c r="F83" s="72"/>
      <c r="G83" s="72"/>
      <c r="H83" s="72"/>
      <c r="I83" s="189"/>
      <c r="J83" s="72"/>
      <c r="K83" s="72"/>
      <c r="L83" s="70"/>
    </row>
    <row r="84" spans="2:12" s="1" customFormat="1" ht="18" customHeight="1">
      <c r="B84" s="44"/>
      <c r="C84" s="74" t="s">
        <v>23</v>
      </c>
      <c r="D84" s="72"/>
      <c r="E84" s="72"/>
      <c r="F84" s="191" t="str">
        <f>F12</f>
        <v xml:space="preserve">Plesná </v>
      </c>
      <c r="G84" s="72"/>
      <c r="H84" s="72"/>
      <c r="I84" s="192" t="s">
        <v>25</v>
      </c>
      <c r="J84" s="83" t="str">
        <f>IF(J12="","",J12)</f>
        <v>23. 10. 2018</v>
      </c>
      <c r="K84" s="72"/>
      <c r="L84" s="70"/>
    </row>
    <row r="85" spans="2:12" s="1" customFormat="1" ht="6.95" customHeight="1">
      <c r="B85" s="44"/>
      <c r="C85" s="72"/>
      <c r="D85" s="72"/>
      <c r="E85" s="72"/>
      <c r="F85" s="72"/>
      <c r="G85" s="72"/>
      <c r="H85" s="72"/>
      <c r="I85" s="189"/>
      <c r="J85" s="72"/>
      <c r="K85" s="72"/>
      <c r="L85" s="70"/>
    </row>
    <row r="86" spans="2:12" s="1" customFormat="1" ht="13.5">
      <c r="B86" s="44"/>
      <c r="C86" s="74" t="s">
        <v>27</v>
      </c>
      <c r="D86" s="72"/>
      <c r="E86" s="72"/>
      <c r="F86" s="191" t="str">
        <f>E15</f>
        <v xml:space="preserve"> </v>
      </c>
      <c r="G86" s="72"/>
      <c r="H86" s="72"/>
      <c r="I86" s="192" t="s">
        <v>33</v>
      </c>
      <c r="J86" s="191" t="str">
        <f>E21</f>
        <v xml:space="preserve"> </v>
      </c>
      <c r="K86" s="72"/>
      <c r="L86" s="70"/>
    </row>
    <row r="87" spans="2:12" s="1" customFormat="1" ht="14.4" customHeight="1">
      <c r="B87" s="44"/>
      <c r="C87" s="74" t="s">
        <v>31</v>
      </c>
      <c r="D87" s="72"/>
      <c r="E87" s="72"/>
      <c r="F87" s="191" t="str">
        <f>IF(E18="","",E18)</f>
        <v/>
      </c>
      <c r="G87" s="72"/>
      <c r="H87" s="72"/>
      <c r="I87" s="189"/>
      <c r="J87" s="72"/>
      <c r="K87" s="72"/>
      <c r="L87" s="70"/>
    </row>
    <row r="88" spans="2:12" s="1" customFormat="1" ht="10.3" customHeight="1">
      <c r="B88" s="44"/>
      <c r="C88" s="72"/>
      <c r="D88" s="72"/>
      <c r="E88" s="72"/>
      <c r="F88" s="72"/>
      <c r="G88" s="72"/>
      <c r="H88" s="72"/>
      <c r="I88" s="189"/>
      <c r="J88" s="72"/>
      <c r="K88" s="72"/>
      <c r="L88" s="70"/>
    </row>
    <row r="89" spans="2:20" s="9" customFormat="1" ht="29.25" customHeight="1">
      <c r="B89" s="193"/>
      <c r="C89" s="194" t="s">
        <v>110</v>
      </c>
      <c r="D89" s="195" t="s">
        <v>56</v>
      </c>
      <c r="E89" s="195" t="s">
        <v>52</v>
      </c>
      <c r="F89" s="195" t="s">
        <v>111</v>
      </c>
      <c r="G89" s="195" t="s">
        <v>112</v>
      </c>
      <c r="H89" s="195" t="s">
        <v>113</v>
      </c>
      <c r="I89" s="196" t="s">
        <v>114</v>
      </c>
      <c r="J89" s="195" t="s">
        <v>100</v>
      </c>
      <c r="K89" s="197" t="s">
        <v>115</v>
      </c>
      <c r="L89" s="198"/>
      <c r="M89" s="100" t="s">
        <v>116</v>
      </c>
      <c r="N89" s="101" t="s">
        <v>41</v>
      </c>
      <c r="O89" s="101" t="s">
        <v>117</v>
      </c>
      <c r="P89" s="101" t="s">
        <v>118</v>
      </c>
      <c r="Q89" s="101" t="s">
        <v>119</v>
      </c>
      <c r="R89" s="101" t="s">
        <v>120</v>
      </c>
      <c r="S89" s="101" t="s">
        <v>121</v>
      </c>
      <c r="T89" s="102" t="s">
        <v>122</v>
      </c>
    </row>
    <row r="90" spans="2:63" s="1" customFormat="1" ht="29.25" customHeight="1">
      <c r="B90" s="44"/>
      <c r="C90" s="106" t="s">
        <v>101</v>
      </c>
      <c r="D90" s="72"/>
      <c r="E90" s="72"/>
      <c r="F90" s="72"/>
      <c r="G90" s="72"/>
      <c r="H90" s="72"/>
      <c r="I90" s="189"/>
      <c r="J90" s="199">
        <f>BK90</f>
        <v>0</v>
      </c>
      <c r="K90" s="72"/>
      <c r="L90" s="70"/>
      <c r="M90" s="103"/>
      <c r="N90" s="104"/>
      <c r="O90" s="104"/>
      <c r="P90" s="200">
        <f>P91+P258</f>
        <v>0</v>
      </c>
      <c r="Q90" s="104"/>
      <c r="R90" s="200">
        <f>R91+R258</f>
        <v>16.71590762</v>
      </c>
      <c r="S90" s="104"/>
      <c r="T90" s="201">
        <f>T91+T258</f>
        <v>23.727899</v>
      </c>
      <c r="AT90" s="22" t="s">
        <v>70</v>
      </c>
      <c r="AU90" s="22" t="s">
        <v>102</v>
      </c>
      <c r="BK90" s="202">
        <f>BK91+BK258</f>
        <v>0</v>
      </c>
    </row>
    <row r="91" spans="2:63" s="10" customFormat="1" ht="37.4" customHeight="1">
      <c r="B91" s="203"/>
      <c r="C91" s="204"/>
      <c r="D91" s="205" t="s">
        <v>70</v>
      </c>
      <c r="E91" s="206" t="s">
        <v>123</v>
      </c>
      <c r="F91" s="206" t="s">
        <v>124</v>
      </c>
      <c r="G91" s="204"/>
      <c r="H91" s="204"/>
      <c r="I91" s="207"/>
      <c r="J91" s="208">
        <f>BK91</f>
        <v>0</v>
      </c>
      <c r="K91" s="204"/>
      <c r="L91" s="209"/>
      <c r="M91" s="210"/>
      <c r="N91" s="211"/>
      <c r="O91" s="211"/>
      <c r="P91" s="212">
        <f>P92+P132+P162+P245+P255</f>
        <v>0</v>
      </c>
      <c r="Q91" s="211"/>
      <c r="R91" s="212">
        <f>R92+R132+R162+R245+R255</f>
        <v>8.99071153</v>
      </c>
      <c r="S91" s="211"/>
      <c r="T91" s="213">
        <f>T92+T132+T162+T245+T255</f>
        <v>22.605944</v>
      </c>
      <c r="AR91" s="214" t="s">
        <v>79</v>
      </c>
      <c r="AT91" s="215" t="s">
        <v>70</v>
      </c>
      <c r="AU91" s="215" t="s">
        <v>71</v>
      </c>
      <c r="AY91" s="214" t="s">
        <v>125</v>
      </c>
      <c r="BK91" s="216">
        <f>BK92+BK132+BK162+BK245+BK255</f>
        <v>0</v>
      </c>
    </row>
    <row r="92" spans="2:63" s="10" customFormat="1" ht="19.9" customHeight="1">
      <c r="B92" s="203"/>
      <c r="C92" s="204"/>
      <c r="D92" s="205" t="s">
        <v>70</v>
      </c>
      <c r="E92" s="217" t="s">
        <v>178</v>
      </c>
      <c r="F92" s="217" t="s">
        <v>323</v>
      </c>
      <c r="G92" s="204"/>
      <c r="H92" s="204"/>
      <c r="I92" s="207"/>
      <c r="J92" s="218">
        <f>BK92</f>
        <v>0</v>
      </c>
      <c r="K92" s="204"/>
      <c r="L92" s="209"/>
      <c r="M92" s="210"/>
      <c r="N92" s="211"/>
      <c r="O92" s="211"/>
      <c r="P92" s="212">
        <f>SUM(P93:P131)</f>
        <v>0</v>
      </c>
      <c r="Q92" s="211"/>
      <c r="R92" s="212">
        <f>SUM(R93:R131)</f>
        <v>8.65336731</v>
      </c>
      <c r="S92" s="211"/>
      <c r="T92" s="213">
        <f>SUM(T93:T131)</f>
        <v>0</v>
      </c>
      <c r="AR92" s="214" t="s">
        <v>79</v>
      </c>
      <c r="AT92" s="215" t="s">
        <v>70</v>
      </c>
      <c r="AU92" s="215" t="s">
        <v>79</v>
      </c>
      <c r="AY92" s="214" t="s">
        <v>125</v>
      </c>
      <c r="BK92" s="216">
        <f>SUM(BK93:BK131)</f>
        <v>0</v>
      </c>
    </row>
    <row r="93" spans="2:65" s="1" customFormat="1" ht="14.4" customHeight="1">
      <c r="B93" s="44"/>
      <c r="C93" s="219" t="s">
        <v>79</v>
      </c>
      <c r="D93" s="219" t="s">
        <v>128</v>
      </c>
      <c r="E93" s="220" t="s">
        <v>324</v>
      </c>
      <c r="F93" s="221" t="s">
        <v>325</v>
      </c>
      <c r="G93" s="222" t="s">
        <v>131</v>
      </c>
      <c r="H93" s="223">
        <v>302.883</v>
      </c>
      <c r="I93" s="224"/>
      <c r="J93" s="225">
        <f>ROUND(I93*H93,2)</f>
        <v>0</v>
      </c>
      <c r="K93" s="221" t="s">
        <v>132</v>
      </c>
      <c r="L93" s="70"/>
      <c r="M93" s="226" t="s">
        <v>21</v>
      </c>
      <c r="N93" s="227" t="s">
        <v>43</v>
      </c>
      <c r="O93" s="45"/>
      <c r="P93" s="228">
        <f>O93*H93</f>
        <v>0</v>
      </c>
      <c r="Q93" s="228">
        <v>0.02857</v>
      </c>
      <c r="R93" s="228">
        <f>Q93*H93</f>
        <v>8.65336731</v>
      </c>
      <c r="S93" s="228">
        <v>0</v>
      </c>
      <c r="T93" s="229">
        <f>S93*H93</f>
        <v>0</v>
      </c>
      <c r="AR93" s="22" t="s">
        <v>133</v>
      </c>
      <c r="AT93" s="22" t="s">
        <v>128</v>
      </c>
      <c r="AU93" s="22" t="s">
        <v>134</v>
      </c>
      <c r="AY93" s="22" t="s">
        <v>125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22" t="s">
        <v>134</v>
      </c>
      <c r="BK93" s="230">
        <f>ROUND(I93*H93,2)</f>
        <v>0</v>
      </c>
      <c r="BL93" s="22" t="s">
        <v>133</v>
      </c>
      <c r="BM93" s="22" t="s">
        <v>326</v>
      </c>
    </row>
    <row r="94" spans="2:47" s="1" customFormat="1" ht="13.5">
      <c r="B94" s="44"/>
      <c r="C94" s="72"/>
      <c r="D94" s="231" t="s">
        <v>136</v>
      </c>
      <c r="E94" s="72"/>
      <c r="F94" s="232" t="s">
        <v>327</v>
      </c>
      <c r="G94" s="72"/>
      <c r="H94" s="72"/>
      <c r="I94" s="189"/>
      <c r="J94" s="72"/>
      <c r="K94" s="72"/>
      <c r="L94" s="70"/>
      <c r="M94" s="233"/>
      <c r="N94" s="45"/>
      <c r="O94" s="45"/>
      <c r="P94" s="45"/>
      <c r="Q94" s="45"/>
      <c r="R94" s="45"/>
      <c r="S94" s="45"/>
      <c r="T94" s="93"/>
      <c r="AT94" s="22" t="s">
        <v>136</v>
      </c>
      <c r="AU94" s="22" t="s">
        <v>134</v>
      </c>
    </row>
    <row r="95" spans="2:51" s="11" customFormat="1" ht="13.5">
      <c r="B95" s="234"/>
      <c r="C95" s="235"/>
      <c r="D95" s="231" t="s">
        <v>142</v>
      </c>
      <c r="E95" s="236" t="s">
        <v>21</v>
      </c>
      <c r="F95" s="237" t="s">
        <v>328</v>
      </c>
      <c r="G95" s="235"/>
      <c r="H95" s="236" t="s">
        <v>21</v>
      </c>
      <c r="I95" s="238"/>
      <c r="J95" s="235"/>
      <c r="K95" s="235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142</v>
      </c>
      <c r="AU95" s="243" t="s">
        <v>134</v>
      </c>
      <c r="AV95" s="11" t="s">
        <v>79</v>
      </c>
      <c r="AW95" s="11" t="s">
        <v>34</v>
      </c>
      <c r="AX95" s="11" t="s">
        <v>71</v>
      </c>
      <c r="AY95" s="243" t="s">
        <v>125</v>
      </c>
    </row>
    <row r="96" spans="2:51" s="11" customFormat="1" ht="13.5">
      <c r="B96" s="234"/>
      <c r="C96" s="235"/>
      <c r="D96" s="231" t="s">
        <v>142</v>
      </c>
      <c r="E96" s="236" t="s">
        <v>21</v>
      </c>
      <c r="F96" s="237" t="s">
        <v>143</v>
      </c>
      <c r="G96" s="235"/>
      <c r="H96" s="236" t="s">
        <v>21</v>
      </c>
      <c r="I96" s="238"/>
      <c r="J96" s="235"/>
      <c r="K96" s="235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142</v>
      </c>
      <c r="AU96" s="243" t="s">
        <v>134</v>
      </c>
      <c r="AV96" s="11" t="s">
        <v>79</v>
      </c>
      <c r="AW96" s="11" t="s">
        <v>34</v>
      </c>
      <c r="AX96" s="11" t="s">
        <v>71</v>
      </c>
      <c r="AY96" s="243" t="s">
        <v>125</v>
      </c>
    </row>
    <row r="97" spans="2:51" s="12" customFormat="1" ht="13.5">
      <c r="B97" s="244"/>
      <c r="C97" s="245"/>
      <c r="D97" s="231" t="s">
        <v>142</v>
      </c>
      <c r="E97" s="246" t="s">
        <v>21</v>
      </c>
      <c r="F97" s="247" t="s">
        <v>329</v>
      </c>
      <c r="G97" s="245"/>
      <c r="H97" s="248">
        <v>9.212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AT97" s="254" t="s">
        <v>142</v>
      </c>
      <c r="AU97" s="254" t="s">
        <v>134</v>
      </c>
      <c r="AV97" s="12" t="s">
        <v>134</v>
      </c>
      <c r="AW97" s="12" t="s">
        <v>34</v>
      </c>
      <c r="AX97" s="12" t="s">
        <v>71</v>
      </c>
      <c r="AY97" s="254" t="s">
        <v>125</v>
      </c>
    </row>
    <row r="98" spans="2:51" s="12" customFormat="1" ht="13.5">
      <c r="B98" s="244"/>
      <c r="C98" s="245"/>
      <c r="D98" s="231" t="s">
        <v>142</v>
      </c>
      <c r="E98" s="246" t="s">
        <v>21</v>
      </c>
      <c r="F98" s="247" t="s">
        <v>330</v>
      </c>
      <c r="G98" s="245"/>
      <c r="H98" s="248">
        <v>-1.388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AT98" s="254" t="s">
        <v>142</v>
      </c>
      <c r="AU98" s="254" t="s">
        <v>134</v>
      </c>
      <c r="AV98" s="12" t="s">
        <v>134</v>
      </c>
      <c r="AW98" s="12" t="s">
        <v>34</v>
      </c>
      <c r="AX98" s="12" t="s">
        <v>71</v>
      </c>
      <c r="AY98" s="254" t="s">
        <v>125</v>
      </c>
    </row>
    <row r="99" spans="2:51" s="12" customFormat="1" ht="13.5">
      <c r="B99" s="244"/>
      <c r="C99" s="245"/>
      <c r="D99" s="231" t="s">
        <v>142</v>
      </c>
      <c r="E99" s="246" t="s">
        <v>21</v>
      </c>
      <c r="F99" s="247" t="s">
        <v>331</v>
      </c>
      <c r="G99" s="245"/>
      <c r="H99" s="248">
        <v>1.586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142</v>
      </c>
      <c r="AU99" s="254" t="s">
        <v>134</v>
      </c>
      <c r="AV99" s="12" t="s">
        <v>134</v>
      </c>
      <c r="AW99" s="12" t="s">
        <v>34</v>
      </c>
      <c r="AX99" s="12" t="s">
        <v>71</v>
      </c>
      <c r="AY99" s="254" t="s">
        <v>125</v>
      </c>
    </row>
    <row r="100" spans="2:51" s="12" customFormat="1" ht="13.5">
      <c r="B100" s="244"/>
      <c r="C100" s="245"/>
      <c r="D100" s="231" t="s">
        <v>142</v>
      </c>
      <c r="E100" s="246" t="s">
        <v>21</v>
      </c>
      <c r="F100" s="247" t="s">
        <v>332</v>
      </c>
      <c r="G100" s="245"/>
      <c r="H100" s="248">
        <v>17.991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142</v>
      </c>
      <c r="AU100" s="254" t="s">
        <v>134</v>
      </c>
      <c r="AV100" s="12" t="s">
        <v>134</v>
      </c>
      <c r="AW100" s="12" t="s">
        <v>34</v>
      </c>
      <c r="AX100" s="12" t="s">
        <v>71</v>
      </c>
      <c r="AY100" s="254" t="s">
        <v>125</v>
      </c>
    </row>
    <row r="101" spans="2:51" s="12" customFormat="1" ht="13.5">
      <c r="B101" s="244"/>
      <c r="C101" s="245"/>
      <c r="D101" s="231" t="s">
        <v>142</v>
      </c>
      <c r="E101" s="246" t="s">
        <v>21</v>
      </c>
      <c r="F101" s="247" t="s">
        <v>333</v>
      </c>
      <c r="G101" s="245"/>
      <c r="H101" s="248">
        <v>-3.258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142</v>
      </c>
      <c r="AU101" s="254" t="s">
        <v>134</v>
      </c>
      <c r="AV101" s="12" t="s">
        <v>134</v>
      </c>
      <c r="AW101" s="12" t="s">
        <v>34</v>
      </c>
      <c r="AX101" s="12" t="s">
        <v>71</v>
      </c>
      <c r="AY101" s="254" t="s">
        <v>125</v>
      </c>
    </row>
    <row r="102" spans="2:51" s="12" customFormat="1" ht="13.5">
      <c r="B102" s="244"/>
      <c r="C102" s="245"/>
      <c r="D102" s="231" t="s">
        <v>142</v>
      </c>
      <c r="E102" s="246" t="s">
        <v>21</v>
      </c>
      <c r="F102" s="247" t="s">
        <v>334</v>
      </c>
      <c r="G102" s="245"/>
      <c r="H102" s="248">
        <v>45.865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AT102" s="254" t="s">
        <v>142</v>
      </c>
      <c r="AU102" s="254" t="s">
        <v>134</v>
      </c>
      <c r="AV102" s="12" t="s">
        <v>134</v>
      </c>
      <c r="AW102" s="12" t="s">
        <v>34</v>
      </c>
      <c r="AX102" s="12" t="s">
        <v>71</v>
      </c>
      <c r="AY102" s="254" t="s">
        <v>125</v>
      </c>
    </row>
    <row r="103" spans="2:51" s="12" customFormat="1" ht="13.5">
      <c r="B103" s="244"/>
      <c r="C103" s="245"/>
      <c r="D103" s="231" t="s">
        <v>142</v>
      </c>
      <c r="E103" s="246" t="s">
        <v>21</v>
      </c>
      <c r="F103" s="247" t="s">
        <v>335</v>
      </c>
      <c r="G103" s="245"/>
      <c r="H103" s="248">
        <v>-0.257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142</v>
      </c>
      <c r="AU103" s="254" t="s">
        <v>134</v>
      </c>
      <c r="AV103" s="12" t="s">
        <v>134</v>
      </c>
      <c r="AW103" s="12" t="s">
        <v>34</v>
      </c>
      <c r="AX103" s="12" t="s">
        <v>71</v>
      </c>
      <c r="AY103" s="254" t="s">
        <v>125</v>
      </c>
    </row>
    <row r="104" spans="2:51" s="12" customFormat="1" ht="13.5">
      <c r="B104" s="244"/>
      <c r="C104" s="245"/>
      <c r="D104" s="231" t="s">
        <v>142</v>
      </c>
      <c r="E104" s="246" t="s">
        <v>21</v>
      </c>
      <c r="F104" s="247" t="s">
        <v>336</v>
      </c>
      <c r="G104" s="245"/>
      <c r="H104" s="248">
        <v>-8.688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142</v>
      </c>
      <c r="AU104" s="254" t="s">
        <v>134</v>
      </c>
      <c r="AV104" s="12" t="s">
        <v>134</v>
      </c>
      <c r="AW104" s="12" t="s">
        <v>34</v>
      </c>
      <c r="AX104" s="12" t="s">
        <v>71</v>
      </c>
      <c r="AY104" s="254" t="s">
        <v>125</v>
      </c>
    </row>
    <row r="105" spans="2:51" s="12" customFormat="1" ht="13.5">
      <c r="B105" s="244"/>
      <c r="C105" s="245"/>
      <c r="D105" s="231" t="s">
        <v>142</v>
      </c>
      <c r="E105" s="246" t="s">
        <v>21</v>
      </c>
      <c r="F105" s="247" t="s">
        <v>337</v>
      </c>
      <c r="G105" s="245"/>
      <c r="H105" s="248">
        <v>0.778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AT105" s="254" t="s">
        <v>142</v>
      </c>
      <c r="AU105" s="254" t="s">
        <v>134</v>
      </c>
      <c r="AV105" s="12" t="s">
        <v>134</v>
      </c>
      <c r="AW105" s="12" t="s">
        <v>34</v>
      </c>
      <c r="AX105" s="12" t="s">
        <v>71</v>
      </c>
      <c r="AY105" s="254" t="s">
        <v>125</v>
      </c>
    </row>
    <row r="106" spans="2:51" s="12" customFormat="1" ht="13.5">
      <c r="B106" s="244"/>
      <c r="C106" s="245"/>
      <c r="D106" s="231" t="s">
        <v>142</v>
      </c>
      <c r="E106" s="246" t="s">
        <v>21</v>
      </c>
      <c r="F106" s="247" t="s">
        <v>338</v>
      </c>
      <c r="G106" s="245"/>
      <c r="H106" s="248">
        <v>28.489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AT106" s="254" t="s">
        <v>142</v>
      </c>
      <c r="AU106" s="254" t="s">
        <v>134</v>
      </c>
      <c r="AV106" s="12" t="s">
        <v>134</v>
      </c>
      <c r="AW106" s="12" t="s">
        <v>34</v>
      </c>
      <c r="AX106" s="12" t="s">
        <v>71</v>
      </c>
      <c r="AY106" s="254" t="s">
        <v>125</v>
      </c>
    </row>
    <row r="107" spans="2:51" s="12" customFormat="1" ht="13.5">
      <c r="B107" s="244"/>
      <c r="C107" s="245"/>
      <c r="D107" s="231" t="s">
        <v>142</v>
      </c>
      <c r="E107" s="246" t="s">
        <v>21</v>
      </c>
      <c r="F107" s="247" t="s">
        <v>339</v>
      </c>
      <c r="G107" s="245"/>
      <c r="H107" s="248">
        <v>-3.62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AT107" s="254" t="s">
        <v>142</v>
      </c>
      <c r="AU107" s="254" t="s">
        <v>134</v>
      </c>
      <c r="AV107" s="12" t="s">
        <v>134</v>
      </c>
      <c r="AW107" s="12" t="s">
        <v>34</v>
      </c>
      <c r="AX107" s="12" t="s">
        <v>71</v>
      </c>
      <c r="AY107" s="254" t="s">
        <v>125</v>
      </c>
    </row>
    <row r="108" spans="2:51" s="12" customFormat="1" ht="13.5">
      <c r="B108" s="244"/>
      <c r="C108" s="245"/>
      <c r="D108" s="231" t="s">
        <v>142</v>
      </c>
      <c r="E108" s="246" t="s">
        <v>21</v>
      </c>
      <c r="F108" s="247" t="s">
        <v>340</v>
      </c>
      <c r="G108" s="245"/>
      <c r="H108" s="248">
        <v>30.32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142</v>
      </c>
      <c r="AU108" s="254" t="s">
        <v>134</v>
      </c>
      <c r="AV108" s="12" t="s">
        <v>134</v>
      </c>
      <c r="AW108" s="12" t="s">
        <v>34</v>
      </c>
      <c r="AX108" s="12" t="s">
        <v>71</v>
      </c>
      <c r="AY108" s="254" t="s">
        <v>125</v>
      </c>
    </row>
    <row r="109" spans="2:51" s="12" customFormat="1" ht="13.5">
      <c r="B109" s="244"/>
      <c r="C109" s="245"/>
      <c r="D109" s="231" t="s">
        <v>142</v>
      </c>
      <c r="E109" s="246" t="s">
        <v>21</v>
      </c>
      <c r="F109" s="247" t="s">
        <v>341</v>
      </c>
      <c r="G109" s="245"/>
      <c r="H109" s="248">
        <v>-3.911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142</v>
      </c>
      <c r="AU109" s="254" t="s">
        <v>134</v>
      </c>
      <c r="AV109" s="12" t="s">
        <v>134</v>
      </c>
      <c r="AW109" s="12" t="s">
        <v>34</v>
      </c>
      <c r="AX109" s="12" t="s">
        <v>71</v>
      </c>
      <c r="AY109" s="254" t="s">
        <v>125</v>
      </c>
    </row>
    <row r="110" spans="2:51" s="12" customFormat="1" ht="13.5">
      <c r="B110" s="244"/>
      <c r="C110" s="245"/>
      <c r="D110" s="231" t="s">
        <v>142</v>
      </c>
      <c r="E110" s="246" t="s">
        <v>21</v>
      </c>
      <c r="F110" s="247" t="s">
        <v>342</v>
      </c>
      <c r="G110" s="245"/>
      <c r="H110" s="248">
        <v>1.107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142</v>
      </c>
      <c r="AU110" s="254" t="s">
        <v>134</v>
      </c>
      <c r="AV110" s="12" t="s">
        <v>134</v>
      </c>
      <c r="AW110" s="12" t="s">
        <v>34</v>
      </c>
      <c r="AX110" s="12" t="s">
        <v>71</v>
      </c>
      <c r="AY110" s="254" t="s">
        <v>125</v>
      </c>
    </row>
    <row r="111" spans="2:51" s="12" customFormat="1" ht="13.5">
      <c r="B111" s="244"/>
      <c r="C111" s="245"/>
      <c r="D111" s="231" t="s">
        <v>142</v>
      </c>
      <c r="E111" s="246" t="s">
        <v>21</v>
      </c>
      <c r="F111" s="247" t="s">
        <v>343</v>
      </c>
      <c r="G111" s="245"/>
      <c r="H111" s="248">
        <v>9.083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AT111" s="254" t="s">
        <v>142</v>
      </c>
      <c r="AU111" s="254" t="s">
        <v>134</v>
      </c>
      <c r="AV111" s="12" t="s">
        <v>134</v>
      </c>
      <c r="AW111" s="12" t="s">
        <v>34</v>
      </c>
      <c r="AX111" s="12" t="s">
        <v>71</v>
      </c>
      <c r="AY111" s="254" t="s">
        <v>125</v>
      </c>
    </row>
    <row r="112" spans="2:51" s="12" customFormat="1" ht="13.5">
      <c r="B112" s="244"/>
      <c r="C112" s="245"/>
      <c r="D112" s="231" t="s">
        <v>142</v>
      </c>
      <c r="E112" s="246" t="s">
        <v>21</v>
      </c>
      <c r="F112" s="247" t="s">
        <v>344</v>
      </c>
      <c r="G112" s="245"/>
      <c r="H112" s="248">
        <v>9.743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142</v>
      </c>
      <c r="AU112" s="254" t="s">
        <v>134</v>
      </c>
      <c r="AV112" s="12" t="s">
        <v>134</v>
      </c>
      <c r="AW112" s="12" t="s">
        <v>34</v>
      </c>
      <c r="AX112" s="12" t="s">
        <v>71</v>
      </c>
      <c r="AY112" s="254" t="s">
        <v>125</v>
      </c>
    </row>
    <row r="113" spans="2:51" s="12" customFormat="1" ht="13.5">
      <c r="B113" s="244"/>
      <c r="C113" s="245"/>
      <c r="D113" s="231" t="s">
        <v>142</v>
      </c>
      <c r="E113" s="246" t="s">
        <v>21</v>
      </c>
      <c r="F113" s="247" t="s">
        <v>345</v>
      </c>
      <c r="G113" s="245"/>
      <c r="H113" s="248">
        <v>-1.018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AT113" s="254" t="s">
        <v>142</v>
      </c>
      <c r="AU113" s="254" t="s">
        <v>134</v>
      </c>
      <c r="AV113" s="12" t="s">
        <v>134</v>
      </c>
      <c r="AW113" s="12" t="s">
        <v>34</v>
      </c>
      <c r="AX113" s="12" t="s">
        <v>71</v>
      </c>
      <c r="AY113" s="254" t="s">
        <v>125</v>
      </c>
    </row>
    <row r="114" spans="2:51" s="12" customFormat="1" ht="13.5">
      <c r="B114" s="244"/>
      <c r="C114" s="245"/>
      <c r="D114" s="231" t="s">
        <v>142</v>
      </c>
      <c r="E114" s="246" t="s">
        <v>21</v>
      </c>
      <c r="F114" s="247" t="s">
        <v>346</v>
      </c>
      <c r="G114" s="245"/>
      <c r="H114" s="248">
        <v>23.023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142</v>
      </c>
      <c r="AU114" s="254" t="s">
        <v>134</v>
      </c>
      <c r="AV114" s="12" t="s">
        <v>134</v>
      </c>
      <c r="AW114" s="12" t="s">
        <v>34</v>
      </c>
      <c r="AX114" s="12" t="s">
        <v>71</v>
      </c>
      <c r="AY114" s="254" t="s">
        <v>125</v>
      </c>
    </row>
    <row r="115" spans="2:51" s="12" customFormat="1" ht="13.5">
      <c r="B115" s="244"/>
      <c r="C115" s="245"/>
      <c r="D115" s="231" t="s">
        <v>142</v>
      </c>
      <c r="E115" s="246" t="s">
        <v>21</v>
      </c>
      <c r="F115" s="247" t="s">
        <v>347</v>
      </c>
      <c r="G115" s="245"/>
      <c r="H115" s="248">
        <v>-2.566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AT115" s="254" t="s">
        <v>142</v>
      </c>
      <c r="AU115" s="254" t="s">
        <v>134</v>
      </c>
      <c r="AV115" s="12" t="s">
        <v>134</v>
      </c>
      <c r="AW115" s="12" t="s">
        <v>34</v>
      </c>
      <c r="AX115" s="12" t="s">
        <v>71</v>
      </c>
      <c r="AY115" s="254" t="s">
        <v>125</v>
      </c>
    </row>
    <row r="116" spans="2:51" s="12" customFormat="1" ht="13.5">
      <c r="B116" s="244"/>
      <c r="C116" s="245"/>
      <c r="D116" s="231" t="s">
        <v>142</v>
      </c>
      <c r="E116" s="246" t="s">
        <v>21</v>
      </c>
      <c r="F116" s="247" t="s">
        <v>348</v>
      </c>
      <c r="G116" s="245"/>
      <c r="H116" s="248">
        <v>0.364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142</v>
      </c>
      <c r="AU116" s="254" t="s">
        <v>134</v>
      </c>
      <c r="AV116" s="12" t="s">
        <v>134</v>
      </c>
      <c r="AW116" s="12" t="s">
        <v>34</v>
      </c>
      <c r="AX116" s="12" t="s">
        <v>71</v>
      </c>
      <c r="AY116" s="254" t="s">
        <v>125</v>
      </c>
    </row>
    <row r="117" spans="2:51" s="12" customFormat="1" ht="13.5">
      <c r="B117" s="244"/>
      <c r="C117" s="245"/>
      <c r="D117" s="231" t="s">
        <v>142</v>
      </c>
      <c r="E117" s="246" t="s">
        <v>21</v>
      </c>
      <c r="F117" s="247" t="s">
        <v>349</v>
      </c>
      <c r="G117" s="245"/>
      <c r="H117" s="248">
        <v>2.876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AT117" s="254" t="s">
        <v>142</v>
      </c>
      <c r="AU117" s="254" t="s">
        <v>134</v>
      </c>
      <c r="AV117" s="12" t="s">
        <v>134</v>
      </c>
      <c r="AW117" s="12" t="s">
        <v>34</v>
      </c>
      <c r="AX117" s="12" t="s">
        <v>71</v>
      </c>
      <c r="AY117" s="254" t="s">
        <v>125</v>
      </c>
    </row>
    <row r="118" spans="2:51" s="12" customFormat="1" ht="13.5">
      <c r="B118" s="244"/>
      <c r="C118" s="245"/>
      <c r="D118" s="231" t="s">
        <v>142</v>
      </c>
      <c r="E118" s="246" t="s">
        <v>21</v>
      </c>
      <c r="F118" s="247" t="s">
        <v>350</v>
      </c>
      <c r="G118" s="245"/>
      <c r="H118" s="248">
        <v>11.175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142</v>
      </c>
      <c r="AU118" s="254" t="s">
        <v>134</v>
      </c>
      <c r="AV118" s="12" t="s">
        <v>134</v>
      </c>
      <c r="AW118" s="12" t="s">
        <v>34</v>
      </c>
      <c r="AX118" s="12" t="s">
        <v>71</v>
      </c>
      <c r="AY118" s="254" t="s">
        <v>125</v>
      </c>
    </row>
    <row r="119" spans="2:51" s="12" customFormat="1" ht="13.5">
      <c r="B119" s="244"/>
      <c r="C119" s="245"/>
      <c r="D119" s="231" t="s">
        <v>142</v>
      </c>
      <c r="E119" s="246" t="s">
        <v>21</v>
      </c>
      <c r="F119" s="247" t="s">
        <v>351</v>
      </c>
      <c r="G119" s="245"/>
      <c r="H119" s="248">
        <v>6.601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142</v>
      </c>
      <c r="AU119" s="254" t="s">
        <v>134</v>
      </c>
      <c r="AV119" s="12" t="s">
        <v>134</v>
      </c>
      <c r="AW119" s="12" t="s">
        <v>34</v>
      </c>
      <c r="AX119" s="12" t="s">
        <v>71</v>
      </c>
      <c r="AY119" s="254" t="s">
        <v>125</v>
      </c>
    </row>
    <row r="120" spans="2:51" s="12" customFormat="1" ht="13.5">
      <c r="B120" s="244"/>
      <c r="C120" s="245"/>
      <c r="D120" s="231" t="s">
        <v>142</v>
      </c>
      <c r="E120" s="246" t="s">
        <v>21</v>
      </c>
      <c r="F120" s="247" t="s">
        <v>352</v>
      </c>
      <c r="G120" s="245"/>
      <c r="H120" s="248">
        <v>44.296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142</v>
      </c>
      <c r="AU120" s="254" t="s">
        <v>134</v>
      </c>
      <c r="AV120" s="12" t="s">
        <v>134</v>
      </c>
      <c r="AW120" s="12" t="s">
        <v>34</v>
      </c>
      <c r="AX120" s="12" t="s">
        <v>71</v>
      </c>
      <c r="AY120" s="254" t="s">
        <v>125</v>
      </c>
    </row>
    <row r="121" spans="2:51" s="12" customFormat="1" ht="13.5">
      <c r="B121" s="244"/>
      <c r="C121" s="245"/>
      <c r="D121" s="231" t="s">
        <v>142</v>
      </c>
      <c r="E121" s="246" t="s">
        <v>21</v>
      </c>
      <c r="F121" s="247" t="s">
        <v>353</v>
      </c>
      <c r="G121" s="245"/>
      <c r="H121" s="248">
        <v>-4.831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142</v>
      </c>
      <c r="AU121" s="254" t="s">
        <v>134</v>
      </c>
      <c r="AV121" s="12" t="s">
        <v>134</v>
      </c>
      <c r="AW121" s="12" t="s">
        <v>34</v>
      </c>
      <c r="AX121" s="12" t="s">
        <v>71</v>
      </c>
      <c r="AY121" s="254" t="s">
        <v>125</v>
      </c>
    </row>
    <row r="122" spans="2:51" s="12" customFormat="1" ht="13.5">
      <c r="B122" s="244"/>
      <c r="C122" s="245"/>
      <c r="D122" s="231" t="s">
        <v>142</v>
      </c>
      <c r="E122" s="246" t="s">
        <v>21</v>
      </c>
      <c r="F122" s="247" t="s">
        <v>354</v>
      </c>
      <c r="G122" s="245"/>
      <c r="H122" s="248">
        <v>0.118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142</v>
      </c>
      <c r="AU122" s="254" t="s">
        <v>134</v>
      </c>
      <c r="AV122" s="12" t="s">
        <v>134</v>
      </c>
      <c r="AW122" s="12" t="s">
        <v>34</v>
      </c>
      <c r="AX122" s="12" t="s">
        <v>71</v>
      </c>
      <c r="AY122" s="254" t="s">
        <v>125</v>
      </c>
    </row>
    <row r="123" spans="2:51" s="12" customFormat="1" ht="13.5">
      <c r="B123" s="244"/>
      <c r="C123" s="245"/>
      <c r="D123" s="231" t="s">
        <v>142</v>
      </c>
      <c r="E123" s="246" t="s">
        <v>21</v>
      </c>
      <c r="F123" s="247" t="s">
        <v>355</v>
      </c>
      <c r="G123" s="245"/>
      <c r="H123" s="248">
        <v>2.813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142</v>
      </c>
      <c r="AU123" s="254" t="s">
        <v>134</v>
      </c>
      <c r="AV123" s="12" t="s">
        <v>134</v>
      </c>
      <c r="AW123" s="12" t="s">
        <v>34</v>
      </c>
      <c r="AX123" s="12" t="s">
        <v>71</v>
      </c>
      <c r="AY123" s="254" t="s">
        <v>125</v>
      </c>
    </row>
    <row r="124" spans="2:51" s="12" customFormat="1" ht="13.5">
      <c r="B124" s="244"/>
      <c r="C124" s="245"/>
      <c r="D124" s="231" t="s">
        <v>142</v>
      </c>
      <c r="E124" s="246" t="s">
        <v>21</v>
      </c>
      <c r="F124" s="247" t="s">
        <v>356</v>
      </c>
      <c r="G124" s="245"/>
      <c r="H124" s="248">
        <v>49.066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142</v>
      </c>
      <c r="AU124" s="254" t="s">
        <v>134</v>
      </c>
      <c r="AV124" s="12" t="s">
        <v>134</v>
      </c>
      <c r="AW124" s="12" t="s">
        <v>34</v>
      </c>
      <c r="AX124" s="12" t="s">
        <v>71</v>
      </c>
      <c r="AY124" s="254" t="s">
        <v>125</v>
      </c>
    </row>
    <row r="125" spans="2:51" s="12" customFormat="1" ht="13.5">
      <c r="B125" s="244"/>
      <c r="C125" s="245"/>
      <c r="D125" s="231" t="s">
        <v>142</v>
      </c>
      <c r="E125" s="246" t="s">
        <v>21</v>
      </c>
      <c r="F125" s="247" t="s">
        <v>357</v>
      </c>
      <c r="G125" s="245"/>
      <c r="H125" s="248">
        <v>-5.893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142</v>
      </c>
      <c r="AU125" s="254" t="s">
        <v>134</v>
      </c>
      <c r="AV125" s="12" t="s">
        <v>134</v>
      </c>
      <c r="AW125" s="12" t="s">
        <v>34</v>
      </c>
      <c r="AX125" s="12" t="s">
        <v>71</v>
      </c>
      <c r="AY125" s="254" t="s">
        <v>125</v>
      </c>
    </row>
    <row r="126" spans="2:51" s="12" customFormat="1" ht="13.5">
      <c r="B126" s="244"/>
      <c r="C126" s="245"/>
      <c r="D126" s="231" t="s">
        <v>142</v>
      </c>
      <c r="E126" s="246" t="s">
        <v>21</v>
      </c>
      <c r="F126" s="247" t="s">
        <v>358</v>
      </c>
      <c r="G126" s="245"/>
      <c r="H126" s="248">
        <v>6.9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142</v>
      </c>
      <c r="AU126" s="254" t="s">
        <v>134</v>
      </c>
      <c r="AV126" s="12" t="s">
        <v>134</v>
      </c>
      <c r="AW126" s="12" t="s">
        <v>34</v>
      </c>
      <c r="AX126" s="12" t="s">
        <v>71</v>
      </c>
      <c r="AY126" s="254" t="s">
        <v>125</v>
      </c>
    </row>
    <row r="127" spans="2:51" s="12" customFormat="1" ht="13.5">
      <c r="B127" s="244"/>
      <c r="C127" s="245"/>
      <c r="D127" s="231" t="s">
        <v>142</v>
      </c>
      <c r="E127" s="246" t="s">
        <v>21</v>
      </c>
      <c r="F127" s="247" t="s">
        <v>359</v>
      </c>
      <c r="G127" s="245"/>
      <c r="H127" s="248">
        <v>11.295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AT127" s="254" t="s">
        <v>142</v>
      </c>
      <c r="AU127" s="254" t="s">
        <v>134</v>
      </c>
      <c r="AV127" s="12" t="s">
        <v>134</v>
      </c>
      <c r="AW127" s="12" t="s">
        <v>34</v>
      </c>
      <c r="AX127" s="12" t="s">
        <v>71</v>
      </c>
      <c r="AY127" s="254" t="s">
        <v>125</v>
      </c>
    </row>
    <row r="128" spans="2:51" s="12" customFormat="1" ht="13.5">
      <c r="B128" s="244"/>
      <c r="C128" s="245"/>
      <c r="D128" s="231" t="s">
        <v>142</v>
      </c>
      <c r="E128" s="246" t="s">
        <v>21</v>
      </c>
      <c r="F128" s="247" t="s">
        <v>360</v>
      </c>
      <c r="G128" s="245"/>
      <c r="H128" s="248">
        <v>5.7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142</v>
      </c>
      <c r="AU128" s="254" t="s">
        <v>134</v>
      </c>
      <c r="AV128" s="12" t="s">
        <v>134</v>
      </c>
      <c r="AW128" s="12" t="s">
        <v>34</v>
      </c>
      <c r="AX128" s="12" t="s">
        <v>71</v>
      </c>
      <c r="AY128" s="254" t="s">
        <v>125</v>
      </c>
    </row>
    <row r="129" spans="2:51" s="12" customFormat="1" ht="13.5">
      <c r="B129" s="244"/>
      <c r="C129" s="245"/>
      <c r="D129" s="231" t="s">
        <v>142</v>
      </c>
      <c r="E129" s="246" t="s">
        <v>21</v>
      </c>
      <c r="F129" s="247" t="s">
        <v>361</v>
      </c>
      <c r="G129" s="245"/>
      <c r="H129" s="248">
        <v>2.775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142</v>
      </c>
      <c r="AU129" s="254" t="s">
        <v>134</v>
      </c>
      <c r="AV129" s="12" t="s">
        <v>134</v>
      </c>
      <c r="AW129" s="12" t="s">
        <v>34</v>
      </c>
      <c r="AX129" s="12" t="s">
        <v>71</v>
      </c>
      <c r="AY129" s="254" t="s">
        <v>125</v>
      </c>
    </row>
    <row r="130" spans="2:51" s="12" customFormat="1" ht="13.5">
      <c r="B130" s="244"/>
      <c r="C130" s="245"/>
      <c r="D130" s="231" t="s">
        <v>142</v>
      </c>
      <c r="E130" s="246" t="s">
        <v>21</v>
      </c>
      <c r="F130" s="247" t="s">
        <v>362</v>
      </c>
      <c r="G130" s="245"/>
      <c r="H130" s="248">
        <v>20.737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AT130" s="254" t="s">
        <v>142</v>
      </c>
      <c r="AU130" s="254" t="s">
        <v>134</v>
      </c>
      <c r="AV130" s="12" t="s">
        <v>134</v>
      </c>
      <c r="AW130" s="12" t="s">
        <v>34</v>
      </c>
      <c r="AX130" s="12" t="s">
        <v>71</v>
      </c>
      <c r="AY130" s="254" t="s">
        <v>125</v>
      </c>
    </row>
    <row r="131" spans="2:51" s="12" customFormat="1" ht="13.5">
      <c r="B131" s="244"/>
      <c r="C131" s="245"/>
      <c r="D131" s="231" t="s">
        <v>142</v>
      </c>
      <c r="E131" s="246" t="s">
        <v>21</v>
      </c>
      <c r="F131" s="247" t="s">
        <v>363</v>
      </c>
      <c r="G131" s="245"/>
      <c r="H131" s="248">
        <v>-3.6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142</v>
      </c>
      <c r="AU131" s="254" t="s">
        <v>134</v>
      </c>
      <c r="AV131" s="12" t="s">
        <v>134</v>
      </c>
      <c r="AW131" s="12" t="s">
        <v>34</v>
      </c>
      <c r="AX131" s="12" t="s">
        <v>71</v>
      </c>
      <c r="AY131" s="254" t="s">
        <v>125</v>
      </c>
    </row>
    <row r="132" spans="2:63" s="10" customFormat="1" ht="29.85" customHeight="1">
      <c r="B132" s="203"/>
      <c r="C132" s="204"/>
      <c r="D132" s="205" t="s">
        <v>70</v>
      </c>
      <c r="E132" s="217" t="s">
        <v>126</v>
      </c>
      <c r="F132" s="217" t="s">
        <v>127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SUM(P133:P161)</f>
        <v>0</v>
      </c>
      <c r="Q132" s="211"/>
      <c r="R132" s="212">
        <f>SUM(R133:R161)</f>
        <v>0.33734422</v>
      </c>
      <c r="S132" s="211"/>
      <c r="T132" s="213">
        <f>SUM(T133:T161)</f>
        <v>0</v>
      </c>
      <c r="AR132" s="214" t="s">
        <v>79</v>
      </c>
      <c r="AT132" s="215" t="s">
        <v>70</v>
      </c>
      <c r="AU132" s="215" t="s">
        <v>79</v>
      </c>
      <c r="AY132" s="214" t="s">
        <v>125</v>
      </c>
      <c r="BK132" s="216">
        <f>SUM(BK133:BK161)</f>
        <v>0</v>
      </c>
    </row>
    <row r="133" spans="2:65" s="1" customFormat="1" ht="14.4" customHeight="1">
      <c r="B133" s="44"/>
      <c r="C133" s="219" t="s">
        <v>134</v>
      </c>
      <c r="D133" s="219" t="s">
        <v>128</v>
      </c>
      <c r="E133" s="220" t="s">
        <v>364</v>
      </c>
      <c r="F133" s="221" t="s">
        <v>365</v>
      </c>
      <c r="G133" s="222" t="s">
        <v>131</v>
      </c>
      <c r="H133" s="223">
        <v>3.325</v>
      </c>
      <c r="I133" s="224"/>
      <c r="J133" s="225">
        <f>ROUND(I133*H133,2)</f>
        <v>0</v>
      </c>
      <c r="K133" s="221" t="s">
        <v>132</v>
      </c>
      <c r="L133" s="70"/>
      <c r="M133" s="226" t="s">
        <v>21</v>
      </c>
      <c r="N133" s="227" t="s">
        <v>43</v>
      </c>
      <c r="O133" s="45"/>
      <c r="P133" s="228">
        <f>O133*H133</f>
        <v>0</v>
      </c>
      <c r="Q133" s="228">
        <v>0.04</v>
      </c>
      <c r="R133" s="228">
        <f>Q133*H133</f>
        <v>0.133</v>
      </c>
      <c r="S133" s="228">
        <v>0</v>
      </c>
      <c r="T133" s="229">
        <f>S133*H133</f>
        <v>0</v>
      </c>
      <c r="AR133" s="22" t="s">
        <v>133</v>
      </c>
      <c r="AT133" s="22" t="s">
        <v>128</v>
      </c>
      <c r="AU133" s="22" t="s">
        <v>134</v>
      </c>
      <c r="AY133" s="22" t="s">
        <v>125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22" t="s">
        <v>134</v>
      </c>
      <c r="BK133" s="230">
        <f>ROUND(I133*H133,2)</f>
        <v>0</v>
      </c>
      <c r="BL133" s="22" t="s">
        <v>133</v>
      </c>
      <c r="BM133" s="22" t="s">
        <v>366</v>
      </c>
    </row>
    <row r="134" spans="2:47" s="1" customFormat="1" ht="13.5">
      <c r="B134" s="44"/>
      <c r="C134" s="72"/>
      <c r="D134" s="231" t="s">
        <v>136</v>
      </c>
      <c r="E134" s="72"/>
      <c r="F134" s="232" t="s">
        <v>367</v>
      </c>
      <c r="G134" s="72"/>
      <c r="H134" s="72"/>
      <c r="I134" s="189"/>
      <c r="J134" s="72"/>
      <c r="K134" s="72"/>
      <c r="L134" s="70"/>
      <c r="M134" s="233"/>
      <c r="N134" s="45"/>
      <c r="O134" s="45"/>
      <c r="P134" s="45"/>
      <c r="Q134" s="45"/>
      <c r="R134" s="45"/>
      <c r="S134" s="45"/>
      <c r="T134" s="93"/>
      <c r="AT134" s="22" t="s">
        <v>136</v>
      </c>
      <c r="AU134" s="22" t="s">
        <v>134</v>
      </c>
    </row>
    <row r="135" spans="2:51" s="11" customFormat="1" ht="13.5">
      <c r="B135" s="234"/>
      <c r="C135" s="235"/>
      <c r="D135" s="231" t="s">
        <v>142</v>
      </c>
      <c r="E135" s="236" t="s">
        <v>21</v>
      </c>
      <c r="F135" s="237" t="s">
        <v>368</v>
      </c>
      <c r="G135" s="235"/>
      <c r="H135" s="236" t="s">
        <v>21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142</v>
      </c>
      <c r="AU135" s="243" t="s">
        <v>134</v>
      </c>
      <c r="AV135" s="11" t="s">
        <v>79</v>
      </c>
      <c r="AW135" s="11" t="s">
        <v>34</v>
      </c>
      <c r="AX135" s="11" t="s">
        <v>71</v>
      </c>
      <c r="AY135" s="243" t="s">
        <v>125</v>
      </c>
    </row>
    <row r="136" spans="2:51" s="12" customFormat="1" ht="13.5">
      <c r="B136" s="244"/>
      <c r="C136" s="245"/>
      <c r="D136" s="231" t="s">
        <v>142</v>
      </c>
      <c r="E136" s="246" t="s">
        <v>21</v>
      </c>
      <c r="F136" s="247" t="s">
        <v>369</v>
      </c>
      <c r="G136" s="245"/>
      <c r="H136" s="248">
        <v>0.105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142</v>
      </c>
      <c r="AU136" s="254" t="s">
        <v>134</v>
      </c>
      <c r="AV136" s="12" t="s">
        <v>134</v>
      </c>
      <c r="AW136" s="12" t="s">
        <v>34</v>
      </c>
      <c r="AX136" s="12" t="s">
        <v>71</v>
      </c>
      <c r="AY136" s="254" t="s">
        <v>125</v>
      </c>
    </row>
    <row r="137" spans="2:51" s="12" customFormat="1" ht="13.5">
      <c r="B137" s="244"/>
      <c r="C137" s="245"/>
      <c r="D137" s="231" t="s">
        <v>142</v>
      </c>
      <c r="E137" s="246" t="s">
        <v>21</v>
      </c>
      <c r="F137" s="247" t="s">
        <v>370</v>
      </c>
      <c r="G137" s="245"/>
      <c r="H137" s="248">
        <v>0.245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142</v>
      </c>
      <c r="AU137" s="254" t="s">
        <v>134</v>
      </c>
      <c r="AV137" s="12" t="s">
        <v>134</v>
      </c>
      <c r="AW137" s="12" t="s">
        <v>34</v>
      </c>
      <c r="AX137" s="12" t="s">
        <v>71</v>
      </c>
      <c r="AY137" s="254" t="s">
        <v>125</v>
      </c>
    </row>
    <row r="138" spans="2:51" s="12" customFormat="1" ht="13.5">
      <c r="B138" s="244"/>
      <c r="C138" s="245"/>
      <c r="D138" s="231" t="s">
        <v>142</v>
      </c>
      <c r="E138" s="246" t="s">
        <v>21</v>
      </c>
      <c r="F138" s="247" t="s">
        <v>371</v>
      </c>
      <c r="G138" s="245"/>
      <c r="H138" s="248">
        <v>0.315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142</v>
      </c>
      <c r="AU138" s="254" t="s">
        <v>134</v>
      </c>
      <c r="AV138" s="12" t="s">
        <v>134</v>
      </c>
      <c r="AW138" s="12" t="s">
        <v>34</v>
      </c>
      <c r="AX138" s="12" t="s">
        <v>71</v>
      </c>
      <c r="AY138" s="254" t="s">
        <v>125</v>
      </c>
    </row>
    <row r="139" spans="2:51" s="12" customFormat="1" ht="13.5">
      <c r="B139" s="244"/>
      <c r="C139" s="245"/>
      <c r="D139" s="231" t="s">
        <v>142</v>
      </c>
      <c r="E139" s="246" t="s">
        <v>21</v>
      </c>
      <c r="F139" s="247" t="s">
        <v>372</v>
      </c>
      <c r="G139" s="245"/>
      <c r="H139" s="248">
        <v>0.56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142</v>
      </c>
      <c r="AU139" s="254" t="s">
        <v>134</v>
      </c>
      <c r="AV139" s="12" t="s">
        <v>134</v>
      </c>
      <c r="AW139" s="12" t="s">
        <v>34</v>
      </c>
      <c r="AX139" s="12" t="s">
        <v>71</v>
      </c>
      <c r="AY139" s="254" t="s">
        <v>125</v>
      </c>
    </row>
    <row r="140" spans="2:51" s="12" customFormat="1" ht="13.5">
      <c r="B140" s="244"/>
      <c r="C140" s="245"/>
      <c r="D140" s="231" t="s">
        <v>142</v>
      </c>
      <c r="E140" s="246" t="s">
        <v>21</v>
      </c>
      <c r="F140" s="247" t="s">
        <v>373</v>
      </c>
      <c r="G140" s="245"/>
      <c r="H140" s="248">
        <v>0.07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142</v>
      </c>
      <c r="AU140" s="254" t="s">
        <v>134</v>
      </c>
      <c r="AV140" s="12" t="s">
        <v>134</v>
      </c>
      <c r="AW140" s="12" t="s">
        <v>34</v>
      </c>
      <c r="AX140" s="12" t="s">
        <v>71</v>
      </c>
      <c r="AY140" s="254" t="s">
        <v>125</v>
      </c>
    </row>
    <row r="141" spans="2:51" s="12" customFormat="1" ht="13.5">
      <c r="B141" s="244"/>
      <c r="C141" s="245"/>
      <c r="D141" s="231" t="s">
        <v>142</v>
      </c>
      <c r="E141" s="246" t="s">
        <v>21</v>
      </c>
      <c r="F141" s="247" t="s">
        <v>374</v>
      </c>
      <c r="G141" s="245"/>
      <c r="H141" s="248">
        <v>0.14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142</v>
      </c>
      <c r="AU141" s="254" t="s">
        <v>134</v>
      </c>
      <c r="AV141" s="12" t="s">
        <v>134</v>
      </c>
      <c r="AW141" s="12" t="s">
        <v>34</v>
      </c>
      <c r="AX141" s="12" t="s">
        <v>71</v>
      </c>
      <c r="AY141" s="254" t="s">
        <v>125</v>
      </c>
    </row>
    <row r="142" spans="2:51" s="12" customFormat="1" ht="13.5">
      <c r="B142" s="244"/>
      <c r="C142" s="245"/>
      <c r="D142" s="231" t="s">
        <v>142</v>
      </c>
      <c r="E142" s="246" t="s">
        <v>21</v>
      </c>
      <c r="F142" s="247" t="s">
        <v>375</v>
      </c>
      <c r="G142" s="245"/>
      <c r="H142" s="248">
        <v>0.28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142</v>
      </c>
      <c r="AU142" s="254" t="s">
        <v>134</v>
      </c>
      <c r="AV142" s="12" t="s">
        <v>134</v>
      </c>
      <c r="AW142" s="12" t="s">
        <v>34</v>
      </c>
      <c r="AX142" s="12" t="s">
        <v>71</v>
      </c>
      <c r="AY142" s="254" t="s">
        <v>125</v>
      </c>
    </row>
    <row r="143" spans="2:51" s="12" customFormat="1" ht="13.5">
      <c r="B143" s="244"/>
      <c r="C143" s="245"/>
      <c r="D143" s="231" t="s">
        <v>142</v>
      </c>
      <c r="E143" s="246" t="s">
        <v>21</v>
      </c>
      <c r="F143" s="247" t="s">
        <v>376</v>
      </c>
      <c r="G143" s="245"/>
      <c r="H143" s="248">
        <v>0.21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142</v>
      </c>
      <c r="AU143" s="254" t="s">
        <v>134</v>
      </c>
      <c r="AV143" s="12" t="s">
        <v>134</v>
      </c>
      <c r="AW143" s="12" t="s">
        <v>34</v>
      </c>
      <c r="AX143" s="12" t="s">
        <v>71</v>
      </c>
      <c r="AY143" s="254" t="s">
        <v>125</v>
      </c>
    </row>
    <row r="144" spans="2:51" s="12" customFormat="1" ht="13.5">
      <c r="B144" s="244"/>
      <c r="C144" s="245"/>
      <c r="D144" s="231" t="s">
        <v>142</v>
      </c>
      <c r="E144" s="246" t="s">
        <v>21</v>
      </c>
      <c r="F144" s="247" t="s">
        <v>377</v>
      </c>
      <c r="G144" s="245"/>
      <c r="H144" s="248">
        <v>0.35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AT144" s="254" t="s">
        <v>142</v>
      </c>
      <c r="AU144" s="254" t="s">
        <v>134</v>
      </c>
      <c r="AV144" s="12" t="s">
        <v>134</v>
      </c>
      <c r="AW144" s="12" t="s">
        <v>34</v>
      </c>
      <c r="AX144" s="12" t="s">
        <v>71</v>
      </c>
      <c r="AY144" s="254" t="s">
        <v>125</v>
      </c>
    </row>
    <row r="145" spans="2:51" s="12" customFormat="1" ht="13.5">
      <c r="B145" s="244"/>
      <c r="C145" s="245"/>
      <c r="D145" s="231" t="s">
        <v>142</v>
      </c>
      <c r="E145" s="246" t="s">
        <v>21</v>
      </c>
      <c r="F145" s="247" t="s">
        <v>378</v>
      </c>
      <c r="G145" s="245"/>
      <c r="H145" s="248">
        <v>0.56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142</v>
      </c>
      <c r="AU145" s="254" t="s">
        <v>134</v>
      </c>
      <c r="AV145" s="12" t="s">
        <v>134</v>
      </c>
      <c r="AW145" s="12" t="s">
        <v>34</v>
      </c>
      <c r="AX145" s="12" t="s">
        <v>71</v>
      </c>
      <c r="AY145" s="254" t="s">
        <v>125</v>
      </c>
    </row>
    <row r="146" spans="2:51" s="12" customFormat="1" ht="13.5">
      <c r="B146" s="244"/>
      <c r="C146" s="245"/>
      <c r="D146" s="231" t="s">
        <v>142</v>
      </c>
      <c r="E146" s="246" t="s">
        <v>21</v>
      </c>
      <c r="F146" s="247" t="s">
        <v>379</v>
      </c>
      <c r="G146" s="245"/>
      <c r="H146" s="248">
        <v>0.21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142</v>
      </c>
      <c r="AU146" s="254" t="s">
        <v>134</v>
      </c>
      <c r="AV146" s="12" t="s">
        <v>134</v>
      </c>
      <c r="AW146" s="12" t="s">
        <v>34</v>
      </c>
      <c r="AX146" s="12" t="s">
        <v>71</v>
      </c>
      <c r="AY146" s="254" t="s">
        <v>125</v>
      </c>
    </row>
    <row r="147" spans="2:51" s="12" customFormat="1" ht="13.5">
      <c r="B147" s="244"/>
      <c r="C147" s="245"/>
      <c r="D147" s="231" t="s">
        <v>142</v>
      </c>
      <c r="E147" s="246" t="s">
        <v>21</v>
      </c>
      <c r="F147" s="247" t="s">
        <v>380</v>
      </c>
      <c r="G147" s="245"/>
      <c r="H147" s="248">
        <v>0.28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142</v>
      </c>
      <c r="AU147" s="254" t="s">
        <v>134</v>
      </c>
      <c r="AV147" s="12" t="s">
        <v>134</v>
      </c>
      <c r="AW147" s="12" t="s">
        <v>34</v>
      </c>
      <c r="AX147" s="12" t="s">
        <v>71</v>
      </c>
      <c r="AY147" s="254" t="s">
        <v>125</v>
      </c>
    </row>
    <row r="148" spans="2:65" s="1" customFormat="1" ht="14.4" customHeight="1">
      <c r="B148" s="44"/>
      <c r="C148" s="219" t="s">
        <v>178</v>
      </c>
      <c r="D148" s="219" t="s">
        <v>128</v>
      </c>
      <c r="E148" s="220" t="s">
        <v>129</v>
      </c>
      <c r="F148" s="221" t="s">
        <v>130</v>
      </c>
      <c r="G148" s="222" t="s">
        <v>131</v>
      </c>
      <c r="H148" s="223">
        <v>12.849</v>
      </c>
      <c r="I148" s="224"/>
      <c r="J148" s="225">
        <f>ROUND(I148*H148,2)</f>
        <v>0</v>
      </c>
      <c r="K148" s="221" t="s">
        <v>132</v>
      </c>
      <c r="L148" s="70"/>
      <c r="M148" s="226" t="s">
        <v>21</v>
      </c>
      <c r="N148" s="227" t="s">
        <v>43</v>
      </c>
      <c r="O148" s="45"/>
      <c r="P148" s="228">
        <f>O148*H148</f>
        <v>0</v>
      </c>
      <c r="Q148" s="228">
        <v>0.00026</v>
      </c>
      <c r="R148" s="228">
        <f>Q148*H148</f>
        <v>0.0033407399999999996</v>
      </c>
      <c r="S148" s="228">
        <v>0</v>
      </c>
      <c r="T148" s="229">
        <f>S148*H148</f>
        <v>0</v>
      </c>
      <c r="AR148" s="22" t="s">
        <v>133</v>
      </c>
      <c r="AT148" s="22" t="s">
        <v>128</v>
      </c>
      <c r="AU148" s="22" t="s">
        <v>134</v>
      </c>
      <c r="AY148" s="22" t="s">
        <v>125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134</v>
      </c>
      <c r="BK148" s="230">
        <f>ROUND(I148*H148,2)</f>
        <v>0</v>
      </c>
      <c r="BL148" s="22" t="s">
        <v>133</v>
      </c>
      <c r="BM148" s="22" t="s">
        <v>381</v>
      </c>
    </row>
    <row r="149" spans="2:47" s="1" customFormat="1" ht="13.5">
      <c r="B149" s="44"/>
      <c r="C149" s="72"/>
      <c r="D149" s="231" t="s">
        <v>136</v>
      </c>
      <c r="E149" s="72"/>
      <c r="F149" s="232" t="s">
        <v>137</v>
      </c>
      <c r="G149" s="72"/>
      <c r="H149" s="72"/>
      <c r="I149" s="189"/>
      <c r="J149" s="72"/>
      <c r="K149" s="72"/>
      <c r="L149" s="70"/>
      <c r="M149" s="233"/>
      <c r="N149" s="45"/>
      <c r="O149" s="45"/>
      <c r="P149" s="45"/>
      <c r="Q149" s="45"/>
      <c r="R149" s="45"/>
      <c r="S149" s="45"/>
      <c r="T149" s="93"/>
      <c r="AT149" s="22" t="s">
        <v>136</v>
      </c>
      <c r="AU149" s="22" t="s">
        <v>134</v>
      </c>
    </row>
    <row r="150" spans="2:51" s="12" customFormat="1" ht="13.5">
      <c r="B150" s="244"/>
      <c r="C150" s="245"/>
      <c r="D150" s="231" t="s">
        <v>142</v>
      </c>
      <c r="E150" s="246" t="s">
        <v>21</v>
      </c>
      <c r="F150" s="247" t="s">
        <v>351</v>
      </c>
      <c r="G150" s="245"/>
      <c r="H150" s="248">
        <v>6.601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142</v>
      </c>
      <c r="AU150" s="254" t="s">
        <v>134</v>
      </c>
      <c r="AV150" s="12" t="s">
        <v>134</v>
      </c>
      <c r="AW150" s="12" t="s">
        <v>34</v>
      </c>
      <c r="AX150" s="12" t="s">
        <v>71</v>
      </c>
      <c r="AY150" s="254" t="s">
        <v>125</v>
      </c>
    </row>
    <row r="151" spans="2:51" s="12" customFormat="1" ht="13.5">
      <c r="B151" s="244"/>
      <c r="C151" s="245"/>
      <c r="D151" s="231" t="s">
        <v>142</v>
      </c>
      <c r="E151" s="246" t="s">
        <v>21</v>
      </c>
      <c r="F151" s="247" t="s">
        <v>382</v>
      </c>
      <c r="G151" s="245"/>
      <c r="H151" s="248">
        <v>6.248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142</v>
      </c>
      <c r="AU151" s="254" t="s">
        <v>134</v>
      </c>
      <c r="AV151" s="12" t="s">
        <v>134</v>
      </c>
      <c r="AW151" s="12" t="s">
        <v>34</v>
      </c>
      <c r="AX151" s="12" t="s">
        <v>71</v>
      </c>
      <c r="AY151" s="254" t="s">
        <v>125</v>
      </c>
    </row>
    <row r="152" spans="2:65" s="1" customFormat="1" ht="14.4" customHeight="1">
      <c r="B152" s="44"/>
      <c r="C152" s="219" t="s">
        <v>133</v>
      </c>
      <c r="D152" s="219" t="s">
        <v>128</v>
      </c>
      <c r="E152" s="220" t="s">
        <v>138</v>
      </c>
      <c r="F152" s="221" t="s">
        <v>139</v>
      </c>
      <c r="G152" s="222" t="s">
        <v>131</v>
      </c>
      <c r="H152" s="223">
        <v>12.849</v>
      </c>
      <c r="I152" s="224"/>
      <c r="J152" s="225">
        <f>ROUND(I152*H152,2)</f>
        <v>0</v>
      </c>
      <c r="K152" s="221" t="s">
        <v>132</v>
      </c>
      <c r="L152" s="70"/>
      <c r="M152" s="226" t="s">
        <v>21</v>
      </c>
      <c r="N152" s="227" t="s">
        <v>43</v>
      </c>
      <c r="O152" s="45"/>
      <c r="P152" s="228">
        <f>O152*H152</f>
        <v>0</v>
      </c>
      <c r="Q152" s="228">
        <v>0.003</v>
      </c>
      <c r="R152" s="228">
        <f>Q152*H152</f>
        <v>0.038547</v>
      </c>
      <c r="S152" s="228">
        <v>0</v>
      </c>
      <c r="T152" s="229">
        <f>S152*H152</f>
        <v>0</v>
      </c>
      <c r="AR152" s="22" t="s">
        <v>133</v>
      </c>
      <c r="AT152" s="22" t="s">
        <v>128</v>
      </c>
      <c r="AU152" s="22" t="s">
        <v>134</v>
      </c>
      <c r="AY152" s="22" t="s">
        <v>125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22" t="s">
        <v>134</v>
      </c>
      <c r="BK152" s="230">
        <f>ROUND(I152*H152,2)</f>
        <v>0</v>
      </c>
      <c r="BL152" s="22" t="s">
        <v>133</v>
      </c>
      <c r="BM152" s="22" t="s">
        <v>383</v>
      </c>
    </row>
    <row r="153" spans="2:47" s="1" customFormat="1" ht="13.5">
      <c r="B153" s="44"/>
      <c r="C153" s="72"/>
      <c r="D153" s="231" t="s">
        <v>136</v>
      </c>
      <c r="E153" s="72"/>
      <c r="F153" s="232" t="s">
        <v>141</v>
      </c>
      <c r="G153" s="72"/>
      <c r="H153" s="72"/>
      <c r="I153" s="189"/>
      <c r="J153" s="72"/>
      <c r="K153" s="72"/>
      <c r="L153" s="70"/>
      <c r="M153" s="233"/>
      <c r="N153" s="45"/>
      <c r="O153" s="45"/>
      <c r="P153" s="45"/>
      <c r="Q153" s="45"/>
      <c r="R153" s="45"/>
      <c r="S153" s="45"/>
      <c r="T153" s="93"/>
      <c r="AT153" s="22" t="s">
        <v>136</v>
      </c>
      <c r="AU153" s="22" t="s">
        <v>134</v>
      </c>
    </row>
    <row r="154" spans="2:65" s="1" customFormat="1" ht="22.8" customHeight="1">
      <c r="B154" s="44"/>
      <c r="C154" s="219" t="s">
        <v>196</v>
      </c>
      <c r="D154" s="219" t="s">
        <v>128</v>
      </c>
      <c r="E154" s="220" t="s">
        <v>384</v>
      </c>
      <c r="F154" s="221" t="s">
        <v>385</v>
      </c>
      <c r="G154" s="222" t="s">
        <v>386</v>
      </c>
      <c r="H154" s="223">
        <v>0.072</v>
      </c>
      <c r="I154" s="224"/>
      <c r="J154" s="225">
        <f>ROUND(I154*H154,2)</f>
        <v>0</v>
      </c>
      <c r="K154" s="221" t="s">
        <v>132</v>
      </c>
      <c r="L154" s="70"/>
      <c r="M154" s="226" t="s">
        <v>21</v>
      </c>
      <c r="N154" s="227" t="s">
        <v>43</v>
      </c>
      <c r="O154" s="45"/>
      <c r="P154" s="228">
        <f>O154*H154</f>
        <v>0</v>
      </c>
      <c r="Q154" s="228">
        <v>2.25634</v>
      </c>
      <c r="R154" s="228">
        <f>Q154*H154</f>
        <v>0.16245648</v>
      </c>
      <c r="S154" s="228">
        <v>0</v>
      </c>
      <c r="T154" s="229">
        <f>S154*H154</f>
        <v>0</v>
      </c>
      <c r="AR154" s="22" t="s">
        <v>133</v>
      </c>
      <c r="AT154" s="22" t="s">
        <v>128</v>
      </c>
      <c r="AU154" s="22" t="s">
        <v>134</v>
      </c>
      <c r="AY154" s="22" t="s">
        <v>125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2" t="s">
        <v>134</v>
      </c>
      <c r="BK154" s="230">
        <f>ROUND(I154*H154,2)</f>
        <v>0</v>
      </c>
      <c r="BL154" s="22" t="s">
        <v>133</v>
      </c>
      <c r="BM154" s="22" t="s">
        <v>387</v>
      </c>
    </row>
    <row r="155" spans="2:47" s="1" customFormat="1" ht="13.5">
      <c r="B155" s="44"/>
      <c r="C155" s="72"/>
      <c r="D155" s="231" t="s">
        <v>136</v>
      </c>
      <c r="E155" s="72"/>
      <c r="F155" s="232" t="s">
        <v>388</v>
      </c>
      <c r="G155" s="72"/>
      <c r="H155" s="72"/>
      <c r="I155" s="189"/>
      <c r="J155" s="72"/>
      <c r="K155" s="72"/>
      <c r="L155" s="70"/>
      <c r="M155" s="233"/>
      <c r="N155" s="45"/>
      <c r="O155" s="45"/>
      <c r="P155" s="45"/>
      <c r="Q155" s="45"/>
      <c r="R155" s="45"/>
      <c r="S155" s="45"/>
      <c r="T155" s="93"/>
      <c r="AT155" s="22" t="s">
        <v>136</v>
      </c>
      <c r="AU155" s="22" t="s">
        <v>134</v>
      </c>
    </row>
    <row r="156" spans="2:51" s="11" customFormat="1" ht="13.5">
      <c r="B156" s="234"/>
      <c r="C156" s="235"/>
      <c r="D156" s="231" t="s">
        <v>142</v>
      </c>
      <c r="E156" s="236" t="s">
        <v>21</v>
      </c>
      <c r="F156" s="237" t="s">
        <v>389</v>
      </c>
      <c r="G156" s="235"/>
      <c r="H156" s="236" t="s">
        <v>21</v>
      </c>
      <c r="I156" s="238"/>
      <c r="J156" s="235"/>
      <c r="K156" s="235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142</v>
      </c>
      <c r="AU156" s="243" t="s">
        <v>134</v>
      </c>
      <c r="AV156" s="11" t="s">
        <v>79</v>
      </c>
      <c r="AW156" s="11" t="s">
        <v>34</v>
      </c>
      <c r="AX156" s="11" t="s">
        <v>71</v>
      </c>
      <c r="AY156" s="243" t="s">
        <v>125</v>
      </c>
    </row>
    <row r="157" spans="2:51" s="12" customFormat="1" ht="13.5">
      <c r="B157" s="244"/>
      <c r="C157" s="245"/>
      <c r="D157" s="231" t="s">
        <v>142</v>
      </c>
      <c r="E157" s="246" t="s">
        <v>21</v>
      </c>
      <c r="F157" s="247" t="s">
        <v>390</v>
      </c>
      <c r="G157" s="245"/>
      <c r="H157" s="248">
        <v>0.012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142</v>
      </c>
      <c r="AU157" s="254" t="s">
        <v>134</v>
      </c>
      <c r="AV157" s="12" t="s">
        <v>134</v>
      </c>
      <c r="AW157" s="12" t="s">
        <v>34</v>
      </c>
      <c r="AX157" s="12" t="s">
        <v>71</v>
      </c>
      <c r="AY157" s="254" t="s">
        <v>125</v>
      </c>
    </row>
    <row r="158" spans="2:51" s="12" customFormat="1" ht="13.5">
      <c r="B158" s="244"/>
      <c r="C158" s="245"/>
      <c r="D158" s="231" t="s">
        <v>142</v>
      </c>
      <c r="E158" s="246" t="s">
        <v>21</v>
      </c>
      <c r="F158" s="247" t="s">
        <v>391</v>
      </c>
      <c r="G158" s="245"/>
      <c r="H158" s="248">
        <v>0.012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142</v>
      </c>
      <c r="AU158" s="254" t="s">
        <v>134</v>
      </c>
      <c r="AV158" s="12" t="s">
        <v>134</v>
      </c>
      <c r="AW158" s="12" t="s">
        <v>34</v>
      </c>
      <c r="AX158" s="12" t="s">
        <v>71</v>
      </c>
      <c r="AY158" s="254" t="s">
        <v>125</v>
      </c>
    </row>
    <row r="159" spans="2:51" s="12" customFormat="1" ht="13.5">
      <c r="B159" s="244"/>
      <c r="C159" s="245"/>
      <c r="D159" s="231" t="s">
        <v>142</v>
      </c>
      <c r="E159" s="246" t="s">
        <v>21</v>
      </c>
      <c r="F159" s="247" t="s">
        <v>392</v>
      </c>
      <c r="G159" s="245"/>
      <c r="H159" s="248">
        <v>0.012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142</v>
      </c>
      <c r="AU159" s="254" t="s">
        <v>134</v>
      </c>
      <c r="AV159" s="12" t="s">
        <v>134</v>
      </c>
      <c r="AW159" s="12" t="s">
        <v>34</v>
      </c>
      <c r="AX159" s="12" t="s">
        <v>71</v>
      </c>
      <c r="AY159" s="254" t="s">
        <v>125</v>
      </c>
    </row>
    <row r="160" spans="2:51" s="12" customFormat="1" ht="13.5">
      <c r="B160" s="244"/>
      <c r="C160" s="245"/>
      <c r="D160" s="231" t="s">
        <v>142</v>
      </c>
      <c r="E160" s="246" t="s">
        <v>21</v>
      </c>
      <c r="F160" s="247" t="s">
        <v>393</v>
      </c>
      <c r="G160" s="245"/>
      <c r="H160" s="248">
        <v>0.024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142</v>
      </c>
      <c r="AU160" s="254" t="s">
        <v>134</v>
      </c>
      <c r="AV160" s="12" t="s">
        <v>134</v>
      </c>
      <c r="AW160" s="12" t="s">
        <v>34</v>
      </c>
      <c r="AX160" s="12" t="s">
        <v>71</v>
      </c>
      <c r="AY160" s="254" t="s">
        <v>125</v>
      </c>
    </row>
    <row r="161" spans="2:51" s="12" customFormat="1" ht="13.5">
      <c r="B161" s="244"/>
      <c r="C161" s="245"/>
      <c r="D161" s="231" t="s">
        <v>142</v>
      </c>
      <c r="E161" s="246" t="s">
        <v>21</v>
      </c>
      <c r="F161" s="247" t="s">
        <v>394</v>
      </c>
      <c r="G161" s="245"/>
      <c r="H161" s="248">
        <v>0.012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142</v>
      </c>
      <c r="AU161" s="254" t="s">
        <v>134</v>
      </c>
      <c r="AV161" s="12" t="s">
        <v>134</v>
      </c>
      <c r="AW161" s="12" t="s">
        <v>34</v>
      </c>
      <c r="AX161" s="12" t="s">
        <v>71</v>
      </c>
      <c r="AY161" s="254" t="s">
        <v>125</v>
      </c>
    </row>
    <row r="162" spans="2:63" s="10" customFormat="1" ht="29.85" customHeight="1">
      <c r="B162" s="203"/>
      <c r="C162" s="204"/>
      <c r="D162" s="205" t="s">
        <v>70</v>
      </c>
      <c r="E162" s="217" t="s">
        <v>243</v>
      </c>
      <c r="F162" s="217" t="s">
        <v>244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SUM(P163:P244)</f>
        <v>0</v>
      </c>
      <c r="Q162" s="211"/>
      <c r="R162" s="212">
        <f>SUM(R163:R244)</f>
        <v>0</v>
      </c>
      <c r="S162" s="211"/>
      <c r="T162" s="213">
        <f>SUM(T163:T244)</f>
        <v>22.605944</v>
      </c>
      <c r="AR162" s="214" t="s">
        <v>79</v>
      </c>
      <c r="AT162" s="215" t="s">
        <v>70</v>
      </c>
      <c r="AU162" s="215" t="s">
        <v>79</v>
      </c>
      <c r="AY162" s="214" t="s">
        <v>125</v>
      </c>
      <c r="BK162" s="216">
        <f>SUM(BK163:BK244)</f>
        <v>0</v>
      </c>
    </row>
    <row r="163" spans="2:65" s="1" customFormat="1" ht="14.4" customHeight="1">
      <c r="B163" s="44"/>
      <c r="C163" s="219" t="s">
        <v>126</v>
      </c>
      <c r="D163" s="219" t="s">
        <v>128</v>
      </c>
      <c r="E163" s="220" t="s">
        <v>395</v>
      </c>
      <c r="F163" s="221" t="s">
        <v>396</v>
      </c>
      <c r="G163" s="222" t="s">
        <v>131</v>
      </c>
      <c r="H163" s="223">
        <v>44.9</v>
      </c>
      <c r="I163" s="224"/>
      <c r="J163" s="225">
        <f>ROUND(I163*H163,2)</f>
        <v>0</v>
      </c>
      <c r="K163" s="221" t="s">
        <v>132</v>
      </c>
      <c r="L163" s="70"/>
      <c r="M163" s="226" t="s">
        <v>21</v>
      </c>
      <c r="N163" s="227" t="s">
        <v>43</v>
      </c>
      <c r="O163" s="4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2" t="s">
        <v>133</v>
      </c>
      <c r="AT163" s="22" t="s">
        <v>128</v>
      </c>
      <c r="AU163" s="22" t="s">
        <v>134</v>
      </c>
      <c r="AY163" s="22" t="s">
        <v>125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134</v>
      </c>
      <c r="BK163" s="230">
        <f>ROUND(I163*H163,2)</f>
        <v>0</v>
      </c>
      <c r="BL163" s="22" t="s">
        <v>133</v>
      </c>
      <c r="BM163" s="22" t="s">
        <v>397</v>
      </c>
    </row>
    <row r="164" spans="2:47" s="1" customFormat="1" ht="13.5">
      <c r="B164" s="44"/>
      <c r="C164" s="72"/>
      <c r="D164" s="231" t="s">
        <v>136</v>
      </c>
      <c r="E164" s="72"/>
      <c r="F164" s="232" t="s">
        <v>396</v>
      </c>
      <c r="G164" s="72"/>
      <c r="H164" s="72"/>
      <c r="I164" s="189"/>
      <c r="J164" s="72"/>
      <c r="K164" s="72"/>
      <c r="L164" s="70"/>
      <c r="M164" s="233"/>
      <c r="N164" s="45"/>
      <c r="O164" s="45"/>
      <c r="P164" s="45"/>
      <c r="Q164" s="45"/>
      <c r="R164" s="45"/>
      <c r="S164" s="45"/>
      <c r="T164" s="93"/>
      <c r="AT164" s="22" t="s">
        <v>136</v>
      </c>
      <c r="AU164" s="22" t="s">
        <v>134</v>
      </c>
    </row>
    <row r="165" spans="2:51" s="11" customFormat="1" ht="13.5">
      <c r="B165" s="234"/>
      <c r="C165" s="235"/>
      <c r="D165" s="231" t="s">
        <v>142</v>
      </c>
      <c r="E165" s="236" t="s">
        <v>21</v>
      </c>
      <c r="F165" s="237" t="s">
        <v>398</v>
      </c>
      <c r="G165" s="235"/>
      <c r="H165" s="236" t="s">
        <v>21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142</v>
      </c>
      <c r="AU165" s="243" t="s">
        <v>134</v>
      </c>
      <c r="AV165" s="11" t="s">
        <v>79</v>
      </c>
      <c r="AW165" s="11" t="s">
        <v>34</v>
      </c>
      <c r="AX165" s="11" t="s">
        <v>71</v>
      </c>
      <c r="AY165" s="243" t="s">
        <v>125</v>
      </c>
    </row>
    <row r="166" spans="2:51" s="12" customFormat="1" ht="13.5">
      <c r="B166" s="244"/>
      <c r="C166" s="245"/>
      <c r="D166" s="231" t="s">
        <v>142</v>
      </c>
      <c r="E166" s="246" t="s">
        <v>21</v>
      </c>
      <c r="F166" s="247" t="s">
        <v>399</v>
      </c>
      <c r="G166" s="245"/>
      <c r="H166" s="248">
        <v>3.1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142</v>
      </c>
      <c r="AU166" s="254" t="s">
        <v>134</v>
      </c>
      <c r="AV166" s="12" t="s">
        <v>134</v>
      </c>
      <c r="AW166" s="12" t="s">
        <v>34</v>
      </c>
      <c r="AX166" s="12" t="s">
        <v>71</v>
      </c>
      <c r="AY166" s="254" t="s">
        <v>125</v>
      </c>
    </row>
    <row r="167" spans="2:51" s="12" customFormat="1" ht="13.5">
      <c r="B167" s="244"/>
      <c r="C167" s="245"/>
      <c r="D167" s="231" t="s">
        <v>142</v>
      </c>
      <c r="E167" s="246" t="s">
        <v>21</v>
      </c>
      <c r="F167" s="247" t="s">
        <v>400</v>
      </c>
      <c r="G167" s="245"/>
      <c r="H167" s="248">
        <v>6.6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142</v>
      </c>
      <c r="AU167" s="254" t="s">
        <v>134</v>
      </c>
      <c r="AV167" s="12" t="s">
        <v>134</v>
      </c>
      <c r="AW167" s="12" t="s">
        <v>34</v>
      </c>
      <c r="AX167" s="12" t="s">
        <v>71</v>
      </c>
      <c r="AY167" s="254" t="s">
        <v>125</v>
      </c>
    </row>
    <row r="168" spans="2:51" s="12" customFormat="1" ht="13.5">
      <c r="B168" s="244"/>
      <c r="C168" s="245"/>
      <c r="D168" s="231" t="s">
        <v>142</v>
      </c>
      <c r="E168" s="246" t="s">
        <v>21</v>
      </c>
      <c r="F168" s="247" t="s">
        <v>401</v>
      </c>
      <c r="G168" s="245"/>
      <c r="H168" s="248">
        <v>5.3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142</v>
      </c>
      <c r="AU168" s="254" t="s">
        <v>134</v>
      </c>
      <c r="AV168" s="12" t="s">
        <v>134</v>
      </c>
      <c r="AW168" s="12" t="s">
        <v>34</v>
      </c>
      <c r="AX168" s="12" t="s">
        <v>71</v>
      </c>
      <c r="AY168" s="254" t="s">
        <v>125</v>
      </c>
    </row>
    <row r="169" spans="2:51" s="12" customFormat="1" ht="13.5">
      <c r="B169" s="244"/>
      <c r="C169" s="245"/>
      <c r="D169" s="231" t="s">
        <v>142</v>
      </c>
      <c r="E169" s="246" t="s">
        <v>21</v>
      </c>
      <c r="F169" s="247" t="s">
        <v>402</v>
      </c>
      <c r="G169" s="245"/>
      <c r="H169" s="248">
        <v>7.3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142</v>
      </c>
      <c r="AU169" s="254" t="s">
        <v>134</v>
      </c>
      <c r="AV169" s="12" t="s">
        <v>134</v>
      </c>
      <c r="AW169" s="12" t="s">
        <v>34</v>
      </c>
      <c r="AX169" s="12" t="s">
        <v>71</v>
      </c>
      <c r="AY169" s="254" t="s">
        <v>125</v>
      </c>
    </row>
    <row r="170" spans="2:51" s="12" customFormat="1" ht="13.5">
      <c r="B170" s="244"/>
      <c r="C170" s="245"/>
      <c r="D170" s="231" t="s">
        <v>142</v>
      </c>
      <c r="E170" s="246" t="s">
        <v>21</v>
      </c>
      <c r="F170" s="247" t="s">
        <v>403</v>
      </c>
      <c r="G170" s="245"/>
      <c r="H170" s="248">
        <v>2.4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AT170" s="254" t="s">
        <v>142</v>
      </c>
      <c r="AU170" s="254" t="s">
        <v>134</v>
      </c>
      <c r="AV170" s="12" t="s">
        <v>134</v>
      </c>
      <c r="AW170" s="12" t="s">
        <v>34</v>
      </c>
      <c r="AX170" s="12" t="s">
        <v>71</v>
      </c>
      <c r="AY170" s="254" t="s">
        <v>125</v>
      </c>
    </row>
    <row r="171" spans="2:51" s="12" customFormat="1" ht="13.5">
      <c r="B171" s="244"/>
      <c r="C171" s="245"/>
      <c r="D171" s="231" t="s">
        <v>142</v>
      </c>
      <c r="E171" s="246" t="s">
        <v>21</v>
      </c>
      <c r="F171" s="247" t="s">
        <v>404</v>
      </c>
      <c r="G171" s="245"/>
      <c r="H171" s="248">
        <v>4.1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142</v>
      </c>
      <c r="AU171" s="254" t="s">
        <v>134</v>
      </c>
      <c r="AV171" s="12" t="s">
        <v>134</v>
      </c>
      <c r="AW171" s="12" t="s">
        <v>34</v>
      </c>
      <c r="AX171" s="12" t="s">
        <v>71</v>
      </c>
      <c r="AY171" s="254" t="s">
        <v>125</v>
      </c>
    </row>
    <row r="172" spans="2:51" s="12" customFormat="1" ht="13.5">
      <c r="B172" s="244"/>
      <c r="C172" s="245"/>
      <c r="D172" s="231" t="s">
        <v>142</v>
      </c>
      <c r="E172" s="246" t="s">
        <v>21</v>
      </c>
      <c r="F172" s="247" t="s">
        <v>405</v>
      </c>
      <c r="G172" s="245"/>
      <c r="H172" s="248">
        <v>3.9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142</v>
      </c>
      <c r="AU172" s="254" t="s">
        <v>134</v>
      </c>
      <c r="AV172" s="12" t="s">
        <v>134</v>
      </c>
      <c r="AW172" s="12" t="s">
        <v>34</v>
      </c>
      <c r="AX172" s="12" t="s">
        <v>71</v>
      </c>
      <c r="AY172" s="254" t="s">
        <v>125</v>
      </c>
    </row>
    <row r="173" spans="2:51" s="12" customFormat="1" ht="13.5">
      <c r="B173" s="244"/>
      <c r="C173" s="245"/>
      <c r="D173" s="231" t="s">
        <v>142</v>
      </c>
      <c r="E173" s="246" t="s">
        <v>21</v>
      </c>
      <c r="F173" s="247" t="s">
        <v>406</v>
      </c>
      <c r="G173" s="245"/>
      <c r="H173" s="248">
        <v>8.5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142</v>
      </c>
      <c r="AU173" s="254" t="s">
        <v>134</v>
      </c>
      <c r="AV173" s="12" t="s">
        <v>134</v>
      </c>
      <c r="AW173" s="12" t="s">
        <v>34</v>
      </c>
      <c r="AX173" s="12" t="s">
        <v>71</v>
      </c>
      <c r="AY173" s="254" t="s">
        <v>125</v>
      </c>
    </row>
    <row r="174" spans="2:51" s="12" customFormat="1" ht="13.5">
      <c r="B174" s="244"/>
      <c r="C174" s="245"/>
      <c r="D174" s="231" t="s">
        <v>142</v>
      </c>
      <c r="E174" s="246" t="s">
        <v>21</v>
      </c>
      <c r="F174" s="247" t="s">
        <v>407</v>
      </c>
      <c r="G174" s="245"/>
      <c r="H174" s="248">
        <v>3.7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142</v>
      </c>
      <c r="AU174" s="254" t="s">
        <v>134</v>
      </c>
      <c r="AV174" s="12" t="s">
        <v>134</v>
      </c>
      <c r="AW174" s="12" t="s">
        <v>34</v>
      </c>
      <c r="AX174" s="12" t="s">
        <v>71</v>
      </c>
      <c r="AY174" s="254" t="s">
        <v>125</v>
      </c>
    </row>
    <row r="175" spans="2:65" s="1" customFormat="1" ht="22.8" customHeight="1">
      <c r="B175" s="44"/>
      <c r="C175" s="219" t="s">
        <v>220</v>
      </c>
      <c r="D175" s="219" t="s">
        <v>128</v>
      </c>
      <c r="E175" s="220" t="s">
        <v>408</v>
      </c>
      <c r="F175" s="221" t="s">
        <v>409</v>
      </c>
      <c r="G175" s="222" t="s">
        <v>131</v>
      </c>
      <c r="H175" s="223">
        <v>44.9</v>
      </c>
      <c r="I175" s="224"/>
      <c r="J175" s="225">
        <f>ROUND(I175*H175,2)</f>
        <v>0</v>
      </c>
      <c r="K175" s="221" t="s">
        <v>132</v>
      </c>
      <c r="L175" s="70"/>
      <c r="M175" s="226" t="s">
        <v>21</v>
      </c>
      <c r="N175" s="227" t="s">
        <v>43</v>
      </c>
      <c r="O175" s="45"/>
      <c r="P175" s="228">
        <f>O175*H175</f>
        <v>0</v>
      </c>
      <c r="Q175" s="228">
        <v>0</v>
      </c>
      <c r="R175" s="228">
        <f>Q175*H175</f>
        <v>0</v>
      </c>
      <c r="S175" s="228">
        <v>0.035</v>
      </c>
      <c r="T175" s="229">
        <f>S175*H175</f>
        <v>1.5715000000000001</v>
      </c>
      <c r="AR175" s="22" t="s">
        <v>133</v>
      </c>
      <c r="AT175" s="22" t="s">
        <v>128</v>
      </c>
      <c r="AU175" s="22" t="s">
        <v>134</v>
      </c>
      <c r="AY175" s="22" t="s">
        <v>125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22" t="s">
        <v>134</v>
      </c>
      <c r="BK175" s="230">
        <f>ROUND(I175*H175,2)</f>
        <v>0</v>
      </c>
      <c r="BL175" s="22" t="s">
        <v>133</v>
      </c>
      <c r="BM175" s="22" t="s">
        <v>410</v>
      </c>
    </row>
    <row r="176" spans="2:47" s="1" customFormat="1" ht="13.5">
      <c r="B176" s="44"/>
      <c r="C176" s="72"/>
      <c r="D176" s="231" t="s">
        <v>136</v>
      </c>
      <c r="E176" s="72"/>
      <c r="F176" s="232" t="s">
        <v>411</v>
      </c>
      <c r="G176" s="72"/>
      <c r="H176" s="72"/>
      <c r="I176" s="189"/>
      <c r="J176" s="72"/>
      <c r="K176" s="72"/>
      <c r="L176" s="70"/>
      <c r="M176" s="233"/>
      <c r="N176" s="45"/>
      <c r="O176" s="45"/>
      <c r="P176" s="45"/>
      <c r="Q176" s="45"/>
      <c r="R176" s="45"/>
      <c r="S176" s="45"/>
      <c r="T176" s="93"/>
      <c r="AT176" s="22" t="s">
        <v>136</v>
      </c>
      <c r="AU176" s="22" t="s">
        <v>134</v>
      </c>
    </row>
    <row r="177" spans="2:51" s="12" customFormat="1" ht="13.5">
      <c r="B177" s="244"/>
      <c r="C177" s="245"/>
      <c r="D177" s="231" t="s">
        <v>142</v>
      </c>
      <c r="E177" s="246" t="s">
        <v>21</v>
      </c>
      <c r="F177" s="247" t="s">
        <v>399</v>
      </c>
      <c r="G177" s="245"/>
      <c r="H177" s="248">
        <v>3.1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142</v>
      </c>
      <c r="AU177" s="254" t="s">
        <v>134</v>
      </c>
      <c r="AV177" s="12" t="s">
        <v>134</v>
      </c>
      <c r="AW177" s="12" t="s">
        <v>34</v>
      </c>
      <c r="AX177" s="12" t="s">
        <v>71</v>
      </c>
      <c r="AY177" s="254" t="s">
        <v>125</v>
      </c>
    </row>
    <row r="178" spans="2:51" s="12" customFormat="1" ht="13.5">
      <c r="B178" s="244"/>
      <c r="C178" s="245"/>
      <c r="D178" s="231" t="s">
        <v>142</v>
      </c>
      <c r="E178" s="246" t="s">
        <v>21</v>
      </c>
      <c r="F178" s="247" t="s">
        <v>400</v>
      </c>
      <c r="G178" s="245"/>
      <c r="H178" s="248">
        <v>6.6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142</v>
      </c>
      <c r="AU178" s="254" t="s">
        <v>134</v>
      </c>
      <c r="AV178" s="12" t="s">
        <v>134</v>
      </c>
      <c r="AW178" s="12" t="s">
        <v>34</v>
      </c>
      <c r="AX178" s="12" t="s">
        <v>71</v>
      </c>
      <c r="AY178" s="254" t="s">
        <v>125</v>
      </c>
    </row>
    <row r="179" spans="2:51" s="12" customFormat="1" ht="13.5">
      <c r="B179" s="244"/>
      <c r="C179" s="245"/>
      <c r="D179" s="231" t="s">
        <v>142</v>
      </c>
      <c r="E179" s="246" t="s">
        <v>21</v>
      </c>
      <c r="F179" s="247" t="s">
        <v>401</v>
      </c>
      <c r="G179" s="245"/>
      <c r="H179" s="248">
        <v>5.3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142</v>
      </c>
      <c r="AU179" s="254" t="s">
        <v>134</v>
      </c>
      <c r="AV179" s="12" t="s">
        <v>134</v>
      </c>
      <c r="AW179" s="12" t="s">
        <v>34</v>
      </c>
      <c r="AX179" s="12" t="s">
        <v>71</v>
      </c>
      <c r="AY179" s="254" t="s">
        <v>125</v>
      </c>
    </row>
    <row r="180" spans="2:51" s="12" customFormat="1" ht="13.5">
      <c r="B180" s="244"/>
      <c r="C180" s="245"/>
      <c r="D180" s="231" t="s">
        <v>142</v>
      </c>
      <c r="E180" s="246" t="s">
        <v>21</v>
      </c>
      <c r="F180" s="247" t="s">
        <v>402</v>
      </c>
      <c r="G180" s="245"/>
      <c r="H180" s="248">
        <v>7.3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142</v>
      </c>
      <c r="AU180" s="254" t="s">
        <v>134</v>
      </c>
      <c r="AV180" s="12" t="s">
        <v>134</v>
      </c>
      <c r="AW180" s="12" t="s">
        <v>34</v>
      </c>
      <c r="AX180" s="12" t="s">
        <v>71</v>
      </c>
      <c r="AY180" s="254" t="s">
        <v>125</v>
      </c>
    </row>
    <row r="181" spans="2:51" s="12" customFormat="1" ht="13.5">
      <c r="B181" s="244"/>
      <c r="C181" s="245"/>
      <c r="D181" s="231" t="s">
        <v>142</v>
      </c>
      <c r="E181" s="246" t="s">
        <v>21</v>
      </c>
      <c r="F181" s="247" t="s">
        <v>403</v>
      </c>
      <c r="G181" s="245"/>
      <c r="H181" s="248">
        <v>2.4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142</v>
      </c>
      <c r="AU181" s="254" t="s">
        <v>134</v>
      </c>
      <c r="AV181" s="12" t="s">
        <v>134</v>
      </c>
      <c r="AW181" s="12" t="s">
        <v>34</v>
      </c>
      <c r="AX181" s="12" t="s">
        <v>71</v>
      </c>
      <c r="AY181" s="254" t="s">
        <v>125</v>
      </c>
    </row>
    <row r="182" spans="2:51" s="12" customFormat="1" ht="13.5">
      <c r="B182" s="244"/>
      <c r="C182" s="245"/>
      <c r="D182" s="231" t="s">
        <v>142</v>
      </c>
      <c r="E182" s="246" t="s">
        <v>21</v>
      </c>
      <c r="F182" s="247" t="s">
        <v>404</v>
      </c>
      <c r="G182" s="245"/>
      <c r="H182" s="248">
        <v>4.1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142</v>
      </c>
      <c r="AU182" s="254" t="s">
        <v>134</v>
      </c>
      <c r="AV182" s="12" t="s">
        <v>134</v>
      </c>
      <c r="AW182" s="12" t="s">
        <v>34</v>
      </c>
      <c r="AX182" s="12" t="s">
        <v>71</v>
      </c>
      <c r="AY182" s="254" t="s">
        <v>125</v>
      </c>
    </row>
    <row r="183" spans="2:51" s="12" customFormat="1" ht="13.5">
      <c r="B183" s="244"/>
      <c r="C183" s="245"/>
      <c r="D183" s="231" t="s">
        <v>142</v>
      </c>
      <c r="E183" s="246" t="s">
        <v>21</v>
      </c>
      <c r="F183" s="247" t="s">
        <v>405</v>
      </c>
      <c r="G183" s="245"/>
      <c r="H183" s="248">
        <v>3.9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AT183" s="254" t="s">
        <v>142</v>
      </c>
      <c r="AU183" s="254" t="s">
        <v>134</v>
      </c>
      <c r="AV183" s="12" t="s">
        <v>134</v>
      </c>
      <c r="AW183" s="12" t="s">
        <v>34</v>
      </c>
      <c r="AX183" s="12" t="s">
        <v>71</v>
      </c>
      <c r="AY183" s="254" t="s">
        <v>125</v>
      </c>
    </row>
    <row r="184" spans="2:51" s="12" customFormat="1" ht="13.5">
      <c r="B184" s="244"/>
      <c r="C184" s="245"/>
      <c r="D184" s="231" t="s">
        <v>142</v>
      </c>
      <c r="E184" s="246" t="s">
        <v>21</v>
      </c>
      <c r="F184" s="247" t="s">
        <v>406</v>
      </c>
      <c r="G184" s="245"/>
      <c r="H184" s="248">
        <v>8.5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142</v>
      </c>
      <c r="AU184" s="254" t="s">
        <v>134</v>
      </c>
      <c r="AV184" s="12" t="s">
        <v>134</v>
      </c>
      <c r="AW184" s="12" t="s">
        <v>34</v>
      </c>
      <c r="AX184" s="12" t="s">
        <v>71</v>
      </c>
      <c r="AY184" s="254" t="s">
        <v>125</v>
      </c>
    </row>
    <row r="185" spans="2:51" s="12" customFormat="1" ht="13.5">
      <c r="B185" s="244"/>
      <c r="C185" s="245"/>
      <c r="D185" s="231" t="s">
        <v>142</v>
      </c>
      <c r="E185" s="246" t="s">
        <v>21</v>
      </c>
      <c r="F185" s="247" t="s">
        <v>407</v>
      </c>
      <c r="G185" s="245"/>
      <c r="H185" s="248">
        <v>3.7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142</v>
      </c>
      <c r="AU185" s="254" t="s">
        <v>134</v>
      </c>
      <c r="AV185" s="12" t="s">
        <v>134</v>
      </c>
      <c r="AW185" s="12" t="s">
        <v>34</v>
      </c>
      <c r="AX185" s="12" t="s">
        <v>71</v>
      </c>
      <c r="AY185" s="254" t="s">
        <v>125</v>
      </c>
    </row>
    <row r="186" spans="2:65" s="1" customFormat="1" ht="22.8" customHeight="1">
      <c r="B186" s="44"/>
      <c r="C186" s="219" t="s">
        <v>245</v>
      </c>
      <c r="D186" s="219" t="s">
        <v>128</v>
      </c>
      <c r="E186" s="220" t="s">
        <v>412</v>
      </c>
      <c r="F186" s="221" t="s">
        <v>413</v>
      </c>
      <c r="G186" s="222" t="s">
        <v>414</v>
      </c>
      <c r="H186" s="223">
        <v>40</v>
      </c>
      <c r="I186" s="224"/>
      <c r="J186" s="225">
        <f>ROUND(I186*H186,2)</f>
        <v>0</v>
      </c>
      <c r="K186" s="221" t="s">
        <v>132</v>
      </c>
      <c r="L186" s="70"/>
      <c r="M186" s="226" t="s">
        <v>21</v>
      </c>
      <c r="N186" s="227" t="s">
        <v>43</v>
      </c>
      <c r="O186" s="45"/>
      <c r="P186" s="228">
        <f>O186*H186</f>
        <v>0</v>
      </c>
      <c r="Q186" s="228">
        <v>0</v>
      </c>
      <c r="R186" s="228">
        <f>Q186*H186</f>
        <v>0</v>
      </c>
      <c r="S186" s="228">
        <v>0.007</v>
      </c>
      <c r="T186" s="229">
        <f>S186*H186</f>
        <v>0.28</v>
      </c>
      <c r="AR186" s="22" t="s">
        <v>133</v>
      </c>
      <c r="AT186" s="22" t="s">
        <v>128</v>
      </c>
      <c r="AU186" s="22" t="s">
        <v>134</v>
      </c>
      <c r="AY186" s="22" t="s">
        <v>125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22" t="s">
        <v>134</v>
      </c>
      <c r="BK186" s="230">
        <f>ROUND(I186*H186,2)</f>
        <v>0</v>
      </c>
      <c r="BL186" s="22" t="s">
        <v>133</v>
      </c>
      <c r="BM186" s="22" t="s">
        <v>415</v>
      </c>
    </row>
    <row r="187" spans="2:47" s="1" customFormat="1" ht="13.5">
      <c r="B187" s="44"/>
      <c r="C187" s="72"/>
      <c r="D187" s="231" t="s">
        <v>136</v>
      </c>
      <c r="E187" s="72"/>
      <c r="F187" s="232" t="s">
        <v>416</v>
      </c>
      <c r="G187" s="72"/>
      <c r="H187" s="72"/>
      <c r="I187" s="189"/>
      <c r="J187" s="72"/>
      <c r="K187" s="72"/>
      <c r="L187" s="70"/>
      <c r="M187" s="233"/>
      <c r="N187" s="45"/>
      <c r="O187" s="45"/>
      <c r="P187" s="45"/>
      <c r="Q187" s="45"/>
      <c r="R187" s="45"/>
      <c r="S187" s="45"/>
      <c r="T187" s="93"/>
      <c r="AT187" s="22" t="s">
        <v>136</v>
      </c>
      <c r="AU187" s="22" t="s">
        <v>134</v>
      </c>
    </row>
    <row r="188" spans="2:51" s="11" customFormat="1" ht="13.5">
      <c r="B188" s="234"/>
      <c r="C188" s="235"/>
      <c r="D188" s="231" t="s">
        <v>142</v>
      </c>
      <c r="E188" s="236" t="s">
        <v>21</v>
      </c>
      <c r="F188" s="237" t="s">
        <v>368</v>
      </c>
      <c r="G188" s="235"/>
      <c r="H188" s="236" t="s">
        <v>21</v>
      </c>
      <c r="I188" s="238"/>
      <c r="J188" s="235"/>
      <c r="K188" s="235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142</v>
      </c>
      <c r="AU188" s="243" t="s">
        <v>134</v>
      </c>
      <c r="AV188" s="11" t="s">
        <v>79</v>
      </c>
      <c r="AW188" s="11" t="s">
        <v>34</v>
      </c>
      <c r="AX188" s="11" t="s">
        <v>71</v>
      </c>
      <c r="AY188" s="243" t="s">
        <v>125</v>
      </c>
    </row>
    <row r="189" spans="2:51" s="12" customFormat="1" ht="13.5">
      <c r="B189" s="244"/>
      <c r="C189" s="245"/>
      <c r="D189" s="231" t="s">
        <v>142</v>
      </c>
      <c r="E189" s="246" t="s">
        <v>21</v>
      </c>
      <c r="F189" s="247" t="s">
        <v>417</v>
      </c>
      <c r="G189" s="245"/>
      <c r="H189" s="248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142</v>
      </c>
      <c r="AU189" s="254" t="s">
        <v>134</v>
      </c>
      <c r="AV189" s="12" t="s">
        <v>134</v>
      </c>
      <c r="AW189" s="12" t="s">
        <v>34</v>
      </c>
      <c r="AX189" s="12" t="s">
        <v>71</v>
      </c>
      <c r="AY189" s="254" t="s">
        <v>125</v>
      </c>
    </row>
    <row r="190" spans="2:51" s="12" customFormat="1" ht="13.5">
      <c r="B190" s="244"/>
      <c r="C190" s="245"/>
      <c r="D190" s="231" t="s">
        <v>142</v>
      </c>
      <c r="E190" s="246" t="s">
        <v>21</v>
      </c>
      <c r="F190" s="247" t="s">
        <v>418</v>
      </c>
      <c r="G190" s="245"/>
      <c r="H190" s="248">
        <v>3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142</v>
      </c>
      <c r="AU190" s="254" t="s">
        <v>134</v>
      </c>
      <c r="AV190" s="12" t="s">
        <v>134</v>
      </c>
      <c r="AW190" s="12" t="s">
        <v>34</v>
      </c>
      <c r="AX190" s="12" t="s">
        <v>71</v>
      </c>
      <c r="AY190" s="254" t="s">
        <v>125</v>
      </c>
    </row>
    <row r="191" spans="2:51" s="12" customFormat="1" ht="13.5">
      <c r="B191" s="244"/>
      <c r="C191" s="245"/>
      <c r="D191" s="231" t="s">
        <v>142</v>
      </c>
      <c r="E191" s="246" t="s">
        <v>21</v>
      </c>
      <c r="F191" s="247" t="s">
        <v>419</v>
      </c>
      <c r="G191" s="245"/>
      <c r="H191" s="248">
        <v>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142</v>
      </c>
      <c r="AU191" s="254" t="s">
        <v>134</v>
      </c>
      <c r="AV191" s="12" t="s">
        <v>134</v>
      </c>
      <c r="AW191" s="12" t="s">
        <v>34</v>
      </c>
      <c r="AX191" s="12" t="s">
        <v>71</v>
      </c>
      <c r="AY191" s="254" t="s">
        <v>125</v>
      </c>
    </row>
    <row r="192" spans="2:51" s="12" customFormat="1" ht="13.5">
      <c r="B192" s="244"/>
      <c r="C192" s="245"/>
      <c r="D192" s="231" t="s">
        <v>142</v>
      </c>
      <c r="E192" s="246" t="s">
        <v>21</v>
      </c>
      <c r="F192" s="247" t="s">
        <v>420</v>
      </c>
      <c r="G192" s="245"/>
      <c r="H192" s="248">
        <v>8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142</v>
      </c>
      <c r="AU192" s="254" t="s">
        <v>134</v>
      </c>
      <c r="AV192" s="12" t="s">
        <v>134</v>
      </c>
      <c r="AW192" s="12" t="s">
        <v>34</v>
      </c>
      <c r="AX192" s="12" t="s">
        <v>71</v>
      </c>
      <c r="AY192" s="254" t="s">
        <v>125</v>
      </c>
    </row>
    <row r="193" spans="2:51" s="12" customFormat="1" ht="13.5">
      <c r="B193" s="244"/>
      <c r="C193" s="245"/>
      <c r="D193" s="231" t="s">
        <v>142</v>
      </c>
      <c r="E193" s="246" t="s">
        <v>21</v>
      </c>
      <c r="F193" s="247" t="s">
        <v>421</v>
      </c>
      <c r="G193" s="245"/>
      <c r="H193" s="248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142</v>
      </c>
      <c r="AU193" s="254" t="s">
        <v>134</v>
      </c>
      <c r="AV193" s="12" t="s">
        <v>134</v>
      </c>
      <c r="AW193" s="12" t="s">
        <v>34</v>
      </c>
      <c r="AX193" s="12" t="s">
        <v>71</v>
      </c>
      <c r="AY193" s="254" t="s">
        <v>125</v>
      </c>
    </row>
    <row r="194" spans="2:51" s="12" customFormat="1" ht="13.5">
      <c r="B194" s="244"/>
      <c r="C194" s="245"/>
      <c r="D194" s="231" t="s">
        <v>142</v>
      </c>
      <c r="E194" s="246" t="s">
        <v>21</v>
      </c>
      <c r="F194" s="247" t="s">
        <v>422</v>
      </c>
      <c r="G194" s="245"/>
      <c r="H194" s="248">
        <v>2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142</v>
      </c>
      <c r="AU194" s="254" t="s">
        <v>134</v>
      </c>
      <c r="AV194" s="12" t="s">
        <v>134</v>
      </c>
      <c r="AW194" s="12" t="s">
        <v>34</v>
      </c>
      <c r="AX194" s="12" t="s">
        <v>71</v>
      </c>
      <c r="AY194" s="254" t="s">
        <v>125</v>
      </c>
    </row>
    <row r="195" spans="2:51" s="12" customFormat="1" ht="13.5">
      <c r="B195" s="244"/>
      <c r="C195" s="245"/>
      <c r="D195" s="231" t="s">
        <v>142</v>
      </c>
      <c r="E195" s="246" t="s">
        <v>21</v>
      </c>
      <c r="F195" s="247" t="s">
        <v>423</v>
      </c>
      <c r="G195" s="245"/>
      <c r="H195" s="248">
        <v>4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142</v>
      </c>
      <c r="AU195" s="254" t="s">
        <v>134</v>
      </c>
      <c r="AV195" s="12" t="s">
        <v>134</v>
      </c>
      <c r="AW195" s="12" t="s">
        <v>34</v>
      </c>
      <c r="AX195" s="12" t="s">
        <v>71</v>
      </c>
      <c r="AY195" s="254" t="s">
        <v>125</v>
      </c>
    </row>
    <row r="196" spans="2:51" s="12" customFormat="1" ht="13.5">
      <c r="B196" s="244"/>
      <c r="C196" s="245"/>
      <c r="D196" s="231" t="s">
        <v>142</v>
      </c>
      <c r="E196" s="246" t="s">
        <v>21</v>
      </c>
      <c r="F196" s="247" t="s">
        <v>424</v>
      </c>
      <c r="G196" s="245"/>
      <c r="H196" s="248">
        <v>5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142</v>
      </c>
      <c r="AU196" s="254" t="s">
        <v>134</v>
      </c>
      <c r="AV196" s="12" t="s">
        <v>134</v>
      </c>
      <c r="AW196" s="12" t="s">
        <v>34</v>
      </c>
      <c r="AX196" s="12" t="s">
        <v>71</v>
      </c>
      <c r="AY196" s="254" t="s">
        <v>125</v>
      </c>
    </row>
    <row r="197" spans="2:51" s="12" customFormat="1" ht="13.5">
      <c r="B197" s="244"/>
      <c r="C197" s="245"/>
      <c r="D197" s="231" t="s">
        <v>142</v>
      </c>
      <c r="E197" s="246" t="s">
        <v>21</v>
      </c>
      <c r="F197" s="247" t="s">
        <v>425</v>
      </c>
      <c r="G197" s="245"/>
      <c r="H197" s="248">
        <v>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142</v>
      </c>
      <c r="AU197" s="254" t="s">
        <v>134</v>
      </c>
      <c r="AV197" s="12" t="s">
        <v>134</v>
      </c>
      <c r="AW197" s="12" t="s">
        <v>34</v>
      </c>
      <c r="AX197" s="12" t="s">
        <v>71</v>
      </c>
      <c r="AY197" s="254" t="s">
        <v>125</v>
      </c>
    </row>
    <row r="198" spans="2:51" s="12" customFormat="1" ht="13.5">
      <c r="B198" s="244"/>
      <c r="C198" s="245"/>
      <c r="D198" s="231" t="s">
        <v>142</v>
      </c>
      <c r="E198" s="246" t="s">
        <v>21</v>
      </c>
      <c r="F198" s="247" t="s">
        <v>426</v>
      </c>
      <c r="G198" s="245"/>
      <c r="H198" s="248">
        <v>4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AT198" s="254" t="s">
        <v>142</v>
      </c>
      <c r="AU198" s="254" t="s">
        <v>134</v>
      </c>
      <c r="AV198" s="12" t="s">
        <v>134</v>
      </c>
      <c r="AW198" s="12" t="s">
        <v>34</v>
      </c>
      <c r="AX198" s="12" t="s">
        <v>71</v>
      </c>
      <c r="AY198" s="254" t="s">
        <v>125</v>
      </c>
    </row>
    <row r="199" spans="2:65" s="1" customFormat="1" ht="22.8" customHeight="1">
      <c r="B199" s="44"/>
      <c r="C199" s="219" t="s">
        <v>243</v>
      </c>
      <c r="D199" s="219" t="s">
        <v>128</v>
      </c>
      <c r="E199" s="220" t="s">
        <v>427</v>
      </c>
      <c r="F199" s="221" t="s">
        <v>428</v>
      </c>
      <c r="G199" s="222" t="s">
        <v>414</v>
      </c>
      <c r="H199" s="223">
        <v>14.4</v>
      </c>
      <c r="I199" s="224"/>
      <c r="J199" s="225">
        <f>ROUND(I199*H199,2)</f>
        <v>0</v>
      </c>
      <c r="K199" s="221" t="s">
        <v>132</v>
      </c>
      <c r="L199" s="70"/>
      <c r="M199" s="226" t="s">
        <v>21</v>
      </c>
      <c r="N199" s="227" t="s">
        <v>43</v>
      </c>
      <c r="O199" s="45"/>
      <c r="P199" s="228">
        <f>O199*H199</f>
        <v>0</v>
      </c>
      <c r="Q199" s="228">
        <v>0</v>
      </c>
      <c r="R199" s="228">
        <f>Q199*H199</f>
        <v>0</v>
      </c>
      <c r="S199" s="228">
        <v>0.011</v>
      </c>
      <c r="T199" s="229">
        <f>S199*H199</f>
        <v>0.15839999999999999</v>
      </c>
      <c r="AR199" s="22" t="s">
        <v>133</v>
      </c>
      <c r="AT199" s="22" t="s">
        <v>128</v>
      </c>
      <c r="AU199" s="22" t="s">
        <v>134</v>
      </c>
      <c r="AY199" s="22" t="s">
        <v>125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22" t="s">
        <v>134</v>
      </c>
      <c r="BK199" s="230">
        <f>ROUND(I199*H199,2)</f>
        <v>0</v>
      </c>
      <c r="BL199" s="22" t="s">
        <v>133</v>
      </c>
      <c r="BM199" s="22" t="s">
        <v>429</v>
      </c>
    </row>
    <row r="200" spans="2:47" s="1" customFormat="1" ht="13.5">
      <c r="B200" s="44"/>
      <c r="C200" s="72"/>
      <c r="D200" s="231" t="s">
        <v>136</v>
      </c>
      <c r="E200" s="72"/>
      <c r="F200" s="232" t="s">
        <v>430</v>
      </c>
      <c r="G200" s="72"/>
      <c r="H200" s="72"/>
      <c r="I200" s="189"/>
      <c r="J200" s="72"/>
      <c r="K200" s="72"/>
      <c r="L200" s="70"/>
      <c r="M200" s="233"/>
      <c r="N200" s="45"/>
      <c r="O200" s="45"/>
      <c r="P200" s="45"/>
      <c r="Q200" s="45"/>
      <c r="R200" s="45"/>
      <c r="S200" s="45"/>
      <c r="T200" s="93"/>
      <c r="AT200" s="22" t="s">
        <v>136</v>
      </c>
      <c r="AU200" s="22" t="s">
        <v>134</v>
      </c>
    </row>
    <row r="201" spans="2:51" s="11" customFormat="1" ht="13.5">
      <c r="B201" s="234"/>
      <c r="C201" s="235"/>
      <c r="D201" s="231" t="s">
        <v>142</v>
      </c>
      <c r="E201" s="236" t="s">
        <v>21</v>
      </c>
      <c r="F201" s="237" t="s">
        <v>431</v>
      </c>
      <c r="G201" s="235"/>
      <c r="H201" s="236" t="s">
        <v>21</v>
      </c>
      <c r="I201" s="238"/>
      <c r="J201" s="235"/>
      <c r="K201" s="235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142</v>
      </c>
      <c r="AU201" s="243" t="s">
        <v>134</v>
      </c>
      <c r="AV201" s="11" t="s">
        <v>79</v>
      </c>
      <c r="AW201" s="11" t="s">
        <v>34</v>
      </c>
      <c r="AX201" s="11" t="s">
        <v>71</v>
      </c>
      <c r="AY201" s="243" t="s">
        <v>125</v>
      </c>
    </row>
    <row r="202" spans="2:51" s="12" customFormat="1" ht="13.5">
      <c r="B202" s="244"/>
      <c r="C202" s="245"/>
      <c r="D202" s="231" t="s">
        <v>142</v>
      </c>
      <c r="E202" s="246" t="s">
        <v>21</v>
      </c>
      <c r="F202" s="247" t="s">
        <v>432</v>
      </c>
      <c r="G202" s="245"/>
      <c r="H202" s="248">
        <v>2.4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142</v>
      </c>
      <c r="AU202" s="254" t="s">
        <v>134</v>
      </c>
      <c r="AV202" s="12" t="s">
        <v>134</v>
      </c>
      <c r="AW202" s="12" t="s">
        <v>34</v>
      </c>
      <c r="AX202" s="12" t="s">
        <v>71</v>
      </c>
      <c r="AY202" s="254" t="s">
        <v>125</v>
      </c>
    </row>
    <row r="203" spans="2:51" s="12" customFormat="1" ht="13.5">
      <c r="B203" s="244"/>
      <c r="C203" s="245"/>
      <c r="D203" s="231" t="s">
        <v>142</v>
      </c>
      <c r="E203" s="246" t="s">
        <v>21</v>
      </c>
      <c r="F203" s="247" t="s">
        <v>433</v>
      </c>
      <c r="G203" s="245"/>
      <c r="H203" s="248">
        <v>2.4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142</v>
      </c>
      <c r="AU203" s="254" t="s">
        <v>134</v>
      </c>
      <c r="AV203" s="12" t="s">
        <v>134</v>
      </c>
      <c r="AW203" s="12" t="s">
        <v>34</v>
      </c>
      <c r="AX203" s="12" t="s">
        <v>71</v>
      </c>
      <c r="AY203" s="254" t="s">
        <v>125</v>
      </c>
    </row>
    <row r="204" spans="2:51" s="12" customFormat="1" ht="13.5">
      <c r="B204" s="244"/>
      <c r="C204" s="245"/>
      <c r="D204" s="231" t="s">
        <v>142</v>
      </c>
      <c r="E204" s="246" t="s">
        <v>21</v>
      </c>
      <c r="F204" s="247" t="s">
        <v>434</v>
      </c>
      <c r="G204" s="245"/>
      <c r="H204" s="248">
        <v>2.4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142</v>
      </c>
      <c r="AU204" s="254" t="s">
        <v>134</v>
      </c>
      <c r="AV204" s="12" t="s">
        <v>134</v>
      </c>
      <c r="AW204" s="12" t="s">
        <v>34</v>
      </c>
      <c r="AX204" s="12" t="s">
        <v>71</v>
      </c>
      <c r="AY204" s="254" t="s">
        <v>125</v>
      </c>
    </row>
    <row r="205" spans="2:51" s="12" customFormat="1" ht="13.5">
      <c r="B205" s="244"/>
      <c r="C205" s="245"/>
      <c r="D205" s="231" t="s">
        <v>142</v>
      </c>
      <c r="E205" s="246" t="s">
        <v>21</v>
      </c>
      <c r="F205" s="247" t="s">
        <v>435</v>
      </c>
      <c r="G205" s="245"/>
      <c r="H205" s="248">
        <v>4.8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142</v>
      </c>
      <c r="AU205" s="254" t="s">
        <v>134</v>
      </c>
      <c r="AV205" s="12" t="s">
        <v>134</v>
      </c>
      <c r="AW205" s="12" t="s">
        <v>34</v>
      </c>
      <c r="AX205" s="12" t="s">
        <v>71</v>
      </c>
      <c r="AY205" s="254" t="s">
        <v>125</v>
      </c>
    </row>
    <row r="206" spans="2:51" s="12" customFormat="1" ht="13.5">
      <c r="B206" s="244"/>
      <c r="C206" s="245"/>
      <c r="D206" s="231" t="s">
        <v>142</v>
      </c>
      <c r="E206" s="246" t="s">
        <v>21</v>
      </c>
      <c r="F206" s="247" t="s">
        <v>436</v>
      </c>
      <c r="G206" s="245"/>
      <c r="H206" s="248">
        <v>2.4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142</v>
      </c>
      <c r="AU206" s="254" t="s">
        <v>134</v>
      </c>
      <c r="AV206" s="12" t="s">
        <v>134</v>
      </c>
      <c r="AW206" s="12" t="s">
        <v>34</v>
      </c>
      <c r="AX206" s="12" t="s">
        <v>71</v>
      </c>
      <c r="AY206" s="254" t="s">
        <v>125</v>
      </c>
    </row>
    <row r="207" spans="2:65" s="1" customFormat="1" ht="22.8" customHeight="1">
      <c r="B207" s="44"/>
      <c r="C207" s="219" t="s">
        <v>262</v>
      </c>
      <c r="D207" s="219" t="s">
        <v>128</v>
      </c>
      <c r="E207" s="220" t="s">
        <v>437</v>
      </c>
      <c r="F207" s="221" t="s">
        <v>438</v>
      </c>
      <c r="G207" s="222" t="s">
        <v>131</v>
      </c>
      <c r="H207" s="223">
        <v>302.883</v>
      </c>
      <c r="I207" s="224"/>
      <c r="J207" s="225">
        <f>ROUND(I207*H207,2)</f>
        <v>0</v>
      </c>
      <c r="K207" s="221" t="s">
        <v>132</v>
      </c>
      <c r="L207" s="70"/>
      <c r="M207" s="226" t="s">
        <v>21</v>
      </c>
      <c r="N207" s="227" t="s">
        <v>43</v>
      </c>
      <c r="O207" s="45"/>
      <c r="P207" s="228">
        <f>O207*H207</f>
        <v>0</v>
      </c>
      <c r="Q207" s="228">
        <v>0</v>
      </c>
      <c r="R207" s="228">
        <f>Q207*H207</f>
        <v>0</v>
      </c>
      <c r="S207" s="228">
        <v>0.068</v>
      </c>
      <c r="T207" s="229">
        <f>S207*H207</f>
        <v>20.596044</v>
      </c>
      <c r="AR207" s="22" t="s">
        <v>133</v>
      </c>
      <c r="AT207" s="22" t="s">
        <v>128</v>
      </c>
      <c r="AU207" s="22" t="s">
        <v>134</v>
      </c>
      <c r="AY207" s="22" t="s">
        <v>125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22" t="s">
        <v>134</v>
      </c>
      <c r="BK207" s="230">
        <f>ROUND(I207*H207,2)</f>
        <v>0</v>
      </c>
      <c r="BL207" s="22" t="s">
        <v>133</v>
      </c>
      <c r="BM207" s="22" t="s">
        <v>439</v>
      </c>
    </row>
    <row r="208" spans="2:47" s="1" customFormat="1" ht="13.5">
      <c r="B208" s="44"/>
      <c r="C208" s="72"/>
      <c r="D208" s="231" t="s">
        <v>136</v>
      </c>
      <c r="E208" s="72"/>
      <c r="F208" s="232" t="s">
        <v>440</v>
      </c>
      <c r="G208" s="72"/>
      <c r="H208" s="72"/>
      <c r="I208" s="189"/>
      <c r="J208" s="72"/>
      <c r="K208" s="72"/>
      <c r="L208" s="70"/>
      <c r="M208" s="233"/>
      <c r="N208" s="45"/>
      <c r="O208" s="45"/>
      <c r="P208" s="45"/>
      <c r="Q208" s="45"/>
      <c r="R208" s="45"/>
      <c r="S208" s="45"/>
      <c r="T208" s="93"/>
      <c r="AT208" s="22" t="s">
        <v>136</v>
      </c>
      <c r="AU208" s="22" t="s">
        <v>134</v>
      </c>
    </row>
    <row r="209" spans="2:51" s="11" customFormat="1" ht="13.5">
      <c r="B209" s="234"/>
      <c r="C209" s="235"/>
      <c r="D209" s="231" t="s">
        <v>142</v>
      </c>
      <c r="E209" s="236" t="s">
        <v>21</v>
      </c>
      <c r="F209" s="237" t="s">
        <v>143</v>
      </c>
      <c r="G209" s="235"/>
      <c r="H209" s="236" t="s">
        <v>21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142</v>
      </c>
      <c r="AU209" s="243" t="s">
        <v>134</v>
      </c>
      <c r="AV209" s="11" t="s">
        <v>79</v>
      </c>
      <c r="AW209" s="11" t="s">
        <v>34</v>
      </c>
      <c r="AX209" s="11" t="s">
        <v>71</v>
      </c>
      <c r="AY209" s="243" t="s">
        <v>125</v>
      </c>
    </row>
    <row r="210" spans="2:51" s="12" customFormat="1" ht="13.5">
      <c r="B210" s="244"/>
      <c r="C210" s="245"/>
      <c r="D210" s="231" t="s">
        <v>142</v>
      </c>
      <c r="E210" s="246" t="s">
        <v>21</v>
      </c>
      <c r="F210" s="247" t="s">
        <v>329</v>
      </c>
      <c r="G210" s="245"/>
      <c r="H210" s="248">
        <v>9.212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142</v>
      </c>
      <c r="AU210" s="254" t="s">
        <v>134</v>
      </c>
      <c r="AV210" s="12" t="s">
        <v>134</v>
      </c>
      <c r="AW210" s="12" t="s">
        <v>34</v>
      </c>
      <c r="AX210" s="12" t="s">
        <v>71</v>
      </c>
      <c r="AY210" s="254" t="s">
        <v>125</v>
      </c>
    </row>
    <row r="211" spans="2:51" s="12" customFormat="1" ht="13.5">
      <c r="B211" s="244"/>
      <c r="C211" s="245"/>
      <c r="D211" s="231" t="s">
        <v>142</v>
      </c>
      <c r="E211" s="246" t="s">
        <v>21</v>
      </c>
      <c r="F211" s="247" t="s">
        <v>330</v>
      </c>
      <c r="G211" s="245"/>
      <c r="H211" s="248">
        <v>-1.388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142</v>
      </c>
      <c r="AU211" s="254" t="s">
        <v>134</v>
      </c>
      <c r="AV211" s="12" t="s">
        <v>134</v>
      </c>
      <c r="AW211" s="12" t="s">
        <v>34</v>
      </c>
      <c r="AX211" s="12" t="s">
        <v>71</v>
      </c>
      <c r="AY211" s="254" t="s">
        <v>125</v>
      </c>
    </row>
    <row r="212" spans="2:51" s="12" customFormat="1" ht="13.5">
      <c r="B212" s="244"/>
      <c r="C212" s="245"/>
      <c r="D212" s="231" t="s">
        <v>142</v>
      </c>
      <c r="E212" s="246" t="s">
        <v>21</v>
      </c>
      <c r="F212" s="247" t="s">
        <v>331</v>
      </c>
      <c r="G212" s="245"/>
      <c r="H212" s="248">
        <v>1.586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AT212" s="254" t="s">
        <v>142</v>
      </c>
      <c r="AU212" s="254" t="s">
        <v>134</v>
      </c>
      <c r="AV212" s="12" t="s">
        <v>134</v>
      </c>
      <c r="AW212" s="12" t="s">
        <v>34</v>
      </c>
      <c r="AX212" s="12" t="s">
        <v>71</v>
      </c>
      <c r="AY212" s="254" t="s">
        <v>125</v>
      </c>
    </row>
    <row r="213" spans="2:51" s="12" customFormat="1" ht="13.5">
      <c r="B213" s="244"/>
      <c r="C213" s="245"/>
      <c r="D213" s="231" t="s">
        <v>142</v>
      </c>
      <c r="E213" s="246" t="s">
        <v>21</v>
      </c>
      <c r="F213" s="247" t="s">
        <v>332</v>
      </c>
      <c r="G213" s="245"/>
      <c r="H213" s="248">
        <v>17.991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142</v>
      </c>
      <c r="AU213" s="254" t="s">
        <v>134</v>
      </c>
      <c r="AV213" s="12" t="s">
        <v>134</v>
      </c>
      <c r="AW213" s="12" t="s">
        <v>34</v>
      </c>
      <c r="AX213" s="12" t="s">
        <v>71</v>
      </c>
      <c r="AY213" s="254" t="s">
        <v>125</v>
      </c>
    </row>
    <row r="214" spans="2:51" s="12" customFormat="1" ht="13.5">
      <c r="B214" s="244"/>
      <c r="C214" s="245"/>
      <c r="D214" s="231" t="s">
        <v>142</v>
      </c>
      <c r="E214" s="246" t="s">
        <v>21</v>
      </c>
      <c r="F214" s="247" t="s">
        <v>333</v>
      </c>
      <c r="G214" s="245"/>
      <c r="H214" s="248">
        <v>-3.258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142</v>
      </c>
      <c r="AU214" s="254" t="s">
        <v>134</v>
      </c>
      <c r="AV214" s="12" t="s">
        <v>134</v>
      </c>
      <c r="AW214" s="12" t="s">
        <v>34</v>
      </c>
      <c r="AX214" s="12" t="s">
        <v>71</v>
      </c>
      <c r="AY214" s="254" t="s">
        <v>125</v>
      </c>
    </row>
    <row r="215" spans="2:51" s="12" customFormat="1" ht="13.5">
      <c r="B215" s="244"/>
      <c r="C215" s="245"/>
      <c r="D215" s="231" t="s">
        <v>142</v>
      </c>
      <c r="E215" s="246" t="s">
        <v>21</v>
      </c>
      <c r="F215" s="247" t="s">
        <v>334</v>
      </c>
      <c r="G215" s="245"/>
      <c r="H215" s="248">
        <v>45.865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142</v>
      </c>
      <c r="AU215" s="254" t="s">
        <v>134</v>
      </c>
      <c r="AV215" s="12" t="s">
        <v>134</v>
      </c>
      <c r="AW215" s="12" t="s">
        <v>34</v>
      </c>
      <c r="AX215" s="12" t="s">
        <v>71</v>
      </c>
      <c r="AY215" s="254" t="s">
        <v>125</v>
      </c>
    </row>
    <row r="216" spans="2:51" s="12" customFormat="1" ht="13.5">
      <c r="B216" s="244"/>
      <c r="C216" s="245"/>
      <c r="D216" s="231" t="s">
        <v>142</v>
      </c>
      <c r="E216" s="246" t="s">
        <v>21</v>
      </c>
      <c r="F216" s="247" t="s">
        <v>335</v>
      </c>
      <c r="G216" s="245"/>
      <c r="H216" s="248">
        <v>-0.257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142</v>
      </c>
      <c r="AU216" s="254" t="s">
        <v>134</v>
      </c>
      <c r="AV216" s="12" t="s">
        <v>134</v>
      </c>
      <c r="AW216" s="12" t="s">
        <v>34</v>
      </c>
      <c r="AX216" s="12" t="s">
        <v>71</v>
      </c>
      <c r="AY216" s="254" t="s">
        <v>125</v>
      </c>
    </row>
    <row r="217" spans="2:51" s="12" customFormat="1" ht="13.5">
      <c r="B217" s="244"/>
      <c r="C217" s="245"/>
      <c r="D217" s="231" t="s">
        <v>142</v>
      </c>
      <c r="E217" s="246" t="s">
        <v>21</v>
      </c>
      <c r="F217" s="247" t="s">
        <v>336</v>
      </c>
      <c r="G217" s="245"/>
      <c r="H217" s="248">
        <v>-8.688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AT217" s="254" t="s">
        <v>142</v>
      </c>
      <c r="AU217" s="254" t="s">
        <v>134</v>
      </c>
      <c r="AV217" s="12" t="s">
        <v>134</v>
      </c>
      <c r="AW217" s="12" t="s">
        <v>34</v>
      </c>
      <c r="AX217" s="12" t="s">
        <v>71</v>
      </c>
      <c r="AY217" s="254" t="s">
        <v>125</v>
      </c>
    </row>
    <row r="218" spans="2:51" s="12" customFormat="1" ht="13.5">
      <c r="B218" s="244"/>
      <c r="C218" s="245"/>
      <c r="D218" s="231" t="s">
        <v>142</v>
      </c>
      <c r="E218" s="246" t="s">
        <v>21</v>
      </c>
      <c r="F218" s="247" t="s">
        <v>337</v>
      </c>
      <c r="G218" s="245"/>
      <c r="H218" s="248">
        <v>0.778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142</v>
      </c>
      <c r="AU218" s="254" t="s">
        <v>134</v>
      </c>
      <c r="AV218" s="12" t="s">
        <v>134</v>
      </c>
      <c r="AW218" s="12" t="s">
        <v>34</v>
      </c>
      <c r="AX218" s="12" t="s">
        <v>71</v>
      </c>
      <c r="AY218" s="254" t="s">
        <v>125</v>
      </c>
    </row>
    <row r="219" spans="2:51" s="12" customFormat="1" ht="13.5">
      <c r="B219" s="244"/>
      <c r="C219" s="245"/>
      <c r="D219" s="231" t="s">
        <v>142</v>
      </c>
      <c r="E219" s="246" t="s">
        <v>21</v>
      </c>
      <c r="F219" s="247" t="s">
        <v>338</v>
      </c>
      <c r="G219" s="245"/>
      <c r="H219" s="248">
        <v>28.489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142</v>
      </c>
      <c r="AU219" s="254" t="s">
        <v>134</v>
      </c>
      <c r="AV219" s="12" t="s">
        <v>134</v>
      </c>
      <c r="AW219" s="12" t="s">
        <v>34</v>
      </c>
      <c r="AX219" s="12" t="s">
        <v>71</v>
      </c>
      <c r="AY219" s="254" t="s">
        <v>125</v>
      </c>
    </row>
    <row r="220" spans="2:51" s="12" customFormat="1" ht="13.5">
      <c r="B220" s="244"/>
      <c r="C220" s="245"/>
      <c r="D220" s="231" t="s">
        <v>142</v>
      </c>
      <c r="E220" s="246" t="s">
        <v>21</v>
      </c>
      <c r="F220" s="247" t="s">
        <v>339</v>
      </c>
      <c r="G220" s="245"/>
      <c r="H220" s="248">
        <v>-3.62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142</v>
      </c>
      <c r="AU220" s="254" t="s">
        <v>134</v>
      </c>
      <c r="AV220" s="12" t="s">
        <v>134</v>
      </c>
      <c r="AW220" s="12" t="s">
        <v>34</v>
      </c>
      <c r="AX220" s="12" t="s">
        <v>71</v>
      </c>
      <c r="AY220" s="254" t="s">
        <v>125</v>
      </c>
    </row>
    <row r="221" spans="2:51" s="12" customFormat="1" ht="13.5">
      <c r="B221" s="244"/>
      <c r="C221" s="245"/>
      <c r="D221" s="231" t="s">
        <v>142</v>
      </c>
      <c r="E221" s="246" t="s">
        <v>21</v>
      </c>
      <c r="F221" s="247" t="s">
        <v>340</v>
      </c>
      <c r="G221" s="245"/>
      <c r="H221" s="248">
        <v>30.32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142</v>
      </c>
      <c r="AU221" s="254" t="s">
        <v>134</v>
      </c>
      <c r="AV221" s="12" t="s">
        <v>134</v>
      </c>
      <c r="AW221" s="12" t="s">
        <v>34</v>
      </c>
      <c r="AX221" s="12" t="s">
        <v>71</v>
      </c>
      <c r="AY221" s="254" t="s">
        <v>125</v>
      </c>
    </row>
    <row r="222" spans="2:51" s="12" customFormat="1" ht="13.5">
      <c r="B222" s="244"/>
      <c r="C222" s="245"/>
      <c r="D222" s="231" t="s">
        <v>142</v>
      </c>
      <c r="E222" s="246" t="s">
        <v>21</v>
      </c>
      <c r="F222" s="247" t="s">
        <v>341</v>
      </c>
      <c r="G222" s="245"/>
      <c r="H222" s="248">
        <v>-3.911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142</v>
      </c>
      <c r="AU222" s="254" t="s">
        <v>134</v>
      </c>
      <c r="AV222" s="12" t="s">
        <v>134</v>
      </c>
      <c r="AW222" s="12" t="s">
        <v>34</v>
      </c>
      <c r="AX222" s="12" t="s">
        <v>71</v>
      </c>
      <c r="AY222" s="254" t="s">
        <v>125</v>
      </c>
    </row>
    <row r="223" spans="2:51" s="12" customFormat="1" ht="13.5">
      <c r="B223" s="244"/>
      <c r="C223" s="245"/>
      <c r="D223" s="231" t="s">
        <v>142</v>
      </c>
      <c r="E223" s="246" t="s">
        <v>21</v>
      </c>
      <c r="F223" s="247" t="s">
        <v>342</v>
      </c>
      <c r="G223" s="245"/>
      <c r="H223" s="248">
        <v>1.107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142</v>
      </c>
      <c r="AU223" s="254" t="s">
        <v>134</v>
      </c>
      <c r="AV223" s="12" t="s">
        <v>134</v>
      </c>
      <c r="AW223" s="12" t="s">
        <v>34</v>
      </c>
      <c r="AX223" s="12" t="s">
        <v>71</v>
      </c>
      <c r="AY223" s="254" t="s">
        <v>125</v>
      </c>
    </row>
    <row r="224" spans="2:51" s="12" customFormat="1" ht="13.5">
      <c r="B224" s="244"/>
      <c r="C224" s="245"/>
      <c r="D224" s="231" t="s">
        <v>142</v>
      </c>
      <c r="E224" s="246" t="s">
        <v>21</v>
      </c>
      <c r="F224" s="247" t="s">
        <v>343</v>
      </c>
      <c r="G224" s="245"/>
      <c r="H224" s="248">
        <v>9.083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142</v>
      </c>
      <c r="AU224" s="254" t="s">
        <v>134</v>
      </c>
      <c r="AV224" s="12" t="s">
        <v>134</v>
      </c>
      <c r="AW224" s="12" t="s">
        <v>34</v>
      </c>
      <c r="AX224" s="12" t="s">
        <v>71</v>
      </c>
      <c r="AY224" s="254" t="s">
        <v>125</v>
      </c>
    </row>
    <row r="225" spans="2:51" s="12" customFormat="1" ht="13.5">
      <c r="B225" s="244"/>
      <c r="C225" s="245"/>
      <c r="D225" s="231" t="s">
        <v>142</v>
      </c>
      <c r="E225" s="246" t="s">
        <v>21</v>
      </c>
      <c r="F225" s="247" t="s">
        <v>344</v>
      </c>
      <c r="G225" s="245"/>
      <c r="H225" s="248">
        <v>9.743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142</v>
      </c>
      <c r="AU225" s="254" t="s">
        <v>134</v>
      </c>
      <c r="AV225" s="12" t="s">
        <v>134</v>
      </c>
      <c r="AW225" s="12" t="s">
        <v>34</v>
      </c>
      <c r="AX225" s="12" t="s">
        <v>71</v>
      </c>
      <c r="AY225" s="254" t="s">
        <v>125</v>
      </c>
    </row>
    <row r="226" spans="2:51" s="12" customFormat="1" ht="13.5">
      <c r="B226" s="244"/>
      <c r="C226" s="245"/>
      <c r="D226" s="231" t="s">
        <v>142</v>
      </c>
      <c r="E226" s="246" t="s">
        <v>21</v>
      </c>
      <c r="F226" s="247" t="s">
        <v>345</v>
      </c>
      <c r="G226" s="245"/>
      <c r="H226" s="248">
        <v>-1.018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AT226" s="254" t="s">
        <v>142</v>
      </c>
      <c r="AU226" s="254" t="s">
        <v>134</v>
      </c>
      <c r="AV226" s="12" t="s">
        <v>134</v>
      </c>
      <c r="AW226" s="12" t="s">
        <v>34</v>
      </c>
      <c r="AX226" s="12" t="s">
        <v>71</v>
      </c>
      <c r="AY226" s="254" t="s">
        <v>125</v>
      </c>
    </row>
    <row r="227" spans="2:51" s="12" customFormat="1" ht="13.5">
      <c r="B227" s="244"/>
      <c r="C227" s="245"/>
      <c r="D227" s="231" t="s">
        <v>142</v>
      </c>
      <c r="E227" s="246" t="s">
        <v>21</v>
      </c>
      <c r="F227" s="247" t="s">
        <v>346</v>
      </c>
      <c r="G227" s="245"/>
      <c r="H227" s="248">
        <v>23.023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142</v>
      </c>
      <c r="AU227" s="254" t="s">
        <v>134</v>
      </c>
      <c r="AV227" s="12" t="s">
        <v>134</v>
      </c>
      <c r="AW227" s="12" t="s">
        <v>34</v>
      </c>
      <c r="AX227" s="12" t="s">
        <v>71</v>
      </c>
      <c r="AY227" s="254" t="s">
        <v>125</v>
      </c>
    </row>
    <row r="228" spans="2:51" s="12" customFormat="1" ht="13.5">
      <c r="B228" s="244"/>
      <c r="C228" s="245"/>
      <c r="D228" s="231" t="s">
        <v>142</v>
      </c>
      <c r="E228" s="246" t="s">
        <v>21</v>
      </c>
      <c r="F228" s="247" t="s">
        <v>347</v>
      </c>
      <c r="G228" s="245"/>
      <c r="H228" s="248">
        <v>-2.566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142</v>
      </c>
      <c r="AU228" s="254" t="s">
        <v>134</v>
      </c>
      <c r="AV228" s="12" t="s">
        <v>134</v>
      </c>
      <c r="AW228" s="12" t="s">
        <v>34</v>
      </c>
      <c r="AX228" s="12" t="s">
        <v>71</v>
      </c>
      <c r="AY228" s="254" t="s">
        <v>125</v>
      </c>
    </row>
    <row r="229" spans="2:51" s="12" customFormat="1" ht="13.5">
      <c r="B229" s="244"/>
      <c r="C229" s="245"/>
      <c r="D229" s="231" t="s">
        <v>142</v>
      </c>
      <c r="E229" s="246" t="s">
        <v>21</v>
      </c>
      <c r="F229" s="247" t="s">
        <v>348</v>
      </c>
      <c r="G229" s="245"/>
      <c r="H229" s="248">
        <v>0.364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142</v>
      </c>
      <c r="AU229" s="254" t="s">
        <v>134</v>
      </c>
      <c r="AV229" s="12" t="s">
        <v>134</v>
      </c>
      <c r="AW229" s="12" t="s">
        <v>34</v>
      </c>
      <c r="AX229" s="12" t="s">
        <v>71</v>
      </c>
      <c r="AY229" s="254" t="s">
        <v>125</v>
      </c>
    </row>
    <row r="230" spans="2:51" s="12" customFormat="1" ht="13.5">
      <c r="B230" s="244"/>
      <c r="C230" s="245"/>
      <c r="D230" s="231" t="s">
        <v>142</v>
      </c>
      <c r="E230" s="246" t="s">
        <v>21</v>
      </c>
      <c r="F230" s="247" t="s">
        <v>349</v>
      </c>
      <c r="G230" s="245"/>
      <c r="H230" s="248">
        <v>2.876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AT230" s="254" t="s">
        <v>142</v>
      </c>
      <c r="AU230" s="254" t="s">
        <v>134</v>
      </c>
      <c r="AV230" s="12" t="s">
        <v>134</v>
      </c>
      <c r="AW230" s="12" t="s">
        <v>34</v>
      </c>
      <c r="AX230" s="12" t="s">
        <v>71</v>
      </c>
      <c r="AY230" s="254" t="s">
        <v>125</v>
      </c>
    </row>
    <row r="231" spans="2:51" s="12" customFormat="1" ht="13.5">
      <c r="B231" s="244"/>
      <c r="C231" s="245"/>
      <c r="D231" s="231" t="s">
        <v>142</v>
      </c>
      <c r="E231" s="246" t="s">
        <v>21</v>
      </c>
      <c r="F231" s="247" t="s">
        <v>350</v>
      </c>
      <c r="G231" s="245"/>
      <c r="H231" s="248">
        <v>11.175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142</v>
      </c>
      <c r="AU231" s="254" t="s">
        <v>134</v>
      </c>
      <c r="AV231" s="12" t="s">
        <v>134</v>
      </c>
      <c r="AW231" s="12" t="s">
        <v>34</v>
      </c>
      <c r="AX231" s="12" t="s">
        <v>71</v>
      </c>
      <c r="AY231" s="254" t="s">
        <v>125</v>
      </c>
    </row>
    <row r="232" spans="2:51" s="12" customFormat="1" ht="13.5">
      <c r="B232" s="244"/>
      <c r="C232" s="245"/>
      <c r="D232" s="231" t="s">
        <v>142</v>
      </c>
      <c r="E232" s="246" t="s">
        <v>21</v>
      </c>
      <c r="F232" s="247" t="s">
        <v>351</v>
      </c>
      <c r="G232" s="245"/>
      <c r="H232" s="248">
        <v>6.601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142</v>
      </c>
      <c r="AU232" s="254" t="s">
        <v>134</v>
      </c>
      <c r="AV232" s="12" t="s">
        <v>134</v>
      </c>
      <c r="AW232" s="12" t="s">
        <v>34</v>
      </c>
      <c r="AX232" s="12" t="s">
        <v>71</v>
      </c>
      <c r="AY232" s="254" t="s">
        <v>125</v>
      </c>
    </row>
    <row r="233" spans="2:51" s="12" customFormat="1" ht="13.5">
      <c r="B233" s="244"/>
      <c r="C233" s="245"/>
      <c r="D233" s="231" t="s">
        <v>142</v>
      </c>
      <c r="E233" s="246" t="s">
        <v>21</v>
      </c>
      <c r="F233" s="247" t="s">
        <v>352</v>
      </c>
      <c r="G233" s="245"/>
      <c r="H233" s="248">
        <v>44.296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142</v>
      </c>
      <c r="AU233" s="254" t="s">
        <v>134</v>
      </c>
      <c r="AV233" s="12" t="s">
        <v>134</v>
      </c>
      <c r="AW233" s="12" t="s">
        <v>34</v>
      </c>
      <c r="AX233" s="12" t="s">
        <v>71</v>
      </c>
      <c r="AY233" s="254" t="s">
        <v>125</v>
      </c>
    </row>
    <row r="234" spans="2:51" s="12" customFormat="1" ht="13.5">
      <c r="B234" s="244"/>
      <c r="C234" s="245"/>
      <c r="D234" s="231" t="s">
        <v>142</v>
      </c>
      <c r="E234" s="246" t="s">
        <v>21</v>
      </c>
      <c r="F234" s="247" t="s">
        <v>353</v>
      </c>
      <c r="G234" s="245"/>
      <c r="H234" s="248">
        <v>-4.831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142</v>
      </c>
      <c r="AU234" s="254" t="s">
        <v>134</v>
      </c>
      <c r="AV234" s="12" t="s">
        <v>134</v>
      </c>
      <c r="AW234" s="12" t="s">
        <v>34</v>
      </c>
      <c r="AX234" s="12" t="s">
        <v>71</v>
      </c>
      <c r="AY234" s="254" t="s">
        <v>125</v>
      </c>
    </row>
    <row r="235" spans="2:51" s="12" customFormat="1" ht="13.5">
      <c r="B235" s="244"/>
      <c r="C235" s="245"/>
      <c r="D235" s="231" t="s">
        <v>142</v>
      </c>
      <c r="E235" s="246" t="s">
        <v>21</v>
      </c>
      <c r="F235" s="247" t="s">
        <v>354</v>
      </c>
      <c r="G235" s="245"/>
      <c r="H235" s="248">
        <v>0.118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142</v>
      </c>
      <c r="AU235" s="254" t="s">
        <v>134</v>
      </c>
      <c r="AV235" s="12" t="s">
        <v>134</v>
      </c>
      <c r="AW235" s="12" t="s">
        <v>34</v>
      </c>
      <c r="AX235" s="12" t="s">
        <v>71</v>
      </c>
      <c r="AY235" s="254" t="s">
        <v>125</v>
      </c>
    </row>
    <row r="236" spans="2:51" s="12" customFormat="1" ht="13.5">
      <c r="B236" s="244"/>
      <c r="C236" s="245"/>
      <c r="D236" s="231" t="s">
        <v>142</v>
      </c>
      <c r="E236" s="246" t="s">
        <v>21</v>
      </c>
      <c r="F236" s="247" t="s">
        <v>355</v>
      </c>
      <c r="G236" s="245"/>
      <c r="H236" s="248">
        <v>2.813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142</v>
      </c>
      <c r="AU236" s="254" t="s">
        <v>134</v>
      </c>
      <c r="AV236" s="12" t="s">
        <v>134</v>
      </c>
      <c r="AW236" s="12" t="s">
        <v>34</v>
      </c>
      <c r="AX236" s="12" t="s">
        <v>71</v>
      </c>
      <c r="AY236" s="254" t="s">
        <v>125</v>
      </c>
    </row>
    <row r="237" spans="2:51" s="12" customFormat="1" ht="13.5">
      <c r="B237" s="244"/>
      <c r="C237" s="245"/>
      <c r="D237" s="231" t="s">
        <v>142</v>
      </c>
      <c r="E237" s="246" t="s">
        <v>21</v>
      </c>
      <c r="F237" s="247" t="s">
        <v>356</v>
      </c>
      <c r="G237" s="245"/>
      <c r="H237" s="248">
        <v>49.066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142</v>
      </c>
      <c r="AU237" s="254" t="s">
        <v>134</v>
      </c>
      <c r="AV237" s="12" t="s">
        <v>134</v>
      </c>
      <c r="AW237" s="12" t="s">
        <v>34</v>
      </c>
      <c r="AX237" s="12" t="s">
        <v>71</v>
      </c>
      <c r="AY237" s="254" t="s">
        <v>125</v>
      </c>
    </row>
    <row r="238" spans="2:51" s="12" customFormat="1" ht="13.5">
      <c r="B238" s="244"/>
      <c r="C238" s="245"/>
      <c r="D238" s="231" t="s">
        <v>142</v>
      </c>
      <c r="E238" s="246" t="s">
        <v>21</v>
      </c>
      <c r="F238" s="247" t="s">
        <v>357</v>
      </c>
      <c r="G238" s="245"/>
      <c r="H238" s="248">
        <v>-5.893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AT238" s="254" t="s">
        <v>142</v>
      </c>
      <c r="AU238" s="254" t="s">
        <v>134</v>
      </c>
      <c r="AV238" s="12" t="s">
        <v>134</v>
      </c>
      <c r="AW238" s="12" t="s">
        <v>34</v>
      </c>
      <c r="AX238" s="12" t="s">
        <v>71</v>
      </c>
      <c r="AY238" s="254" t="s">
        <v>125</v>
      </c>
    </row>
    <row r="239" spans="2:51" s="12" customFormat="1" ht="13.5">
      <c r="B239" s="244"/>
      <c r="C239" s="245"/>
      <c r="D239" s="231" t="s">
        <v>142</v>
      </c>
      <c r="E239" s="246" t="s">
        <v>21</v>
      </c>
      <c r="F239" s="247" t="s">
        <v>358</v>
      </c>
      <c r="G239" s="245"/>
      <c r="H239" s="248">
        <v>6.9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142</v>
      </c>
      <c r="AU239" s="254" t="s">
        <v>134</v>
      </c>
      <c r="AV239" s="12" t="s">
        <v>134</v>
      </c>
      <c r="AW239" s="12" t="s">
        <v>34</v>
      </c>
      <c r="AX239" s="12" t="s">
        <v>71</v>
      </c>
      <c r="AY239" s="254" t="s">
        <v>125</v>
      </c>
    </row>
    <row r="240" spans="2:51" s="12" customFormat="1" ht="13.5">
      <c r="B240" s="244"/>
      <c r="C240" s="245"/>
      <c r="D240" s="231" t="s">
        <v>142</v>
      </c>
      <c r="E240" s="246" t="s">
        <v>21</v>
      </c>
      <c r="F240" s="247" t="s">
        <v>359</v>
      </c>
      <c r="G240" s="245"/>
      <c r="H240" s="248">
        <v>11.295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142</v>
      </c>
      <c r="AU240" s="254" t="s">
        <v>134</v>
      </c>
      <c r="AV240" s="12" t="s">
        <v>134</v>
      </c>
      <c r="AW240" s="12" t="s">
        <v>34</v>
      </c>
      <c r="AX240" s="12" t="s">
        <v>71</v>
      </c>
      <c r="AY240" s="254" t="s">
        <v>125</v>
      </c>
    </row>
    <row r="241" spans="2:51" s="12" customFormat="1" ht="13.5">
      <c r="B241" s="244"/>
      <c r="C241" s="245"/>
      <c r="D241" s="231" t="s">
        <v>142</v>
      </c>
      <c r="E241" s="246" t="s">
        <v>21</v>
      </c>
      <c r="F241" s="247" t="s">
        <v>360</v>
      </c>
      <c r="G241" s="245"/>
      <c r="H241" s="248">
        <v>5.7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142</v>
      </c>
      <c r="AU241" s="254" t="s">
        <v>134</v>
      </c>
      <c r="AV241" s="12" t="s">
        <v>134</v>
      </c>
      <c r="AW241" s="12" t="s">
        <v>34</v>
      </c>
      <c r="AX241" s="12" t="s">
        <v>71</v>
      </c>
      <c r="AY241" s="254" t="s">
        <v>125</v>
      </c>
    </row>
    <row r="242" spans="2:51" s="12" customFormat="1" ht="13.5">
      <c r="B242" s="244"/>
      <c r="C242" s="245"/>
      <c r="D242" s="231" t="s">
        <v>142</v>
      </c>
      <c r="E242" s="246" t="s">
        <v>21</v>
      </c>
      <c r="F242" s="247" t="s">
        <v>361</v>
      </c>
      <c r="G242" s="245"/>
      <c r="H242" s="248">
        <v>2.775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142</v>
      </c>
      <c r="AU242" s="254" t="s">
        <v>134</v>
      </c>
      <c r="AV242" s="12" t="s">
        <v>134</v>
      </c>
      <c r="AW242" s="12" t="s">
        <v>34</v>
      </c>
      <c r="AX242" s="12" t="s">
        <v>71</v>
      </c>
      <c r="AY242" s="254" t="s">
        <v>125</v>
      </c>
    </row>
    <row r="243" spans="2:51" s="12" customFormat="1" ht="13.5">
      <c r="B243" s="244"/>
      <c r="C243" s="245"/>
      <c r="D243" s="231" t="s">
        <v>142</v>
      </c>
      <c r="E243" s="246" t="s">
        <v>21</v>
      </c>
      <c r="F243" s="247" t="s">
        <v>362</v>
      </c>
      <c r="G243" s="245"/>
      <c r="H243" s="248">
        <v>20.737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142</v>
      </c>
      <c r="AU243" s="254" t="s">
        <v>134</v>
      </c>
      <c r="AV243" s="12" t="s">
        <v>134</v>
      </c>
      <c r="AW243" s="12" t="s">
        <v>34</v>
      </c>
      <c r="AX243" s="12" t="s">
        <v>71</v>
      </c>
      <c r="AY243" s="254" t="s">
        <v>125</v>
      </c>
    </row>
    <row r="244" spans="2:51" s="12" customFormat="1" ht="13.5">
      <c r="B244" s="244"/>
      <c r="C244" s="245"/>
      <c r="D244" s="231" t="s">
        <v>142</v>
      </c>
      <c r="E244" s="246" t="s">
        <v>21</v>
      </c>
      <c r="F244" s="247" t="s">
        <v>363</v>
      </c>
      <c r="G244" s="245"/>
      <c r="H244" s="248">
        <v>-3.6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142</v>
      </c>
      <c r="AU244" s="254" t="s">
        <v>134</v>
      </c>
      <c r="AV244" s="12" t="s">
        <v>134</v>
      </c>
      <c r="AW244" s="12" t="s">
        <v>34</v>
      </c>
      <c r="AX244" s="12" t="s">
        <v>71</v>
      </c>
      <c r="AY244" s="254" t="s">
        <v>125</v>
      </c>
    </row>
    <row r="245" spans="2:63" s="10" customFormat="1" ht="29.85" customHeight="1">
      <c r="B245" s="203"/>
      <c r="C245" s="204"/>
      <c r="D245" s="205" t="s">
        <v>70</v>
      </c>
      <c r="E245" s="217" t="s">
        <v>441</v>
      </c>
      <c r="F245" s="217" t="s">
        <v>442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SUM(P246:P254)</f>
        <v>0</v>
      </c>
      <c r="Q245" s="211"/>
      <c r="R245" s="212">
        <f>SUM(R246:R254)</f>
        <v>0</v>
      </c>
      <c r="S245" s="211"/>
      <c r="T245" s="213">
        <f>SUM(T246:T254)</f>
        <v>0</v>
      </c>
      <c r="AR245" s="214" t="s">
        <v>79</v>
      </c>
      <c r="AT245" s="215" t="s">
        <v>70</v>
      </c>
      <c r="AU245" s="215" t="s">
        <v>79</v>
      </c>
      <c r="AY245" s="214" t="s">
        <v>125</v>
      </c>
      <c r="BK245" s="216">
        <f>SUM(BK246:BK254)</f>
        <v>0</v>
      </c>
    </row>
    <row r="246" spans="2:65" s="1" customFormat="1" ht="22.8" customHeight="1">
      <c r="B246" s="44"/>
      <c r="C246" s="219" t="s">
        <v>272</v>
      </c>
      <c r="D246" s="219" t="s">
        <v>128</v>
      </c>
      <c r="E246" s="220" t="s">
        <v>443</v>
      </c>
      <c r="F246" s="221" t="s">
        <v>444</v>
      </c>
      <c r="G246" s="222" t="s">
        <v>265</v>
      </c>
      <c r="H246" s="223">
        <v>23.728</v>
      </c>
      <c r="I246" s="224"/>
      <c r="J246" s="225">
        <f>ROUND(I246*H246,2)</f>
        <v>0</v>
      </c>
      <c r="K246" s="221" t="s">
        <v>132</v>
      </c>
      <c r="L246" s="70"/>
      <c r="M246" s="226" t="s">
        <v>21</v>
      </c>
      <c r="N246" s="227" t="s">
        <v>43</v>
      </c>
      <c r="O246" s="45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AR246" s="22" t="s">
        <v>133</v>
      </c>
      <c r="AT246" s="22" t="s">
        <v>128</v>
      </c>
      <c r="AU246" s="22" t="s">
        <v>134</v>
      </c>
      <c r="AY246" s="22" t="s">
        <v>125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22" t="s">
        <v>134</v>
      </c>
      <c r="BK246" s="230">
        <f>ROUND(I246*H246,2)</f>
        <v>0</v>
      </c>
      <c r="BL246" s="22" t="s">
        <v>133</v>
      </c>
      <c r="BM246" s="22" t="s">
        <v>445</v>
      </c>
    </row>
    <row r="247" spans="2:47" s="1" customFormat="1" ht="13.5">
      <c r="B247" s="44"/>
      <c r="C247" s="72"/>
      <c r="D247" s="231" t="s">
        <v>136</v>
      </c>
      <c r="E247" s="72"/>
      <c r="F247" s="232" t="s">
        <v>446</v>
      </c>
      <c r="G247" s="72"/>
      <c r="H247" s="72"/>
      <c r="I247" s="189"/>
      <c r="J247" s="72"/>
      <c r="K247" s="72"/>
      <c r="L247" s="70"/>
      <c r="M247" s="233"/>
      <c r="N247" s="45"/>
      <c r="O247" s="45"/>
      <c r="P247" s="45"/>
      <c r="Q247" s="45"/>
      <c r="R247" s="45"/>
      <c r="S247" s="45"/>
      <c r="T247" s="93"/>
      <c r="AT247" s="22" t="s">
        <v>136</v>
      </c>
      <c r="AU247" s="22" t="s">
        <v>134</v>
      </c>
    </row>
    <row r="248" spans="2:65" s="1" customFormat="1" ht="22.8" customHeight="1">
      <c r="B248" s="44"/>
      <c r="C248" s="219" t="s">
        <v>280</v>
      </c>
      <c r="D248" s="219" t="s">
        <v>128</v>
      </c>
      <c r="E248" s="220" t="s">
        <v>447</v>
      </c>
      <c r="F248" s="221" t="s">
        <v>448</v>
      </c>
      <c r="G248" s="222" t="s">
        <v>265</v>
      </c>
      <c r="H248" s="223">
        <v>23.728</v>
      </c>
      <c r="I248" s="224"/>
      <c r="J248" s="225">
        <f>ROUND(I248*H248,2)</f>
        <v>0</v>
      </c>
      <c r="K248" s="221" t="s">
        <v>132</v>
      </c>
      <c r="L248" s="70"/>
      <c r="M248" s="226" t="s">
        <v>21</v>
      </c>
      <c r="N248" s="227" t="s">
        <v>43</v>
      </c>
      <c r="O248" s="45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AR248" s="22" t="s">
        <v>133</v>
      </c>
      <c r="AT248" s="22" t="s">
        <v>128</v>
      </c>
      <c r="AU248" s="22" t="s">
        <v>134</v>
      </c>
      <c r="AY248" s="22" t="s">
        <v>125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22" t="s">
        <v>134</v>
      </c>
      <c r="BK248" s="230">
        <f>ROUND(I248*H248,2)</f>
        <v>0</v>
      </c>
      <c r="BL248" s="22" t="s">
        <v>133</v>
      </c>
      <c r="BM248" s="22" t="s">
        <v>449</v>
      </c>
    </row>
    <row r="249" spans="2:47" s="1" customFormat="1" ht="13.5">
      <c r="B249" s="44"/>
      <c r="C249" s="72"/>
      <c r="D249" s="231" t="s">
        <v>136</v>
      </c>
      <c r="E249" s="72"/>
      <c r="F249" s="232" t="s">
        <v>450</v>
      </c>
      <c r="G249" s="72"/>
      <c r="H249" s="72"/>
      <c r="I249" s="189"/>
      <c r="J249" s="72"/>
      <c r="K249" s="72"/>
      <c r="L249" s="70"/>
      <c r="M249" s="233"/>
      <c r="N249" s="45"/>
      <c r="O249" s="45"/>
      <c r="P249" s="45"/>
      <c r="Q249" s="45"/>
      <c r="R249" s="45"/>
      <c r="S249" s="45"/>
      <c r="T249" s="93"/>
      <c r="AT249" s="22" t="s">
        <v>136</v>
      </c>
      <c r="AU249" s="22" t="s">
        <v>134</v>
      </c>
    </row>
    <row r="250" spans="2:65" s="1" customFormat="1" ht="22.8" customHeight="1">
      <c r="B250" s="44"/>
      <c r="C250" s="219" t="s">
        <v>285</v>
      </c>
      <c r="D250" s="219" t="s">
        <v>128</v>
      </c>
      <c r="E250" s="220" t="s">
        <v>451</v>
      </c>
      <c r="F250" s="221" t="s">
        <v>452</v>
      </c>
      <c r="G250" s="222" t="s">
        <v>265</v>
      </c>
      <c r="H250" s="223">
        <v>332.192</v>
      </c>
      <c r="I250" s="224"/>
      <c r="J250" s="225">
        <f>ROUND(I250*H250,2)</f>
        <v>0</v>
      </c>
      <c r="K250" s="221" t="s">
        <v>132</v>
      </c>
      <c r="L250" s="70"/>
      <c r="M250" s="226" t="s">
        <v>21</v>
      </c>
      <c r="N250" s="227" t="s">
        <v>43</v>
      </c>
      <c r="O250" s="45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AR250" s="22" t="s">
        <v>133</v>
      </c>
      <c r="AT250" s="22" t="s">
        <v>128</v>
      </c>
      <c r="AU250" s="22" t="s">
        <v>134</v>
      </c>
      <c r="AY250" s="22" t="s">
        <v>125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22" t="s">
        <v>134</v>
      </c>
      <c r="BK250" s="230">
        <f>ROUND(I250*H250,2)</f>
        <v>0</v>
      </c>
      <c r="BL250" s="22" t="s">
        <v>133</v>
      </c>
      <c r="BM250" s="22" t="s">
        <v>453</v>
      </c>
    </row>
    <row r="251" spans="2:47" s="1" customFormat="1" ht="13.5">
      <c r="B251" s="44"/>
      <c r="C251" s="72"/>
      <c r="D251" s="231" t="s">
        <v>136</v>
      </c>
      <c r="E251" s="72"/>
      <c r="F251" s="232" t="s">
        <v>454</v>
      </c>
      <c r="G251" s="72"/>
      <c r="H251" s="72"/>
      <c r="I251" s="189"/>
      <c r="J251" s="72"/>
      <c r="K251" s="72"/>
      <c r="L251" s="70"/>
      <c r="M251" s="233"/>
      <c r="N251" s="45"/>
      <c r="O251" s="45"/>
      <c r="P251" s="45"/>
      <c r="Q251" s="45"/>
      <c r="R251" s="45"/>
      <c r="S251" s="45"/>
      <c r="T251" s="93"/>
      <c r="AT251" s="22" t="s">
        <v>136</v>
      </c>
      <c r="AU251" s="22" t="s">
        <v>134</v>
      </c>
    </row>
    <row r="252" spans="2:51" s="12" customFormat="1" ht="13.5">
      <c r="B252" s="244"/>
      <c r="C252" s="245"/>
      <c r="D252" s="231" t="s">
        <v>142</v>
      </c>
      <c r="E252" s="245"/>
      <c r="F252" s="247" t="s">
        <v>455</v>
      </c>
      <c r="G252" s="245"/>
      <c r="H252" s="248">
        <v>332.192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AT252" s="254" t="s">
        <v>142</v>
      </c>
      <c r="AU252" s="254" t="s">
        <v>134</v>
      </c>
      <c r="AV252" s="12" t="s">
        <v>134</v>
      </c>
      <c r="AW252" s="12" t="s">
        <v>6</v>
      </c>
      <c r="AX252" s="12" t="s">
        <v>79</v>
      </c>
      <c r="AY252" s="254" t="s">
        <v>125</v>
      </c>
    </row>
    <row r="253" spans="2:65" s="1" customFormat="1" ht="22.8" customHeight="1">
      <c r="B253" s="44"/>
      <c r="C253" s="219" t="s">
        <v>290</v>
      </c>
      <c r="D253" s="219" t="s">
        <v>128</v>
      </c>
      <c r="E253" s="220" t="s">
        <v>456</v>
      </c>
      <c r="F253" s="221" t="s">
        <v>457</v>
      </c>
      <c r="G253" s="222" t="s">
        <v>265</v>
      </c>
      <c r="H253" s="223">
        <v>23.728</v>
      </c>
      <c r="I253" s="224"/>
      <c r="J253" s="225">
        <f>ROUND(I253*H253,2)</f>
        <v>0</v>
      </c>
      <c r="K253" s="221" t="s">
        <v>132</v>
      </c>
      <c r="L253" s="70"/>
      <c r="M253" s="226" t="s">
        <v>21</v>
      </c>
      <c r="N253" s="227" t="s">
        <v>43</v>
      </c>
      <c r="O253" s="45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AR253" s="22" t="s">
        <v>133</v>
      </c>
      <c r="AT253" s="22" t="s">
        <v>128</v>
      </c>
      <c r="AU253" s="22" t="s">
        <v>134</v>
      </c>
      <c r="AY253" s="22" t="s">
        <v>125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22" t="s">
        <v>134</v>
      </c>
      <c r="BK253" s="230">
        <f>ROUND(I253*H253,2)</f>
        <v>0</v>
      </c>
      <c r="BL253" s="22" t="s">
        <v>133</v>
      </c>
      <c r="BM253" s="22" t="s">
        <v>458</v>
      </c>
    </row>
    <row r="254" spans="2:47" s="1" customFormat="1" ht="13.5">
      <c r="B254" s="44"/>
      <c r="C254" s="72"/>
      <c r="D254" s="231" t="s">
        <v>136</v>
      </c>
      <c r="E254" s="72"/>
      <c r="F254" s="232" t="s">
        <v>459</v>
      </c>
      <c r="G254" s="72"/>
      <c r="H254" s="72"/>
      <c r="I254" s="189"/>
      <c r="J254" s="72"/>
      <c r="K254" s="72"/>
      <c r="L254" s="70"/>
      <c r="M254" s="233"/>
      <c r="N254" s="45"/>
      <c r="O254" s="45"/>
      <c r="P254" s="45"/>
      <c r="Q254" s="45"/>
      <c r="R254" s="45"/>
      <c r="S254" s="45"/>
      <c r="T254" s="93"/>
      <c r="AT254" s="22" t="s">
        <v>136</v>
      </c>
      <c r="AU254" s="22" t="s">
        <v>134</v>
      </c>
    </row>
    <row r="255" spans="2:63" s="10" customFormat="1" ht="29.85" customHeight="1">
      <c r="B255" s="203"/>
      <c r="C255" s="204"/>
      <c r="D255" s="205" t="s">
        <v>70</v>
      </c>
      <c r="E255" s="217" t="s">
        <v>260</v>
      </c>
      <c r="F255" s="217" t="s">
        <v>261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SUM(P256:P257)</f>
        <v>0</v>
      </c>
      <c r="Q255" s="211"/>
      <c r="R255" s="212">
        <f>SUM(R256:R257)</f>
        <v>0</v>
      </c>
      <c r="S255" s="211"/>
      <c r="T255" s="213">
        <f>SUM(T256:T257)</f>
        <v>0</v>
      </c>
      <c r="AR255" s="214" t="s">
        <v>79</v>
      </c>
      <c r="AT255" s="215" t="s">
        <v>70</v>
      </c>
      <c r="AU255" s="215" t="s">
        <v>79</v>
      </c>
      <c r="AY255" s="214" t="s">
        <v>125</v>
      </c>
      <c r="BK255" s="216">
        <f>SUM(BK256:BK257)</f>
        <v>0</v>
      </c>
    </row>
    <row r="256" spans="2:65" s="1" customFormat="1" ht="14.4" customHeight="1">
      <c r="B256" s="44"/>
      <c r="C256" s="219" t="s">
        <v>10</v>
      </c>
      <c r="D256" s="219" t="s">
        <v>128</v>
      </c>
      <c r="E256" s="220" t="s">
        <v>263</v>
      </c>
      <c r="F256" s="221" t="s">
        <v>264</v>
      </c>
      <c r="G256" s="222" t="s">
        <v>265</v>
      </c>
      <c r="H256" s="223">
        <v>8.991</v>
      </c>
      <c r="I256" s="224"/>
      <c r="J256" s="225">
        <f>ROUND(I256*H256,2)</f>
        <v>0</v>
      </c>
      <c r="K256" s="221" t="s">
        <v>132</v>
      </c>
      <c r="L256" s="70"/>
      <c r="M256" s="226" t="s">
        <v>21</v>
      </c>
      <c r="N256" s="227" t="s">
        <v>43</v>
      </c>
      <c r="O256" s="45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AR256" s="22" t="s">
        <v>133</v>
      </c>
      <c r="AT256" s="22" t="s">
        <v>128</v>
      </c>
      <c r="AU256" s="22" t="s">
        <v>134</v>
      </c>
      <c r="AY256" s="22" t="s">
        <v>125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134</v>
      </c>
      <c r="BK256" s="230">
        <f>ROUND(I256*H256,2)</f>
        <v>0</v>
      </c>
      <c r="BL256" s="22" t="s">
        <v>133</v>
      </c>
      <c r="BM256" s="22" t="s">
        <v>460</v>
      </c>
    </row>
    <row r="257" spans="2:47" s="1" customFormat="1" ht="13.5">
      <c r="B257" s="44"/>
      <c r="C257" s="72"/>
      <c r="D257" s="231" t="s">
        <v>136</v>
      </c>
      <c r="E257" s="72"/>
      <c r="F257" s="232" t="s">
        <v>267</v>
      </c>
      <c r="G257" s="72"/>
      <c r="H257" s="72"/>
      <c r="I257" s="189"/>
      <c r="J257" s="72"/>
      <c r="K257" s="72"/>
      <c r="L257" s="70"/>
      <c r="M257" s="233"/>
      <c r="N257" s="45"/>
      <c r="O257" s="45"/>
      <c r="P257" s="45"/>
      <c r="Q257" s="45"/>
      <c r="R257" s="45"/>
      <c r="S257" s="45"/>
      <c r="T257" s="93"/>
      <c r="AT257" s="22" t="s">
        <v>136</v>
      </c>
      <c r="AU257" s="22" t="s">
        <v>134</v>
      </c>
    </row>
    <row r="258" spans="2:63" s="10" customFormat="1" ht="37.4" customHeight="1">
      <c r="B258" s="203"/>
      <c r="C258" s="204"/>
      <c r="D258" s="205" t="s">
        <v>70</v>
      </c>
      <c r="E258" s="206" t="s">
        <v>268</v>
      </c>
      <c r="F258" s="206" t="s">
        <v>269</v>
      </c>
      <c r="G258" s="204"/>
      <c r="H258" s="204"/>
      <c r="I258" s="207"/>
      <c r="J258" s="208">
        <f>BK258</f>
        <v>0</v>
      </c>
      <c r="K258" s="204"/>
      <c r="L258" s="209"/>
      <c r="M258" s="210"/>
      <c r="N258" s="211"/>
      <c r="O258" s="211"/>
      <c r="P258" s="212">
        <f>P259+P294+P336+P372+P503+P549+P689</f>
        <v>0</v>
      </c>
      <c r="Q258" s="211"/>
      <c r="R258" s="212">
        <f>R259+R294+R336+R372+R503+R549+R689</f>
        <v>7.725196089999999</v>
      </c>
      <c r="S258" s="211"/>
      <c r="T258" s="213">
        <f>T259+T294+T336+T372+T503+T549+T689</f>
        <v>1.1219550000000003</v>
      </c>
      <c r="AR258" s="214" t="s">
        <v>134</v>
      </c>
      <c r="AT258" s="215" t="s">
        <v>70</v>
      </c>
      <c r="AU258" s="215" t="s">
        <v>71</v>
      </c>
      <c r="AY258" s="214" t="s">
        <v>125</v>
      </c>
      <c r="BK258" s="216">
        <f>BK259+BK294+BK336+BK372+BK503+BK549+BK689</f>
        <v>0</v>
      </c>
    </row>
    <row r="259" spans="2:63" s="10" customFormat="1" ht="19.9" customHeight="1">
      <c r="B259" s="203"/>
      <c r="C259" s="204"/>
      <c r="D259" s="205" t="s">
        <v>70</v>
      </c>
      <c r="E259" s="217" t="s">
        <v>461</v>
      </c>
      <c r="F259" s="217" t="s">
        <v>462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SUM(P260:P293)</f>
        <v>0</v>
      </c>
      <c r="Q259" s="211"/>
      <c r="R259" s="212">
        <f>SUM(R260:R293)</f>
        <v>0.44140208</v>
      </c>
      <c r="S259" s="211"/>
      <c r="T259" s="213">
        <f>SUM(T260:T293)</f>
        <v>0</v>
      </c>
      <c r="AR259" s="214" t="s">
        <v>134</v>
      </c>
      <c r="AT259" s="215" t="s">
        <v>70</v>
      </c>
      <c r="AU259" s="215" t="s">
        <v>79</v>
      </c>
      <c r="AY259" s="214" t="s">
        <v>125</v>
      </c>
      <c r="BK259" s="216">
        <f>SUM(BK260:BK293)</f>
        <v>0</v>
      </c>
    </row>
    <row r="260" spans="2:65" s="1" customFormat="1" ht="22.8" customHeight="1">
      <c r="B260" s="44"/>
      <c r="C260" s="219" t="s">
        <v>275</v>
      </c>
      <c r="D260" s="219" t="s">
        <v>128</v>
      </c>
      <c r="E260" s="220" t="s">
        <v>463</v>
      </c>
      <c r="F260" s="221" t="s">
        <v>464</v>
      </c>
      <c r="G260" s="222" t="s">
        <v>131</v>
      </c>
      <c r="H260" s="223">
        <v>44.9</v>
      </c>
      <c r="I260" s="224"/>
      <c r="J260" s="225">
        <f>ROUND(I260*H260,2)</f>
        <v>0</v>
      </c>
      <c r="K260" s="221" t="s">
        <v>132</v>
      </c>
      <c r="L260" s="70"/>
      <c r="M260" s="226" t="s">
        <v>21</v>
      </c>
      <c r="N260" s="227" t="s">
        <v>43</v>
      </c>
      <c r="O260" s="45"/>
      <c r="P260" s="228">
        <f>O260*H260</f>
        <v>0</v>
      </c>
      <c r="Q260" s="228">
        <v>0.00458</v>
      </c>
      <c r="R260" s="228">
        <f>Q260*H260</f>
        <v>0.205642</v>
      </c>
      <c r="S260" s="228">
        <v>0</v>
      </c>
      <c r="T260" s="229">
        <f>S260*H260</f>
        <v>0</v>
      </c>
      <c r="AR260" s="22" t="s">
        <v>275</v>
      </c>
      <c r="AT260" s="22" t="s">
        <v>128</v>
      </c>
      <c r="AU260" s="22" t="s">
        <v>134</v>
      </c>
      <c r="AY260" s="22" t="s">
        <v>125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22" t="s">
        <v>134</v>
      </c>
      <c r="BK260" s="230">
        <f>ROUND(I260*H260,2)</f>
        <v>0</v>
      </c>
      <c r="BL260" s="22" t="s">
        <v>275</v>
      </c>
      <c r="BM260" s="22" t="s">
        <v>465</v>
      </c>
    </row>
    <row r="261" spans="2:47" s="1" customFormat="1" ht="13.5">
      <c r="B261" s="44"/>
      <c r="C261" s="72"/>
      <c r="D261" s="231" t="s">
        <v>136</v>
      </c>
      <c r="E261" s="72"/>
      <c r="F261" s="232" t="s">
        <v>466</v>
      </c>
      <c r="G261" s="72"/>
      <c r="H261" s="72"/>
      <c r="I261" s="189"/>
      <c r="J261" s="72"/>
      <c r="K261" s="72"/>
      <c r="L261" s="70"/>
      <c r="M261" s="233"/>
      <c r="N261" s="45"/>
      <c r="O261" s="45"/>
      <c r="P261" s="45"/>
      <c r="Q261" s="45"/>
      <c r="R261" s="45"/>
      <c r="S261" s="45"/>
      <c r="T261" s="93"/>
      <c r="AT261" s="22" t="s">
        <v>136</v>
      </c>
      <c r="AU261" s="22" t="s">
        <v>134</v>
      </c>
    </row>
    <row r="262" spans="2:51" s="12" customFormat="1" ht="13.5">
      <c r="B262" s="244"/>
      <c r="C262" s="245"/>
      <c r="D262" s="231" t="s">
        <v>142</v>
      </c>
      <c r="E262" s="246" t="s">
        <v>21</v>
      </c>
      <c r="F262" s="247" t="s">
        <v>399</v>
      </c>
      <c r="G262" s="245"/>
      <c r="H262" s="248">
        <v>3.1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142</v>
      </c>
      <c r="AU262" s="254" t="s">
        <v>134</v>
      </c>
      <c r="AV262" s="12" t="s">
        <v>134</v>
      </c>
      <c r="AW262" s="12" t="s">
        <v>34</v>
      </c>
      <c r="AX262" s="12" t="s">
        <v>71</v>
      </c>
      <c r="AY262" s="254" t="s">
        <v>125</v>
      </c>
    </row>
    <row r="263" spans="2:51" s="12" customFormat="1" ht="13.5">
      <c r="B263" s="244"/>
      <c r="C263" s="245"/>
      <c r="D263" s="231" t="s">
        <v>142</v>
      </c>
      <c r="E263" s="246" t="s">
        <v>21</v>
      </c>
      <c r="F263" s="247" t="s">
        <v>400</v>
      </c>
      <c r="G263" s="245"/>
      <c r="H263" s="248">
        <v>6.6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AT263" s="254" t="s">
        <v>142</v>
      </c>
      <c r="AU263" s="254" t="s">
        <v>134</v>
      </c>
      <c r="AV263" s="12" t="s">
        <v>134</v>
      </c>
      <c r="AW263" s="12" t="s">
        <v>34</v>
      </c>
      <c r="AX263" s="12" t="s">
        <v>71</v>
      </c>
      <c r="AY263" s="254" t="s">
        <v>125</v>
      </c>
    </row>
    <row r="264" spans="2:51" s="12" customFormat="1" ht="13.5">
      <c r="B264" s="244"/>
      <c r="C264" s="245"/>
      <c r="D264" s="231" t="s">
        <v>142</v>
      </c>
      <c r="E264" s="246" t="s">
        <v>21</v>
      </c>
      <c r="F264" s="247" t="s">
        <v>401</v>
      </c>
      <c r="G264" s="245"/>
      <c r="H264" s="248">
        <v>5.3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AT264" s="254" t="s">
        <v>142</v>
      </c>
      <c r="AU264" s="254" t="s">
        <v>134</v>
      </c>
      <c r="AV264" s="12" t="s">
        <v>134</v>
      </c>
      <c r="AW264" s="12" t="s">
        <v>34</v>
      </c>
      <c r="AX264" s="12" t="s">
        <v>71</v>
      </c>
      <c r="AY264" s="254" t="s">
        <v>125</v>
      </c>
    </row>
    <row r="265" spans="2:51" s="12" customFormat="1" ht="13.5">
      <c r="B265" s="244"/>
      <c r="C265" s="245"/>
      <c r="D265" s="231" t="s">
        <v>142</v>
      </c>
      <c r="E265" s="246" t="s">
        <v>21</v>
      </c>
      <c r="F265" s="247" t="s">
        <v>467</v>
      </c>
      <c r="G265" s="245"/>
      <c r="H265" s="248">
        <v>7.3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142</v>
      </c>
      <c r="AU265" s="254" t="s">
        <v>134</v>
      </c>
      <c r="AV265" s="12" t="s">
        <v>134</v>
      </c>
      <c r="AW265" s="12" t="s">
        <v>34</v>
      </c>
      <c r="AX265" s="12" t="s">
        <v>71</v>
      </c>
      <c r="AY265" s="254" t="s">
        <v>125</v>
      </c>
    </row>
    <row r="266" spans="2:51" s="12" customFormat="1" ht="13.5">
      <c r="B266" s="244"/>
      <c r="C266" s="245"/>
      <c r="D266" s="231" t="s">
        <v>142</v>
      </c>
      <c r="E266" s="246" t="s">
        <v>21</v>
      </c>
      <c r="F266" s="247" t="s">
        <v>403</v>
      </c>
      <c r="G266" s="245"/>
      <c r="H266" s="248">
        <v>2.4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142</v>
      </c>
      <c r="AU266" s="254" t="s">
        <v>134</v>
      </c>
      <c r="AV266" s="12" t="s">
        <v>134</v>
      </c>
      <c r="AW266" s="12" t="s">
        <v>34</v>
      </c>
      <c r="AX266" s="12" t="s">
        <v>71</v>
      </c>
      <c r="AY266" s="254" t="s">
        <v>125</v>
      </c>
    </row>
    <row r="267" spans="2:51" s="12" customFormat="1" ht="13.5">
      <c r="B267" s="244"/>
      <c r="C267" s="245"/>
      <c r="D267" s="231" t="s">
        <v>142</v>
      </c>
      <c r="E267" s="246" t="s">
        <v>21</v>
      </c>
      <c r="F267" s="247" t="s">
        <v>404</v>
      </c>
      <c r="G267" s="245"/>
      <c r="H267" s="248">
        <v>4.1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142</v>
      </c>
      <c r="AU267" s="254" t="s">
        <v>134</v>
      </c>
      <c r="AV267" s="12" t="s">
        <v>134</v>
      </c>
      <c r="AW267" s="12" t="s">
        <v>34</v>
      </c>
      <c r="AX267" s="12" t="s">
        <v>71</v>
      </c>
      <c r="AY267" s="254" t="s">
        <v>125</v>
      </c>
    </row>
    <row r="268" spans="2:51" s="12" customFormat="1" ht="13.5">
      <c r="B268" s="244"/>
      <c r="C268" s="245"/>
      <c r="D268" s="231" t="s">
        <v>142</v>
      </c>
      <c r="E268" s="246" t="s">
        <v>21</v>
      </c>
      <c r="F268" s="247" t="s">
        <v>405</v>
      </c>
      <c r="G268" s="245"/>
      <c r="H268" s="248">
        <v>3.9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AT268" s="254" t="s">
        <v>142</v>
      </c>
      <c r="AU268" s="254" t="s">
        <v>134</v>
      </c>
      <c r="AV268" s="12" t="s">
        <v>134</v>
      </c>
      <c r="AW268" s="12" t="s">
        <v>34</v>
      </c>
      <c r="AX268" s="12" t="s">
        <v>71</v>
      </c>
      <c r="AY268" s="254" t="s">
        <v>125</v>
      </c>
    </row>
    <row r="269" spans="2:51" s="12" customFormat="1" ht="13.5">
      <c r="B269" s="244"/>
      <c r="C269" s="245"/>
      <c r="D269" s="231" t="s">
        <v>142</v>
      </c>
      <c r="E269" s="246" t="s">
        <v>21</v>
      </c>
      <c r="F269" s="247" t="s">
        <v>406</v>
      </c>
      <c r="G269" s="245"/>
      <c r="H269" s="248">
        <v>8.5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142</v>
      </c>
      <c r="AU269" s="254" t="s">
        <v>134</v>
      </c>
      <c r="AV269" s="12" t="s">
        <v>134</v>
      </c>
      <c r="AW269" s="12" t="s">
        <v>34</v>
      </c>
      <c r="AX269" s="12" t="s">
        <v>71</v>
      </c>
      <c r="AY269" s="254" t="s">
        <v>125</v>
      </c>
    </row>
    <row r="270" spans="2:51" s="12" customFormat="1" ht="13.5">
      <c r="B270" s="244"/>
      <c r="C270" s="245"/>
      <c r="D270" s="231" t="s">
        <v>142</v>
      </c>
      <c r="E270" s="246" t="s">
        <v>21</v>
      </c>
      <c r="F270" s="247" t="s">
        <v>407</v>
      </c>
      <c r="G270" s="245"/>
      <c r="H270" s="248">
        <v>3.7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142</v>
      </c>
      <c r="AU270" s="254" t="s">
        <v>134</v>
      </c>
      <c r="AV270" s="12" t="s">
        <v>134</v>
      </c>
      <c r="AW270" s="12" t="s">
        <v>34</v>
      </c>
      <c r="AX270" s="12" t="s">
        <v>71</v>
      </c>
      <c r="AY270" s="254" t="s">
        <v>125</v>
      </c>
    </row>
    <row r="271" spans="2:65" s="1" customFormat="1" ht="22.8" customHeight="1">
      <c r="B271" s="44"/>
      <c r="C271" s="219" t="s">
        <v>296</v>
      </c>
      <c r="D271" s="219" t="s">
        <v>128</v>
      </c>
      <c r="E271" s="220" t="s">
        <v>468</v>
      </c>
      <c r="F271" s="221" t="s">
        <v>469</v>
      </c>
      <c r="G271" s="222" t="s">
        <v>131</v>
      </c>
      <c r="H271" s="223">
        <v>51.476</v>
      </c>
      <c r="I271" s="224"/>
      <c r="J271" s="225">
        <f>ROUND(I271*H271,2)</f>
        <v>0</v>
      </c>
      <c r="K271" s="221" t="s">
        <v>132</v>
      </c>
      <c r="L271" s="70"/>
      <c r="M271" s="226" t="s">
        <v>21</v>
      </c>
      <c r="N271" s="227" t="s">
        <v>43</v>
      </c>
      <c r="O271" s="45"/>
      <c r="P271" s="228">
        <f>O271*H271</f>
        <v>0</v>
      </c>
      <c r="Q271" s="228">
        <v>0.00458</v>
      </c>
      <c r="R271" s="228">
        <f>Q271*H271</f>
        <v>0.23576007999999998</v>
      </c>
      <c r="S271" s="228">
        <v>0</v>
      </c>
      <c r="T271" s="229">
        <f>S271*H271</f>
        <v>0</v>
      </c>
      <c r="AR271" s="22" t="s">
        <v>275</v>
      </c>
      <c r="AT271" s="22" t="s">
        <v>128</v>
      </c>
      <c r="AU271" s="22" t="s">
        <v>134</v>
      </c>
      <c r="AY271" s="22" t="s">
        <v>125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22" t="s">
        <v>134</v>
      </c>
      <c r="BK271" s="230">
        <f>ROUND(I271*H271,2)</f>
        <v>0</v>
      </c>
      <c r="BL271" s="22" t="s">
        <v>275</v>
      </c>
      <c r="BM271" s="22" t="s">
        <v>470</v>
      </c>
    </row>
    <row r="272" spans="2:47" s="1" customFormat="1" ht="13.5">
      <c r="B272" s="44"/>
      <c r="C272" s="72"/>
      <c r="D272" s="231" t="s">
        <v>136</v>
      </c>
      <c r="E272" s="72"/>
      <c r="F272" s="232" t="s">
        <v>471</v>
      </c>
      <c r="G272" s="72"/>
      <c r="H272" s="72"/>
      <c r="I272" s="189"/>
      <c r="J272" s="72"/>
      <c r="K272" s="72"/>
      <c r="L272" s="70"/>
      <c r="M272" s="233"/>
      <c r="N272" s="45"/>
      <c r="O272" s="45"/>
      <c r="P272" s="45"/>
      <c r="Q272" s="45"/>
      <c r="R272" s="45"/>
      <c r="S272" s="45"/>
      <c r="T272" s="93"/>
      <c r="AT272" s="22" t="s">
        <v>136</v>
      </c>
      <c r="AU272" s="22" t="s">
        <v>134</v>
      </c>
    </row>
    <row r="273" spans="2:51" s="11" customFormat="1" ht="13.5">
      <c r="B273" s="234"/>
      <c r="C273" s="235"/>
      <c r="D273" s="231" t="s">
        <v>142</v>
      </c>
      <c r="E273" s="236" t="s">
        <v>21</v>
      </c>
      <c r="F273" s="237" t="s">
        <v>143</v>
      </c>
      <c r="G273" s="235"/>
      <c r="H273" s="236" t="s">
        <v>21</v>
      </c>
      <c r="I273" s="238"/>
      <c r="J273" s="235"/>
      <c r="K273" s="235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142</v>
      </c>
      <c r="AU273" s="243" t="s">
        <v>134</v>
      </c>
      <c r="AV273" s="11" t="s">
        <v>79</v>
      </c>
      <c r="AW273" s="11" t="s">
        <v>34</v>
      </c>
      <c r="AX273" s="11" t="s">
        <v>71</v>
      </c>
      <c r="AY273" s="243" t="s">
        <v>125</v>
      </c>
    </row>
    <row r="274" spans="2:51" s="12" customFormat="1" ht="13.5">
      <c r="B274" s="244"/>
      <c r="C274" s="245"/>
      <c r="D274" s="231" t="s">
        <v>142</v>
      </c>
      <c r="E274" s="246" t="s">
        <v>21</v>
      </c>
      <c r="F274" s="247" t="s">
        <v>472</v>
      </c>
      <c r="G274" s="245"/>
      <c r="H274" s="248">
        <v>1.491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AT274" s="254" t="s">
        <v>142</v>
      </c>
      <c r="AU274" s="254" t="s">
        <v>134</v>
      </c>
      <c r="AV274" s="12" t="s">
        <v>134</v>
      </c>
      <c r="AW274" s="12" t="s">
        <v>34</v>
      </c>
      <c r="AX274" s="12" t="s">
        <v>71</v>
      </c>
      <c r="AY274" s="254" t="s">
        <v>125</v>
      </c>
    </row>
    <row r="275" spans="2:51" s="12" customFormat="1" ht="13.5">
      <c r="B275" s="244"/>
      <c r="C275" s="245"/>
      <c r="D275" s="231" t="s">
        <v>142</v>
      </c>
      <c r="E275" s="246" t="s">
        <v>21</v>
      </c>
      <c r="F275" s="247" t="s">
        <v>473</v>
      </c>
      <c r="G275" s="245"/>
      <c r="H275" s="248">
        <v>-0.27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AT275" s="254" t="s">
        <v>142</v>
      </c>
      <c r="AU275" s="254" t="s">
        <v>134</v>
      </c>
      <c r="AV275" s="12" t="s">
        <v>134</v>
      </c>
      <c r="AW275" s="12" t="s">
        <v>34</v>
      </c>
      <c r="AX275" s="12" t="s">
        <v>71</v>
      </c>
      <c r="AY275" s="254" t="s">
        <v>125</v>
      </c>
    </row>
    <row r="276" spans="2:51" s="12" customFormat="1" ht="13.5">
      <c r="B276" s="244"/>
      <c r="C276" s="245"/>
      <c r="D276" s="231" t="s">
        <v>142</v>
      </c>
      <c r="E276" s="246" t="s">
        <v>21</v>
      </c>
      <c r="F276" s="247" t="s">
        <v>474</v>
      </c>
      <c r="G276" s="245"/>
      <c r="H276" s="248">
        <v>3.801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142</v>
      </c>
      <c r="AU276" s="254" t="s">
        <v>134</v>
      </c>
      <c r="AV276" s="12" t="s">
        <v>134</v>
      </c>
      <c r="AW276" s="12" t="s">
        <v>34</v>
      </c>
      <c r="AX276" s="12" t="s">
        <v>71</v>
      </c>
      <c r="AY276" s="254" t="s">
        <v>125</v>
      </c>
    </row>
    <row r="277" spans="2:51" s="12" customFormat="1" ht="13.5">
      <c r="B277" s="244"/>
      <c r="C277" s="245"/>
      <c r="D277" s="231" t="s">
        <v>142</v>
      </c>
      <c r="E277" s="246" t="s">
        <v>21</v>
      </c>
      <c r="F277" s="247" t="s">
        <v>475</v>
      </c>
      <c r="G277" s="245"/>
      <c r="H277" s="248">
        <v>-0.72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142</v>
      </c>
      <c r="AU277" s="254" t="s">
        <v>134</v>
      </c>
      <c r="AV277" s="12" t="s">
        <v>134</v>
      </c>
      <c r="AW277" s="12" t="s">
        <v>34</v>
      </c>
      <c r="AX277" s="12" t="s">
        <v>71</v>
      </c>
      <c r="AY277" s="254" t="s">
        <v>125</v>
      </c>
    </row>
    <row r="278" spans="2:51" s="12" customFormat="1" ht="13.5">
      <c r="B278" s="244"/>
      <c r="C278" s="245"/>
      <c r="D278" s="231" t="s">
        <v>142</v>
      </c>
      <c r="E278" s="246" t="s">
        <v>21</v>
      </c>
      <c r="F278" s="247" t="s">
        <v>476</v>
      </c>
      <c r="G278" s="245"/>
      <c r="H278" s="248">
        <v>7.791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AT278" s="254" t="s">
        <v>142</v>
      </c>
      <c r="AU278" s="254" t="s">
        <v>134</v>
      </c>
      <c r="AV278" s="12" t="s">
        <v>134</v>
      </c>
      <c r="AW278" s="12" t="s">
        <v>34</v>
      </c>
      <c r="AX278" s="12" t="s">
        <v>71</v>
      </c>
      <c r="AY278" s="254" t="s">
        <v>125</v>
      </c>
    </row>
    <row r="279" spans="2:51" s="12" customFormat="1" ht="13.5">
      <c r="B279" s="244"/>
      <c r="C279" s="245"/>
      <c r="D279" s="231" t="s">
        <v>142</v>
      </c>
      <c r="E279" s="246" t="s">
        <v>21</v>
      </c>
      <c r="F279" s="247" t="s">
        <v>477</v>
      </c>
      <c r="G279" s="245"/>
      <c r="H279" s="248">
        <v>-0.3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142</v>
      </c>
      <c r="AU279" s="254" t="s">
        <v>134</v>
      </c>
      <c r="AV279" s="12" t="s">
        <v>134</v>
      </c>
      <c r="AW279" s="12" t="s">
        <v>34</v>
      </c>
      <c r="AX279" s="12" t="s">
        <v>71</v>
      </c>
      <c r="AY279" s="254" t="s">
        <v>125</v>
      </c>
    </row>
    <row r="280" spans="2:51" s="12" customFormat="1" ht="13.5">
      <c r="B280" s="244"/>
      <c r="C280" s="245"/>
      <c r="D280" s="231" t="s">
        <v>142</v>
      </c>
      <c r="E280" s="246" t="s">
        <v>21</v>
      </c>
      <c r="F280" s="247" t="s">
        <v>478</v>
      </c>
      <c r="G280" s="245"/>
      <c r="H280" s="248">
        <v>5.794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AT280" s="254" t="s">
        <v>142</v>
      </c>
      <c r="AU280" s="254" t="s">
        <v>134</v>
      </c>
      <c r="AV280" s="12" t="s">
        <v>134</v>
      </c>
      <c r="AW280" s="12" t="s">
        <v>34</v>
      </c>
      <c r="AX280" s="12" t="s">
        <v>71</v>
      </c>
      <c r="AY280" s="254" t="s">
        <v>125</v>
      </c>
    </row>
    <row r="281" spans="2:51" s="12" customFormat="1" ht="13.5">
      <c r="B281" s="244"/>
      <c r="C281" s="245"/>
      <c r="D281" s="231" t="s">
        <v>142</v>
      </c>
      <c r="E281" s="246" t="s">
        <v>21</v>
      </c>
      <c r="F281" s="247" t="s">
        <v>479</v>
      </c>
      <c r="G281" s="245"/>
      <c r="H281" s="248">
        <v>0.969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142</v>
      </c>
      <c r="AU281" s="254" t="s">
        <v>134</v>
      </c>
      <c r="AV281" s="12" t="s">
        <v>134</v>
      </c>
      <c r="AW281" s="12" t="s">
        <v>34</v>
      </c>
      <c r="AX281" s="12" t="s">
        <v>71</v>
      </c>
      <c r="AY281" s="254" t="s">
        <v>125</v>
      </c>
    </row>
    <row r="282" spans="2:51" s="12" customFormat="1" ht="13.5">
      <c r="B282" s="244"/>
      <c r="C282" s="245"/>
      <c r="D282" s="231" t="s">
        <v>142</v>
      </c>
      <c r="E282" s="246" t="s">
        <v>21</v>
      </c>
      <c r="F282" s="247" t="s">
        <v>480</v>
      </c>
      <c r="G282" s="245"/>
      <c r="H282" s="248">
        <v>1.908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AT282" s="254" t="s">
        <v>142</v>
      </c>
      <c r="AU282" s="254" t="s">
        <v>134</v>
      </c>
      <c r="AV282" s="12" t="s">
        <v>134</v>
      </c>
      <c r="AW282" s="12" t="s">
        <v>34</v>
      </c>
      <c r="AX282" s="12" t="s">
        <v>71</v>
      </c>
      <c r="AY282" s="254" t="s">
        <v>125</v>
      </c>
    </row>
    <row r="283" spans="2:51" s="12" customFormat="1" ht="13.5">
      <c r="B283" s="244"/>
      <c r="C283" s="245"/>
      <c r="D283" s="231" t="s">
        <v>142</v>
      </c>
      <c r="E283" s="246" t="s">
        <v>21</v>
      </c>
      <c r="F283" s="247" t="s">
        <v>481</v>
      </c>
      <c r="G283" s="245"/>
      <c r="H283" s="248">
        <v>-0.18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AT283" s="254" t="s">
        <v>142</v>
      </c>
      <c r="AU283" s="254" t="s">
        <v>134</v>
      </c>
      <c r="AV283" s="12" t="s">
        <v>134</v>
      </c>
      <c r="AW283" s="12" t="s">
        <v>34</v>
      </c>
      <c r="AX283" s="12" t="s">
        <v>71</v>
      </c>
      <c r="AY283" s="254" t="s">
        <v>125</v>
      </c>
    </row>
    <row r="284" spans="2:51" s="12" customFormat="1" ht="13.5">
      <c r="B284" s="244"/>
      <c r="C284" s="245"/>
      <c r="D284" s="231" t="s">
        <v>142</v>
      </c>
      <c r="E284" s="246" t="s">
        <v>21</v>
      </c>
      <c r="F284" s="247" t="s">
        <v>482</v>
      </c>
      <c r="G284" s="245"/>
      <c r="H284" s="248">
        <v>6.386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AT284" s="254" t="s">
        <v>142</v>
      </c>
      <c r="AU284" s="254" t="s">
        <v>134</v>
      </c>
      <c r="AV284" s="12" t="s">
        <v>134</v>
      </c>
      <c r="AW284" s="12" t="s">
        <v>34</v>
      </c>
      <c r="AX284" s="12" t="s">
        <v>71</v>
      </c>
      <c r="AY284" s="254" t="s">
        <v>125</v>
      </c>
    </row>
    <row r="285" spans="2:51" s="12" customFormat="1" ht="13.5">
      <c r="B285" s="244"/>
      <c r="C285" s="245"/>
      <c r="D285" s="231" t="s">
        <v>142</v>
      </c>
      <c r="E285" s="246" t="s">
        <v>21</v>
      </c>
      <c r="F285" s="247" t="s">
        <v>483</v>
      </c>
      <c r="G285" s="245"/>
      <c r="H285" s="248">
        <v>-0.27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142</v>
      </c>
      <c r="AU285" s="254" t="s">
        <v>134</v>
      </c>
      <c r="AV285" s="12" t="s">
        <v>134</v>
      </c>
      <c r="AW285" s="12" t="s">
        <v>34</v>
      </c>
      <c r="AX285" s="12" t="s">
        <v>71</v>
      </c>
      <c r="AY285" s="254" t="s">
        <v>125</v>
      </c>
    </row>
    <row r="286" spans="2:51" s="12" customFormat="1" ht="13.5">
      <c r="B286" s="244"/>
      <c r="C286" s="245"/>
      <c r="D286" s="231" t="s">
        <v>142</v>
      </c>
      <c r="E286" s="246" t="s">
        <v>21</v>
      </c>
      <c r="F286" s="247" t="s">
        <v>484</v>
      </c>
      <c r="G286" s="245"/>
      <c r="H286" s="248">
        <v>13.853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142</v>
      </c>
      <c r="AU286" s="254" t="s">
        <v>134</v>
      </c>
      <c r="AV286" s="12" t="s">
        <v>134</v>
      </c>
      <c r="AW286" s="12" t="s">
        <v>34</v>
      </c>
      <c r="AX286" s="12" t="s">
        <v>71</v>
      </c>
      <c r="AY286" s="254" t="s">
        <v>125</v>
      </c>
    </row>
    <row r="287" spans="2:51" s="12" customFormat="1" ht="13.5">
      <c r="B287" s="244"/>
      <c r="C287" s="245"/>
      <c r="D287" s="231" t="s">
        <v>142</v>
      </c>
      <c r="E287" s="246" t="s">
        <v>21</v>
      </c>
      <c r="F287" s="247" t="s">
        <v>485</v>
      </c>
      <c r="G287" s="245"/>
      <c r="H287" s="248">
        <v>-0.45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142</v>
      </c>
      <c r="AU287" s="254" t="s">
        <v>134</v>
      </c>
      <c r="AV287" s="12" t="s">
        <v>134</v>
      </c>
      <c r="AW287" s="12" t="s">
        <v>34</v>
      </c>
      <c r="AX287" s="12" t="s">
        <v>71</v>
      </c>
      <c r="AY287" s="254" t="s">
        <v>125</v>
      </c>
    </row>
    <row r="288" spans="2:51" s="12" customFormat="1" ht="13.5">
      <c r="B288" s="244"/>
      <c r="C288" s="245"/>
      <c r="D288" s="231" t="s">
        <v>142</v>
      </c>
      <c r="E288" s="246" t="s">
        <v>21</v>
      </c>
      <c r="F288" s="247" t="s">
        <v>486</v>
      </c>
      <c r="G288" s="245"/>
      <c r="H288" s="248">
        <v>11.943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AT288" s="254" t="s">
        <v>142</v>
      </c>
      <c r="AU288" s="254" t="s">
        <v>134</v>
      </c>
      <c r="AV288" s="12" t="s">
        <v>134</v>
      </c>
      <c r="AW288" s="12" t="s">
        <v>34</v>
      </c>
      <c r="AX288" s="12" t="s">
        <v>71</v>
      </c>
      <c r="AY288" s="254" t="s">
        <v>125</v>
      </c>
    </row>
    <row r="289" spans="2:51" s="12" customFormat="1" ht="13.5">
      <c r="B289" s="244"/>
      <c r="C289" s="245"/>
      <c r="D289" s="231" t="s">
        <v>142</v>
      </c>
      <c r="E289" s="246" t="s">
        <v>21</v>
      </c>
      <c r="F289" s="247" t="s">
        <v>483</v>
      </c>
      <c r="G289" s="245"/>
      <c r="H289" s="248">
        <v>-0.27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142</v>
      </c>
      <c r="AU289" s="254" t="s">
        <v>134</v>
      </c>
      <c r="AV289" s="12" t="s">
        <v>134</v>
      </c>
      <c r="AW289" s="12" t="s">
        <v>34</v>
      </c>
      <c r="AX289" s="12" t="s">
        <v>71</v>
      </c>
      <c r="AY289" s="254" t="s">
        <v>125</v>
      </c>
    </row>
    <row r="290" spans="2:65" s="1" customFormat="1" ht="22.8" customHeight="1">
      <c r="B290" s="44"/>
      <c r="C290" s="219" t="s">
        <v>299</v>
      </c>
      <c r="D290" s="219" t="s">
        <v>128</v>
      </c>
      <c r="E290" s="220" t="s">
        <v>487</v>
      </c>
      <c r="F290" s="221" t="s">
        <v>488</v>
      </c>
      <c r="G290" s="222" t="s">
        <v>265</v>
      </c>
      <c r="H290" s="223">
        <v>0.441</v>
      </c>
      <c r="I290" s="224"/>
      <c r="J290" s="225">
        <f>ROUND(I290*H290,2)</f>
        <v>0</v>
      </c>
      <c r="K290" s="221" t="s">
        <v>132</v>
      </c>
      <c r="L290" s="70"/>
      <c r="M290" s="226" t="s">
        <v>21</v>
      </c>
      <c r="N290" s="227" t="s">
        <v>43</v>
      </c>
      <c r="O290" s="4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AR290" s="22" t="s">
        <v>275</v>
      </c>
      <c r="AT290" s="22" t="s">
        <v>128</v>
      </c>
      <c r="AU290" s="22" t="s">
        <v>134</v>
      </c>
      <c r="AY290" s="22" t="s">
        <v>125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22" t="s">
        <v>134</v>
      </c>
      <c r="BK290" s="230">
        <f>ROUND(I290*H290,2)</f>
        <v>0</v>
      </c>
      <c r="BL290" s="22" t="s">
        <v>275</v>
      </c>
      <c r="BM290" s="22" t="s">
        <v>489</v>
      </c>
    </row>
    <row r="291" spans="2:47" s="1" customFormat="1" ht="13.5">
      <c r="B291" s="44"/>
      <c r="C291" s="72"/>
      <c r="D291" s="231" t="s">
        <v>136</v>
      </c>
      <c r="E291" s="72"/>
      <c r="F291" s="232" t="s">
        <v>490</v>
      </c>
      <c r="G291" s="72"/>
      <c r="H291" s="72"/>
      <c r="I291" s="189"/>
      <c r="J291" s="72"/>
      <c r="K291" s="72"/>
      <c r="L291" s="70"/>
      <c r="M291" s="233"/>
      <c r="N291" s="45"/>
      <c r="O291" s="45"/>
      <c r="P291" s="45"/>
      <c r="Q291" s="45"/>
      <c r="R291" s="45"/>
      <c r="S291" s="45"/>
      <c r="T291" s="93"/>
      <c r="AT291" s="22" t="s">
        <v>136</v>
      </c>
      <c r="AU291" s="22" t="s">
        <v>134</v>
      </c>
    </row>
    <row r="292" spans="2:65" s="1" customFormat="1" ht="22.8" customHeight="1">
      <c r="B292" s="44"/>
      <c r="C292" s="219" t="s">
        <v>301</v>
      </c>
      <c r="D292" s="219" t="s">
        <v>128</v>
      </c>
      <c r="E292" s="220" t="s">
        <v>491</v>
      </c>
      <c r="F292" s="221" t="s">
        <v>492</v>
      </c>
      <c r="G292" s="222" t="s">
        <v>265</v>
      </c>
      <c r="H292" s="223">
        <v>0.441</v>
      </c>
      <c r="I292" s="224"/>
      <c r="J292" s="225">
        <f>ROUND(I292*H292,2)</f>
        <v>0</v>
      </c>
      <c r="K292" s="221" t="s">
        <v>132</v>
      </c>
      <c r="L292" s="70"/>
      <c r="M292" s="226" t="s">
        <v>21</v>
      </c>
      <c r="N292" s="227" t="s">
        <v>43</v>
      </c>
      <c r="O292" s="45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AR292" s="22" t="s">
        <v>275</v>
      </c>
      <c r="AT292" s="22" t="s">
        <v>128</v>
      </c>
      <c r="AU292" s="22" t="s">
        <v>134</v>
      </c>
      <c r="AY292" s="22" t="s">
        <v>125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22" t="s">
        <v>134</v>
      </c>
      <c r="BK292" s="230">
        <f>ROUND(I292*H292,2)</f>
        <v>0</v>
      </c>
      <c r="BL292" s="22" t="s">
        <v>275</v>
      </c>
      <c r="BM292" s="22" t="s">
        <v>493</v>
      </c>
    </row>
    <row r="293" spans="2:47" s="1" customFormat="1" ht="13.5">
      <c r="B293" s="44"/>
      <c r="C293" s="72"/>
      <c r="D293" s="231" t="s">
        <v>136</v>
      </c>
      <c r="E293" s="72"/>
      <c r="F293" s="232" t="s">
        <v>494</v>
      </c>
      <c r="G293" s="72"/>
      <c r="H293" s="72"/>
      <c r="I293" s="189"/>
      <c r="J293" s="72"/>
      <c r="K293" s="72"/>
      <c r="L293" s="70"/>
      <c r="M293" s="233"/>
      <c r="N293" s="45"/>
      <c r="O293" s="45"/>
      <c r="P293" s="45"/>
      <c r="Q293" s="45"/>
      <c r="R293" s="45"/>
      <c r="S293" s="45"/>
      <c r="T293" s="93"/>
      <c r="AT293" s="22" t="s">
        <v>136</v>
      </c>
      <c r="AU293" s="22" t="s">
        <v>134</v>
      </c>
    </row>
    <row r="294" spans="2:63" s="10" customFormat="1" ht="29.85" customHeight="1">
      <c r="B294" s="203"/>
      <c r="C294" s="204"/>
      <c r="D294" s="205" t="s">
        <v>70</v>
      </c>
      <c r="E294" s="217" t="s">
        <v>495</v>
      </c>
      <c r="F294" s="217" t="s">
        <v>496</v>
      </c>
      <c r="G294" s="204"/>
      <c r="H294" s="204"/>
      <c r="I294" s="207"/>
      <c r="J294" s="218">
        <f>BK294</f>
        <v>0</v>
      </c>
      <c r="K294" s="204"/>
      <c r="L294" s="209"/>
      <c r="M294" s="210"/>
      <c r="N294" s="211"/>
      <c r="O294" s="211"/>
      <c r="P294" s="212">
        <f>SUM(P295:P335)</f>
        <v>0</v>
      </c>
      <c r="Q294" s="211"/>
      <c r="R294" s="212">
        <f>SUM(R295:R335)</f>
        <v>0.04466</v>
      </c>
      <c r="S294" s="211"/>
      <c r="T294" s="213">
        <f>SUM(T295:T335)</f>
        <v>0.0441</v>
      </c>
      <c r="AR294" s="214" t="s">
        <v>134</v>
      </c>
      <c r="AT294" s="215" t="s">
        <v>70</v>
      </c>
      <c r="AU294" s="215" t="s">
        <v>79</v>
      </c>
      <c r="AY294" s="214" t="s">
        <v>125</v>
      </c>
      <c r="BK294" s="216">
        <f>SUM(BK295:BK335)</f>
        <v>0</v>
      </c>
    </row>
    <row r="295" spans="2:65" s="1" customFormat="1" ht="14.4" customHeight="1">
      <c r="B295" s="44"/>
      <c r="C295" s="219" t="s">
        <v>303</v>
      </c>
      <c r="D295" s="219" t="s">
        <v>128</v>
      </c>
      <c r="E295" s="220" t="s">
        <v>497</v>
      </c>
      <c r="F295" s="221" t="s">
        <v>498</v>
      </c>
      <c r="G295" s="222" t="s">
        <v>414</v>
      </c>
      <c r="H295" s="223">
        <v>21</v>
      </c>
      <c r="I295" s="224"/>
      <c r="J295" s="225">
        <f>ROUND(I295*H295,2)</f>
        <v>0</v>
      </c>
      <c r="K295" s="221" t="s">
        <v>132</v>
      </c>
      <c r="L295" s="70"/>
      <c r="M295" s="226" t="s">
        <v>21</v>
      </c>
      <c r="N295" s="227" t="s">
        <v>43</v>
      </c>
      <c r="O295" s="45"/>
      <c r="P295" s="228">
        <f>O295*H295</f>
        <v>0</v>
      </c>
      <c r="Q295" s="228">
        <v>0</v>
      </c>
      <c r="R295" s="228">
        <f>Q295*H295</f>
        <v>0</v>
      </c>
      <c r="S295" s="228">
        <v>0.0021</v>
      </c>
      <c r="T295" s="229">
        <f>S295*H295</f>
        <v>0.0441</v>
      </c>
      <c r="AR295" s="22" t="s">
        <v>275</v>
      </c>
      <c r="AT295" s="22" t="s">
        <v>128</v>
      </c>
      <c r="AU295" s="22" t="s">
        <v>134</v>
      </c>
      <c r="AY295" s="22" t="s">
        <v>125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22" t="s">
        <v>134</v>
      </c>
      <c r="BK295" s="230">
        <f>ROUND(I295*H295,2)</f>
        <v>0</v>
      </c>
      <c r="BL295" s="22" t="s">
        <v>275</v>
      </c>
      <c r="BM295" s="22" t="s">
        <v>499</v>
      </c>
    </row>
    <row r="296" spans="2:47" s="1" customFormat="1" ht="13.5">
      <c r="B296" s="44"/>
      <c r="C296" s="72"/>
      <c r="D296" s="231" t="s">
        <v>136</v>
      </c>
      <c r="E296" s="72"/>
      <c r="F296" s="232" t="s">
        <v>500</v>
      </c>
      <c r="G296" s="72"/>
      <c r="H296" s="72"/>
      <c r="I296" s="189"/>
      <c r="J296" s="72"/>
      <c r="K296" s="72"/>
      <c r="L296" s="70"/>
      <c r="M296" s="233"/>
      <c r="N296" s="45"/>
      <c r="O296" s="45"/>
      <c r="P296" s="45"/>
      <c r="Q296" s="45"/>
      <c r="R296" s="45"/>
      <c r="S296" s="45"/>
      <c r="T296" s="93"/>
      <c r="AT296" s="22" t="s">
        <v>136</v>
      </c>
      <c r="AU296" s="22" t="s">
        <v>134</v>
      </c>
    </row>
    <row r="297" spans="2:51" s="12" customFormat="1" ht="13.5">
      <c r="B297" s="244"/>
      <c r="C297" s="245"/>
      <c r="D297" s="231" t="s">
        <v>142</v>
      </c>
      <c r="E297" s="246" t="s">
        <v>21</v>
      </c>
      <c r="F297" s="247" t="s">
        <v>501</v>
      </c>
      <c r="G297" s="245"/>
      <c r="H297" s="248">
        <v>0.5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AT297" s="254" t="s">
        <v>142</v>
      </c>
      <c r="AU297" s="254" t="s">
        <v>134</v>
      </c>
      <c r="AV297" s="12" t="s">
        <v>134</v>
      </c>
      <c r="AW297" s="12" t="s">
        <v>34</v>
      </c>
      <c r="AX297" s="12" t="s">
        <v>71</v>
      </c>
      <c r="AY297" s="254" t="s">
        <v>125</v>
      </c>
    </row>
    <row r="298" spans="2:51" s="12" customFormat="1" ht="13.5">
      <c r="B298" s="244"/>
      <c r="C298" s="245"/>
      <c r="D298" s="231" t="s">
        <v>142</v>
      </c>
      <c r="E298" s="246" t="s">
        <v>21</v>
      </c>
      <c r="F298" s="247" t="s">
        <v>502</v>
      </c>
      <c r="G298" s="245"/>
      <c r="H298" s="248">
        <v>1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AT298" s="254" t="s">
        <v>142</v>
      </c>
      <c r="AU298" s="254" t="s">
        <v>134</v>
      </c>
      <c r="AV298" s="12" t="s">
        <v>134</v>
      </c>
      <c r="AW298" s="12" t="s">
        <v>34</v>
      </c>
      <c r="AX298" s="12" t="s">
        <v>71</v>
      </c>
      <c r="AY298" s="254" t="s">
        <v>125</v>
      </c>
    </row>
    <row r="299" spans="2:51" s="12" customFormat="1" ht="13.5">
      <c r="B299" s="244"/>
      <c r="C299" s="245"/>
      <c r="D299" s="231" t="s">
        <v>142</v>
      </c>
      <c r="E299" s="246" t="s">
        <v>21</v>
      </c>
      <c r="F299" s="247" t="s">
        <v>503</v>
      </c>
      <c r="G299" s="245"/>
      <c r="H299" s="248">
        <v>2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AT299" s="254" t="s">
        <v>142</v>
      </c>
      <c r="AU299" s="254" t="s">
        <v>134</v>
      </c>
      <c r="AV299" s="12" t="s">
        <v>134</v>
      </c>
      <c r="AW299" s="12" t="s">
        <v>34</v>
      </c>
      <c r="AX299" s="12" t="s">
        <v>71</v>
      </c>
      <c r="AY299" s="254" t="s">
        <v>125</v>
      </c>
    </row>
    <row r="300" spans="2:51" s="12" customFormat="1" ht="13.5">
      <c r="B300" s="244"/>
      <c r="C300" s="245"/>
      <c r="D300" s="231" t="s">
        <v>142</v>
      </c>
      <c r="E300" s="246" t="s">
        <v>21</v>
      </c>
      <c r="F300" s="247" t="s">
        <v>504</v>
      </c>
      <c r="G300" s="245"/>
      <c r="H300" s="248">
        <v>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142</v>
      </c>
      <c r="AU300" s="254" t="s">
        <v>134</v>
      </c>
      <c r="AV300" s="12" t="s">
        <v>134</v>
      </c>
      <c r="AW300" s="12" t="s">
        <v>34</v>
      </c>
      <c r="AX300" s="12" t="s">
        <v>71</v>
      </c>
      <c r="AY300" s="254" t="s">
        <v>125</v>
      </c>
    </row>
    <row r="301" spans="2:51" s="12" customFormat="1" ht="13.5">
      <c r="B301" s="244"/>
      <c r="C301" s="245"/>
      <c r="D301" s="231" t="s">
        <v>142</v>
      </c>
      <c r="E301" s="246" t="s">
        <v>21</v>
      </c>
      <c r="F301" s="247" t="s">
        <v>505</v>
      </c>
      <c r="G301" s="245"/>
      <c r="H301" s="248">
        <v>0.5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AT301" s="254" t="s">
        <v>142</v>
      </c>
      <c r="AU301" s="254" t="s">
        <v>134</v>
      </c>
      <c r="AV301" s="12" t="s">
        <v>134</v>
      </c>
      <c r="AW301" s="12" t="s">
        <v>34</v>
      </c>
      <c r="AX301" s="12" t="s">
        <v>71</v>
      </c>
      <c r="AY301" s="254" t="s">
        <v>125</v>
      </c>
    </row>
    <row r="302" spans="2:51" s="12" customFormat="1" ht="13.5">
      <c r="B302" s="244"/>
      <c r="C302" s="245"/>
      <c r="D302" s="231" t="s">
        <v>142</v>
      </c>
      <c r="E302" s="246" t="s">
        <v>21</v>
      </c>
      <c r="F302" s="247" t="s">
        <v>506</v>
      </c>
      <c r="G302" s="245"/>
      <c r="H302" s="248">
        <v>2.5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142</v>
      </c>
      <c r="AU302" s="254" t="s">
        <v>134</v>
      </c>
      <c r="AV302" s="12" t="s">
        <v>134</v>
      </c>
      <c r="AW302" s="12" t="s">
        <v>34</v>
      </c>
      <c r="AX302" s="12" t="s">
        <v>71</v>
      </c>
      <c r="AY302" s="254" t="s">
        <v>125</v>
      </c>
    </row>
    <row r="303" spans="2:51" s="12" customFormat="1" ht="13.5">
      <c r="B303" s="244"/>
      <c r="C303" s="245"/>
      <c r="D303" s="231" t="s">
        <v>142</v>
      </c>
      <c r="E303" s="246" t="s">
        <v>21</v>
      </c>
      <c r="F303" s="247" t="s">
        <v>507</v>
      </c>
      <c r="G303" s="245"/>
      <c r="H303" s="248">
        <v>2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142</v>
      </c>
      <c r="AU303" s="254" t="s">
        <v>134</v>
      </c>
      <c r="AV303" s="12" t="s">
        <v>134</v>
      </c>
      <c r="AW303" s="12" t="s">
        <v>34</v>
      </c>
      <c r="AX303" s="12" t="s">
        <v>71</v>
      </c>
      <c r="AY303" s="254" t="s">
        <v>125</v>
      </c>
    </row>
    <row r="304" spans="2:51" s="12" customFormat="1" ht="13.5">
      <c r="B304" s="244"/>
      <c r="C304" s="245"/>
      <c r="D304" s="231" t="s">
        <v>142</v>
      </c>
      <c r="E304" s="246" t="s">
        <v>21</v>
      </c>
      <c r="F304" s="247" t="s">
        <v>508</v>
      </c>
      <c r="G304" s="245"/>
      <c r="H304" s="248">
        <v>2.5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142</v>
      </c>
      <c r="AU304" s="254" t="s">
        <v>134</v>
      </c>
      <c r="AV304" s="12" t="s">
        <v>134</v>
      </c>
      <c r="AW304" s="12" t="s">
        <v>34</v>
      </c>
      <c r="AX304" s="12" t="s">
        <v>71</v>
      </c>
      <c r="AY304" s="254" t="s">
        <v>125</v>
      </c>
    </row>
    <row r="305" spans="2:51" s="12" customFormat="1" ht="13.5">
      <c r="B305" s="244"/>
      <c r="C305" s="245"/>
      <c r="D305" s="231" t="s">
        <v>142</v>
      </c>
      <c r="E305" s="246" t="s">
        <v>21</v>
      </c>
      <c r="F305" s="247" t="s">
        <v>509</v>
      </c>
      <c r="G305" s="245"/>
      <c r="H305" s="248">
        <v>4.5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142</v>
      </c>
      <c r="AU305" s="254" t="s">
        <v>134</v>
      </c>
      <c r="AV305" s="12" t="s">
        <v>134</v>
      </c>
      <c r="AW305" s="12" t="s">
        <v>34</v>
      </c>
      <c r="AX305" s="12" t="s">
        <v>71</v>
      </c>
      <c r="AY305" s="254" t="s">
        <v>125</v>
      </c>
    </row>
    <row r="306" spans="2:51" s="12" customFormat="1" ht="13.5">
      <c r="B306" s="244"/>
      <c r="C306" s="245"/>
      <c r="D306" s="231" t="s">
        <v>142</v>
      </c>
      <c r="E306" s="246" t="s">
        <v>21</v>
      </c>
      <c r="F306" s="247" t="s">
        <v>510</v>
      </c>
      <c r="G306" s="245"/>
      <c r="H306" s="248">
        <v>1.5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AT306" s="254" t="s">
        <v>142</v>
      </c>
      <c r="AU306" s="254" t="s">
        <v>134</v>
      </c>
      <c r="AV306" s="12" t="s">
        <v>134</v>
      </c>
      <c r="AW306" s="12" t="s">
        <v>34</v>
      </c>
      <c r="AX306" s="12" t="s">
        <v>71</v>
      </c>
      <c r="AY306" s="254" t="s">
        <v>125</v>
      </c>
    </row>
    <row r="307" spans="2:51" s="12" customFormat="1" ht="13.5">
      <c r="B307" s="244"/>
      <c r="C307" s="245"/>
      <c r="D307" s="231" t="s">
        <v>142</v>
      </c>
      <c r="E307" s="246" t="s">
        <v>21</v>
      </c>
      <c r="F307" s="247" t="s">
        <v>511</v>
      </c>
      <c r="G307" s="245"/>
      <c r="H307" s="248">
        <v>2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142</v>
      </c>
      <c r="AU307" s="254" t="s">
        <v>134</v>
      </c>
      <c r="AV307" s="12" t="s">
        <v>134</v>
      </c>
      <c r="AW307" s="12" t="s">
        <v>34</v>
      </c>
      <c r="AX307" s="12" t="s">
        <v>71</v>
      </c>
      <c r="AY307" s="254" t="s">
        <v>125</v>
      </c>
    </row>
    <row r="308" spans="2:65" s="1" customFormat="1" ht="14.4" customHeight="1">
      <c r="B308" s="44"/>
      <c r="C308" s="219" t="s">
        <v>9</v>
      </c>
      <c r="D308" s="219" t="s">
        <v>128</v>
      </c>
      <c r="E308" s="220" t="s">
        <v>512</v>
      </c>
      <c r="F308" s="221" t="s">
        <v>513</v>
      </c>
      <c r="G308" s="222" t="s">
        <v>414</v>
      </c>
      <c r="H308" s="223">
        <v>19.5</v>
      </c>
      <c r="I308" s="224"/>
      <c r="J308" s="225">
        <f>ROUND(I308*H308,2)</f>
        <v>0</v>
      </c>
      <c r="K308" s="221" t="s">
        <v>132</v>
      </c>
      <c r="L308" s="70"/>
      <c r="M308" s="226" t="s">
        <v>21</v>
      </c>
      <c r="N308" s="227" t="s">
        <v>43</v>
      </c>
      <c r="O308" s="45"/>
      <c r="P308" s="228">
        <f>O308*H308</f>
        <v>0</v>
      </c>
      <c r="Q308" s="228">
        <v>0.00046</v>
      </c>
      <c r="R308" s="228">
        <f>Q308*H308</f>
        <v>0.00897</v>
      </c>
      <c r="S308" s="228">
        <v>0</v>
      </c>
      <c r="T308" s="229">
        <f>S308*H308</f>
        <v>0</v>
      </c>
      <c r="AR308" s="22" t="s">
        <v>275</v>
      </c>
      <c r="AT308" s="22" t="s">
        <v>128</v>
      </c>
      <c r="AU308" s="22" t="s">
        <v>134</v>
      </c>
      <c r="AY308" s="22" t="s">
        <v>125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22" t="s">
        <v>134</v>
      </c>
      <c r="BK308" s="230">
        <f>ROUND(I308*H308,2)</f>
        <v>0</v>
      </c>
      <c r="BL308" s="22" t="s">
        <v>275</v>
      </c>
      <c r="BM308" s="22" t="s">
        <v>514</v>
      </c>
    </row>
    <row r="309" spans="2:47" s="1" customFormat="1" ht="13.5">
      <c r="B309" s="44"/>
      <c r="C309" s="72"/>
      <c r="D309" s="231" t="s">
        <v>136</v>
      </c>
      <c r="E309" s="72"/>
      <c r="F309" s="232" t="s">
        <v>515</v>
      </c>
      <c r="G309" s="72"/>
      <c r="H309" s="72"/>
      <c r="I309" s="189"/>
      <c r="J309" s="72"/>
      <c r="K309" s="72"/>
      <c r="L309" s="70"/>
      <c r="M309" s="233"/>
      <c r="N309" s="45"/>
      <c r="O309" s="45"/>
      <c r="P309" s="45"/>
      <c r="Q309" s="45"/>
      <c r="R309" s="45"/>
      <c r="S309" s="45"/>
      <c r="T309" s="93"/>
      <c r="AT309" s="22" t="s">
        <v>136</v>
      </c>
      <c r="AU309" s="22" t="s">
        <v>134</v>
      </c>
    </row>
    <row r="310" spans="2:51" s="12" customFormat="1" ht="13.5">
      <c r="B310" s="244"/>
      <c r="C310" s="245"/>
      <c r="D310" s="231" t="s">
        <v>142</v>
      </c>
      <c r="E310" s="246" t="s">
        <v>21</v>
      </c>
      <c r="F310" s="247" t="s">
        <v>501</v>
      </c>
      <c r="G310" s="245"/>
      <c r="H310" s="248">
        <v>0.5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AT310" s="254" t="s">
        <v>142</v>
      </c>
      <c r="AU310" s="254" t="s">
        <v>134</v>
      </c>
      <c r="AV310" s="12" t="s">
        <v>134</v>
      </c>
      <c r="AW310" s="12" t="s">
        <v>34</v>
      </c>
      <c r="AX310" s="12" t="s">
        <v>71</v>
      </c>
      <c r="AY310" s="254" t="s">
        <v>125</v>
      </c>
    </row>
    <row r="311" spans="2:51" s="12" customFormat="1" ht="13.5">
      <c r="B311" s="244"/>
      <c r="C311" s="245"/>
      <c r="D311" s="231" t="s">
        <v>142</v>
      </c>
      <c r="E311" s="246" t="s">
        <v>21</v>
      </c>
      <c r="F311" s="247" t="s">
        <v>502</v>
      </c>
      <c r="G311" s="245"/>
      <c r="H311" s="248">
        <v>1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142</v>
      </c>
      <c r="AU311" s="254" t="s">
        <v>134</v>
      </c>
      <c r="AV311" s="12" t="s">
        <v>134</v>
      </c>
      <c r="AW311" s="12" t="s">
        <v>34</v>
      </c>
      <c r="AX311" s="12" t="s">
        <v>71</v>
      </c>
      <c r="AY311" s="254" t="s">
        <v>125</v>
      </c>
    </row>
    <row r="312" spans="2:51" s="12" customFormat="1" ht="13.5">
      <c r="B312" s="244"/>
      <c r="C312" s="245"/>
      <c r="D312" s="231" t="s">
        <v>142</v>
      </c>
      <c r="E312" s="246" t="s">
        <v>21</v>
      </c>
      <c r="F312" s="247" t="s">
        <v>503</v>
      </c>
      <c r="G312" s="245"/>
      <c r="H312" s="248">
        <v>2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AT312" s="254" t="s">
        <v>142</v>
      </c>
      <c r="AU312" s="254" t="s">
        <v>134</v>
      </c>
      <c r="AV312" s="12" t="s">
        <v>134</v>
      </c>
      <c r="AW312" s="12" t="s">
        <v>34</v>
      </c>
      <c r="AX312" s="12" t="s">
        <v>71</v>
      </c>
      <c r="AY312" s="254" t="s">
        <v>125</v>
      </c>
    </row>
    <row r="313" spans="2:51" s="12" customFormat="1" ht="13.5">
      <c r="B313" s="244"/>
      <c r="C313" s="245"/>
      <c r="D313" s="231" t="s">
        <v>142</v>
      </c>
      <c r="E313" s="246" t="s">
        <v>21</v>
      </c>
      <c r="F313" s="247" t="s">
        <v>516</v>
      </c>
      <c r="G313" s="245"/>
      <c r="H313" s="248">
        <v>2.5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AT313" s="254" t="s">
        <v>142</v>
      </c>
      <c r="AU313" s="254" t="s">
        <v>134</v>
      </c>
      <c r="AV313" s="12" t="s">
        <v>134</v>
      </c>
      <c r="AW313" s="12" t="s">
        <v>34</v>
      </c>
      <c r="AX313" s="12" t="s">
        <v>71</v>
      </c>
      <c r="AY313" s="254" t="s">
        <v>125</v>
      </c>
    </row>
    <row r="314" spans="2:51" s="12" customFormat="1" ht="13.5">
      <c r="B314" s="244"/>
      <c r="C314" s="245"/>
      <c r="D314" s="231" t="s">
        <v>142</v>
      </c>
      <c r="E314" s="246" t="s">
        <v>21</v>
      </c>
      <c r="F314" s="247" t="s">
        <v>505</v>
      </c>
      <c r="G314" s="245"/>
      <c r="H314" s="248">
        <v>0.5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142</v>
      </c>
      <c r="AU314" s="254" t="s">
        <v>134</v>
      </c>
      <c r="AV314" s="12" t="s">
        <v>134</v>
      </c>
      <c r="AW314" s="12" t="s">
        <v>34</v>
      </c>
      <c r="AX314" s="12" t="s">
        <v>71</v>
      </c>
      <c r="AY314" s="254" t="s">
        <v>125</v>
      </c>
    </row>
    <row r="315" spans="2:51" s="12" customFormat="1" ht="13.5">
      <c r="B315" s="244"/>
      <c r="C315" s="245"/>
      <c r="D315" s="231" t="s">
        <v>142</v>
      </c>
      <c r="E315" s="246" t="s">
        <v>21</v>
      </c>
      <c r="F315" s="247" t="s">
        <v>506</v>
      </c>
      <c r="G315" s="245"/>
      <c r="H315" s="248">
        <v>2.5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142</v>
      </c>
      <c r="AU315" s="254" t="s">
        <v>134</v>
      </c>
      <c r="AV315" s="12" t="s">
        <v>134</v>
      </c>
      <c r="AW315" s="12" t="s">
        <v>34</v>
      </c>
      <c r="AX315" s="12" t="s">
        <v>71</v>
      </c>
      <c r="AY315" s="254" t="s">
        <v>125</v>
      </c>
    </row>
    <row r="316" spans="2:51" s="12" customFormat="1" ht="13.5">
      <c r="B316" s="244"/>
      <c r="C316" s="245"/>
      <c r="D316" s="231" t="s">
        <v>142</v>
      </c>
      <c r="E316" s="246" t="s">
        <v>21</v>
      </c>
      <c r="F316" s="247" t="s">
        <v>517</v>
      </c>
      <c r="G316" s="245"/>
      <c r="H316" s="248">
        <v>1.5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142</v>
      </c>
      <c r="AU316" s="254" t="s">
        <v>134</v>
      </c>
      <c r="AV316" s="12" t="s">
        <v>134</v>
      </c>
      <c r="AW316" s="12" t="s">
        <v>34</v>
      </c>
      <c r="AX316" s="12" t="s">
        <v>71</v>
      </c>
      <c r="AY316" s="254" t="s">
        <v>125</v>
      </c>
    </row>
    <row r="317" spans="2:51" s="12" customFormat="1" ht="13.5">
      <c r="B317" s="244"/>
      <c r="C317" s="245"/>
      <c r="D317" s="231" t="s">
        <v>142</v>
      </c>
      <c r="E317" s="246" t="s">
        <v>21</v>
      </c>
      <c r="F317" s="247" t="s">
        <v>518</v>
      </c>
      <c r="G317" s="245"/>
      <c r="H317" s="248">
        <v>2.5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142</v>
      </c>
      <c r="AU317" s="254" t="s">
        <v>134</v>
      </c>
      <c r="AV317" s="12" t="s">
        <v>134</v>
      </c>
      <c r="AW317" s="12" t="s">
        <v>34</v>
      </c>
      <c r="AX317" s="12" t="s">
        <v>71</v>
      </c>
      <c r="AY317" s="254" t="s">
        <v>125</v>
      </c>
    </row>
    <row r="318" spans="2:51" s="12" customFormat="1" ht="13.5">
      <c r="B318" s="244"/>
      <c r="C318" s="245"/>
      <c r="D318" s="231" t="s">
        <v>142</v>
      </c>
      <c r="E318" s="246" t="s">
        <v>21</v>
      </c>
      <c r="F318" s="247" t="s">
        <v>509</v>
      </c>
      <c r="G318" s="245"/>
      <c r="H318" s="248">
        <v>4.5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AT318" s="254" t="s">
        <v>142</v>
      </c>
      <c r="AU318" s="254" t="s">
        <v>134</v>
      </c>
      <c r="AV318" s="12" t="s">
        <v>134</v>
      </c>
      <c r="AW318" s="12" t="s">
        <v>34</v>
      </c>
      <c r="AX318" s="12" t="s">
        <v>71</v>
      </c>
      <c r="AY318" s="254" t="s">
        <v>125</v>
      </c>
    </row>
    <row r="319" spans="2:51" s="12" customFormat="1" ht="13.5">
      <c r="B319" s="244"/>
      <c r="C319" s="245"/>
      <c r="D319" s="231" t="s">
        <v>142</v>
      </c>
      <c r="E319" s="246" t="s">
        <v>21</v>
      </c>
      <c r="F319" s="247" t="s">
        <v>511</v>
      </c>
      <c r="G319" s="245"/>
      <c r="H319" s="248">
        <v>2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142</v>
      </c>
      <c r="AU319" s="254" t="s">
        <v>134</v>
      </c>
      <c r="AV319" s="12" t="s">
        <v>134</v>
      </c>
      <c r="AW319" s="12" t="s">
        <v>34</v>
      </c>
      <c r="AX319" s="12" t="s">
        <v>71</v>
      </c>
      <c r="AY319" s="254" t="s">
        <v>125</v>
      </c>
    </row>
    <row r="320" spans="2:65" s="1" customFormat="1" ht="14.4" customHeight="1">
      <c r="B320" s="44"/>
      <c r="C320" s="219" t="s">
        <v>519</v>
      </c>
      <c r="D320" s="219" t="s">
        <v>128</v>
      </c>
      <c r="E320" s="220" t="s">
        <v>520</v>
      </c>
      <c r="F320" s="221" t="s">
        <v>521</v>
      </c>
      <c r="G320" s="222" t="s">
        <v>522</v>
      </c>
      <c r="H320" s="223">
        <v>1</v>
      </c>
      <c r="I320" s="224"/>
      <c r="J320" s="225">
        <f>ROUND(I320*H320,2)</f>
        <v>0</v>
      </c>
      <c r="K320" s="221" t="s">
        <v>132</v>
      </c>
      <c r="L320" s="70"/>
      <c r="M320" s="226" t="s">
        <v>21</v>
      </c>
      <c r="N320" s="227" t="s">
        <v>43</v>
      </c>
      <c r="O320" s="45"/>
      <c r="P320" s="228">
        <f>O320*H320</f>
        <v>0</v>
      </c>
      <c r="Q320" s="228">
        <v>0.00077</v>
      </c>
      <c r="R320" s="228">
        <f>Q320*H320</f>
        <v>0.00077</v>
      </c>
      <c r="S320" s="228">
        <v>0</v>
      </c>
      <c r="T320" s="229">
        <f>S320*H320</f>
        <v>0</v>
      </c>
      <c r="AR320" s="22" t="s">
        <v>275</v>
      </c>
      <c r="AT320" s="22" t="s">
        <v>128</v>
      </c>
      <c r="AU320" s="22" t="s">
        <v>134</v>
      </c>
      <c r="AY320" s="22" t="s">
        <v>125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22" t="s">
        <v>134</v>
      </c>
      <c r="BK320" s="230">
        <f>ROUND(I320*H320,2)</f>
        <v>0</v>
      </c>
      <c r="BL320" s="22" t="s">
        <v>275</v>
      </c>
      <c r="BM320" s="22" t="s">
        <v>523</v>
      </c>
    </row>
    <row r="321" spans="2:47" s="1" customFormat="1" ht="13.5">
      <c r="B321" s="44"/>
      <c r="C321" s="72"/>
      <c r="D321" s="231" t="s">
        <v>136</v>
      </c>
      <c r="E321" s="72"/>
      <c r="F321" s="232" t="s">
        <v>524</v>
      </c>
      <c r="G321" s="72"/>
      <c r="H321" s="72"/>
      <c r="I321" s="189"/>
      <c r="J321" s="72"/>
      <c r="K321" s="72"/>
      <c r="L321" s="70"/>
      <c r="M321" s="233"/>
      <c r="N321" s="45"/>
      <c r="O321" s="45"/>
      <c r="P321" s="45"/>
      <c r="Q321" s="45"/>
      <c r="R321" s="45"/>
      <c r="S321" s="45"/>
      <c r="T321" s="93"/>
      <c r="AT321" s="22" t="s">
        <v>136</v>
      </c>
      <c r="AU321" s="22" t="s">
        <v>134</v>
      </c>
    </row>
    <row r="322" spans="2:51" s="12" customFormat="1" ht="13.5">
      <c r="B322" s="244"/>
      <c r="C322" s="245"/>
      <c r="D322" s="231" t="s">
        <v>142</v>
      </c>
      <c r="E322" s="246" t="s">
        <v>21</v>
      </c>
      <c r="F322" s="247" t="s">
        <v>525</v>
      </c>
      <c r="G322" s="245"/>
      <c r="H322" s="248">
        <v>1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142</v>
      </c>
      <c r="AU322" s="254" t="s">
        <v>134</v>
      </c>
      <c r="AV322" s="12" t="s">
        <v>134</v>
      </c>
      <c r="AW322" s="12" t="s">
        <v>34</v>
      </c>
      <c r="AX322" s="12" t="s">
        <v>71</v>
      </c>
      <c r="AY322" s="254" t="s">
        <v>125</v>
      </c>
    </row>
    <row r="323" spans="2:65" s="1" customFormat="1" ht="22.8" customHeight="1">
      <c r="B323" s="44"/>
      <c r="C323" s="219" t="s">
        <v>526</v>
      </c>
      <c r="D323" s="219" t="s">
        <v>128</v>
      </c>
      <c r="E323" s="220" t="s">
        <v>527</v>
      </c>
      <c r="F323" s="221" t="s">
        <v>528</v>
      </c>
      <c r="G323" s="222" t="s">
        <v>522</v>
      </c>
      <c r="H323" s="223">
        <v>6</v>
      </c>
      <c r="I323" s="224"/>
      <c r="J323" s="225">
        <f>ROUND(I323*H323,2)</f>
        <v>0</v>
      </c>
      <c r="K323" s="221" t="s">
        <v>132</v>
      </c>
      <c r="L323" s="70"/>
      <c r="M323" s="226" t="s">
        <v>21</v>
      </c>
      <c r="N323" s="227" t="s">
        <v>43</v>
      </c>
      <c r="O323" s="45"/>
      <c r="P323" s="228">
        <f>O323*H323</f>
        <v>0</v>
      </c>
      <c r="Q323" s="228">
        <v>0.00582</v>
      </c>
      <c r="R323" s="228">
        <f>Q323*H323</f>
        <v>0.03492</v>
      </c>
      <c r="S323" s="228">
        <v>0</v>
      </c>
      <c r="T323" s="229">
        <f>S323*H323</f>
        <v>0</v>
      </c>
      <c r="AR323" s="22" t="s">
        <v>275</v>
      </c>
      <c r="AT323" s="22" t="s">
        <v>128</v>
      </c>
      <c r="AU323" s="22" t="s">
        <v>134</v>
      </c>
      <c r="AY323" s="22" t="s">
        <v>125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22" t="s">
        <v>134</v>
      </c>
      <c r="BK323" s="230">
        <f>ROUND(I323*H323,2)</f>
        <v>0</v>
      </c>
      <c r="BL323" s="22" t="s">
        <v>275</v>
      </c>
      <c r="BM323" s="22" t="s">
        <v>529</v>
      </c>
    </row>
    <row r="324" spans="2:47" s="1" customFormat="1" ht="13.5">
      <c r="B324" s="44"/>
      <c r="C324" s="72"/>
      <c r="D324" s="231" t="s">
        <v>136</v>
      </c>
      <c r="E324" s="72"/>
      <c r="F324" s="232" t="s">
        <v>530</v>
      </c>
      <c r="G324" s="72"/>
      <c r="H324" s="72"/>
      <c r="I324" s="189"/>
      <c r="J324" s="72"/>
      <c r="K324" s="72"/>
      <c r="L324" s="70"/>
      <c r="M324" s="233"/>
      <c r="N324" s="45"/>
      <c r="O324" s="45"/>
      <c r="P324" s="45"/>
      <c r="Q324" s="45"/>
      <c r="R324" s="45"/>
      <c r="S324" s="45"/>
      <c r="T324" s="93"/>
      <c r="AT324" s="22" t="s">
        <v>136</v>
      </c>
      <c r="AU324" s="22" t="s">
        <v>134</v>
      </c>
    </row>
    <row r="325" spans="2:51" s="12" customFormat="1" ht="13.5">
      <c r="B325" s="244"/>
      <c r="C325" s="245"/>
      <c r="D325" s="231" t="s">
        <v>142</v>
      </c>
      <c r="E325" s="246" t="s">
        <v>21</v>
      </c>
      <c r="F325" s="247" t="s">
        <v>531</v>
      </c>
      <c r="G325" s="245"/>
      <c r="H325" s="248">
        <v>1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142</v>
      </c>
      <c r="AU325" s="254" t="s">
        <v>134</v>
      </c>
      <c r="AV325" s="12" t="s">
        <v>134</v>
      </c>
      <c r="AW325" s="12" t="s">
        <v>34</v>
      </c>
      <c r="AX325" s="12" t="s">
        <v>71</v>
      </c>
      <c r="AY325" s="254" t="s">
        <v>125</v>
      </c>
    </row>
    <row r="326" spans="2:51" s="12" customFormat="1" ht="13.5">
      <c r="B326" s="244"/>
      <c r="C326" s="245"/>
      <c r="D326" s="231" t="s">
        <v>142</v>
      </c>
      <c r="E326" s="246" t="s">
        <v>21</v>
      </c>
      <c r="F326" s="247" t="s">
        <v>532</v>
      </c>
      <c r="G326" s="245"/>
      <c r="H326" s="248">
        <v>1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142</v>
      </c>
      <c r="AU326" s="254" t="s">
        <v>134</v>
      </c>
      <c r="AV326" s="12" t="s">
        <v>134</v>
      </c>
      <c r="AW326" s="12" t="s">
        <v>34</v>
      </c>
      <c r="AX326" s="12" t="s">
        <v>71</v>
      </c>
      <c r="AY326" s="254" t="s">
        <v>125</v>
      </c>
    </row>
    <row r="327" spans="2:51" s="12" customFormat="1" ht="13.5">
      <c r="B327" s="244"/>
      <c r="C327" s="245"/>
      <c r="D327" s="231" t="s">
        <v>142</v>
      </c>
      <c r="E327" s="246" t="s">
        <v>21</v>
      </c>
      <c r="F327" s="247" t="s">
        <v>533</v>
      </c>
      <c r="G327" s="245"/>
      <c r="H327" s="248">
        <v>1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142</v>
      </c>
      <c r="AU327" s="254" t="s">
        <v>134</v>
      </c>
      <c r="AV327" s="12" t="s">
        <v>134</v>
      </c>
      <c r="AW327" s="12" t="s">
        <v>34</v>
      </c>
      <c r="AX327" s="12" t="s">
        <v>71</v>
      </c>
      <c r="AY327" s="254" t="s">
        <v>125</v>
      </c>
    </row>
    <row r="328" spans="2:51" s="12" customFormat="1" ht="13.5">
      <c r="B328" s="244"/>
      <c r="C328" s="245"/>
      <c r="D328" s="231" t="s">
        <v>142</v>
      </c>
      <c r="E328" s="246" t="s">
        <v>21</v>
      </c>
      <c r="F328" s="247" t="s">
        <v>534</v>
      </c>
      <c r="G328" s="245"/>
      <c r="H328" s="248">
        <v>2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AT328" s="254" t="s">
        <v>142</v>
      </c>
      <c r="AU328" s="254" t="s">
        <v>134</v>
      </c>
      <c r="AV328" s="12" t="s">
        <v>134</v>
      </c>
      <c r="AW328" s="12" t="s">
        <v>34</v>
      </c>
      <c r="AX328" s="12" t="s">
        <v>71</v>
      </c>
      <c r="AY328" s="254" t="s">
        <v>125</v>
      </c>
    </row>
    <row r="329" spans="2:51" s="12" customFormat="1" ht="13.5">
      <c r="B329" s="244"/>
      <c r="C329" s="245"/>
      <c r="D329" s="231" t="s">
        <v>142</v>
      </c>
      <c r="E329" s="246" t="s">
        <v>21</v>
      </c>
      <c r="F329" s="247" t="s">
        <v>535</v>
      </c>
      <c r="G329" s="245"/>
      <c r="H329" s="248">
        <v>1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AT329" s="254" t="s">
        <v>142</v>
      </c>
      <c r="AU329" s="254" t="s">
        <v>134</v>
      </c>
      <c r="AV329" s="12" t="s">
        <v>134</v>
      </c>
      <c r="AW329" s="12" t="s">
        <v>34</v>
      </c>
      <c r="AX329" s="12" t="s">
        <v>71</v>
      </c>
      <c r="AY329" s="254" t="s">
        <v>125</v>
      </c>
    </row>
    <row r="330" spans="2:65" s="1" customFormat="1" ht="14.4" customHeight="1">
      <c r="B330" s="44"/>
      <c r="C330" s="219" t="s">
        <v>536</v>
      </c>
      <c r="D330" s="219" t="s">
        <v>128</v>
      </c>
      <c r="E330" s="220" t="s">
        <v>537</v>
      </c>
      <c r="F330" s="221" t="s">
        <v>538</v>
      </c>
      <c r="G330" s="222" t="s">
        <v>414</v>
      </c>
      <c r="H330" s="223">
        <v>18.5</v>
      </c>
      <c r="I330" s="224"/>
      <c r="J330" s="225">
        <f>ROUND(I330*H330,2)</f>
        <v>0</v>
      </c>
      <c r="K330" s="221" t="s">
        <v>132</v>
      </c>
      <c r="L330" s="70"/>
      <c r="M330" s="226" t="s">
        <v>21</v>
      </c>
      <c r="N330" s="227" t="s">
        <v>43</v>
      </c>
      <c r="O330" s="45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AR330" s="22" t="s">
        <v>275</v>
      </c>
      <c r="AT330" s="22" t="s">
        <v>128</v>
      </c>
      <c r="AU330" s="22" t="s">
        <v>134</v>
      </c>
      <c r="AY330" s="22" t="s">
        <v>125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22" t="s">
        <v>134</v>
      </c>
      <c r="BK330" s="230">
        <f>ROUND(I330*H330,2)</f>
        <v>0</v>
      </c>
      <c r="BL330" s="22" t="s">
        <v>275</v>
      </c>
      <c r="BM330" s="22" t="s">
        <v>539</v>
      </c>
    </row>
    <row r="331" spans="2:47" s="1" customFormat="1" ht="13.5">
      <c r="B331" s="44"/>
      <c r="C331" s="72"/>
      <c r="D331" s="231" t="s">
        <v>136</v>
      </c>
      <c r="E331" s="72"/>
      <c r="F331" s="232" t="s">
        <v>540</v>
      </c>
      <c r="G331" s="72"/>
      <c r="H331" s="72"/>
      <c r="I331" s="189"/>
      <c r="J331" s="72"/>
      <c r="K331" s="72"/>
      <c r="L331" s="70"/>
      <c r="M331" s="233"/>
      <c r="N331" s="45"/>
      <c r="O331" s="45"/>
      <c r="P331" s="45"/>
      <c r="Q331" s="45"/>
      <c r="R331" s="45"/>
      <c r="S331" s="45"/>
      <c r="T331" s="93"/>
      <c r="AT331" s="22" t="s">
        <v>136</v>
      </c>
      <c r="AU331" s="22" t="s">
        <v>134</v>
      </c>
    </row>
    <row r="332" spans="2:65" s="1" customFormat="1" ht="22.8" customHeight="1">
      <c r="B332" s="44"/>
      <c r="C332" s="219" t="s">
        <v>541</v>
      </c>
      <c r="D332" s="219" t="s">
        <v>128</v>
      </c>
      <c r="E332" s="220" t="s">
        <v>542</v>
      </c>
      <c r="F332" s="221" t="s">
        <v>543</v>
      </c>
      <c r="G332" s="222" t="s">
        <v>265</v>
      </c>
      <c r="H332" s="223">
        <v>0.045</v>
      </c>
      <c r="I332" s="224"/>
      <c r="J332" s="225">
        <f>ROUND(I332*H332,2)</f>
        <v>0</v>
      </c>
      <c r="K332" s="221" t="s">
        <v>132</v>
      </c>
      <c r="L332" s="70"/>
      <c r="M332" s="226" t="s">
        <v>21</v>
      </c>
      <c r="N332" s="227" t="s">
        <v>43</v>
      </c>
      <c r="O332" s="45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AR332" s="22" t="s">
        <v>275</v>
      </c>
      <c r="AT332" s="22" t="s">
        <v>128</v>
      </c>
      <c r="AU332" s="22" t="s">
        <v>134</v>
      </c>
      <c r="AY332" s="22" t="s">
        <v>125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22" t="s">
        <v>134</v>
      </c>
      <c r="BK332" s="230">
        <f>ROUND(I332*H332,2)</f>
        <v>0</v>
      </c>
      <c r="BL332" s="22" t="s">
        <v>275</v>
      </c>
      <c r="BM332" s="22" t="s">
        <v>544</v>
      </c>
    </row>
    <row r="333" spans="2:47" s="1" customFormat="1" ht="13.5">
      <c r="B333" s="44"/>
      <c r="C333" s="72"/>
      <c r="D333" s="231" t="s">
        <v>136</v>
      </c>
      <c r="E333" s="72"/>
      <c r="F333" s="232" t="s">
        <v>545</v>
      </c>
      <c r="G333" s="72"/>
      <c r="H333" s="72"/>
      <c r="I333" s="189"/>
      <c r="J333" s="72"/>
      <c r="K333" s="72"/>
      <c r="L333" s="70"/>
      <c r="M333" s="233"/>
      <c r="N333" s="45"/>
      <c r="O333" s="45"/>
      <c r="P333" s="45"/>
      <c r="Q333" s="45"/>
      <c r="R333" s="45"/>
      <c r="S333" s="45"/>
      <c r="T333" s="93"/>
      <c r="AT333" s="22" t="s">
        <v>136</v>
      </c>
      <c r="AU333" s="22" t="s">
        <v>134</v>
      </c>
    </row>
    <row r="334" spans="2:65" s="1" customFormat="1" ht="22.8" customHeight="1">
      <c r="B334" s="44"/>
      <c r="C334" s="219" t="s">
        <v>546</v>
      </c>
      <c r="D334" s="219" t="s">
        <v>128</v>
      </c>
      <c r="E334" s="220" t="s">
        <v>547</v>
      </c>
      <c r="F334" s="221" t="s">
        <v>548</v>
      </c>
      <c r="G334" s="222" t="s">
        <v>265</v>
      </c>
      <c r="H334" s="223">
        <v>0.045</v>
      </c>
      <c r="I334" s="224"/>
      <c r="J334" s="225">
        <f>ROUND(I334*H334,2)</f>
        <v>0</v>
      </c>
      <c r="K334" s="221" t="s">
        <v>132</v>
      </c>
      <c r="L334" s="70"/>
      <c r="M334" s="226" t="s">
        <v>21</v>
      </c>
      <c r="N334" s="227" t="s">
        <v>43</v>
      </c>
      <c r="O334" s="45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AR334" s="22" t="s">
        <v>275</v>
      </c>
      <c r="AT334" s="22" t="s">
        <v>128</v>
      </c>
      <c r="AU334" s="22" t="s">
        <v>134</v>
      </c>
      <c r="AY334" s="22" t="s">
        <v>125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22" t="s">
        <v>134</v>
      </c>
      <c r="BK334" s="230">
        <f>ROUND(I334*H334,2)</f>
        <v>0</v>
      </c>
      <c r="BL334" s="22" t="s">
        <v>275</v>
      </c>
      <c r="BM334" s="22" t="s">
        <v>549</v>
      </c>
    </row>
    <row r="335" spans="2:47" s="1" customFormat="1" ht="13.5">
      <c r="B335" s="44"/>
      <c r="C335" s="72"/>
      <c r="D335" s="231" t="s">
        <v>136</v>
      </c>
      <c r="E335" s="72"/>
      <c r="F335" s="232" t="s">
        <v>550</v>
      </c>
      <c r="G335" s="72"/>
      <c r="H335" s="72"/>
      <c r="I335" s="189"/>
      <c r="J335" s="72"/>
      <c r="K335" s="72"/>
      <c r="L335" s="70"/>
      <c r="M335" s="233"/>
      <c r="N335" s="45"/>
      <c r="O335" s="45"/>
      <c r="P335" s="45"/>
      <c r="Q335" s="45"/>
      <c r="R335" s="45"/>
      <c r="S335" s="45"/>
      <c r="T335" s="93"/>
      <c r="AT335" s="22" t="s">
        <v>136</v>
      </c>
      <c r="AU335" s="22" t="s">
        <v>134</v>
      </c>
    </row>
    <row r="336" spans="2:63" s="10" customFormat="1" ht="29.85" customHeight="1">
      <c r="B336" s="203"/>
      <c r="C336" s="204"/>
      <c r="D336" s="205" t="s">
        <v>70</v>
      </c>
      <c r="E336" s="217" t="s">
        <v>551</v>
      </c>
      <c r="F336" s="217" t="s">
        <v>552</v>
      </c>
      <c r="G336" s="204"/>
      <c r="H336" s="204"/>
      <c r="I336" s="207"/>
      <c r="J336" s="218">
        <f>BK336</f>
        <v>0</v>
      </c>
      <c r="K336" s="204"/>
      <c r="L336" s="209"/>
      <c r="M336" s="210"/>
      <c r="N336" s="211"/>
      <c r="O336" s="211"/>
      <c r="P336" s="212">
        <f>SUM(P337:P371)</f>
        <v>0</v>
      </c>
      <c r="Q336" s="211"/>
      <c r="R336" s="212">
        <f>SUM(R337:R371)</f>
        <v>0.009975</v>
      </c>
      <c r="S336" s="211"/>
      <c r="T336" s="213">
        <f>SUM(T337:T371)</f>
        <v>0.101175</v>
      </c>
      <c r="AR336" s="214" t="s">
        <v>134</v>
      </c>
      <c r="AT336" s="215" t="s">
        <v>70</v>
      </c>
      <c r="AU336" s="215" t="s">
        <v>79</v>
      </c>
      <c r="AY336" s="214" t="s">
        <v>125</v>
      </c>
      <c r="BK336" s="216">
        <f>SUM(BK337:BK371)</f>
        <v>0</v>
      </c>
    </row>
    <row r="337" spans="2:65" s="1" customFormat="1" ht="14.4" customHeight="1">
      <c r="B337" s="44"/>
      <c r="C337" s="219" t="s">
        <v>553</v>
      </c>
      <c r="D337" s="219" t="s">
        <v>128</v>
      </c>
      <c r="E337" s="220" t="s">
        <v>554</v>
      </c>
      <c r="F337" s="221" t="s">
        <v>555</v>
      </c>
      <c r="G337" s="222" t="s">
        <v>414</v>
      </c>
      <c r="H337" s="223">
        <v>47.5</v>
      </c>
      <c r="I337" s="224"/>
      <c r="J337" s="225">
        <f>ROUND(I337*H337,2)</f>
        <v>0</v>
      </c>
      <c r="K337" s="221" t="s">
        <v>132</v>
      </c>
      <c r="L337" s="70"/>
      <c r="M337" s="226" t="s">
        <v>21</v>
      </c>
      <c r="N337" s="227" t="s">
        <v>43</v>
      </c>
      <c r="O337" s="45"/>
      <c r="P337" s="228">
        <f>O337*H337</f>
        <v>0</v>
      </c>
      <c r="Q337" s="228">
        <v>0</v>
      </c>
      <c r="R337" s="228">
        <f>Q337*H337</f>
        <v>0</v>
      </c>
      <c r="S337" s="228">
        <v>0.00213</v>
      </c>
      <c r="T337" s="229">
        <f>S337*H337</f>
        <v>0.101175</v>
      </c>
      <c r="AR337" s="22" t="s">
        <v>275</v>
      </c>
      <c r="AT337" s="22" t="s">
        <v>128</v>
      </c>
      <c r="AU337" s="22" t="s">
        <v>134</v>
      </c>
      <c r="AY337" s="22" t="s">
        <v>125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22" t="s">
        <v>134</v>
      </c>
      <c r="BK337" s="230">
        <f>ROUND(I337*H337,2)</f>
        <v>0</v>
      </c>
      <c r="BL337" s="22" t="s">
        <v>275</v>
      </c>
      <c r="BM337" s="22" t="s">
        <v>556</v>
      </c>
    </row>
    <row r="338" spans="2:47" s="1" customFormat="1" ht="13.5">
      <c r="B338" s="44"/>
      <c r="C338" s="72"/>
      <c r="D338" s="231" t="s">
        <v>136</v>
      </c>
      <c r="E338" s="72"/>
      <c r="F338" s="232" t="s">
        <v>557</v>
      </c>
      <c r="G338" s="72"/>
      <c r="H338" s="72"/>
      <c r="I338" s="189"/>
      <c r="J338" s="72"/>
      <c r="K338" s="72"/>
      <c r="L338" s="70"/>
      <c r="M338" s="233"/>
      <c r="N338" s="45"/>
      <c r="O338" s="45"/>
      <c r="P338" s="45"/>
      <c r="Q338" s="45"/>
      <c r="R338" s="45"/>
      <c r="S338" s="45"/>
      <c r="T338" s="93"/>
      <c r="AT338" s="22" t="s">
        <v>136</v>
      </c>
      <c r="AU338" s="22" t="s">
        <v>134</v>
      </c>
    </row>
    <row r="339" spans="2:51" s="12" customFormat="1" ht="13.5">
      <c r="B339" s="244"/>
      <c r="C339" s="245"/>
      <c r="D339" s="231" t="s">
        <v>142</v>
      </c>
      <c r="E339" s="246" t="s">
        <v>21</v>
      </c>
      <c r="F339" s="247" t="s">
        <v>558</v>
      </c>
      <c r="G339" s="245"/>
      <c r="H339" s="248">
        <v>1.5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142</v>
      </c>
      <c r="AU339" s="254" t="s">
        <v>134</v>
      </c>
      <c r="AV339" s="12" t="s">
        <v>134</v>
      </c>
      <c r="AW339" s="12" t="s">
        <v>34</v>
      </c>
      <c r="AX339" s="12" t="s">
        <v>71</v>
      </c>
      <c r="AY339" s="254" t="s">
        <v>125</v>
      </c>
    </row>
    <row r="340" spans="2:51" s="12" customFormat="1" ht="13.5">
      <c r="B340" s="244"/>
      <c r="C340" s="245"/>
      <c r="D340" s="231" t="s">
        <v>142</v>
      </c>
      <c r="E340" s="246" t="s">
        <v>21</v>
      </c>
      <c r="F340" s="247" t="s">
        <v>559</v>
      </c>
      <c r="G340" s="245"/>
      <c r="H340" s="248">
        <v>3.5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AT340" s="254" t="s">
        <v>142</v>
      </c>
      <c r="AU340" s="254" t="s">
        <v>134</v>
      </c>
      <c r="AV340" s="12" t="s">
        <v>134</v>
      </c>
      <c r="AW340" s="12" t="s">
        <v>34</v>
      </c>
      <c r="AX340" s="12" t="s">
        <v>71</v>
      </c>
      <c r="AY340" s="254" t="s">
        <v>125</v>
      </c>
    </row>
    <row r="341" spans="2:51" s="12" customFormat="1" ht="13.5">
      <c r="B341" s="244"/>
      <c r="C341" s="245"/>
      <c r="D341" s="231" t="s">
        <v>142</v>
      </c>
      <c r="E341" s="246" t="s">
        <v>21</v>
      </c>
      <c r="F341" s="247" t="s">
        <v>560</v>
      </c>
      <c r="G341" s="245"/>
      <c r="H341" s="248">
        <v>4.5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142</v>
      </c>
      <c r="AU341" s="254" t="s">
        <v>134</v>
      </c>
      <c r="AV341" s="12" t="s">
        <v>134</v>
      </c>
      <c r="AW341" s="12" t="s">
        <v>34</v>
      </c>
      <c r="AX341" s="12" t="s">
        <v>71</v>
      </c>
      <c r="AY341" s="254" t="s">
        <v>125</v>
      </c>
    </row>
    <row r="342" spans="2:51" s="12" customFormat="1" ht="13.5">
      <c r="B342" s="244"/>
      <c r="C342" s="245"/>
      <c r="D342" s="231" t="s">
        <v>142</v>
      </c>
      <c r="E342" s="246" t="s">
        <v>21</v>
      </c>
      <c r="F342" s="247" t="s">
        <v>561</v>
      </c>
      <c r="G342" s="245"/>
      <c r="H342" s="248">
        <v>4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142</v>
      </c>
      <c r="AU342" s="254" t="s">
        <v>134</v>
      </c>
      <c r="AV342" s="12" t="s">
        <v>134</v>
      </c>
      <c r="AW342" s="12" t="s">
        <v>34</v>
      </c>
      <c r="AX342" s="12" t="s">
        <v>71</v>
      </c>
      <c r="AY342" s="254" t="s">
        <v>125</v>
      </c>
    </row>
    <row r="343" spans="2:51" s="12" customFormat="1" ht="13.5">
      <c r="B343" s="244"/>
      <c r="C343" s="245"/>
      <c r="D343" s="231" t="s">
        <v>142</v>
      </c>
      <c r="E343" s="246" t="s">
        <v>21</v>
      </c>
      <c r="F343" s="247" t="s">
        <v>562</v>
      </c>
      <c r="G343" s="245"/>
      <c r="H343" s="248">
        <v>1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AT343" s="254" t="s">
        <v>142</v>
      </c>
      <c r="AU343" s="254" t="s">
        <v>134</v>
      </c>
      <c r="AV343" s="12" t="s">
        <v>134</v>
      </c>
      <c r="AW343" s="12" t="s">
        <v>34</v>
      </c>
      <c r="AX343" s="12" t="s">
        <v>71</v>
      </c>
      <c r="AY343" s="254" t="s">
        <v>125</v>
      </c>
    </row>
    <row r="344" spans="2:51" s="12" customFormat="1" ht="13.5">
      <c r="B344" s="244"/>
      <c r="C344" s="245"/>
      <c r="D344" s="231" t="s">
        <v>142</v>
      </c>
      <c r="E344" s="246" t="s">
        <v>21</v>
      </c>
      <c r="F344" s="247" t="s">
        <v>563</v>
      </c>
      <c r="G344" s="245"/>
      <c r="H344" s="248">
        <v>5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142</v>
      </c>
      <c r="AU344" s="254" t="s">
        <v>134</v>
      </c>
      <c r="AV344" s="12" t="s">
        <v>134</v>
      </c>
      <c r="AW344" s="12" t="s">
        <v>34</v>
      </c>
      <c r="AX344" s="12" t="s">
        <v>71</v>
      </c>
      <c r="AY344" s="254" t="s">
        <v>125</v>
      </c>
    </row>
    <row r="345" spans="2:51" s="12" customFormat="1" ht="13.5">
      <c r="B345" s="244"/>
      <c r="C345" s="245"/>
      <c r="D345" s="231" t="s">
        <v>142</v>
      </c>
      <c r="E345" s="246" t="s">
        <v>21</v>
      </c>
      <c r="F345" s="247" t="s">
        <v>564</v>
      </c>
      <c r="G345" s="245"/>
      <c r="H345" s="248">
        <v>4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AT345" s="254" t="s">
        <v>142</v>
      </c>
      <c r="AU345" s="254" t="s">
        <v>134</v>
      </c>
      <c r="AV345" s="12" t="s">
        <v>134</v>
      </c>
      <c r="AW345" s="12" t="s">
        <v>34</v>
      </c>
      <c r="AX345" s="12" t="s">
        <v>71</v>
      </c>
      <c r="AY345" s="254" t="s">
        <v>125</v>
      </c>
    </row>
    <row r="346" spans="2:51" s="12" customFormat="1" ht="13.5">
      <c r="B346" s="244"/>
      <c r="C346" s="245"/>
      <c r="D346" s="231" t="s">
        <v>142</v>
      </c>
      <c r="E346" s="246" t="s">
        <v>21</v>
      </c>
      <c r="F346" s="247" t="s">
        <v>565</v>
      </c>
      <c r="G346" s="245"/>
      <c r="H346" s="248">
        <v>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142</v>
      </c>
      <c r="AU346" s="254" t="s">
        <v>134</v>
      </c>
      <c r="AV346" s="12" t="s">
        <v>134</v>
      </c>
      <c r="AW346" s="12" t="s">
        <v>34</v>
      </c>
      <c r="AX346" s="12" t="s">
        <v>71</v>
      </c>
      <c r="AY346" s="254" t="s">
        <v>125</v>
      </c>
    </row>
    <row r="347" spans="2:51" s="12" customFormat="1" ht="13.5">
      <c r="B347" s="244"/>
      <c r="C347" s="245"/>
      <c r="D347" s="231" t="s">
        <v>142</v>
      </c>
      <c r="E347" s="246" t="s">
        <v>21</v>
      </c>
      <c r="F347" s="247" t="s">
        <v>566</v>
      </c>
      <c r="G347" s="245"/>
      <c r="H347" s="248">
        <v>9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142</v>
      </c>
      <c r="AU347" s="254" t="s">
        <v>134</v>
      </c>
      <c r="AV347" s="12" t="s">
        <v>134</v>
      </c>
      <c r="AW347" s="12" t="s">
        <v>34</v>
      </c>
      <c r="AX347" s="12" t="s">
        <v>71</v>
      </c>
      <c r="AY347" s="254" t="s">
        <v>125</v>
      </c>
    </row>
    <row r="348" spans="2:51" s="12" customFormat="1" ht="13.5">
      <c r="B348" s="244"/>
      <c r="C348" s="245"/>
      <c r="D348" s="231" t="s">
        <v>142</v>
      </c>
      <c r="E348" s="246" t="s">
        <v>21</v>
      </c>
      <c r="F348" s="247" t="s">
        <v>567</v>
      </c>
      <c r="G348" s="245"/>
      <c r="H348" s="248">
        <v>3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AT348" s="254" t="s">
        <v>142</v>
      </c>
      <c r="AU348" s="254" t="s">
        <v>134</v>
      </c>
      <c r="AV348" s="12" t="s">
        <v>134</v>
      </c>
      <c r="AW348" s="12" t="s">
        <v>34</v>
      </c>
      <c r="AX348" s="12" t="s">
        <v>71</v>
      </c>
      <c r="AY348" s="254" t="s">
        <v>125</v>
      </c>
    </row>
    <row r="349" spans="2:51" s="12" customFormat="1" ht="13.5">
      <c r="B349" s="244"/>
      <c r="C349" s="245"/>
      <c r="D349" s="231" t="s">
        <v>142</v>
      </c>
      <c r="E349" s="246" t="s">
        <v>21</v>
      </c>
      <c r="F349" s="247" t="s">
        <v>568</v>
      </c>
      <c r="G349" s="245"/>
      <c r="H349" s="248">
        <v>3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142</v>
      </c>
      <c r="AU349" s="254" t="s">
        <v>134</v>
      </c>
      <c r="AV349" s="12" t="s">
        <v>134</v>
      </c>
      <c r="AW349" s="12" t="s">
        <v>34</v>
      </c>
      <c r="AX349" s="12" t="s">
        <v>71</v>
      </c>
      <c r="AY349" s="254" t="s">
        <v>125</v>
      </c>
    </row>
    <row r="350" spans="2:51" s="12" customFormat="1" ht="13.5">
      <c r="B350" s="244"/>
      <c r="C350" s="245"/>
      <c r="D350" s="231" t="s">
        <v>142</v>
      </c>
      <c r="E350" s="246" t="s">
        <v>21</v>
      </c>
      <c r="F350" s="247" t="s">
        <v>569</v>
      </c>
      <c r="G350" s="245"/>
      <c r="H350" s="248">
        <v>4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142</v>
      </c>
      <c r="AU350" s="254" t="s">
        <v>134</v>
      </c>
      <c r="AV350" s="12" t="s">
        <v>134</v>
      </c>
      <c r="AW350" s="12" t="s">
        <v>34</v>
      </c>
      <c r="AX350" s="12" t="s">
        <v>71</v>
      </c>
      <c r="AY350" s="254" t="s">
        <v>125</v>
      </c>
    </row>
    <row r="351" spans="2:65" s="1" customFormat="1" ht="14.4" customHeight="1">
      <c r="B351" s="44"/>
      <c r="C351" s="219" t="s">
        <v>570</v>
      </c>
      <c r="D351" s="219" t="s">
        <v>128</v>
      </c>
      <c r="E351" s="220" t="s">
        <v>571</v>
      </c>
      <c r="F351" s="221" t="s">
        <v>572</v>
      </c>
      <c r="G351" s="222" t="s">
        <v>414</v>
      </c>
      <c r="H351" s="223">
        <v>47.5</v>
      </c>
      <c r="I351" s="224"/>
      <c r="J351" s="225">
        <f>ROUND(I351*H351,2)</f>
        <v>0</v>
      </c>
      <c r="K351" s="221" t="s">
        <v>132</v>
      </c>
      <c r="L351" s="70"/>
      <c r="M351" s="226" t="s">
        <v>21</v>
      </c>
      <c r="N351" s="227" t="s">
        <v>43</v>
      </c>
      <c r="O351" s="45"/>
      <c r="P351" s="228">
        <f>O351*H351</f>
        <v>0</v>
      </c>
      <c r="Q351" s="228">
        <v>0.00015</v>
      </c>
      <c r="R351" s="228">
        <f>Q351*H351</f>
        <v>0.007124999999999999</v>
      </c>
      <c r="S351" s="228">
        <v>0</v>
      </c>
      <c r="T351" s="229">
        <f>S351*H351</f>
        <v>0</v>
      </c>
      <c r="AR351" s="22" t="s">
        <v>275</v>
      </c>
      <c r="AT351" s="22" t="s">
        <v>128</v>
      </c>
      <c r="AU351" s="22" t="s">
        <v>134</v>
      </c>
      <c r="AY351" s="22" t="s">
        <v>125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22" t="s">
        <v>134</v>
      </c>
      <c r="BK351" s="230">
        <f>ROUND(I351*H351,2)</f>
        <v>0</v>
      </c>
      <c r="BL351" s="22" t="s">
        <v>275</v>
      </c>
      <c r="BM351" s="22" t="s">
        <v>573</v>
      </c>
    </row>
    <row r="352" spans="2:47" s="1" customFormat="1" ht="13.5">
      <c r="B352" s="44"/>
      <c r="C352" s="72"/>
      <c r="D352" s="231" t="s">
        <v>136</v>
      </c>
      <c r="E352" s="72"/>
      <c r="F352" s="232" t="s">
        <v>574</v>
      </c>
      <c r="G352" s="72"/>
      <c r="H352" s="72"/>
      <c r="I352" s="189"/>
      <c r="J352" s="72"/>
      <c r="K352" s="72"/>
      <c r="L352" s="70"/>
      <c r="M352" s="233"/>
      <c r="N352" s="45"/>
      <c r="O352" s="45"/>
      <c r="P352" s="45"/>
      <c r="Q352" s="45"/>
      <c r="R352" s="45"/>
      <c r="S352" s="45"/>
      <c r="T352" s="93"/>
      <c r="AT352" s="22" t="s">
        <v>136</v>
      </c>
      <c r="AU352" s="22" t="s">
        <v>134</v>
      </c>
    </row>
    <row r="353" spans="2:51" s="12" customFormat="1" ht="13.5">
      <c r="B353" s="244"/>
      <c r="C353" s="245"/>
      <c r="D353" s="231" t="s">
        <v>142</v>
      </c>
      <c r="E353" s="246" t="s">
        <v>21</v>
      </c>
      <c r="F353" s="247" t="s">
        <v>558</v>
      </c>
      <c r="G353" s="245"/>
      <c r="H353" s="248">
        <v>1.5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AT353" s="254" t="s">
        <v>142</v>
      </c>
      <c r="AU353" s="254" t="s">
        <v>134</v>
      </c>
      <c r="AV353" s="12" t="s">
        <v>134</v>
      </c>
      <c r="AW353" s="12" t="s">
        <v>34</v>
      </c>
      <c r="AX353" s="12" t="s">
        <v>71</v>
      </c>
      <c r="AY353" s="254" t="s">
        <v>125</v>
      </c>
    </row>
    <row r="354" spans="2:51" s="12" customFormat="1" ht="13.5">
      <c r="B354" s="244"/>
      <c r="C354" s="245"/>
      <c r="D354" s="231" t="s">
        <v>142</v>
      </c>
      <c r="E354" s="246" t="s">
        <v>21</v>
      </c>
      <c r="F354" s="247" t="s">
        <v>559</v>
      </c>
      <c r="G354" s="245"/>
      <c r="H354" s="248">
        <v>3.5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142</v>
      </c>
      <c r="AU354" s="254" t="s">
        <v>134</v>
      </c>
      <c r="AV354" s="12" t="s">
        <v>134</v>
      </c>
      <c r="AW354" s="12" t="s">
        <v>34</v>
      </c>
      <c r="AX354" s="12" t="s">
        <v>71</v>
      </c>
      <c r="AY354" s="254" t="s">
        <v>125</v>
      </c>
    </row>
    <row r="355" spans="2:51" s="12" customFormat="1" ht="13.5">
      <c r="B355" s="244"/>
      <c r="C355" s="245"/>
      <c r="D355" s="231" t="s">
        <v>142</v>
      </c>
      <c r="E355" s="246" t="s">
        <v>21</v>
      </c>
      <c r="F355" s="247" t="s">
        <v>560</v>
      </c>
      <c r="G355" s="245"/>
      <c r="H355" s="248">
        <v>4.5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142</v>
      </c>
      <c r="AU355" s="254" t="s">
        <v>134</v>
      </c>
      <c r="AV355" s="12" t="s">
        <v>134</v>
      </c>
      <c r="AW355" s="12" t="s">
        <v>34</v>
      </c>
      <c r="AX355" s="12" t="s">
        <v>71</v>
      </c>
      <c r="AY355" s="254" t="s">
        <v>125</v>
      </c>
    </row>
    <row r="356" spans="2:51" s="12" customFormat="1" ht="13.5">
      <c r="B356" s="244"/>
      <c r="C356" s="245"/>
      <c r="D356" s="231" t="s">
        <v>142</v>
      </c>
      <c r="E356" s="246" t="s">
        <v>21</v>
      </c>
      <c r="F356" s="247" t="s">
        <v>420</v>
      </c>
      <c r="G356" s="245"/>
      <c r="H356" s="248">
        <v>8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142</v>
      </c>
      <c r="AU356" s="254" t="s">
        <v>134</v>
      </c>
      <c r="AV356" s="12" t="s">
        <v>134</v>
      </c>
      <c r="AW356" s="12" t="s">
        <v>34</v>
      </c>
      <c r="AX356" s="12" t="s">
        <v>71</v>
      </c>
      <c r="AY356" s="254" t="s">
        <v>125</v>
      </c>
    </row>
    <row r="357" spans="2:51" s="12" customFormat="1" ht="13.5">
      <c r="B357" s="244"/>
      <c r="C357" s="245"/>
      <c r="D357" s="231" t="s">
        <v>142</v>
      </c>
      <c r="E357" s="246" t="s">
        <v>21</v>
      </c>
      <c r="F357" s="247" t="s">
        <v>562</v>
      </c>
      <c r="G357" s="245"/>
      <c r="H357" s="248">
        <v>1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AT357" s="254" t="s">
        <v>142</v>
      </c>
      <c r="AU357" s="254" t="s">
        <v>134</v>
      </c>
      <c r="AV357" s="12" t="s">
        <v>134</v>
      </c>
      <c r="AW357" s="12" t="s">
        <v>34</v>
      </c>
      <c r="AX357" s="12" t="s">
        <v>71</v>
      </c>
      <c r="AY357" s="254" t="s">
        <v>125</v>
      </c>
    </row>
    <row r="358" spans="2:51" s="12" customFormat="1" ht="13.5">
      <c r="B358" s="244"/>
      <c r="C358" s="245"/>
      <c r="D358" s="231" t="s">
        <v>142</v>
      </c>
      <c r="E358" s="246" t="s">
        <v>21</v>
      </c>
      <c r="F358" s="247" t="s">
        <v>563</v>
      </c>
      <c r="G358" s="245"/>
      <c r="H358" s="248">
        <v>5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AT358" s="254" t="s">
        <v>142</v>
      </c>
      <c r="AU358" s="254" t="s">
        <v>134</v>
      </c>
      <c r="AV358" s="12" t="s">
        <v>134</v>
      </c>
      <c r="AW358" s="12" t="s">
        <v>34</v>
      </c>
      <c r="AX358" s="12" t="s">
        <v>71</v>
      </c>
      <c r="AY358" s="254" t="s">
        <v>125</v>
      </c>
    </row>
    <row r="359" spans="2:51" s="12" customFormat="1" ht="13.5">
      <c r="B359" s="244"/>
      <c r="C359" s="245"/>
      <c r="D359" s="231" t="s">
        <v>142</v>
      </c>
      <c r="E359" s="246" t="s">
        <v>21</v>
      </c>
      <c r="F359" s="247" t="s">
        <v>575</v>
      </c>
      <c r="G359" s="245"/>
      <c r="H359" s="248">
        <v>3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AT359" s="254" t="s">
        <v>142</v>
      </c>
      <c r="AU359" s="254" t="s">
        <v>134</v>
      </c>
      <c r="AV359" s="12" t="s">
        <v>134</v>
      </c>
      <c r="AW359" s="12" t="s">
        <v>34</v>
      </c>
      <c r="AX359" s="12" t="s">
        <v>71</v>
      </c>
      <c r="AY359" s="254" t="s">
        <v>125</v>
      </c>
    </row>
    <row r="360" spans="2:51" s="12" customFormat="1" ht="13.5">
      <c r="B360" s="244"/>
      <c r="C360" s="245"/>
      <c r="D360" s="231" t="s">
        <v>142</v>
      </c>
      <c r="E360" s="246" t="s">
        <v>21</v>
      </c>
      <c r="F360" s="247" t="s">
        <v>565</v>
      </c>
      <c r="G360" s="245"/>
      <c r="H360" s="248">
        <v>5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AT360" s="254" t="s">
        <v>142</v>
      </c>
      <c r="AU360" s="254" t="s">
        <v>134</v>
      </c>
      <c r="AV360" s="12" t="s">
        <v>134</v>
      </c>
      <c r="AW360" s="12" t="s">
        <v>34</v>
      </c>
      <c r="AX360" s="12" t="s">
        <v>71</v>
      </c>
      <c r="AY360" s="254" t="s">
        <v>125</v>
      </c>
    </row>
    <row r="361" spans="2:51" s="12" customFormat="1" ht="13.5">
      <c r="B361" s="244"/>
      <c r="C361" s="245"/>
      <c r="D361" s="231" t="s">
        <v>142</v>
      </c>
      <c r="E361" s="246" t="s">
        <v>21</v>
      </c>
      <c r="F361" s="247" t="s">
        <v>566</v>
      </c>
      <c r="G361" s="245"/>
      <c r="H361" s="248">
        <v>9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AT361" s="254" t="s">
        <v>142</v>
      </c>
      <c r="AU361" s="254" t="s">
        <v>134</v>
      </c>
      <c r="AV361" s="12" t="s">
        <v>134</v>
      </c>
      <c r="AW361" s="12" t="s">
        <v>34</v>
      </c>
      <c r="AX361" s="12" t="s">
        <v>71</v>
      </c>
      <c r="AY361" s="254" t="s">
        <v>125</v>
      </c>
    </row>
    <row r="362" spans="2:51" s="12" customFormat="1" ht="13.5">
      <c r="B362" s="244"/>
      <c r="C362" s="245"/>
      <c r="D362" s="231" t="s">
        <v>142</v>
      </c>
      <c r="E362" s="246" t="s">
        <v>21</v>
      </c>
      <c r="F362" s="247" t="s">
        <v>568</v>
      </c>
      <c r="G362" s="245"/>
      <c r="H362" s="248">
        <v>3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AT362" s="254" t="s">
        <v>142</v>
      </c>
      <c r="AU362" s="254" t="s">
        <v>134</v>
      </c>
      <c r="AV362" s="12" t="s">
        <v>134</v>
      </c>
      <c r="AW362" s="12" t="s">
        <v>34</v>
      </c>
      <c r="AX362" s="12" t="s">
        <v>71</v>
      </c>
      <c r="AY362" s="254" t="s">
        <v>125</v>
      </c>
    </row>
    <row r="363" spans="2:51" s="12" customFormat="1" ht="13.5">
      <c r="B363" s="244"/>
      <c r="C363" s="245"/>
      <c r="D363" s="231" t="s">
        <v>142</v>
      </c>
      <c r="E363" s="246" t="s">
        <v>21</v>
      </c>
      <c r="F363" s="247" t="s">
        <v>569</v>
      </c>
      <c r="G363" s="245"/>
      <c r="H363" s="248">
        <v>4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142</v>
      </c>
      <c r="AU363" s="254" t="s">
        <v>134</v>
      </c>
      <c r="AV363" s="12" t="s">
        <v>134</v>
      </c>
      <c r="AW363" s="12" t="s">
        <v>34</v>
      </c>
      <c r="AX363" s="12" t="s">
        <v>71</v>
      </c>
      <c r="AY363" s="254" t="s">
        <v>125</v>
      </c>
    </row>
    <row r="364" spans="2:65" s="1" customFormat="1" ht="22.8" customHeight="1">
      <c r="B364" s="44"/>
      <c r="C364" s="219" t="s">
        <v>576</v>
      </c>
      <c r="D364" s="219" t="s">
        <v>128</v>
      </c>
      <c r="E364" s="220" t="s">
        <v>577</v>
      </c>
      <c r="F364" s="221" t="s">
        <v>578</v>
      </c>
      <c r="G364" s="222" t="s">
        <v>414</v>
      </c>
      <c r="H364" s="223">
        <v>47.5</v>
      </c>
      <c r="I364" s="224"/>
      <c r="J364" s="225">
        <f>ROUND(I364*H364,2)</f>
        <v>0</v>
      </c>
      <c r="K364" s="221" t="s">
        <v>132</v>
      </c>
      <c r="L364" s="70"/>
      <c r="M364" s="226" t="s">
        <v>21</v>
      </c>
      <c r="N364" s="227" t="s">
        <v>43</v>
      </c>
      <c r="O364" s="45"/>
      <c r="P364" s="228">
        <f>O364*H364</f>
        <v>0</v>
      </c>
      <c r="Q364" s="228">
        <v>5E-05</v>
      </c>
      <c r="R364" s="228">
        <f>Q364*H364</f>
        <v>0.002375</v>
      </c>
      <c r="S364" s="228">
        <v>0</v>
      </c>
      <c r="T364" s="229">
        <f>S364*H364</f>
        <v>0</v>
      </c>
      <c r="AR364" s="22" t="s">
        <v>275</v>
      </c>
      <c r="AT364" s="22" t="s">
        <v>128</v>
      </c>
      <c r="AU364" s="22" t="s">
        <v>134</v>
      </c>
      <c r="AY364" s="22" t="s">
        <v>125</v>
      </c>
      <c r="BE364" s="230">
        <f>IF(N364="základní",J364,0)</f>
        <v>0</v>
      </c>
      <c r="BF364" s="230">
        <f>IF(N364="snížená",J364,0)</f>
        <v>0</v>
      </c>
      <c r="BG364" s="230">
        <f>IF(N364="zákl. přenesená",J364,0)</f>
        <v>0</v>
      </c>
      <c r="BH364" s="230">
        <f>IF(N364="sníž. přenesená",J364,0)</f>
        <v>0</v>
      </c>
      <c r="BI364" s="230">
        <f>IF(N364="nulová",J364,0)</f>
        <v>0</v>
      </c>
      <c r="BJ364" s="22" t="s">
        <v>134</v>
      </c>
      <c r="BK364" s="230">
        <f>ROUND(I364*H364,2)</f>
        <v>0</v>
      </c>
      <c r="BL364" s="22" t="s">
        <v>275</v>
      </c>
      <c r="BM364" s="22" t="s">
        <v>579</v>
      </c>
    </row>
    <row r="365" spans="2:47" s="1" customFormat="1" ht="13.5">
      <c r="B365" s="44"/>
      <c r="C365" s="72"/>
      <c r="D365" s="231" t="s">
        <v>136</v>
      </c>
      <c r="E365" s="72"/>
      <c r="F365" s="232" t="s">
        <v>580</v>
      </c>
      <c r="G365" s="72"/>
      <c r="H365" s="72"/>
      <c r="I365" s="189"/>
      <c r="J365" s="72"/>
      <c r="K365" s="72"/>
      <c r="L365" s="70"/>
      <c r="M365" s="233"/>
      <c r="N365" s="45"/>
      <c r="O365" s="45"/>
      <c r="P365" s="45"/>
      <c r="Q365" s="45"/>
      <c r="R365" s="45"/>
      <c r="S365" s="45"/>
      <c r="T365" s="93"/>
      <c r="AT365" s="22" t="s">
        <v>136</v>
      </c>
      <c r="AU365" s="22" t="s">
        <v>134</v>
      </c>
    </row>
    <row r="366" spans="2:65" s="1" customFormat="1" ht="14.4" customHeight="1">
      <c r="B366" s="44"/>
      <c r="C366" s="219" t="s">
        <v>581</v>
      </c>
      <c r="D366" s="219" t="s">
        <v>128</v>
      </c>
      <c r="E366" s="220" t="s">
        <v>582</v>
      </c>
      <c r="F366" s="221" t="s">
        <v>583</v>
      </c>
      <c r="G366" s="222" t="s">
        <v>414</v>
      </c>
      <c r="H366" s="223">
        <v>47.5</v>
      </c>
      <c r="I366" s="224"/>
      <c r="J366" s="225">
        <f>ROUND(I366*H366,2)</f>
        <v>0</v>
      </c>
      <c r="K366" s="221" t="s">
        <v>132</v>
      </c>
      <c r="L366" s="70"/>
      <c r="M366" s="226" t="s">
        <v>21</v>
      </c>
      <c r="N366" s="227" t="s">
        <v>43</v>
      </c>
      <c r="O366" s="45"/>
      <c r="P366" s="228">
        <f>O366*H366</f>
        <v>0</v>
      </c>
      <c r="Q366" s="228">
        <v>1E-05</v>
      </c>
      <c r="R366" s="228">
        <f>Q366*H366</f>
        <v>0.00047500000000000005</v>
      </c>
      <c r="S366" s="228">
        <v>0</v>
      </c>
      <c r="T366" s="229">
        <f>S366*H366</f>
        <v>0</v>
      </c>
      <c r="AR366" s="22" t="s">
        <v>275</v>
      </c>
      <c r="AT366" s="22" t="s">
        <v>128</v>
      </c>
      <c r="AU366" s="22" t="s">
        <v>134</v>
      </c>
      <c r="AY366" s="22" t="s">
        <v>125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22" t="s">
        <v>134</v>
      </c>
      <c r="BK366" s="230">
        <f>ROUND(I366*H366,2)</f>
        <v>0</v>
      </c>
      <c r="BL366" s="22" t="s">
        <v>275</v>
      </c>
      <c r="BM366" s="22" t="s">
        <v>584</v>
      </c>
    </row>
    <row r="367" spans="2:47" s="1" customFormat="1" ht="13.5">
      <c r="B367" s="44"/>
      <c r="C367" s="72"/>
      <c r="D367" s="231" t="s">
        <v>136</v>
      </c>
      <c r="E367" s="72"/>
      <c r="F367" s="232" t="s">
        <v>585</v>
      </c>
      <c r="G367" s="72"/>
      <c r="H367" s="72"/>
      <c r="I367" s="189"/>
      <c r="J367" s="72"/>
      <c r="K367" s="72"/>
      <c r="L367" s="70"/>
      <c r="M367" s="233"/>
      <c r="N367" s="45"/>
      <c r="O367" s="45"/>
      <c r="P367" s="45"/>
      <c r="Q367" s="45"/>
      <c r="R367" s="45"/>
      <c r="S367" s="45"/>
      <c r="T367" s="93"/>
      <c r="AT367" s="22" t="s">
        <v>136</v>
      </c>
      <c r="AU367" s="22" t="s">
        <v>134</v>
      </c>
    </row>
    <row r="368" spans="2:65" s="1" customFormat="1" ht="22.8" customHeight="1">
      <c r="B368" s="44"/>
      <c r="C368" s="219" t="s">
        <v>586</v>
      </c>
      <c r="D368" s="219" t="s">
        <v>128</v>
      </c>
      <c r="E368" s="220" t="s">
        <v>587</v>
      </c>
      <c r="F368" s="221" t="s">
        <v>588</v>
      </c>
      <c r="G368" s="222" t="s">
        <v>265</v>
      </c>
      <c r="H368" s="223">
        <v>0.01</v>
      </c>
      <c r="I368" s="224"/>
      <c r="J368" s="225">
        <f>ROUND(I368*H368,2)</f>
        <v>0</v>
      </c>
      <c r="K368" s="221" t="s">
        <v>132</v>
      </c>
      <c r="L368" s="70"/>
      <c r="M368" s="226" t="s">
        <v>21</v>
      </c>
      <c r="N368" s="227" t="s">
        <v>43</v>
      </c>
      <c r="O368" s="45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AR368" s="22" t="s">
        <v>275</v>
      </c>
      <c r="AT368" s="22" t="s">
        <v>128</v>
      </c>
      <c r="AU368" s="22" t="s">
        <v>134</v>
      </c>
      <c r="AY368" s="22" t="s">
        <v>125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22" t="s">
        <v>134</v>
      </c>
      <c r="BK368" s="230">
        <f>ROUND(I368*H368,2)</f>
        <v>0</v>
      </c>
      <c r="BL368" s="22" t="s">
        <v>275</v>
      </c>
      <c r="BM368" s="22" t="s">
        <v>589</v>
      </c>
    </row>
    <row r="369" spans="2:47" s="1" customFormat="1" ht="13.5">
      <c r="B369" s="44"/>
      <c r="C369" s="72"/>
      <c r="D369" s="231" t="s">
        <v>136</v>
      </c>
      <c r="E369" s="72"/>
      <c r="F369" s="232" t="s">
        <v>590</v>
      </c>
      <c r="G369" s="72"/>
      <c r="H369" s="72"/>
      <c r="I369" s="189"/>
      <c r="J369" s="72"/>
      <c r="K369" s="72"/>
      <c r="L369" s="70"/>
      <c r="M369" s="233"/>
      <c r="N369" s="45"/>
      <c r="O369" s="45"/>
      <c r="P369" s="45"/>
      <c r="Q369" s="45"/>
      <c r="R369" s="45"/>
      <c r="S369" s="45"/>
      <c r="T369" s="93"/>
      <c r="AT369" s="22" t="s">
        <v>136</v>
      </c>
      <c r="AU369" s="22" t="s">
        <v>134</v>
      </c>
    </row>
    <row r="370" spans="2:65" s="1" customFormat="1" ht="22.8" customHeight="1">
      <c r="B370" s="44"/>
      <c r="C370" s="219" t="s">
        <v>591</v>
      </c>
      <c r="D370" s="219" t="s">
        <v>128</v>
      </c>
      <c r="E370" s="220" t="s">
        <v>592</v>
      </c>
      <c r="F370" s="221" t="s">
        <v>593</v>
      </c>
      <c r="G370" s="222" t="s">
        <v>265</v>
      </c>
      <c r="H370" s="223">
        <v>0.01</v>
      </c>
      <c r="I370" s="224"/>
      <c r="J370" s="225">
        <f>ROUND(I370*H370,2)</f>
        <v>0</v>
      </c>
      <c r="K370" s="221" t="s">
        <v>132</v>
      </c>
      <c r="L370" s="70"/>
      <c r="M370" s="226" t="s">
        <v>21</v>
      </c>
      <c r="N370" s="227" t="s">
        <v>43</v>
      </c>
      <c r="O370" s="45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AR370" s="22" t="s">
        <v>275</v>
      </c>
      <c r="AT370" s="22" t="s">
        <v>128</v>
      </c>
      <c r="AU370" s="22" t="s">
        <v>134</v>
      </c>
      <c r="AY370" s="22" t="s">
        <v>125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22" t="s">
        <v>134</v>
      </c>
      <c r="BK370" s="230">
        <f>ROUND(I370*H370,2)</f>
        <v>0</v>
      </c>
      <c r="BL370" s="22" t="s">
        <v>275</v>
      </c>
      <c r="BM370" s="22" t="s">
        <v>594</v>
      </c>
    </row>
    <row r="371" spans="2:47" s="1" customFormat="1" ht="13.5">
      <c r="B371" s="44"/>
      <c r="C371" s="72"/>
      <c r="D371" s="231" t="s">
        <v>136</v>
      </c>
      <c r="E371" s="72"/>
      <c r="F371" s="232" t="s">
        <v>595</v>
      </c>
      <c r="G371" s="72"/>
      <c r="H371" s="72"/>
      <c r="I371" s="189"/>
      <c r="J371" s="72"/>
      <c r="K371" s="72"/>
      <c r="L371" s="70"/>
      <c r="M371" s="233"/>
      <c r="N371" s="45"/>
      <c r="O371" s="45"/>
      <c r="P371" s="45"/>
      <c r="Q371" s="45"/>
      <c r="R371" s="45"/>
      <c r="S371" s="45"/>
      <c r="T371" s="93"/>
      <c r="AT371" s="22" t="s">
        <v>136</v>
      </c>
      <c r="AU371" s="22" t="s">
        <v>134</v>
      </c>
    </row>
    <row r="372" spans="2:63" s="10" customFormat="1" ht="29.85" customHeight="1">
      <c r="B372" s="203"/>
      <c r="C372" s="204"/>
      <c r="D372" s="205" t="s">
        <v>70</v>
      </c>
      <c r="E372" s="217" t="s">
        <v>596</v>
      </c>
      <c r="F372" s="217" t="s">
        <v>597</v>
      </c>
      <c r="G372" s="204"/>
      <c r="H372" s="204"/>
      <c r="I372" s="207"/>
      <c r="J372" s="218">
        <f>BK372</f>
        <v>0</v>
      </c>
      <c r="K372" s="204"/>
      <c r="L372" s="209"/>
      <c r="M372" s="210"/>
      <c r="N372" s="211"/>
      <c r="O372" s="211"/>
      <c r="P372" s="212">
        <f>SUM(P373:P502)</f>
        <v>0</v>
      </c>
      <c r="Q372" s="211"/>
      <c r="R372" s="212">
        <f>SUM(R373:R502)</f>
        <v>0.55111</v>
      </c>
      <c r="S372" s="211"/>
      <c r="T372" s="213">
        <f>SUM(T373:T502)</f>
        <v>0.9766800000000002</v>
      </c>
      <c r="AR372" s="214" t="s">
        <v>134</v>
      </c>
      <c r="AT372" s="215" t="s">
        <v>70</v>
      </c>
      <c r="AU372" s="215" t="s">
        <v>79</v>
      </c>
      <c r="AY372" s="214" t="s">
        <v>125</v>
      </c>
      <c r="BK372" s="216">
        <f>SUM(BK373:BK502)</f>
        <v>0</v>
      </c>
    </row>
    <row r="373" spans="2:65" s="1" customFormat="1" ht="14.4" customHeight="1">
      <c r="B373" s="44"/>
      <c r="C373" s="219" t="s">
        <v>598</v>
      </c>
      <c r="D373" s="219" t="s">
        <v>128</v>
      </c>
      <c r="E373" s="220" t="s">
        <v>599</v>
      </c>
      <c r="F373" s="221" t="s">
        <v>600</v>
      </c>
      <c r="G373" s="222" t="s">
        <v>601</v>
      </c>
      <c r="H373" s="223">
        <v>10</v>
      </c>
      <c r="I373" s="224"/>
      <c r="J373" s="225">
        <f>ROUND(I373*H373,2)</f>
        <v>0</v>
      </c>
      <c r="K373" s="221" t="s">
        <v>132</v>
      </c>
      <c r="L373" s="70"/>
      <c r="M373" s="226" t="s">
        <v>21</v>
      </c>
      <c r="N373" s="227" t="s">
        <v>43</v>
      </c>
      <c r="O373" s="45"/>
      <c r="P373" s="228">
        <f>O373*H373</f>
        <v>0</v>
      </c>
      <c r="Q373" s="228">
        <v>0</v>
      </c>
      <c r="R373" s="228">
        <f>Q373*H373</f>
        <v>0</v>
      </c>
      <c r="S373" s="228">
        <v>0.0342</v>
      </c>
      <c r="T373" s="229">
        <f>S373*H373</f>
        <v>0.342</v>
      </c>
      <c r="AR373" s="22" t="s">
        <v>275</v>
      </c>
      <c r="AT373" s="22" t="s">
        <v>128</v>
      </c>
      <c r="AU373" s="22" t="s">
        <v>134</v>
      </c>
      <c r="AY373" s="22" t="s">
        <v>125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22" t="s">
        <v>134</v>
      </c>
      <c r="BK373" s="230">
        <f>ROUND(I373*H373,2)</f>
        <v>0</v>
      </c>
      <c r="BL373" s="22" t="s">
        <v>275</v>
      </c>
      <c r="BM373" s="22" t="s">
        <v>602</v>
      </c>
    </row>
    <row r="374" spans="2:47" s="1" customFormat="1" ht="13.5">
      <c r="B374" s="44"/>
      <c r="C374" s="72"/>
      <c r="D374" s="231" t="s">
        <v>136</v>
      </c>
      <c r="E374" s="72"/>
      <c r="F374" s="232" t="s">
        <v>603</v>
      </c>
      <c r="G374" s="72"/>
      <c r="H374" s="72"/>
      <c r="I374" s="189"/>
      <c r="J374" s="72"/>
      <c r="K374" s="72"/>
      <c r="L374" s="70"/>
      <c r="M374" s="233"/>
      <c r="N374" s="45"/>
      <c r="O374" s="45"/>
      <c r="P374" s="45"/>
      <c r="Q374" s="45"/>
      <c r="R374" s="45"/>
      <c r="S374" s="45"/>
      <c r="T374" s="93"/>
      <c r="AT374" s="22" t="s">
        <v>136</v>
      </c>
      <c r="AU374" s="22" t="s">
        <v>134</v>
      </c>
    </row>
    <row r="375" spans="2:51" s="12" customFormat="1" ht="13.5">
      <c r="B375" s="244"/>
      <c r="C375" s="245"/>
      <c r="D375" s="231" t="s">
        <v>142</v>
      </c>
      <c r="E375" s="246" t="s">
        <v>21</v>
      </c>
      <c r="F375" s="247" t="s">
        <v>604</v>
      </c>
      <c r="G375" s="245"/>
      <c r="H375" s="248">
        <v>1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142</v>
      </c>
      <c r="AU375" s="254" t="s">
        <v>134</v>
      </c>
      <c r="AV375" s="12" t="s">
        <v>134</v>
      </c>
      <c r="AW375" s="12" t="s">
        <v>34</v>
      </c>
      <c r="AX375" s="12" t="s">
        <v>71</v>
      </c>
      <c r="AY375" s="254" t="s">
        <v>125</v>
      </c>
    </row>
    <row r="376" spans="2:51" s="12" customFormat="1" ht="13.5">
      <c r="B376" s="244"/>
      <c r="C376" s="245"/>
      <c r="D376" s="231" t="s">
        <v>142</v>
      </c>
      <c r="E376" s="246" t="s">
        <v>21</v>
      </c>
      <c r="F376" s="247" t="s">
        <v>605</v>
      </c>
      <c r="G376" s="245"/>
      <c r="H376" s="248">
        <v>3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AT376" s="254" t="s">
        <v>142</v>
      </c>
      <c r="AU376" s="254" t="s">
        <v>134</v>
      </c>
      <c r="AV376" s="12" t="s">
        <v>134</v>
      </c>
      <c r="AW376" s="12" t="s">
        <v>34</v>
      </c>
      <c r="AX376" s="12" t="s">
        <v>71</v>
      </c>
      <c r="AY376" s="254" t="s">
        <v>125</v>
      </c>
    </row>
    <row r="377" spans="2:51" s="12" customFormat="1" ht="13.5">
      <c r="B377" s="244"/>
      <c r="C377" s="245"/>
      <c r="D377" s="231" t="s">
        <v>142</v>
      </c>
      <c r="E377" s="246" t="s">
        <v>21</v>
      </c>
      <c r="F377" s="247" t="s">
        <v>606</v>
      </c>
      <c r="G377" s="245"/>
      <c r="H377" s="248">
        <v>1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142</v>
      </c>
      <c r="AU377" s="254" t="s">
        <v>134</v>
      </c>
      <c r="AV377" s="12" t="s">
        <v>134</v>
      </c>
      <c r="AW377" s="12" t="s">
        <v>34</v>
      </c>
      <c r="AX377" s="12" t="s">
        <v>71</v>
      </c>
      <c r="AY377" s="254" t="s">
        <v>125</v>
      </c>
    </row>
    <row r="378" spans="2:51" s="12" customFormat="1" ht="13.5">
      <c r="B378" s="244"/>
      <c r="C378" s="245"/>
      <c r="D378" s="231" t="s">
        <v>142</v>
      </c>
      <c r="E378" s="246" t="s">
        <v>21</v>
      </c>
      <c r="F378" s="247" t="s">
        <v>607</v>
      </c>
      <c r="G378" s="245"/>
      <c r="H378" s="248">
        <v>1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AT378" s="254" t="s">
        <v>142</v>
      </c>
      <c r="AU378" s="254" t="s">
        <v>134</v>
      </c>
      <c r="AV378" s="12" t="s">
        <v>134</v>
      </c>
      <c r="AW378" s="12" t="s">
        <v>34</v>
      </c>
      <c r="AX378" s="12" t="s">
        <v>71</v>
      </c>
      <c r="AY378" s="254" t="s">
        <v>125</v>
      </c>
    </row>
    <row r="379" spans="2:51" s="12" customFormat="1" ht="13.5">
      <c r="B379" s="244"/>
      <c r="C379" s="245"/>
      <c r="D379" s="231" t="s">
        <v>142</v>
      </c>
      <c r="E379" s="246" t="s">
        <v>21</v>
      </c>
      <c r="F379" s="247" t="s">
        <v>608</v>
      </c>
      <c r="G379" s="245"/>
      <c r="H379" s="248">
        <v>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AT379" s="254" t="s">
        <v>142</v>
      </c>
      <c r="AU379" s="254" t="s">
        <v>134</v>
      </c>
      <c r="AV379" s="12" t="s">
        <v>134</v>
      </c>
      <c r="AW379" s="12" t="s">
        <v>34</v>
      </c>
      <c r="AX379" s="12" t="s">
        <v>71</v>
      </c>
      <c r="AY379" s="254" t="s">
        <v>125</v>
      </c>
    </row>
    <row r="380" spans="2:51" s="12" customFormat="1" ht="13.5">
      <c r="B380" s="244"/>
      <c r="C380" s="245"/>
      <c r="D380" s="231" t="s">
        <v>142</v>
      </c>
      <c r="E380" s="246" t="s">
        <v>21</v>
      </c>
      <c r="F380" s="247" t="s">
        <v>609</v>
      </c>
      <c r="G380" s="245"/>
      <c r="H380" s="248">
        <v>1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AT380" s="254" t="s">
        <v>142</v>
      </c>
      <c r="AU380" s="254" t="s">
        <v>134</v>
      </c>
      <c r="AV380" s="12" t="s">
        <v>134</v>
      </c>
      <c r="AW380" s="12" t="s">
        <v>34</v>
      </c>
      <c r="AX380" s="12" t="s">
        <v>71</v>
      </c>
      <c r="AY380" s="254" t="s">
        <v>125</v>
      </c>
    </row>
    <row r="381" spans="2:51" s="12" customFormat="1" ht="13.5">
      <c r="B381" s="244"/>
      <c r="C381" s="245"/>
      <c r="D381" s="231" t="s">
        <v>142</v>
      </c>
      <c r="E381" s="246" t="s">
        <v>21</v>
      </c>
      <c r="F381" s="247" t="s">
        <v>610</v>
      </c>
      <c r="G381" s="245"/>
      <c r="H381" s="248">
        <v>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142</v>
      </c>
      <c r="AU381" s="254" t="s">
        <v>134</v>
      </c>
      <c r="AV381" s="12" t="s">
        <v>134</v>
      </c>
      <c r="AW381" s="12" t="s">
        <v>34</v>
      </c>
      <c r="AX381" s="12" t="s">
        <v>71</v>
      </c>
      <c r="AY381" s="254" t="s">
        <v>125</v>
      </c>
    </row>
    <row r="382" spans="2:65" s="1" customFormat="1" ht="14.4" customHeight="1">
      <c r="B382" s="44"/>
      <c r="C382" s="219" t="s">
        <v>611</v>
      </c>
      <c r="D382" s="219" t="s">
        <v>128</v>
      </c>
      <c r="E382" s="220" t="s">
        <v>612</v>
      </c>
      <c r="F382" s="221" t="s">
        <v>613</v>
      </c>
      <c r="G382" s="222" t="s">
        <v>522</v>
      </c>
      <c r="H382" s="223">
        <v>10</v>
      </c>
      <c r="I382" s="224"/>
      <c r="J382" s="225">
        <f>ROUND(I382*H382,2)</f>
        <v>0</v>
      </c>
      <c r="K382" s="221" t="s">
        <v>132</v>
      </c>
      <c r="L382" s="70"/>
      <c r="M382" s="226" t="s">
        <v>21</v>
      </c>
      <c r="N382" s="227" t="s">
        <v>43</v>
      </c>
      <c r="O382" s="45"/>
      <c r="P382" s="228">
        <f>O382*H382</f>
        <v>0</v>
      </c>
      <c r="Q382" s="228">
        <v>0.00178</v>
      </c>
      <c r="R382" s="228">
        <f>Q382*H382</f>
        <v>0.0178</v>
      </c>
      <c r="S382" s="228">
        <v>0</v>
      </c>
      <c r="T382" s="229">
        <f>S382*H382</f>
        <v>0</v>
      </c>
      <c r="AR382" s="22" t="s">
        <v>275</v>
      </c>
      <c r="AT382" s="22" t="s">
        <v>128</v>
      </c>
      <c r="AU382" s="22" t="s">
        <v>134</v>
      </c>
      <c r="AY382" s="22" t="s">
        <v>125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22" t="s">
        <v>134</v>
      </c>
      <c r="BK382" s="230">
        <f>ROUND(I382*H382,2)</f>
        <v>0</v>
      </c>
      <c r="BL382" s="22" t="s">
        <v>275</v>
      </c>
      <c r="BM382" s="22" t="s">
        <v>614</v>
      </c>
    </row>
    <row r="383" spans="2:47" s="1" customFormat="1" ht="13.5">
      <c r="B383" s="44"/>
      <c r="C383" s="72"/>
      <c r="D383" s="231" t="s">
        <v>136</v>
      </c>
      <c r="E383" s="72"/>
      <c r="F383" s="232" t="s">
        <v>615</v>
      </c>
      <c r="G383" s="72"/>
      <c r="H383" s="72"/>
      <c r="I383" s="189"/>
      <c r="J383" s="72"/>
      <c r="K383" s="72"/>
      <c r="L383" s="70"/>
      <c r="M383" s="233"/>
      <c r="N383" s="45"/>
      <c r="O383" s="45"/>
      <c r="P383" s="45"/>
      <c r="Q383" s="45"/>
      <c r="R383" s="45"/>
      <c r="S383" s="45"/>
      <c r="T383" s="93"/>
      <c r="AT383" s="22" t="s">
        <v>136</v>
      </c>
      <c r="AU383" s="22" t="s">
        <v>134</v>
      </c>
    </row>
    <row r="384" spans="2:51" s="12" customFormat="1" ht="13.5">
      <c r="B384" s="244"/>
      <c r="C384" s="245"/>
      <c r="D384" s="231" t="s">
        <v>142</v>
      </c>
      <c r="E384" s="246" t="s">
        <v>21</v>
      </c>
      <c r="F384" s="247" t="s">
        <v>604</v>
      </c>
      <c r="G384" s="245"/>
      <c r="H384" s="248">
        <v>1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AT384" s="254" t="s">
        <v>142</v>
      </c>
      <c r="AU384" s="254" t="s">
        <v>134</v>
      </c>
      <c r="AV384" s="12" t="s">
        <v>134</v>
      </c>
      <c r="AW384" s="12" t="s">
        <v>34</v>
      </c>
      <c r="AX384" s="12" t="s">
        <v>71</v>
      </c>
      <c r="AY384" s="254" t="s">
        <v>125</v>
      </c>
    </row>
    <row r="385" spans="2:51" s="12" customFormat="1" ht="13.5">
      <c r="B385" s="244"/>
      <c r="C385" s="245"/>
      <c r="D385" s="231" t="s">
        <v>142</v>
      </c>
      <c r="E385" s="246" t="s">
        <v>21</v>
      </c>
      <c r="F385" s="247" t="s">
        <v>605</v>
      </c>
      <c r="G385" s="245"/>
      <c r="H385" s="248">
        <v>3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AT385" s="254" t="s">
        <v>142</v>
      </c>
      <c r="AU385" s="254" t="s">
        <v>134</v>
      </c>
      <c r="AV385" s="12" t="s">
        <v>134</v>
      </c>
      <c r="AW385" s="12" t="s">
        <v>34</v>
      </c>
      <c r="AX385" s="12" t="s">
        <v>71</v>
      </c>
      <c r="AY385" s="254" t="s">
        <v>125</v>
      </c>
    </row>
    <row r="386" spans="2:51" s="12" customFormat="1" ht="13.5">
      <c r="B386" s="244"/>
      <c r="C386" s="245"/>
      <c r="D386" s="231" t="s">
        <v>142</v>
      </c>
      <c r="E386" s="246" t="s">
        <v>21</v>
      </c>
      <c r="F386" s="247" t="s">
        <v>606</v>
      </c>
      <c r="G386" s="245"/>
      <c r="H386" s="248">
        <v>1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AT386" s="254" t="s">
        <v>142</v>
      </c>
      <c r="AU386" s="254" t="s">
        <v>134</v>
      </c>
      <c r="AV386" s="12" t="s">
        <v>134</v>
      </c>
      <c r="AW386" s="12" t="s">
        <v>34</v>
      </c>
      <c r="AX386" s="12" t="s">
        <v>71</v>
      </c>
      <c r="AY386" s="254" t="s">
        <v>125</v>
      </c>
    </row>
    <row r="387" spans="2:51" s="12" customFormat="1" ht="13.5">
      <c r="B387" s="244"/>
      <c r="C387" s="245"/>
      <c r="D387" s="231" t="s">
        <v>142</v>
      </c>
      <c r="E387" s="246" t="s">
        <v>21</v>
      </c>
      <c r="F387" s="247" t="s">
        <v>607</v>
      </c>
      <c r="G387" s="245"/>
      <c r="H387" s="248">
        <v>1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142</v>
      </c>
      <c r="AU387" s="254" t="s">
        <v>134</v>
      </c>
      <c r="AV387" s="12" t="s">
        <v>134</v>
      </c>
      <c r="AW387" s="12" t="s">
        <v>34</v>
      </c>
      <c r="AX387" s="12" t="s">
        <v>71</v>
      </c>
      <c r="AY387" s="254" t="s">
        <v>125</v>
      </c>
    </row>
    <row r="388" spans="2:51" s="12" customFormat="1" ht="13.5">
      <c r="B388" s="244"/>
      <c r="C388" s="245"/>
      <c r="D388" s="231" t="s">
        <v>142</v>
      </c>
      <c r="E388" s="246" t="s">
        <v>21</v>
      </c>
      <c r="F388" s="247" t="s">
        <v>608</v>
      </c>
      <c r="G388" s="245"/>
      <c r="H388" s="248">
        <v>2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142</v>
      </c>
      <c r="AU388" s="254" t="s">
        <v>134</v>
      </c>
      <c r="AV388" s="12" t="s">
        <v>134</v>
      </c>
      <c r="AW388" s="12" t="s">
        <v>34</v>
      </c>
      <c r="AX388" s="12" t="s">
        <v>71</v>
      </c>
      <c r="AY388" s="254" t="s">
        <v>125</v>
      </c>
    </row>
    <row r="389" spans="2:51" s="12" customFormat="1" ht="13.5">
      <c r="B389" s="244"/>
      <c r="C389" s="245"/>
      <c r="D389" s="231" t="s">
        <v>142</v>
      </c>
      <c r="E389" s="246" t="s">
        <v>21</v>
      </c>
      <c r="F389" s="247" t="s">
        <v>609</v>
      </c>
      <c r="G389" s="245"/>
      <c r="H389" s="248">
        <v>1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AT389" s="254" t="s">
        <v>142</v>
      </c>
      <c r="AU389" s="254" t="s">
        <v>134</v>
      </c>
      <c r="AV389" s="12" t="s">
        <v>134</v>
      </c>
      <c r="AW389" s="12" t="s">
        <v>34</v>
      </c>
      <c r="AX389" s="12" t="s">
        <v>71</v>
      </c>
      <c r="AY389" s="254" t="s">
        <v>125</v>
      </c>
    </row>
    <row r="390" spans="2:51" s="12" customFormat="1" ht="13.5">
      <c r="B390" s="244"/>
      <c r="C390" s="245"/>
      <c r="D390" s="231" t="s">
        <v>142</v>
      </c>
      <c r="E390" s="246" t="s">
        <v>21</v>
      </c>
      <c r="F390" s="247" t="s">
        <v>610</v>
      </c>
      <c r="G390" s="245"/>
      <c r="H390" s="248">
        <v>1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AT390" s="254" t="s">
        <v>142</v>
      </c>
      <c r="AU390" s="254" t="s">
        <v>134</v>
      </c>
      <c r="AV390" s="12" t="s">
        <v>134</v>
      </c>
      <c r="AW390" s="12" t="s">
        <v>34</v>
      </c>
      <c r="AX390" s="12" t="s">
        <v>71</v>
      </c>
      <c r="AY390" s="254" t="s">
        <v>125</v>
      </c>
    </row>
    <row r="391" spans="2:65" s="1" customFormat="1" ht="22.8" customHeight="1">
      <c r="B391" s="44"/>
      <c r="C391" s="258" t="s">
        <v>616</v>
      </c>
      <c r="D391" s="258" t="s">
        <v>617</v>
      </c>
      <c r="E391" s="259" t="s">
        <v>618</v>
      </c>
      <c r="F391" s="260" t="s">
        <v>619</v>
      </c>
      <c r="G391" s="261" t="s">
        <v>522</v>
      </c>
      <c r="H391" s="262">
        <v>10</v>
      </c>
      <c r="I391" s="263"/>
      <c r="J391" s="264">
        <f>ROUND(I391*H391,2)</f>
        <v>0</v>
      </c>
      <c r="K391" s="260" t="s">
        <v>132</v>
      </c>
      <c r="L391" s="265"/>
      <c r="M391" s="266" t="s">
        <v>21</v>
      </c>
      <c r="N391" s="267" t="s">
        <v>43</v>
      </c>
      <c r="O391" s="45"/>
      <c r="P391" s="228">
        <f>O391*H391</f>
        <v>0</v>
      </c>
      <c r="Q391" s="228">
        <v>0.021</v>
      </c>
      <c r="R391" s="228">
        <f>Q391*H391</f>
        <v>0.21000000000000002</v>
      </c>
      <c r="S391" s="228">
        <v>0</v>
      </c>
      <c r="T391" s="229">
        <f>S391*H391</f>
        <v>0</v>
      </c>
      <c r="AR391" s="22" t="s">
        <v>591</v>
      </c>
      <c r="AT391" s="22" t="s">
        <v>617</v>
      </c>
      <c r="AU391" s="22" t="s">
        <v>134</v>
      </c>
      <c r="AY391" s="22" t="s">
        <v>125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22" t="s">
        <v>134</v>
      </c>
      <c r="BK391" s="230">
        <f>ROUND(I391*H391,2)</f>
        <v>0</v>
      </c>
      <c r="BL391" s="22" t="s">
        <v>275</v>
      </c>
      <c r="BM391" s="22" t="s">
        <v>620</v>
      </c>
    </row>
    <row r="392" spans="2:47" s="1" customFormat="1" ht="13.5">
      <c r="B392" s="44"/>
      <c r="C392" s="72"/>
      <c r="D392" s="231" t="s">
        <v>136</v>
      </c>
      <c r="E392" s="72"/>
      <c r="F392" s="232" t="s">
        <v>619</v>
      </c>
      <c r="G392" s="72"/>
      <c r="H392" s="72"/>
      <c r="I392" s="189"/>
      <c r="J392" s="72"/>
      <c r="K392" s="72"/>
      <c r="L392" s="70"/>
      <c r="M392" s="233"/>
      <c r="N392" s="45"/>
      <c r="O392" s="45"/>
      <c r="P392" s="45"/>
      <c r="Q392" s="45"/>
      <c r="R392" s="45"/>
      <c r="S392" s="45"/>
      <c r="T392" s="93"/>
      <c r="AT392" s="22" t="s">
        <v>136</v>
      </c>
      <c r="AU392" s="22" t="s">
        <v>134</v>
      </c>
    </row>
    <row r="393" spans="2:65" s="1" customFormat="1" ht="14.4" customHeight="1">
      <c r="B393" s="44"/>
      <c r="C393" s="219" t="s">
        <v>621</v>
      </c>
      <c r="D393" s="219" t="s">
        <v>128</v>
      </c>
      <c r="E393" s="220" t="s">
        <v>622</v>
      </c>
      <c r="F393" s="221" t="s">
        <v>623</v>
      </c>
      <c r="G393" s="222" t="s">
        <v>601</v>
      </c>
      <c r="H393" s="223">
        <v>19</v>
      </c>
      <c r="I393" s="224"/>
      <c r="J393" s="225">
        <f>ROUND(I393*H393,2)</f>
        <v>0</v>
      </c>
      <c r="K393" s="221" t="s">
        <v>132</v>
      </c>
      <c r="L393" s="70"/>
      <c r="M393" s="226" t="s">
        <v>21</v>
      </c>
      <c r="N393" s="227" t="s">
        <v>43</v>
      </c>
      <c r="O393" s="45"/>
      <c r="P393" s="228">
        <f>O393*H393</f>
        <v>0</v>
      </c>
      <c r="Q393" s="228">
        <v>0</v>
      </c>
      <c r="R393" s="228">
        <f>Q393*H393</f>
        <v>0</v>
      </c>
      <c r="S393" s="228">
        <v>0.01946</v>
      </c>
      <c r="T393" s="229">
        <f>S393*H393</f>
        <v>0.36974</v>
      </c>
      <c r="AR393" s="22" t="s">
        <v>275</v>
      </c>
      <c r="AT393" s="22" t="s">
        <v>128</v>
      </c>
      <c r="AU393" s="22" t="s">
        <v>134</v>
      </c>
      <c r="AY393" s="22" t="s">
        <v>125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22" t="s">
        <v>134</v>
      </c>
      <c r="BK393" s="230">
        <f>ROUND(I393*H393,2)</f>
        <v>0</v>
      </c>
      <c r="BL393" s="22" t="s">
        <v>275</v>
      </c>
      <c r="BM393" s="22" t="s">
        <v>624</v>
      </c>
    </row>
    <row r="394" spans="2:47" s="1" customFormat="1" ht="13.5">
      <c r="B394" s="44"/>
      <c r="C394" s="72"/>
      <c r="D394" s="231" t="s">
        <v>136</v>
      </c>
      <c r="E394" s="72"/>
      <c r="F394" s="232" t="s">
        <v>625</v>
      </c>
      <c r="G394" s="72"/>
      <c r="H394" s="72"/>
      <c r="I394" s="189"/>
      <c r="J394" s="72"/>
      <c r="K394" s="72"/>
      <c r="L394" s="70"/>
      <c r="M394" s="233"/>
      <c r="N394" s="45"/>
      <c r="O394" s="45"/>
      <c r="P394" s="45"/>
      <c r="Q394" s="45"/>
      <c r="R394" s="45"/>
      <c r="S394" s="45"/>
      <c r="T394" s="93"/>
      <c r="AT394" s="22" t="s">
        <v>136</v>
      </c>
      <c r="AU394" s="22" t="s">
        <v>134</v>
      </c>
    </row>
    <row r="395" spans="2:51" s="12" customFormat="1" ht="13.5">
      <c r="B395" s="244"/>
      <c r="C395" s="245"/>
      <c r="D395" s="231" t="s">
        <v>142</v>
      </c>
      <c r="E395" s="246" t="s">
        <v>21</v>
      </c>
      <c r="F395" s="247" t="s">
        <v>626</v>
      </c>
      <c r="G395" s="245"/>
      <c r="H395" s="248">
        <v>1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AT395" s="254" t="s">
        <v>142</v>
      </c>
      <c r="AU395" s="254" t="s">
        <v>134</v>
      </c>
      <c r="AV395" s="12" t="s">
        <v>134</v>
      </c>
      <c r="AW395" s="12" t="s">
        <v>34</v>
      </c>
      <c r="AX395" s="12" t="s">
        <v>71</v>
      </c>
      <c r="AY395" s="254" t="s">
        <v>125</v>
      </c>
    </row>
    <row r="396" spans="2:51" s="12" customFormat="1" ht="13.5">
      <c r="B396" s="244"/>
      <c r="C396" s="245"/>
      <c r="D396" s="231" t="s">
        <v>142</v>
      </c>
      <c r="E396" s="246" t="s">
        <v>21</v>
      </c>
      <c r="F396" s="247" t="s">
        <v>627</v>
      </c>
      <c r="G396" s="245"/>
      <c r="H396" s="248">
        <v>2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AT396" s="254" t="s">
        <v>142</v>
      </c>
      <c r="AU396" s="254" t="s">
        <v>134</v>
      </c>
      <c r="AV396" s="12" t="s">
        <v>134</v>
      </c>
      <c r="AW396" s="12" t="s">
        <v>34</v>
      </c>
      <c r="AX396" s="12" t="s">
        <v>71</v>
      </c>
      <c r="AY396" s="254" t="s">
        <v>125</v>
      </c>
    </row>
    <row r="397" spans="2:51" s="12" customFormat="1" ht="13.5">
      <c r="B397" s="244"/>
      <c r="C397" s="245"/>
      <c r="D397" s="231" t="s">
        <v>142</v>
      </c>
      <c r="E397" s="246" t="s">
        <v>21</v>
      </c>
      <c r="F397" s="247" t="s">
        <v>628</v>
      </c>
      <c r="G397" s="245"/>
      <c r="H397" s="248">
        <v>1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AT397" s="254" t="s">
        <v>142</v>
      </c>
      <c r="AU397" s="254" t="s">
        <v>134</v>
      </c>
      <c r="AV397" s="12" t="s">
        <v>134</v>
      </c>
      <c r="AW397" s="12" t="s">
        <v>34</v>
      </c>
      <c r="AX397" s="12" t="s">
        <v>71</v>
      </c>
      <c r="AY397" s="254" t="s">
        <v>125</v>
      </c>
    </row>
    <row r="398" spans="2:51" s="12" customFormat="1" ht="13.5">
      <c r="B398" s="244"/>
      <c r="C398" s="245"/>
      <c r="D398" s="231" t="s">
        <v>142</v>
      </c>
      <c r="E398" s="246" t="s">
        <v>21</v>
      </c>
      <c r="F398" s="247" t="s">
        <v>629</v>
      </c>
      <c r="G398" s="245"/>
      <c r="H398" s="248">
        <v>1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142</v>
      </c>
      <c r="AU398" s="254" t="s">
        <v>134</v>
      </c>
      <c r="AV398" s="12" t="s">
        <v>134</v>
      </c>
      <c r="AW398" s="12" t="s">
        <v>34</v>
      </c>
      <c r="AX398" s="12" t="s">
        <v>71</v>
      </c>
      <c r="AY398" s="254" t="s">
        <v>125</v>
      </c>
    </row>
    <row r="399" spans="2:51" s="12" customFormat="1" ht="13.5">
      <c r="B399" s="244"/>
      <c r="C399" s="245"/>
      <c r="D399" s="231" t="s">
        <v>142</v>
      </c>
      <c r="E399" s="246" t="s">
        <v>21</v>
      </c>
      <c r="F399" s="247" t="s">
        <v>630</v>
      </c>
      <c r="G399" s="245"/>
      <c r="H399" s="248">
        <v>3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AT399" s="254" t="s">
        <v>142</v>
      </c>
      <c r="AU399" s="254" t="s">
        <v>134</v>
      </c>
      <c r="AV399" s="12" t="s">
        <v>134</v>
      </c>
      <c r="AW399" s="12" t="s">
        <v>34</v>
      </c>
      <c r="AX399" s="12" t="s">
        <v>71</v>
      </c>
      <c r="AY399" s="254" t="s">
        <v>125</v>
      </c>
    </row>
    <row r="400" spans="2:51" s="12" customFormat="1" ht="13.5">
      <c r="B400" s="244"/>
      <c r="C400" s="245"/>
      <c r="D400" s="231" t="s">
        <v>142</v>
      </c>
      <c r="E400" s="246" t="s">
        <v>21</v>
      </c>
      <c r="F400" s="247" t="s">
        <v>631</v>
      </c>
      <c r="G400" s="245"/>
      <c r="H400" s="248">
        <v>2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142</v>
      </c>
      <c r="AU400" s="254" t="s">
        <v>134</v>
      </c>
      <c r="AV400" s="12" t="s">
        <v>134</v>
      </c>
      <c r="AW400" s="12" t="s">
        <v>34</v>
      </c>
      <c r="AX400" s="12" t="s">
        <v>71</v>
      </c>
      <c r="AY400" s="254" t="s">
        <v>125</v>
      </c>
    </row>
    <row r="401" spans="2:51" s="12" customFormat="1" ht="13.5">
      <c r="B401" s="244"/>
      <c r="C401" s="245"/>
      <c r="D401" s="231" t="s">
        <v>142</v>
      </c>
      <c r="E401" s="246" t="s">
        <v>21</v>
      </c>
      <c r="F401" s="247" t="s">
        <v>632</v>
      </c>
      <c r="G401" s="245"/>
      <c r="H401" s="248">
        <v>2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AT401" s="254" t="s">
        <v>142</v>
      </c>
      <c r="AU401" s="254" t="s">
        <v>134</v>
      </c>
      <c r="AV401" s="12" t="s">
        <v>134</v>
      </c>
      <c r="AW401" s="12" t="s">
        <v>34</v>
      </c>
      <c r="AX401" s="12" t="s">
        <v>71</v>
      </c>
      <c r="AY401" s="254" t="s">
        <v>125</v>
      </c>
    </row>
    <row r="402" spans="2:51" s="12" customFormat="1" ht="13.5">
      <c r="B402" s="244"/>
      <c r="C402" s="245"/>
      <c r="D402" s="231" t="s">
        <v>142</v>
      </c>
      <c r="E402" s="246" t="s">
        <v>21</v>
      </c>
      <c r="F402" s="247" t="s">
        <v>633</v>
      </c>
      <c r="G402" s="245"/>
      <c r="H402" s="248">
        <v>3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AT402" s="254" t="s">
        <v>142</v>
      </c>
      <c r="AU402" s="254" t="s">
        <v>134</v>
      </c>
      <c r="AV402" s="12" t="s">
        <v>134</v>
      </c>
      <c r="AW402" s="12" t="s">
        <v>34</v>
      </c>
      <c r="AX402" s="12" t="s">
        <v>71</v>
      </c>
      <c r="AY402" s="254" t="s">
        <v>125</v>
      </c>
    </row>
    <row r="403" spans="2:51" s="12" customFormat="1" ht="13.5">
      <c r="B403" s="244"/>
      <c r="C403" s="245"/>
      <c r="D403" s="231" t="s">
        <v>142</v>
      </c>
      <c r="E403" s="246" t="s">
        <v>21</v>
      </c>
      <c r="F403" s="247" t="s">
        <v>634</v>
      </c>
      <c r="G403" s="245"/>
      <c r="H403" s="248">
        <v>3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AT403" s="254" t="s">
        <v>142</v>
      </c>
      <c r="AU403" s="254" t="s">
        <v>134</v>
      </c>
      <c r="AV403" s="12" t="s">
        <v>134</v>
      </c>
      <c r="AW403" s="12" t="s">
        <v>34</v>
      </c>
      <c r="AX403" s="12" t="s">
        <v>71</v>
      </c>
      <c r="AY403" s="254" t="s">
        <v>125</v>
      </c>
    </row>
    <row r="404" spans="2:51" s="12" customFormat="1" ht="13.5">
      <c r="B404" s="244"/>
      <c r="C404" s="245"/>
      <c r="D404" s="231" t="s">
        <v>142</v>
      </c>
      <c r="E404" s="246" t="s">
        <v>21</v>
      </c>
      <c r="F404" s="247" t="s">
        <v>635</v>
      </c>
      <c r="G404" s="245"/>
      <c r="H404" s="248">
        <v>1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142</v>
      </c>
      <c r="AU404" s="254" t="s">
        <v>134</v>
      </c>
      <c r="AV404" s="12" t="s">
        <v>134</v>
      </c>
      <c r="AW404" s="12" t="s">
        <v>34</v>
      </c>
      <c r="AX404" s="12" t="s">
        <v>71</v>
      </c>
      <c r="AY404" s="254" t="s">
        <v>125</v>
      </c>
    </row>
    <row r="405" spans="2:65" s="1" customFormat="1" ht="14.4" customHeight="1">
      <c r="B405" s="44"/>
      <c r="C405" s="219" t="s">
        <v>636</v>
      </c>
      <c r="D405" s="219" t="s">
        <v>128</v>
      </c>
      <c r="E405" s="220" t="s">
        <v>637</v>
      </c>
      <c r="F405" s="221" t="s">
        <v>638</v>
      </c>
      <c r="G405" s="222" t="s">
        <v>601</v>
      </c>
      <c r="H405" s="223">
        <v>15</v>
      </c>
      <c r="I405" s="224"/>
      <c r="J405" s="225">
        <f>ROUND(I405*H405,2)</f>
        <v>0</v>
      </c>
      <c r="K405" s="221" t="s">
        <v>132</v>
      </c>
      <c r="L405" s="70"/>
      <c r="M405" s="226" t="s">
        <v>21</v>
      </c>
      <c r="N405" s="227" t="s">
        <v>43</v>
      </c>
      <c r="O405" s="45"/>
      <c r="P405" s="228">
        <f>O405*H405</f>
        <v>0</v>
      </c>
      <c r="Q405" s="228">
        <v>0.00339</v>
      </c>
      <c r="R405" s="228">
        <f>Q405*H405</f>
        <v>0.05085</v>
      </c>
      <c r="S405" s="228">
        <v>0</v>
      </c>
      <c r="T405" s="229">
        <f>S405*H405</f>
        <v>0</v>
      </c>
      <c r="AR405" s="22" t="s">
        <v>275</v>
      </c>
      <c r="AT405" s="22" t="s">
        <v>128</v>
      </c>
      <c r="AU405" s="22" t="s">
        <v>134</v>
      </c>
      <c r="AY405" s="22" t="s">
        <v>125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22" t="s">
        <v>134</v>
      </c>
      <c r="BK405" s="230">
        <f>ROUND(I405*H405,2)</f>
        <v>0</v>
      </c>
      <c r="BL405" s="22" t="s">
        <v>275</v>
      </c>
      <c r="BM405" s="22" t="s">
        <v>639</v>
      </c>
    </row>
    <row r="406" spans="2:47" s="1" customFormat="1" ht="13.5">
      <c r="B406" s="44"/>
      <c r="C406" s="72"/>
      <c r="D406" s="231" t="s">
        <v>136</v>
      </c>
      <c r="E406" s="72"/>
      <c r="F406" s="232" t="s">
        <v>640</v>
      </c>
      <c r="G406" s="72"/>
      <c r="H406" s="72"/>
      <c r="I406" s="189"/>
      <c r="J406" s="72"/>
      <c r="K406" s="72"/>
      <c r="L406" s="70"/>
      <c r="M406" s="233"/>
      <c r="N406" s="45"/>
      <c r="O406" s="45"/>
      <c r="P406" s="45"/>
      <c r="Q406" s="45"/>
      <c r="R406" s="45"/>
      <c r="S406" s="45"/>
      <c r="T406" s="93"/>
      <c r="AT406" s="22" t="s">
        <v>136</v>
      </c>
      <c r="AU406" s="22" t="s">
        <v>134</v>
      </c>
    </row>
    <row r="407" spans="2:51" s="12" customFormat="1" ht="13.5">
      <c r="B407" s="244"/>
      <c r="C407" s="245"/>
      <c r="D407" s="231" t="s">
        <v>142</v>
      </c>
      <c r="E407" s="246" t="s">
        <v>21</v>
      </c>
      <c r="F407" s="247" t="s">
        <v>641</v>
      </c>
      <c r="G407" s="245"/>
      <c r="H407" s="248">
        <v>1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AT407" s="254" t="s">
        <v>142</v>
      </c>
      <c r="AU407" s="254" t="s">
        <v>134</v>
      </c>
      <c r="AV407" s="12" t="s">
        <v>134</v>
      </c>
      <c r="AW407" s="12" t="s">
        <v>34</v>
      </c>
      <c r="AX407" s="12" t="s">
        <v>71</v>
      </c>
      <c r="AY407" s="254" t="s">
        <v>125</v>
      </c>
    </row>
    <row r="408" spans="2:51" s="12" customFormat="1" ht="13.5">
      <c r="B408" s="244"/>
      <c r="C408" s="245"/>
      <c r="D408" s="231" t="s">
        <v>142</v>
      </c>
      <c r="E408" s="246" t="s">
        <v>21</v>
      </c>
      <c r="F408" s="247" t="s">
        <v>627</v>
      </c>
      <c r="G408" s="245"/>
      <c r="H408" s="248">
        <v>2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AT408" s="254" t="s">
        <v>142</v>
      </c>
      <c r="AU408" s="254" t="s">
        <v>134</v>
      </c>
      <c r="AV408" s="12" t="s">
        <v>134</v>
      </c>
      <c r="AW408" s="12" t="s">
        <v>34</v>
      </c>
      <c r="AX408" s="12" t="s">
        <v>71</v>
      </c>
      <c r="AY408" s="254" t="s">
        <v>125</v>
      </c>
    </row>
    <row r="409" spans="2:51" s="12" customFormat="1" ht="13.5">
      <c r="B409" s="244"/>
      <c r="C409" s="245"/>
      <c r="D409" s="231" t="s">
        <v>142</v>
      </c>
      <c r="E409" s="246" t="s">
        <v>21</v>
      </c>
      <c r="F409" s="247" t="s">
        <v>642</v>
      </c>
      <c r="G409" s="245"/>
      <c r="H409" s="248">
        <v>1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AT409" s="254" t="s">
        <v>142</v>
      </c>
      <c r="AU409" s="254" t="s">
        <v>134</v>
      </c>
      <c r="AV409" s="12" t="s">
        <v>134</v>
      </c>
      <c r="AW409" s="12" t="s">
        <v>34</v>
      </c>
      <c r="AX409" s="12" t="s">
        <v>71</v>
      </c>
      <c r="AY409" s="254" t="s">
        <v>125</v>
      </c>
    </row>
    <row r="410" spans="2:51" s="12" customFormat="1" ht="13.5">
      <c r="B410" s="244"/>
      <c r="C410" s="245"/>
      <c r="D410" s="231" t="s">
        <v>142</v>
      </c>
      <c r="E410" s="246" t="s">
        <v>21</v>
      </c>
      <c r="F410" s="247" t="s">
        <v>643</v>
      </c>
      <c r="G410" s="245"/>
      <c r="H410" s="248">
        <v>1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142</v>
      </c>
      <c r="AU410" s="254" t="s">
        <v>134</v>
      </c>
      <c r="AV410" s="12" t="s">
        <v>134</v>
      </c>
      <c r="AW410" s="12" t="s">
        <v>34</v>
      </c>
      <c r="AX410" s="12" t="s">
        <v>71</v>
      </c>
      <c r="AY410" s="254" t="s">
        <v>125</v>
      </c>
    </row>
    <row r="411" spans="2:51" s="12" customFormat="1" ht="13.5">
      <c r="B411" s="244"/>
      <c r="C411" s="245"/>
      <c r="D411" s="231" t="s">
        <v>142</v>
      </c>
      <c r="E411" s="246" t="s">
        <v>21</v>
      </c>
      <c r="F411" s="247" t="s">
        <v>630</v>
      </c>
      <c r="G411" s="245"/>
      <c r="H411" s="248">
        <v>3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AT411" s="254" t="s">
        <v>142</v>
      </c>
      <c r="AU411" s="254" t="s">
        <v>134</v>
      </c>
      <c r="AV411" s="12" t="s">
        <v>134</v>
      </c>
      <c r="AW411" s="12" t="s">
        <v>34</v>
      </c>
      <c r="AX411" s="12" t="s">
        <v>71</v>
      </c>
      <c r="AY411" s="254" t="s">
        <v>125</v>
      </c>
    </row>
    <row r="412" spans="2:51" s="12" customFormat="1" ht="13.5">
      <c r="B412" s="244"/>
      <c r="C412" s="245"/>
      <c r="D412" s="231" t="s">
        <v>142</v>
      </c>
      <c r="E412" s="246" t="s">
        <v>21</v>
      </c>
      <c r="F412" s="247" t="s">
        <v>644</v>
      </c>
      <c r="G412" s="245"/>
      <c r="H412" s="248">
        <v>1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AT412" s="254" t="s">
        <v>142</v>
      </c>
      <c r="AU412" s="254" t="s">
        <v>134</v>
      </c>
      <c r="AV412" s="12" t="s">
        <v>134</v>
      </c>
      <c r="AW412" s="12" t="s">
        <v>34</v>
      </c>
      <c r="AX412" s="12" t="s">
        <v>71</v>
      </c>
      <c r="AY412" s="254" t="s">
        <v>125</v>
      </c>
    </row>
    <row r="413" spans="2:51" s="12" customFormat="1" ht="13.5">
      <c r="B413" s="244"/>
      <c r="C413" s="245"/>
      <c r="D413" s="231" t="s">
        <v>142</v>
      </c>
      <c r="E413" s="246" t="s">
        <v>21</v>
      </c>
      <c r="F413" s="247" t="s">
        <v>632</v>
      </c>
      <c r="G413" s="245"/>
      <c r="H413" s="248">
        <v>2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AT413" s="254" t="s">
        <v>142</v>
      </c>
      <c r="AU413" s="254" t="s">
        <v>134</v>
      </c>
      <c r="AV413" s="12" t="s">
        <v>134</v>
      </c>
      <c r="AW413" s="12" t="s">
        <v>34</v>
      </c>
      <c r="AX413" s="12" t="s">
        <v>71</v>
      </c>
      <c r="AY413" s="254" t="s">
        <v>125</v>
      </c>
    </row>
    <row r="414" spans="2:51" s="12" customFormat="1" ht="13.5">
      <c r="B414" s="244"/>
      <c r="C414" s="245"/>
      <c r="D414" s="231" t="s">
        <v>142</v>
      </c>
      <c r="E414" s="246" t="s">
        <v>21</v>
      </c>
      <c r="F414" s="247" t="s">
        <v>633</v>
      </c>
      <c r="G414" s="245"/>
      <c r="H414" s="248">
        <v>3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142</v>
      </c>
      <c r="AU414" s="254" t="s">
        <v>134</v>
      </c>
      <c r="AV414" s="12" t="s">
        <v>134</v>
      </c>
      <c r="AW414" s="12" t="s">
        <v>34</v>
      </c>
      <c r="AX414" s="12" t="s">
        <v>71</v>
      </c>
      <c r="AY414" s="254" t="s">
        <v>125</v>
      </c>
    </row>
    <row r="415" spans="2:51" s="12" customFormat="1" ht="13.5">
      <c r="B415" s="244"/>
      <c r="C415" s="245"/>
      <c r="D415" s="231" t="s">
        <v>142</v>
      </c>
      <c r="E415" s="246" t="s">
        <v>21</v>
      </c>
      <c r="F415" s="247" t="s">
        <v>635</v>
      </c>
      <c r="G415" s="245"/>
      <c r="H415" s="248">
        <v>1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AT415" s="254" t="s">
        <v>142</v>
      </c>
      <c r="AU415" s="254" t="s">
        <v>134</v>
      </c>
      <c r="AV415" s="12" t="s">
        <v>134</v>
      </c>
      <c r="AW415" s="12" t="s">
        <v>34</v>
      </c>
      <c r="AX415" s="12" t="s">
        <v>71</v>
      </c>
      <c r="AY415" s="254" t="s">
        <v>125</v>
      </c>
    </row>
    <row r="416" spans="2:65" s="1" customFormat="1" ht="14.4" customHeight="1">
      <c r="B416" s="44"/>
      <c r="C416" s="258" t="s">
        <v>645</v>
      </c>
      <c r="D416" s="258" t="s">
        <v>617</v>
      </c>
      <c r="E416" s="259" t="s">
        <v>646</v>
      </c>
      <c r="F416" s="260" t="s">
        <v>647</v>
      </c>
      <c r="G416" s="261" t="s">
        <v>522</v>
      </c>
      <c r="H416" s="262">
        <v>15</v>
      </c>
      <c r="I416" s="263"/>
      <c r="J416" s="264">
        <f>ROUND(I416*H416,2)</f>
        <v>0</v>
      </c>
      <c r="K416" s="260" t="s">
        <v>132</v>
      </c>
      <c r="L416" s="265"/>
      <c r="M416" s="266" t="s">
        <v>21</v>
      </c>
      <c r="N416" s="267" t="s">
        <v>43</v>
      </c>
      <c r="O416" s="45"/>
      <c r="P416" s="228">
        <f>O416*H416</f>
        <v>0</v>
      </c>
      <c r="Q416" s="228">
        <v>0.015</v>
      </c>
      <c r="R416" s="228">
        <f>Q416*H416</f>
        <v>0.22499999999999998</v>
      </c>
      <c r="S416" s="228">
        <v>0</v>
      </c>
      <c r="T416" s="229">
        <f>S416*H416</f>
        <v>0</v>
      </c>
      <c r="AR416" s="22" t="s">
        <v>591</v>
      </c>
      <c r="AT416" s="22" t="s">
        <v>617</v>
      </c>
      <c r="AU416" s="22" t="s">
        <v>134</v>
      </c>
      <c r="AY416" s="22" t="s">
        <v>125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22" t="s">
        <v>134</v>
      </c>
      <c r="BK416" s="230">
        <f>ROUND(I416*H416,2)</f>
        <v>0</v>
      </c>
      <c r="BL416" s="22" t="s">
        <v>275</v>
      </c>
      <c r="BM416" s="22" t="s">
        <v>648</v>
      </c>
    </row>
    <row r="417" spans="2:47" s="1" customFormat="1" ht="13.5">
      <c r="B417" s="44"/>
      <c r="C417" s="72"/>
      <c r="D417" s="231" t="s">
        <v>136</v>
      </c>
      <c r="E417" s="72"/>
      <c r="F417" s="232" t="s">
        <v>647</v>
      </c>
      <c r="G417" s="72"/>
      <c r="H417" s="72"/>
      <c r="I417" s="189"/>
      <c r="J417" s="72"/>
      <c r="K417" s="72"/>
      <c r="L417" s="70"/>
      <c r="M417" s="233"/>
      <c r="N417" s="45"/>
      <c r="O417" s="45"/>
      <c r="P417" s="45"/>
      <c r="Q417" s="45"/>
      <c r="R417" s="45"/>
      <c r="S417" s="45"/>
      <c r="T417" s="93"/>
      <c r="AT417" s="22" t="s">
        <v>136</v>
      </c>
      <c r="AU417" s="22" t="s">
        <v>134</v>
      </c>
    </row>
    <row r="418" spans="2:65" s="1" customFormat="1" ht="14.4" customHeight="1">
      <c r="B418" s="44"/>
      <c r="C418" s="219" t="s">
        <v>649</v>
      </c>
      <c r="D418" s="219" t="s">
        <v>128</v>
      </c>
      <c r="E418" s="220" t="s">
        <v>650</v>
      </c>
      <c r="F418" s="221" t="s">
        <v>651</v>
      </c>
      <c r="G418" s="222" t="s">
        <v>601</v>
      </c>
      <c r="H418" s="223">
        <v>1</v>
      </c>
      <c r="I418" s="224"/>
      <c r="J418" s="225">
        <f>ROUND(I418*H418,2)</f>
        <v>0</v>
      </c>
      <c r="K418" s="221" t="s">
        <v>132</v>
      </c>
      <c r="L418" s="70"/>
      <c r="M418" s="226" t="s">
        <v>21</v>
      </c>
      <c r="N418" s="227" t="s">
        <v>43</v>
      </c>
      <c r="O418" s="45"/>
      <c r="P418" s="228">
        <f>O418*H418</f>
        <v>0</v>
      </c>
      <c r="Q418" s="228">
        <v>0</v>
      </c>
      <c r="R418" s="228">
        <f>Q418*H418</f>
        <v>0</v>
      </c>
      <c r="S418" s="228">
        <v>0.0329</v>
      </c>
      <c r="T418" s="229">
        <f>S418*H418</f>
        <v>0.0329</v>
      </c>
      <c r="AR418" s="22" t="s">
        <v>275</v>
      </c>
      <c r="AT418" s="22" t="s">
        <v>128</v>
      </c>
      <c r="AU418" s="22" t="s">
        <v>134</v>
      </c>
      <c r="AY418" s="22" t="s">
        <v>125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22" t="s">
        <v>134</v>
      </c>
      <c r="BK418" s="230">
        <f>ROUND(I418*H418,2)</f>
        <v>0</v>
      </c>
      <c r="BL418" s="22" t="s">
        <v>275</v>
      </c>
      <c r="BM418" s="22" t="s">
        <v>652</v>
      </c>
    </row>
    <row r="419" spans="2:47" s="1" customFormat="1" ht="13.5">
      <c r="B419" s="44"/>
      <c r="C419" s="72"/>
      <c r="D419" s="231" t="s">
        <v>136</v>
      </c>
      <c r="E419" s="72"/>
      <c r="F419" s="232" t="s">
        <v>653</v>
      </c>
      <c r="G419" s="72"/>
      <c r="H419" s="72"/>
      <c r="I419" s="189"/>
      <c r="J419" s="72"/>
      <c r="K419" s="72"/>
      <c r="L419" s="70"/>
      <c r="M419" s="233"/>
      <c r="N419" s="45"/>
      <c r="O419" s="45"/>
      <c r="P419" s="45"/>
      <c r="Q419" s="45"/>
      <c r="R419" s="45"/>
      <c r="S419" s="45"/>
      <c r="T419" s="93"/>
      <c r="AT419" s="22" t="s">
        <v>136</v>
      </c>
      <c r="AU419" s="22" t="s">
        <v>134</v>
      </c>
    </row>
    <row r="420" spans="2:51" s="12" customFormat="1" ht="13.5">
      <c r="B420" s="244"/>
      <c r="C420" s="245"/>
      <c r="D420" s="231" t="s">
        <v>142</v>
      </c>
      <c r="E420" s="246" t="s">
        <v>21</v>
      </c>
      <c r="F420" s="247" t="s">
        <v>654</v>
      </c>
      <c r="G420" s="245"/>
      <c r="H420" s="248">
        <v>1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AT420" s="254" t="s">
        <v>142</v>
      </c>
      <c r="AU420" s="254" t="s">
        <v>134</v>
      </c>
      <c r="AV420" s="12" t="s">
        <v>134</v>
      </c>
      <c r="AW420" s="12" t="s">
        <v>34</v>
      </c>
      <c r="AX420" s="12" t="s">
        <v>71</v>
      </c>
      <c r="AY420" s="254" t="s">
        <v>125</v>
      </c>
    </row>
    <row r="421" spans="2:65" s="1" customFormat="1" ht="14.4" customHeight="1">
      <c r="B421" s="44"/>
      <c r="C421" s="219" t="s">
        <v>655</v>
      </c>
      <c r="D421" s="219" t="s">
        <v>128</v>
      </c>
      <c r="E421" s="220" t="s">
        <v>656</v>
      </c>
      <c r="F421" s="221" t="s">
        <v>657</v>
      </c>
      <c r="G421" s="222" t="s">
        <v>601</v>
      </c>
      <c r="H421" s="223">
        <v>6</v>
      </c>
      <c r="I421" s="224"/>
      <c r="J421" s="225">
        <f>ROUND(I421*H421,2)</f>
        <v>0</v>
      </c>
      <c r="K421" s="221" t="s">
        <v>132</v>
      </c>
      <c r="L421" s="70"/>
      <c r="M421" s="226" t="s">
        <v>21</v>
      </c>
      <c r="N421" s="227" t="s">
        <v>43</v>
      </c>
      <c r="O421" s="45"/>
      <c r="P421" s="228">
        <f>O421*H421</f>
        <v>0</v>
      </c>
      <c r="Q421" s="228">
        <v>0</v>
      </c>
      <c r="R421" s="228">
        <f>Q421*H421</f>
        <v>0</v>
      </c>
      <c r="S421" s="228">
        <v>0.0245</v>
      </c>
      <c r="T421" s="229">
        <f>S421*H421</f>
        <v>0.14700000000000002</v>
      </c>
      <c r="AR421" s="22" t="s">
        <v>275</v>
      </c>
      <c r="AT421" s="22" t="s">
        <v>128</v>
      </c>
      <c r="AU421" s="22" t="s">
        <v>134</v>
      </c>
      <c r="AY421" s="22" t="s">
        <v>125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22" t="s">
        <v>134</v>
      </c>
      <c r="BK421" s="230">
        <f>ROUND(I421*H421,2)</f>
        <v>0</v>
      </c>
      <c r="BL421" s="22" t="s">
        <v>275</v>
      </c>
      <c r="BM421" s="22" t="s">
        <v>658</v>
      </c>
    </row>
    <row r="422" spans="2:47" s="1" customFormat="1" ht="13.5">
      <c r="B422" s="44"/>
      <c r="C422" s="72"/>
      <c r="D422" s="231" t="s">
        <v>136</v>
      </c>
      <c r="E422" s="72"/>
      <c r="F422" s="232" t="s">
        <v>659</v>
      </c>
      <c r="G422" s="72"/>
      <c r="H422" s="72"/>
      <c r="I422" s="189"/>
      <c r="J422" s="72"/>
      <c r="K422" s="72"/>
      <c r="L422" s="70"/>
      <c r="M422" s="233"/>
      <c r="N422" s="45"/>
      <c r="O422" s="45"/>
      <c r="P422" s="45"/>
      <c r="Q422" s="45"/>
      <c r="R422" s="45"/>
      <c r="S422" s="45"/>
      <c r="T422" s="93"/>
      <c r="AT422" s="22" t="s">
        <v>136</v>
      </c>
      <c r="AU422" s="22" t="s">
        <v>134</v>
      </c>
    </row>
    <row r="423" spans="2:51" s="12" customFormat="1" ht="13.5">
      <c r="B423" s="244"/>
      <c r="C423" s="245"/>
      <c r="D423" s="231" t="s">
        <v>142</v>
      </c>
      <c r="E423" s="246" t="s">
        <v>21</v>
      </c>
      <c r="F423" s="247" t="s">
        <v>660</v>
      </c>
      <c r="G423" s="245"/>
      <c r="H423" s="248">
        <v>1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142</v>
      </c>
      <c r="AU423" s="254" t="s">
        <v>134</v>
      </c>
      <c r="AV423" s="12" t="s">
        <v>134</v>
      </c>
      <c r="AW423" s="12" t="s">
        <v>34</v>
      </c>
      <c r="AX423" s="12" t="s">
        <v>71</v>
      </c>
      <c r="AY423" s="254" t="s">
        <v>125</v>
      </c>
    </row>
    <row r="424" spans="2:51" s="12" customFormat="1" ht="13.5">
      <c r="B424" s="244"/>
      <c r="C424" s="245"/>
      <c r="D424" s="231" t="s">
        <v>142</v>
      </c>
      <c r="E424" s="246" t="s">
        <v>21</v>
      </c>
      <c r="F424" s="247" t="s">
        <v>532</v>
      </c>
      <c r="G424" s="245"/>
      <c r="H424" s="248">
        <v>1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142</v>
      </c>
      <c r="AU424" s="254" t="s">
        <v>134</v>
      </c>
      <c r="AV424" s="12" t="s">
        <v>134</v>
      </c>
      <c r="AW424" s="12" t="s">
        <v>34</v>
      </c>
      <c r="AX424" s="12" t="s">
        <v>71</v>
      </c>
      <c r="AY424" s="254" t="s">
        <v>125</v>
      </c>
    </row>
    <row r="425" spans="2:51" s="12" customFormat="1" ht="13.5">
      <c r="B425" s="244"/>
      <c r="C425" s="245"/>
      <c r="D425" s="231" t="s">
        <v>142</v>
      </c>
      <c r="E425" s="246" t="s">
        <v>21</v>
      </c>
      <c r="F425" s="247" t="s">
        <v>661</v>
      </c>
      <c r="G425" s="245"/>
      <c r="H425" s="248">
        <v>1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AT425" s="254" t="s">
        <v>142</v>
      </c>
      <c r="AU425" s="254" t="s">
        <v>134</v>
      </c>
      <c r="AV425" s="12" t="s">
        <v>134</v>
      </c>
      <c r="AW425" s="12" t="s">
        <v>34</v>
      </c>
      <c r="AX425" s="12" t="s">
        <v>71</v>
      </c>
      <c r="AY425" s="254" t="s">
        <v>125</v>
      </c>
    </row>
    <row r="426" spans="2:51" s="12" customFormat="1" ht="13.5">
      <c r="B426" s="244"/>
      <c r="C426" s="245"/>
      <c r="D426" s="231" t="s">
        <v>142</v>
      </c>
      <c r="E426" s="246" t="s">
        <v>21</v>
      </c>
      <c r="F426" s="247" t="s">
        <v>662</v>
      </c>
      <c r="G426" s="245"/>
      <c r="H426" s="248">
        <v>2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AT426" s="254" t="s">
        <v>142</v>
      </c>
      <c r="AU426" s="254" t="s">
        <v>134</v>
      </c>
      <c r="AV426" s="12" t="s">
        <v>134</v>
      </c>
      <c r="AW426" s="12" t="s">
        <v>34</v>
      </c>
      <c r="AX426" s="12" t="s">
        <v>71</v>
      </c>
      <c r="AY426" s="254" t="s">
        <v>125</v>
      </c>
    </row>
    <row r="427" spans="2:51" s="12" customFormat="1" ht="13.5">
      <c r="B427" s="244"/>
      <c r="C427" s="245"/>
      <c r="D427" s="231" t="s">
        <v>142</v>
      </c>
      <c r="E427" s="246" t="s">
        <v>21</v>
      </c>
      <c r="F427" s="247" t="s">
        <v>663</v>
      </c>
      <c r="G427" s="245"/>
      <c r="H427" s="248">
        <v>1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142</v>
      </c>
      <c r="AU427" s="254" t="s">
        <v>134</v>
      </c>
      <c r="AV427" s="12" t="s">
        <v>134</v>
      </c>
      <c r="AW427" s="12" t="s">
        <v>34</v>
      </c>
      <c r="AX427" s="12" t="s">
        <v>71</v>
      </c>
      <c r="AY427" s="254" t="s">
        <v>125</v>
      </c>
    </row>
    <row r="428" spans="2:65" s="1" customFormat="1" ht="14.4" customHeight="1">
      <c r="B428" s="44"/>
      <c r="C428" s="219" t="s">
        <v>664</v>
      </c>
      <c r="D428" s="219" t="s">
        <v>128</v>
      </c>
      <c r="E428" s="220" t="s">
        <v>665</v>
      </c>
      <c r="F428" s="221" t="s">
        <v>666</v>
      </c>
      <c r="G428" s="222" t="s">
        <v>601</v>
      </c>
      <c r="H428" s="223">
        <v>6</v>
      </c>
      <c r="I428" s="224"/>
      <c r="J428" s="225">
        <f>ROUND(I428*H428,2)</f>
        <v>0</v>
      </c>
      <c r="K428" s="221" t="s">
        <v>132</v>
      </c>
      <c r="L428" s="70"/>
      <c r="M428" s="226" t="s">
        <v>21</v>
      </c>
      <c r="N428" s="227" t="s">
        <v>43</v>
      </c>
      <c r="O428" s="45"/>
      <c r="P428" s="228">
        <f>O428*H428</f>
        <v>0</v>
      </c>
      <c r="Q428" s="228">
        <v>0.00017</v>
      </c>
      <c r="R428" s="228">
        <f>Q428*H428</f>
        <v>0.00102</v>
      </c>
      <c r="S428" s="228">
        <v>0</v>
      </c>
      <c r="T428" s="229">
        <f>S428*H428</f>
        <v>0</v>
      </c>
      <c r="AR428" s="22" t="s">
        <v>275</v>
      </c>
      <c r="AT428" s="22" t="s">
        <v>128</v>
      </c>
      <c r="AU428" s="22" t="s">
        <v>134</v>
      </c>
      <c r="AY428" s="22" t="s">
        <v>125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22" t="s">
        <v>134</v>
      </c>
      <c r="BK428" s="230">
        <f>ROUND(I428*H428,2)</f>
        <v>0</v>
      </c>
      <c r="BL428" s="22" t="s">
        <v>275</v>
      </c>
      <c r="BM428" s="22" t="s">
        <v>667</v>
      </c>
    </row>
    <row r="429" spans="2:47" s="1" customFormat="1" ht="13.5">
      <c r="B429" s="44"/>
      <c r="C429" s="72"/>
      <c r="D429" s="231" t="s">
        <v>136</v>
      </c>
      <c r="E429" s="72"/>
      <c r="F429" s="232" t="s">
        <v>668</v>
      </c>
      <c r="G429" s="72"/>
      <c r="H429" s="72"/>
      <c r="I429" s="189"/>
      <c r="J429" s="72"/>
      <c r="K429" s="72"/>
      <c r="L429" s="70"/>
      <c r="M429" s="233"/>
      <c r="N429" s="45"/>
      <c r="O429" s="45"/>
      <c r="P429" s="45"/>
      <c r="Q429" s="45"/>
      <c r="R429" s="45"/>
      <c r="S429" s="45"/>
      <c r="T429" s="93"/>
      <c r="AT429" s="22" t="s">
        <v>136</v>
      </c>
      <c r="AU429" s="22" t="s">
        <v>134</v>
      </c>
    </row>
    <row r="430" spans="2:51" s="12" customFormat="1" ht="13.5">
      <c r="B430" s="244"/>
      <c r="C430" s="245"/>
      <c r="D430" s="231" t="s">
        <v>142</v>
      </c>
      <c r="E430" s="246" t="s">
        <v>21</v>
      </c>
      <c r="F430" s="247" t="s">
        <v>660</v>
      </c>
      <c r="G430" s="245"/>
      <c r="H430" s="248">
        <v>1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AT430" s="254" t="s">
        <v>142</v>
      </c>
      <c r="AU430" s="254" t="s">
        <v>134</v>
      </c>
      <c r="AV430" s="12" t="s">
        <v>134</v>
      </c>
      <c r="AW430" s="12" t="s">
        <v>34</v>
      </c>
      <c r="AX430" s="12" t="s">
        <v>71</v>
      </c>
      <c r="AY430" s="254" t="s">
        <v>125</v>
      </c>
    </row>
    <row r="431" spans="2:51" s="12" customFormat="1" ht="13.5">
      <c r="B431" s="244"/>
      <c r="C431" s="245"/>
      <c r="D431" s="231" t="s">
        <v>142</v>
      </c>
      <c r="E431" s="246" t="s">
        <v>21</v>
      </c>
      <c r="F431" s="247" t="s">
        <v>532</v>
      </c>
      <c r="G431" s="245"/>
      <c r="H431" s="248">
        <v>1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142</v>
      </c>
      <c r="AU431" s="254" t="s">
        <v>134</v>
      </c>
      <c r="AV431" s="12" t="s">
        <v>134</v>
      </c>
      <c r="AW431" s="12" t="s">
        <v>34</v>
      </c>
      <c r="AX431" s="12" t="s">
        <v>71</v>
      </c>
      <c r="AY431" s="254" t="s">
        <v>125</v>
      </c>
    </row>
    <row r="432" spans="2:51" s="12" customFormat="1" ht="13.5">
      <c r="B432" s="244"/>
      <c r="C432" s="245"/>
      <c r="D432" s="231" t="s">
        <v>142</v>
      </c>
      <c r="E432" s="246" t="s">
        <v>21</v>
      </c>
      <c r="F432" s="247" t="s">
        <v>661</v>
      </c>
      <c r="G432" s="245"/>
      <c r="H432" s="248">
        <v>1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AT432" s="254" t="s">
        <v>142</v>
      </c>
      <c r="AU432" s="254" t="s">
        <v>134</v>
      </c>
      <c r="AV432" s="12" t="s">
        <v>134</v>
      </c>
      <c r="AW432" s="12" t="s">
        <v>34</v>
      </c>
      <c r="AX432" s="12" t="s">
        <v>71</v>
      </c>
      <c r="AY432" s="254" t="s">
        <v>125</v>
      </c>
    </row>
    <row r="433" spans="2:51" s="12" customFormat="1" ht="13.5">
      <c r="B433" s="244"/>
      <c r="C433" s="245"/>
      <c r="D433" s="231" t="s">
        <v>142</v>
      </c>
      <c r="E433" s="246" t="s">
        <v>21</v>
      </c>
      <c r="F433" s="247" t="s">
        <v>662</v>
      </c>
      <c r="G433" s="245"/>
      <c r="H433" s="248">
        <v>2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142</v>
      </c>
      <c r="AU433" s="254" t="s">
        <v>134</v>
      </c>
      <c r="AV433" s="12" t="s">
        <v>134</v>
      </c>
      <c r="AW433" s="12" t="s">
        <v>34</v>
      </c>
      <c r="AX433" s="12" t="s">
        <v>71</v>
      </c>
      <c r="AY433" s="254" t="s">
        <v>125</v>
      </c>
    </row>
    <row r="434" spans="2:51" s="12" customFormat="1" ht="13.5">
      <c r="B434" s="244"/>
      <c r="C434" s="245"/>
      <c r="D434" s="231" t="s">
        <v>142</v>
      </c>
      <c r="E434" s="246" t="s">
        <v>21</v>
      </c>
      <c r="F434" s="247" t="s">
        <v>663</v>
      </c>
      <c r="G434" s="245"/>
      <c r="H434" s="248">
        <v>1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AT434" s="254" t="s">
        <v>142</v>
      </c>
      <c r="AU434" s="254" t="s">
        <v>134</v>
      </c>
      <c r="AV434" s="12" t="s">
        <v>134</v>
      </c>
      <c r="AW434" s="12" t="s">
        <v>34</v>
      </c>
      <c r="AX434" s="12" t="s">
        <v>71</v>
      </c>
      <c r="AY434" s="254" t="s">
        <v>125</v>
      </c>
    </row>
    <row r="435" spans="2:65" s="1" customFormat="1" ht="22.8" customHeight="1">
      <c r="B435" s="44"/>
      <c r="C435" s="258" t="s">
        <v>669</v>
      </c>
      <c r="D435" s="258" t="s">
        <v>617</v>
      </c>
      <c r="E435" s="259" t="s">
        <v>670</v>
      </c>
      <c r="F435" s="260" t="s">
        <v>671</v>
      </c>
      <c r="G435" s="261" t="s">
        <v>672</v>
      </c>
      <c r="H435" s="262">
        <v>6</v>
      </c>
      <c r="I435" s="263"/>
      <c r="J435" s="264">
        <f>ROUND(I435*H435,2)</f>
        <v>0</v>
      </c>
      <c r="K435" s="260" t="s">
        <v>21</v>
      </c>
      <c r="L435" s="265"/>
      <c r="M435" s="266" t="s">
        <v>21</v>
      </c>
      <c r="N435" s="267" t="s">
        <v>43</v>
      </c>
      <c r="O435" s="45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AR435" s="22" t="s">
        <v>591</v>
      </c>
      <c r="AT435" s="22" t="s">
        <v>617</v>
      </c>
      <c r="AU435" s="22" t="s">
        <v>134</v>
      </c>
      <c r="AY435" s="22" t="s">
        <v>125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22" t="s">
        <v>134</v>
      </c>
      <c r="BK435" s="230">
        <f>ROUND(I435*H435,2)</f>
        <v>0</v>
      </c>
      <c r="BL435" s="22" t="s">
        <v>275</v>
      </c>
      <c r="BM435" s="22" t="s">
        <v>673</v>
      </c>
    </row>
    <row r="436" spans="2:47" s="1" customFormat="1" ht="13.5">
      <c r="B436" s="44"/>
      <c r="C436" s="72"/>
      <c r="D436" s="231" t="s">
        <v>136</v>
      </c>
      <c r="E436" s="72"/>
      <c r="F436" s="232" t="s">
        <v>671</v>
      </c>
      <c r="G436" s="72"/>
      <c r="H436" s="72"/>
      <c r="I436" s="189"/>
      <c r="J436" s="72"/>
      <c r="K436" s="72"/>
      <c r="L436" s="70"/>
      <c r="M436" s="233"/>
      <c r="N436" s="45"/>
      <c r="O436" s="45"/>
      <c r="P436" s="45"/>
      <c r="Q436" s="45"/>
      <c r="R436" s="45"/>
      <c r="S436" s="45"/>
      <c r="T436" s="93"/>
      <c r="AT436" s="22" t="s">
        <v>136</v>
      </c>
      <c r="AU436" s="22" t="s">
        <v>134</v>
      </c>
    </row>
    <row r="437" spans="2:65" s="1" customFormat="1" ht="14.4" customHeight="1">
      <c r="B437" s="44"/>
      <c r="C437" s="219" t="s">
        <v>674</v>
      </c>
      <c r="D437" s="219" t="s">
        <v>128</v>
      </c>
      <c r="E437" s="220" t="s">
        <v>675</v>
      </c>
      <c r="F437" s="221" t="s">
        <v>676</v>
      </c>
      <c r="G437" s="222" t="s">
        <v>601</v>
      </c>
      <c r="H437" s="223">
        <v>1</v>
      </c>
      <c r="I437" s="224"/>
      <c r="J437" s="225">
        <f>ROUND(I437*H437,2)</f>
        <v>0</v>
      </c>
      <c r="K437" s="221" t="s">
        <v>132</v>
      </c>
      <c r="L437" s="70"/>
      <c r="M437" s="226" t="s">
        <v>21</v>
      </c>
      <c r="N437" s="227" t="s">
        <v>43</v>
      </c>
      <c r="O437" s="45"/>
      <c r="P437" s="228">
        <f>O437*H437</f>
        <v>0</v>
      </c>
      <c r="Q437" s="228">
        <v>0.00017</v>
      </c>
      <c r="R437" s="228">
        <f>Q437*H437</f>
        <v>0.00017</v>
      </c>
      <c r="S437" s="228">
        <v>0</v>
      </c>
      <c r="T437" s="229">
        <f>S437*H437</f>
        <v>0</v>
      </c>
      <c r="AR437" s="22" t="s">
        <v>275</v>
      </c>
      <c r="AT437" s="22" t="s">
        <v>128</v>
      </c>
      <c r="AU437" s="22" t="s">
        <v>134</v>
      </c>
      <c r="AY437" s="22" t="s">
        <v>125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22" t="s">
        <v>134</v>
      </c>
      <c r="BK437" s="230">
        <f>ROUND(I437*H437,2)</f>
        <v>0</v>
      </c>
      <c r="BL437" s="22" t="s">
        <v>275</v>
      </c>
      <c r="BM437" s="22" t="s">
        <v>677</v>
      </c>
    </row>
    <row r="438" spans="2:47" s="1" customFormat="1" ht="13.5">
      <c r="B438" s="44"/>
      <c r="C438" s="72"/>
      <c r="D438" s="231" t="s">
        <v>136</v>
      </c>
      <c r="E438" s="72"/>
      <c r="F438" s="232" t="s">
        <v>678</v>
      </c>
      <c r="G438" s="72"/>
      <c r="H438" s="72"/>
      <c r="I438" s="189"/>
      <c r="J438" s="72"/>
      <c r="K438" s="72"/>
      <c r="L438" s="70"/>
      <c r="M438" s="233"/>
      <c r="N438" s="45"/>
      <c r="O438" s="45"/>
      <c r="P438" s="45"/>
      <c r="Q438" s="45"/>
      <c r="R438" s="45"/>
      <c r="S438" s="45"/>
      <c r="T438" s="93"/>
      <c r="AT438" s="22" t="s">
        <v>136</v>
      </c>
      <c r="AU438" s="22" t="s">
        <v>134</v>
      </c>
    </row>
    <row r="439" spans="2:51" s="12" customFormat="1" ht="13.5">
      <c r="B439" s="244"/>
      <c r="C439" s="245"/>
      <c r="D439" s="231" t="s">
        <v>142</v>
      </c>
      <c r="E439" s="246" t="s">
        <v>21</v>
      </c>
      <c r="F439" s="247" t="s">
        <v>679</v>
      </c>
      <c r="G439" s="245"/>
      <c r="H439" s="248">
        <v>1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142</v>
      </c>
      <c r="AU439" s="254" t="s">
        <v>134</v>
      </c>
      <c r="AV439" s="12" t="s">
        <v>134</v>
      </c>
      <c r="AW439" s="12" t="s">
        <v>34</v>
      </c>
      <c r="AX439" s="12" t="s">
        <v>71</v>
      </c>
      <c r="AY439" s="254" t="s">
        <v>125</v>
      </c>
    </row>
    <row r="440" spans="2:65" s="1" customFormat="1" ht="14.4" customHeight="1">
      <c r="B440" s="44"/>
      <c r="C440" s="258" t="s">
        <v>680</v>
      </c>
      <c r="D440" s="258" t="s">
        <v>617</v>
      </c>
      <c r="E440" s="259" t="s">
        <v>681</v>
      </c>
      <c r="F440" s="260" t="s">
        <v>682</v>
      </c>
      <c r="G440" s="261" t="s">
        <v>672</v>
      </c>
      <c r="H440" s="262">
        <v>1</v>
      </c>
      <c r="I440" s="263"/>
      <c r="J440" s="264">
        <f>ROUND(I440*H440,2)</f>
        <v>0</v>
      </c>
      <c r="K440" s="260" t="s">
        <v>21</v>
      </c>
      <c r="L440" s="265"/>
      <c r="M440" s="266" t="s">
        <v>21</v>
      </c>
      <c r="N440" s="267" t="s">
        <v>43</v>
      </c>
      <c r="O440" s="45"/>
      <c r="P440" s="228">
        <f>O440*H440</f>
        <v>0</v>
      </c>
      <c r="Q440" s="228">
        <v>0</v>
      </c>
      <c r="R440" s="228">
        <f>Q440*H440</f>
        <v>0</v>
      </c>
      <c r="S440" s="228">
        <v>0</v>
      </c>
      <c r="T440" s="229">
        <f>S440*H440</f>
        <v>0</v>
      </c>
      <c r="AR440" s="22" t="s">
        <v>591</v>
      </c>
      <c r="AT440" s="22" t="s">
        <v>617</v>
      </c>
      <c r="AU440" s="22" t="s">
        <v>134</v>
      </c>
      <c r="AY440" s="22" t="s">
        <v>125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22" t="s">
        <v>134</v>
      </c>
      <c r="BK440" s="230">
        <f>ROUND(I440*H440,2)</f>
        <v>0</v>
      </c>
      <c r="BL440" s="22" t="s">
        <v>275</v>
      </c>
      <c r="BM440" s="22" t="s">
        <v>683</v>
      </c>
    </row>
    <row r="441" spans="2:47" s="1" customFormat="1" ht="13.5">
      <c r="B441" s="44"/>
      <c r="C441" s="72"/>
      <c r="D441" s="231" t="s">
        <v>136</v>
      </c>
      <c r="E441" s="72"/>
      <c r="F441" s="232" t="s">
        <v>682</v>
      </c>
      <c r="G441" s="72"/>
      <c r="H441" s="72"/>
      <c r="I441" s="189"/>
      <c r="J441" s="72"/>
      <c r="K441" s="72"/>
      <c r="L441" s="70"/>
      <c r="M441" s="233"/>
      <c r="N441" s="45"/>
      <c r="O441" s="45"/>
      <c r="P441" s="45"/>
      <c r="Q441" s="45"/>
      <c r="R441" s="45"/>
      <c r="S441" s="45"/>
      <c r="T441" s="93"/>
      <c r="AT441" s="22" t="s">
        <v>136</v>
      </c>
      <c r="AU441" s="22" t="s">
        <v>134</v>
      </c>
    </row>
    <row r="442" spans="2:65" s="1" customFormat="1" ht="22.8" customHeight="1">
      <c r="B442" s="44"/>
      <c r="C442" s="219" t="s">
        <v>684</v>
      </c>
      <c r="D442" s="219" t="s">
        <v>128</v>
      </c>
      <c r="E442" s="220" t="s">
        <v>685</v>
      </c>
      <c r="F442" s="221" t="s">
        <v>686</v>
      </c>
      <c r="G442" s="222" t="s">
        <v>601</v>
      </c>
      <c r="H442" s="223">
        <v>6</v>
      </c>
      <c r="I442" s="224"/>
      <c r="J442" s="225">
        <f>ROUND(I442*H442,2)</f>
        <v>0</v>
      </c>
      <c r="K442" s="221" t="s">
        <v>132</v>
      </c>
      <c r="L442" s="70"/>
      <c r="M442" s="226" t="s">
        <v>21</v>
      </c>
      <c r="N442" s="227" t="s">
        <v>43</v>
      </c>
      <c r="O442" s="45"/>
      <c r="P442" s="228">
        <f>O442*H442</f>
        <v>0</v>
      </c>
      <c r="Q442" s="228">
        <v>0</v>
      </c>
      <c r="R442" s="228">
        <f>Q442*H442</f>
        <v>0</v>
      </c>
      <c r="S442" s="228">
        <v>0.0092</v>
      </c>
      <c r="T442" s="229">
        <f>S442*H442</f>
        <v>0.0552</v>
      </c>
      <c r="AR442" s="22" t="s">
        <v>275</v>
      </c>
      <c r="AT442" s="22" t="s">
        <v>128</v>
      </c>
      <c r="AU442" s="22" t="s">
        <v>134</v>
      </c>
      <c r="AY442" s="22" t="s">
        <v>125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22" t="s">
        <v>134</v>
      </c>
      <c r="BK442" s="230">
        <f>ROUND(I442*H442,2)</f>
        <v>0</v>
      </c>
      <c r="BL442" s="22" t="s">
        <v>275</v>
      </c>
      <c r="BM442" s="22" t="s">
        <v>687</v>
      </c>
    </row>
    <row r="443" spans="2:47" s="1" customFormat="1" ht="13.5">
      <c r="B443" s="44"/>
      <c r="C443" s="72"/>
      <c r="D443" s="231" t="s">
        <v>136</v>
      </c>
      <c r="E443" s="72"/>
      <c r="F443" s="232" t="s">
        <v>688</v>
      </c>
      <c r="G443" s="72"/>
      <c r="H443" s="72"/>
      <c r="I443" s="189"/>
      <c r="J443" s="72"/>
      <c r="K443" s="72"/>
      <c r="L443" s="70"/>
      <c r="M443" s="233"/>
      <c r="N443" s="45"/>
      <c r="O443" s="45"/>
      <c r="P443" s="45"/>
      <c r="Q443" s="45"/>
      <c r="R443" s="45"/>
      <c r="S443" s="45"/>
      <c r="T443" s="93"/>
      <c r="AT443" s="22" t="s">
        <v>136</v>
      </c>
      <c r="AU443" s="22" t="s">
        <v>134</v>
      </c>
    </row>
    <row r="444" spans="2:51" s="12" customFormat="1" ht="13.5">
      <c r="B444" s="244"/>
      <c r="C444" s="245"/>
      <c r="D444" s="231" t="s">
        <v>142</v>
      </c>
      <c r="E444" s="246" t="s">
        <v>21</v>
      </c>
      <c r="F444" s="247" t="s">
        <v>689</v>
      </c>
      <c r="G444" s="245"/>
      <c r="H444" s="248">
        <v>1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142</v>
      </c>
      <c r="AU444" s="254" t="s">
        <v>134</v>
      </c>
      <c r="AV444" s="12" t="s">
        <v>134</v>
      </c>
      <c r="AW444" s="12" t="s">
        <v>34</v>
      </c>
      <c r="AX444" s="12" t="s">
        <v>71</v>
      </c>
      <c r="AY444" s="254" t="s">
        <v>125</v>
      </c>
    </row>
    <row r="445" spans="2:51" s="12" customFormat="1" ht="13.5">
      <c r="B445" s="244"/>
      <c r="C445" s="245"/>
      <c r="D445" s="231" t="s">
        <v>142</v>
      </c>
      <c r="E445" s="246" t="s">
        <v>21</v>
      </c>
      <c r="F445" s="247" t="s">
        <v>690</v>
      </c>
      <c r="G445" s="245"/>
      <c r="H445" s="248">
        <v>2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142</v>
      </c>
      <c r="AU445" s="254" t="s">
        <v>134</v>
      </c>
      <c r="AV445" s="12" t="s">
        <v>134</v>
      </c>
      <c r="AW445" s="12" t="s">
        <v>34</v>
      </c>
      <c r="AX445" s="12" t="s">
        <v>71</v>
      </c>
      <c r="AY445" s="254" t="s">
        <v>125</v>
      </c>
    </row>
    <row r="446" spans="2:51" s="12" customFormat="1" ht="13.5">
      <c r="B446" s="244"/>
      <c r="C446" s="245"/>
      <c r="D446" s="231" t="s">
        <v>142</v>
      </c>
      <c r="E446" s="246" t="s">
        <v>21</v>
      </c>
      <c r="F446" s="247" t="s">
        <v>691</v>
      </c>
      <c r="G446" s="245"/>
      <c r="H446" s="248">
        <v>3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142</v>
      </c>
      <c r="AU446" s="254" t="s">
        <v>134</v>
      </c>
      <c r="AV446" s="12" t="s">
        <v>134</v>
      </c>
      <c r="AW446" s="12" t="s">
        <v>34</v>
      </c>
      <c r="AX446" s="12" t="s">
        <v>71</v>
      </c>
      <c r="AY446" s="254" t="s">
        <v>125</v>
      </c>
    </row>
    <row r="447" spans="2:65" s="1" customFormat="1" ht="14.4" customHeight="1">
      <c r="B447" s="44"/>
      <c r="C447" s="219" t="s">
        <v>692</v>
      </c>
      <c r="D447" s="219" t="s">
        <v>128</v>
      </c>
      <c r="E447" s="220" t="s">
        <v>693</v>
      </c>
      <c r="F447" s="221" t="s">
        <v>694</v>
      </c>
      <c r="G447" s="222" t="s">
        <v>601</v>
      </c>
      <c r="H447" s="223">
        <v>22</v>
      </c>
      <c r="I447" s="224"/>
      <c r="J447" s="225">
        <f>ROUND(I447*H447,2)</f>
        <v>0</v>
      </c>
      <c r="K447" s="221" t="s">
        <v>132</v>
      </c>
      <c r="L447" s="70"/>
      <c r="M447" s="226" t="s">
        <v>21</v>
      </c>
      <c r="N447" s="227" t="s">
        <v>43</v>
      </c>
      <c r="O447" s="45"/>
      <c r="P447" s="228">
        <f>O447*H447</f>
        <v>0</v>
      </c>
      <c r="Q447" s="228">
        <v>0</v>
      </c>
      <c r="R447" s="228">
        <f>Q447*H447</f>
        <v>0</v>
      </c>
      <c r="S447" s="228">
        <v>0.00086</v>
      </c>
      <c r="T447" s="229">
        <f>S447*H447</f>
        <v>0.01892</v>
      </c>
      <c r="AR447" s="22" t="s">
        <v>275</v>
      </c>
      <c r="AT447" s="22" t="s">
        <v>128</v>
      </c>
      <c r="AU447" s="22" t="s">
        <v>134</v>
      </c>
      <c r="AY447" s="22" t="s">
        <v>125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22" t="s">
        <v>134</v>
      </c>
      <c r="BK447" s="230">
        <f>ROUND(I447*H447,2)</f>
        <v>0</v>
      </c>
      <c r="BL447" s="22" t="s">
        <v>275</v>
      </c>
      <c r="BM447" s="22" t="s">
        <v>695</v>
      </c>
    </row>
    <row r="448" spans="2:47" s="1" customFormat="1" ht="13.5">
      <c r="B448" s="44"/>
      <c r="C448" s="72"/>
      <c r="D448" s="231" t="s">
        <v>136</v>
      </c>
      <c r="E448" s="72"/>
      <c r="F448" s="232" t="s">
        <v>696</v>
      </c>
      <c r="G448" s="72"/>
      <c r="H448" s="72"/>
      <c r="I448" s="189"/>
      <c r="J448" s="72"/>
      <c r="K448" s="72"/>
      <c r="L448" s="70"/>
      <c r="M448" s="233"/>
      <c r="N448" s="45"/>
      <c r="O448" s="45"/>
      <c r="P448" s="45"/>
      <c r="Q448" s="45"/>
      <c r="R448" s="45"/>
      <c r="S448" s="45"/>
      <c r="T448" s="93"/>
      <c r="AT448" s="22" t="s">
        <v>136</v>
      </c>
      <c r="AU448" s="22" t="s">
        <v>134</v>
      </c>
    </row>
    <row r="449" spans="2:51" s="12" customFormat="1" ht="13.5">
      <c r="B449" s="244"/>
      <c r="C449" s="245"/>
      <c r="D449" s="231" t="s">
        <v>142</v>
      </c>
      <c r="E449" s="246" t="s">
        <v>21</v>
      </c>
      <c r="F449" s="247" t="s">
        <v>626</v>
      </c>
      <c r="G449" s="245"/>
      <c r="H449" s="248">
        <v>1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142</v>
      </c>
      <c r="AU449" s="254" t="s">
        <v>134</v>
      </c>
      <c r="AV449" s="12" t="s">
        <v>134</v>
      </c>
      <c r="AW449" s="12" t="s">
        <v>34</v>
      </c>
      <c r="AX449" s="12" t="s">
        <v>71</v>
      </c>
      <c r="AY449" s="254" t="s">
        <v>125</v>
      </c>
    </row>
    <row r="450" spans="2:51" s="12" customFormat="1" ht="13.5">
      <c r="B450" s="244"/>
      <c r="C450" s="245"/>
      <c r="D450" s="231" t="s">
        <v>142</v>
      </c>
      <c r="E450" s="246" t="s">
        <v>21</v>
      </c>
      <c r="F450" s="247" t="s">
        <v>697</v>
      </c>
      <c r="G450" s="245"/>
      <c r="H450" s="248">
        <v>2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142</v>
      </c>
      <c r="AU450" s="254" t="s">
        <v>134</v>
      </c>
      <c r="AV450" s="12" t="s">
        <v>134</v>
      </c>
      <c r="AW450" s="12" t="s">
        <v>34</v>
      </c>
      <c r="AX450" s="12" t="s">
        <v>71</v>
      </c>
      <c r="AY450" s="254" t="s">
        <v>125</v>
      </c>
    </row>
    <row r="451" spans="2:51" s="12" customFormat="1" ht="13.5">
      <c r="B451" s="244"/>
      <c r="C451" s="245"/>
      <c r="D451" s="231" t="s">
        <v>142</v>
      </c>
      <c r="E451" s="246" t="s">
        <v>21</v>
      </c>
      <c r="F451" s="247" t="s">
        <v>698</v>
      </c>
      <c r="G451" s="245"/>
      <c r="H451" s="248">
        <v>1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AT451" s="254" t="s">
        <v>142</v>
      </c>
      <c r="AU451" s="254" t="s">
        <v>134</v>
      </c>
      <c r="AV451" s="12" t="s">
        <v>134</v>
      </c>
      <c r="AW451" s="12" t="s">
        <v>34</v>
      </c>
      <c r="AX451" s="12" t="s">
        <v>71</v>
      </c>
      <c r="AY451" s="254" t="s">
        <v>125</v>
      </c>
    </row>
    <row r="452" spans="2:51" s="12" customFormat="1" ht="13.5">
      <c r="B452" s="244"/>
      <c r="C452" s="245"/>
      <c r="D452" s="231" t="s">
        <v>142</v>
      </c>
      <c r="E452" s="246" t="s">
        <v>21</v>
      </c>
      <c r="F452" s="247" t="s">
        <v>699</v>
      </c>
      <c r="G452" s="245"/>
      <c r="H452" s="248">
        <v>1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142</v>
      </c>
      <c r="AU452" s="254" t="s">
        <v>134</v>
      </c>
      <c r="AV452" s="12" t="s">
        <v>134</v>
      </c>
      <c r="AW452" s="12" t="s">
        <v>34</v>
      </c>
      <c r="AX452" s="12" t="s">
        <v>71</v>
      </c>
      <c r="AY452" s="254" t="s">
        <v>125</v>
      </c>
    </row>
    <row r="453" spans="2:51" s="12" customFormat="1" ht="13.5">
      <c r="B453" s="244"/>
      <c r="C453" s="245"/>
      <c r="D453" s="231" t="s">
        <v>142</v>
      </c>
      <c r="E453" s="246" t="s">
        <v>21</v>
      </c>
      <c r="F453" s="247" t="s">
        <v>700</v>
      </c>
      <c r="G453" s="245"/>
      <c r="H453" s="248">
        <v>1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AT453" s="254" t="s">
        <v>142</v>
      </c>
      <c r="AU453" s="254" t="s">
        <v>134</v>
      </c>
      <c r="AV453" s="12" t="s">
        <v>134</v>
      </c>
      <c r="AW453" s="12" t="s">
        <v>34</v>
      </c>
      <c r="AX453" s="12" t="s">
        <v>71</v>
      </c>
      <c r="AY453" s="254" t="s">
        <v>125</v>
      </c>
    </row>
    <row r="454" spans="2:51" s="12" customFormat="1" ht="13.5">
      <c r="B454" s="244"/>
      <c r="C454" s="245"/>
      <c r="D454" s="231" t="s">
        <v>142</v>
      </c>
      <c r="E454" s="246" t="s">
        <v>21</v>
      </c>
      <c r="F454" s="247" t="s">
        <v>630</v>
      </c>
      <c r="G454" s="245"/>
      <c r="H454" s="248">
        <v>3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AT454" s="254" t="s">
        <v>142</v>
      </c>
      <c r="AU454" s="254" t="s">
        <v>134</v>
      </c>
      <c r="AV454" s="12" t="s">
        <v>134</v>
      </c>
      <c r="AW454" s="12" t="s">
        <v>34</v>
      </c>
      <c r="AX454" s="12" t="s">
        <v>71</v>
      </c>
      <c r="AY454" s="254" t="s">
        <v>125</v>
      </c>
    </row>
    <row r="455" spans="2:51" s="12" customFormat="1" ht="13.5">
      <c r="B455" s="244"/>
      <c r="C455" s="245"/>
      <c r="D455" s="231" t="s">
        <v>142</v>
      </c>
      <c r="E455" s="246" t="s">
        <v>21</v>
      </c>
      <c r="F455" s="247" t="s">
        <v>701</v>
      </c>
      <c r="G455" s="245"/>
      <c r="H455" s="248">
        <v>2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AT455" s="254" t="s">
        <v>142</v>
      </c>
      <c r="AU455" s="254" t="s">
        <v>134</v>
      </c>
      <c r="AV455" s="12" t="s">
        <v>134</v>
      </c>
      <c r="AW455" s="12" t="s">
        <v>34</v>
      </c>
      <c r="AX455" s="12" t="s">
        <v>71</v>
      </c>
      <c r="AY455" s="254" t="s">
        <v>125</v>
      </c>
    </row>
    <row r="456" spans="2:51" s="12" customFormat="1" ht="13.5">
      <c r="B456" s="244"/>
      <c r="C456" s="245"/>
      <c r="D456" s="231" t="s">
        <v>142</v>
      </c>
      <c r="E456" s="246" t="s">
        <v>21</v>
      </c>
      <c r="F456" s="247" t="s">
        <v>702</v>
      </c>
      <c r="G456" s="245"/>
      <c r="H456" s="248">
        <v>2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142</v>
      </c>
      <c r="AU456" s="254" t="s">
        <v>134</v>
      </c>
      <c r="AV456" s="12" t="s">
        <v>134</v>
      </c>
      <c r="AW456" s="12" t="s">
        <v>34</v>
      </c>
      <c r="AX456" s="12" t="s">
        <v>71</v>
      </c>
      <c r="AY456" s="254" t="s">
        <v>125</v>
      </c>
    </row>
    <row r="457" spans="2:51" s="12" customFormat="1" ht="13.5">
      <c r="B457" s="244"/>
      <c r="C457" s="245"/>
      <c r="D457" s="231" t="s">
        <v>142</v>
      </c>
      <c r="E457" s="246" t="s">
        <v>21</v>
      </c>
      <c r="F457" s="247" t="s">
        <v>632</v>
      </c>
      <c r="G457" s="245"/>
      <c r="H457" s="248">
        <v>2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AT457" s="254" t="s">
        <v>142</v>
      </c>
      <c r="AU457" s="254" t="s">
        <v>134</v>
      </c>
      <c r="AV457" s="12" t="s">
        <v>134</v>
      </c>
      <c r="AW457" s="12" t="s">
        <v>34</v>
      </c>
      <c r="AX457" s="12" t="s">
        <v>71</v>
      </c>
      <c r="AY457" s="254" t="s">
        <v>125</v>
      </c>
    </row>
    <row r="458" spans="2:51" s="12" customFormat="1" ht="13.5">
      <c r="B458" s="244"/>
      <c r="C458" s="245"/>
      <c r="D458" s="231" t="s">
        <v>142</v>
      </c>
      <c r="E458" s="246" t="s">
        <v>21</v>
      </c>
      <c r="F458" s="247" t="s">
        <v>633</v>
      </c>
      <c r="G458" s="245"/>
      <c r="H458" s="248">
        <v>3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AT458" s="254" t="s">
        <v>142</v>
      </c>
      <c r="AU458" s="254" t="s">
        <v>134</v>
      </c>
      <c r="AV458" s="12" t="s">
        <v>134</v>
      </c>
      <c r="AW458" s="12" t="s">
        <v>34</v>
      </c>
      <c r="AX458" s="12" t="s">
        <v>71</v>
      </c>
      <c r="AY458" s="254" t="s">
        <v>125</v>
      </c>
    </row>
    <row r="459" spans="2:51" s="12" customFormat="1" ht="13.5">
      <c r="B459" s="244"/>
      <c r="C459" s="245"/>
      <c r="D459" s="231" t="s">
        <v>142</v>
      </c>
      <c r="E459" s="246" t="s">
        <v>21</v>
      </c>
      <c r="F459" s="247" t="s">
        <v>703</v>
      </c>
      <c r="G459" s="245"/>
      <c r="H459" s="248">
        <v>3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AT459" s="254" t="s">
        <v>142</v>
      </c>
      <c r="AU459" s="254" t="s">
        <v>134</v>
      </c>
      <c r="AV459" s="12" t="s">
        <v>134</v>
      </c>
      <c r="AW459" s="12" t="s">
        <v>34</v>
      </c>
      <c r="AX459" s="12" t="s">
        <v>71</v>
      </c>
      <c r="AY459" s="254" t="s">
        <v>125</v>
      </c>
    </row>
    <row r="460" spans="2:51" s="12" customFormat="1" ht="13.5">
      <c r="B460" s="244"/>
      <c r="C460" s="245"/>
      <c r="D460" s="231" t="s">
        <v>142</v>
      </c>
      <c r="E460" s="246" t="s">
        <v>21</v>
      </c>
      <c r="F460" s="247" t="s">
        <v>635</v>
      </c>
      <c r="G460" s="245"/>
      <c r="H460" s="248">
        <v>1</v>
      </c>
      <c r="I460" s="249"/>
      <c r="J460" s="245"/>
      <c r="K460" s="245"/>
      <c r="L460" s="250"/>
      <c r="M460" s="251"/>
      <c r="N460" s="252"/>
      <c r="O460" s="252"/>
      <c r="P460" s="252"/>
      <c r="Q460" s="252"/>
      <c r="R460" s="252"/>
      <c r="S460" s="252"/>
      <c r="T460" s="253"/>
      <c r="AT460" s="254" t="s">
        <v>142</v>
      </c>
      <c r="AU460" s="254" t="s">
        <v>134</v>
      </c>
      <c r="AV460" s="12" t="s">
        <v>134</v>
      </c>
      <c r="AW460" s="12" t="s">
        <v>34</v>
      </c>
      <c r="AX460" s="12" t="s">
        <v>71</v>
      </c>
      <c r="AY460" s="254" t="s">
        <v>125</v>
      </c>
    </row>
    <row r="461" spans="2:65" s="1" customFormat="1" ht="14.4" customHeight="1">
      <c r="B461" s="44"/>
      <c r="C461" s="219" t="s">
        <v>704</v>
      </c>
      <c r="D461" s="219" t="s">
        <v>128</v>
      </c>
      <c r="E461" s="220" t="s">
        <v>705</v>
      </c>
      <c r="F461" s="221" t="s">
        <v>706</v>
      </c>
      <c r="G461" s="222" t="s">
        <v>601</v>
      </c>
      <c r="H461" s="223">
        <v>7</v>
      </c>
      <c r="I461" s="224"/>
      <c r="J461" s="225">
        <f>ROUND(I461*H461,2)</f>
        <v>0</v>
      </c>
      <c r="K461" s="221" t="s">
        <v>132</v>
      </c>
      <c r="L461" s="70"/>
      <c r="M461" s="226" t="s">
        <v>21</v>
      </c>
      <c r="N461" s="227" t="s">
        <v>43</v>
      </c>
      <c r="O461" s="45"/>
      <c r="P461" s="228">
        <f>O461*H461</f>
        <v>0</v>
      </c>
      <c r="Q461" s="228">
        <v>0</v>
      </c>
      <c r="R461" s="228">
        <f>Q461*H461</f>
        <v>0</v>
      </c>
      <c r="S461" s="228">
        <v>0.00156</v>
      </c>
      <c r="T461" s="229">
        <f>S461*H461</f>
        <v>0.01092</v>
      </c>
      <c r="AR461" s="22" t="s">
        <v>275</v>
      </c>
      <c r="AT461" s="22" t="s">
        <v>128</v>
      </c>
      <c r="AU461" s="22" t="s">
        <v>134</v>
      </c>
      <c r="AY461" s="22" t="s">
        <v>125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22" t="s">
        <v>134</v>
      </c>
      <c r="BK461" s="230">
        <f>ROUND(I461*H461,2)</f>
        <v>0</v>
      </c>
      <c r="BL461" s="22" t="s">
        <v>275</v>
      </c>
      <c r="BM461" s="22" t="s">
        <v>707</v>
      </c>
    </row>
    <row r="462" spans="2:47" s="1" customFormat="1" ht="13.5">
      <c r="B462" s="44"/>
      <c r="C462" s="72"/>
      <c r="D462" s="231" t="s">
        <v>136</v>
      </c>
      <c r="E462" s="72"/>
      <c r="F462" s="232" t="s">
        <v>708</v>
      </c>
      <c r="G462" s="72"/>
      <c r="H462" s="72"/>
      <c r="I462" s="189"/>
      <c r="J462" s="72"/>
      <c r="K462" s="72"/>
      <c r="L462" s="70"/>
      <c r="M462" s="233"/>
      <c r="N462" s="45"/>
      <c r="O462" s="45"/>
      <c r="P462" s="45"/>
      <c r="Q462" s="45"/>
      <c r="R462" s="45"/>
      <c r="S462" s="45"/>
      <c r="T462" s="93"/>
      <c r="AT462" s="22" t="s">
        <v>136</v>
      </c>
      <c r="AU462" s="22" t="s">
        <v>134</v>
      </c>
    </row>
    <row r="463" spans="2:51" s="12" customFormat="1" ht="13.5">
      <c r="B463" s="244"/>
      <c r="C463" s="245"/>
      <c r="D463" s="231" t="s">
        <v>142</v>
      </c>
      <c r="E463" s="246" t="s">
        <v>21</v>
      </c>
      <c r="F463" s="247" t="s">
        <v>660</v>
      </c>
      <c r="G463" s="245"/>
      <c r="H463" s="248">
        <v>1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AT463" s="254" t="s">
        <v>142</v>
      </c>
      <c r="AU463" s="254" t="s">
        <v>134</v>
      </c>
      <c r="AV463" s="12" t="s">
        <v>134</v>
      </c>
      <c r="AW463" s="12" t="s">
        <v>34</v>
      </c>
      <c r="AX463" s="12" t="s">
        <v>71</v>
      </c>
      <c r="AY463" s="254" t="s">
        <v>125</v>
      </c>
    </row>
    <row r="464" spans="2:51" s="12" customFormat="1" ht="13.5">
      <c r="B464" s="244"/>
      <c r="C464" s="245"/>
      <c r="D464" s="231" t="s">
        <v>142</v>
      </c>
      <c r="E464" s="246" t="s">
        <v>21</v>
      </c>
      <c r="F464" s="247" t="s">
        <v>709</v>
      </c>
      <c r="G464" s="245"/>
      <c r="H464" s="248">
        <v>1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AT464" s="254" t="s">
        <v>142</v>
      </c>
      <c r="AU464" s="254" t="s">
        <v>134</v>
      </c>
      <c r="AV464" s="12" t="s">
        <v>134</v>
      </c>
      <c r="AW464" s="12" t="s">
        <v>34</v>
      </c>
      <c r="AX464" s="12" t="s">
        <v>71</v>
      </c>
      <c r="AY464" s="254" t="s">
        <v>125</v>
      </c>
    </row>
    <row r="465" spans="2:51" s="12" customFormat="1" ht="13.5">
      <c r="B465" s="244"/>
      <c r="C465" s="245"/>
      <c r="D465" s="231" t="s">
        <v>142</v>
      </c>
      <c r="E465" s="246" t="s">
        <v>21</v>
      </c>
      <c r="F465" s="247" t="s">
        <v>710</v>
      </c>
      <c r="G465" s="245"/>
      <c r="H465" s="248">
        <v>1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AT465" s="254" t="s">
        <v>142</v>
      </c>
      <c r="AU465" s="254" t="s">
        <v>134</v>
      </c>
      <c r="AV465" s="12" t="s">
        <v>134</v>
      </c>
      <c r="AW465" s="12" t="s">
        <v>34</v>
      </c>
      <c r="AX465" s="12" t="s">
        <v>71</v>
      </c>
      <c r="AY465" s="254" t="s">
        <v>125</v>
      </c>
    </row>
    <row r="466" spans="2:51" s="12" customFormat="1" ht="13.5">
      <c r="B466" s="244"/>
      <c r="C466" s="245"/>
      <c r="D466" s="231" t="s">
        <v>142</v>
      </c>
      <c r="E466" s="246" t="s">
        <v>21</v>
      </c>
      <c r="F466" s="247" t="s">
        <v>711</v>
      </c>
      <c r="G466" s="245"/>
      <c r="H466" s="248">
        <v>1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142</v>
      </c>
      <c r="AU466" s="254" t="s">
        <v>134</v>
      </c>
      <c r="AV466" s="12" t="s">
        <v>134</v>
      </c>
      <c r="AW466" s="12" t="s">
        <v>34</v>
      </c>
      <c r="AX466" s="12" t="s">
        <v>71</v>
      </c>
      <c r="AY466" s="254" t="s">
        <v>125</v>
      </c>
    </row>
    <row r="467" spans="2:51" s="12" customFormat="1" ht="13.5">
      <c r="B467" s="244"/>
      <c r="C467" s="245"/>
      <c r="D467" s="231" t="s">
        <v>142</v>
      </c>
      <c r="E467" s="246" t="s">
        <v>21</v>
      </c>
      <c r="F467" s="247" t="s">
        <v>662</v>
      </c>
      <c r="G467" s="245"/>
      <c r="H467" s="248">
        <v>2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AT467" s="254" t="s">
        <v>142</v>
      </c>
      <c r="AU467" s="254" t="s">
        <v>134</v>
      </c>
      <c r="AV467" s="12" t="s">
        <v>134</v>
      </c>
      <c r="AW467" s="12" t="s">
        <v>34</v>
      </c>
      <c r="AX467" s="12" t="s">
        <v>71</v>
      </c>
      <c r="AY467" s="254" t="s">
        <v>125</v>
      </c>
    </row>
    <row r="468" spans="2:51" s="12" customFormat="1" ht="13.5">
      <c r="B468" s="244"/>
      <c r="C468" s="245"/>
      <c r="D468" s="231" t="s">
        <v>142</v>
      </c>
      <c r="E468" s="246" t="s">
        <v>21</v>
      </c>
      <c r="F468" s="247" t="s">
        <v>663</v>
      </c>
      <c r="G468" s="245"/>
      <c r="H468" s="248">
        <v>1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AT468" s="254" t="s">
        <v>142</v>
      </c>
      <c r="AU468" s="254" t="s">
        <v>134</v>
      </c>
      <c r="AV468" s="12" t="s">
        <v>134</v>
      </c>
      <c r="AW468" s="12" t="s">
        <v>34</v>
      </c>
      <c r="AX468" s="12" t="s">
        <v>71</v>
      </c>
      <c r="AY468" s="254" t="s">
        <v>125</v>
      </c>
    </row>
    <row r="469" spans="2:65" s="1" customFormat="1" ht="14.4" customHeight="1">
      <c r="B469" s="44"/>
      <c r="C469" s="219" t="s">
        <v>712</v>
      </c>
      <c r="D469" s="219" t="s">
        <v>128</v>
      </c>
      <c r="E469" s="220" t="s">
        <v>713</v>
      </c>
      <c r="F469" s="221" t="s">
        <v>714</v>
      </c>
      <c r="G469" s="222" t="s">
        <v>522</v>
      </c>
      <c r="H469" s="223">
        <v>6</v>
      </c>
      <c r="I469" s="224"/>
      <c r="J469" s="225">
        <f>ROUND(I469*H469,2)</f>
        <v>0</v>
      </c>
      <c r="K469" s="221" t="s">
        <v>132</v>
      </c>
      <c r="L469" s="70"/>
      <c r="M469" s="226" t="s">
        <v>21</v>
      </c>
      <c r="N469" s="227" t="s">
        <v>43</v>
      </c>
      <c r="O469" s="45"/>
      <c r="P469" s="228">
        <f>O469*H469</f>
        <v>0</v>
      </c>
      <c r="Q469" s="228">
        <v>0</v>
      </c>
      <c r="R469" s="228">
        <f>Q469*H469</f>
        <v>0</v>
      </c>
      <c r="S469" s="228">
        <v>0</v>
      </c>
      <c r="T469" s="229">
        <f>S469*H469</f>
        <v>0</v>
      </c>
      <c r="AR469" s="22" t="s">
        <v>275</v>
      </c>
      <c r="AT469" s="22" t="s">
        <v>128</v>
      </c>
      <c r="AU469" s="22" t="s">
        <v>134</v>
      </c>
      <c r="AY469" s="22" t="s">
        <v>125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22" t="s">
        <v>134</v>
      </c>
      <c r="BK469" s="230">
        <f>ROUND(I469*H469,2)</f>
        <v>0</v>
      </c>
      <c r="BL469" s="22" t="s">
        <v>275</v>
      </c>
      <c r="BM469" s="22" t="s">
        <v>715</v>
      </c>
    </row>
    <row r="470" spans="2:47" s="1" customFormat="1" ht="13.5">
      <c r="B470" s="44"/>
      <c r="C470" s="72"/>
      <c r="D470" s="231" t="s">
        <v>136</v>
      </c>
      <c r="E470" s="72"/>
      <c r="F470" s="232" t="s">
        <v>716</v>
      </c>
      <c r="G470" s="72"/>
      <c r="H470" s="72"/>
      <c r="I470" s="189"/>
      <c r="J470" s="72"/>
      <c r="K470" s="72"/>
      <c r="L470" s="70"/>
      <c r="M470" s="233"/>
      <c r="N470" s="45"/>
      <c r="O470" s="45"/>
      <c r="P470" s="45"/>
      <c r="Q470" s="45"/>
      <c r="R470" s="45"/>
      <c r="S470" s="45"/>
      <c r="T470" s="93"/>
      <c r="AT470" s="22" t="s">
        <v>136</v>
      </c>
      <c r="AU470" s="22" t="s">
        <v>134</v>
      </c>
    </row>
    <row r="471" spans="2:51" s="12" customFormat="1" ht="13.5">
      <c r="B471" s="244"/>
      <c r="C471" s="245"/>
      <c r="D471" s="231" t="s">
        <v>142</v>
      </c>
      <c r="E471" s="246" t="s">
        <v>21</v>
      </c>
      <c r="F471" s="247" t="s">
        <v>717</v>
      </c>
      <c r="G471" s="245"/>
      <c r="H471" s="248">
        <v>1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AT471" s="254" t="s">
        <v>142</v>
      </c>
      <c r="AU471" s="254" t="s">
        <v>134</v>
      </c>
      <c r="AV471" s="12" t="s">
        <v>134</v>
      </c>
      <c r="AW471" s="12" t="s">
        <v>34</v>
      </c>
      <c r="AX471" s="12" t="s">
        <v>71</v>
      </c>
      <c r="AY471" s="254" t="s">
        <v>125</v>
      </c>
    </row>
    <row r="472" spans="2:51" s="12" customFormat="1" ht="13.5">
      <c r="B472" s="244"/>
      <c r="C472" s="245"/>
      <c r="D472" s="231" t="s">
        <v>142</v>
      </c>
      <c r="E472" s="246" t="s">
        <v>21</v>
      </c>
      <c r="F472" s="247" t="s">
        <v>702</v>
      </c>
      <c r="G472" s="245"/>
      <c r="H472" s="248">
        <v>2</v>
      </c>
      <c r="I472" s="249"/>
      <c r="J472" s="245"/>
      <c r="K472" s="245"/>
      <c r="L472" s="250"/>
      <c r="M472" s="251"/>
      <c r="N472" s="252"/>
      <c r="O472" s="252"/>
      <c r="P472" s="252"/>
      <c r="Q472" s="252"/>
      <c r="R472" s="252"/>
      <c r="S472" s="252"/>
      <c r="T472" s="253"/>
      <c r="AT472" s="254" t="s">
        <v>142</v>
      </c>
      <c r="AU472" s="254" t="s">
        <v>134</v>
      </c>
      <c r="AV472" s="12" t="s">
        <v>134</v>
      </c>
      <c r="AW472" s="12" t="s">
        <v>34</v>
      </c>
      <c r="AX472" s="12" t="s">
        <v>71</v>
      </c>
      <c r="AY472" s="254" t="s">
        <v>125</v>
      </c>
    </row>
    <row r="473" spans="2:51" s="12" customFormat="1" ht="13.5">
      <c r="B473" s="244"/>
      <c r="C473" s="245"/>
      <c r="D473" s="231" t="s">
        <v>142</v>
      </c>
      <c r="E473" s="246" t="s">
        <v>21</v>
      </c>
      <c r="F473" s="247" t="s">
        <v>718</v>
      </c>
      <c r="G473" s="245"/>
      <c r="H473" s="248">
        <v>3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AT473" s="254" t="s">
        <v>142</v>
      </c>
      <c r="AU473" s="254" t="s">
        <v>134</v>
      </c>
      <c r="AV473" s="12" t="s">
        <v>134</v>
      </c>
      <c r="AW473" s="12" t="s">
        <v>34</v>
      </c>
      <c r="AX473" s="12" t="s">
        <v>71</v>
      </c>
      <c r="AY473" s="254" t="s">
        <v>125</v>
      </c>
    </row>
    <row r="474" spans="2:65" s="1" customFormat="1" ht="22.8" customHeight="1">
      <c r="B474" s="44"/>
      <c r="C474" s="258" t="s">
        <v>719</v>
      </c>
      <c r="D474" s="258" t="s">
        <v>617</v>
      </c>
      <c r="E474" s="259" t="s">
        <v>720</v>
      </c>
      <c r="F474" s="260" t="s">
        <v>721</v>
      </c>
      <c r="G474" s="261" t="s">
        <v>522</v>
      </c>
      <c r="H474" s="262">
        <v>6</v>
      </c>
      <c r="I474" s="263"/>
      <c r="J474" s="264">
        <f>ROUND(I474*H474,2)</f>
        <v>0</v>
      </c>
      <c r="K474" s="260" t="s">
        <v>132</v>
      </c>
      <c r="L474" s="265"/>
      <c r="M474" s="266" t="s">
        <v>21</v>
      </c>
      <c r="N474" s="267" t="s">
        <v>43</v>
      </c>
      <c r="O474" s="45"/>
      <c r="P474" s="228">
        <f>O474*H474</f>
        <v>0</v>
      </c>
      <c r="Q474" s="228">
        <v>0.001</v>
      </c>
      <c r="R474" s="228">
        <f>Q474*H474</f>
        <v>0.006</v>
      </c>
      <c r="S474" s="228">
        <v>0</v>
      </c>
      <c r="T474" s="229">
        <f>S474*H474</f>
        <v>0</v>
      </c>
      <c r="AR474" s="22" t="s">
        <v>591</v>
      </c>
      <c r="AT474" s="22" t="s">
        <v>617</v>
      </c>
      <c r="AU474" s="22" t="s">
        <v>134</v>
      </c>
      <c r="AY474" s="22" t="s">
        <v>125</v>
      </c>
      <c r="BE474" s="230">
        <f>IF(N474="základní",J474,0)</f>
        <v>0</v>
      </c>
      <c r="BF474" s="230">
        <f>IF(N474="snížená",J474,0)</f>
        <v>0</v>
      </c>
      <c r="BG474" s="230">
        <f>IF(N474="zákl. přenesená",J474,0)</f>
        <v>0</v>
      </c>
      <c r="BH474" s="230">
        <f>IF(N474="sníž. přenesená",J474,0)</f>
        <v>0</v>
      </c>
      <c r="BI474" s="230">
        <f>IF(N474="nulová",J474,0)</f>
        <v>0</v>
      </c>
      <c r="BJ474" s="22" t="s">
        <v>134</v>
      </c>
      <c r="BK474" s="230">
        <f>ROUND(I474*H474,2)</f>
        <v>0</v>
      </c>
      <c r="BL474" s="22" t="s">
        <v>275</v>
      </c>
      <c r="BM474" s="22" t="s">
        <v>722</v>
      </c>
    </row>
    <row r="475" spans="2:47" s="1" customFormat="1" ht="13.5">
      <c r="B475" s="44"/>
      <c r="C475" s="72"/>
      <c r="D475" s="231" t="s">
        <v>136</v>
      </c>
      <c r="E475" s="72"/>
      <c r="F475" s="232" t="s">
        <v>721</v>
      </c>
      <c r="G475" s="72"/>
      <c r="H475" s="72"/>
      <c r="I475" s="189"/>
      <c r="J475" s="72"/>
      <c r="K475" s="72"/>
      <c r="L475" s="70"/>
      <c r="M475" s="233"/>
      <c r="N475" s="45"/>
      <c r="O475" s="45"/>
      <c r="P475" s="45"/>
      <c r="Q475" s="45"/>
      <c r="R475" s="45"/>
      <c r="S475" s="45"/>
      <c r="T475" s="93"/>
      <c r="AT475" s="22" t="s">
        <v>136</v>
      </c>
      <c r="AU475" s="22" t="s">
        <v>134</v>
      </c>
    </row>
    <row r="476" spans="2:65" s="1" customFormat="1" ht="14.4" customHeight="1">
      <c r="B476" s="44"/>
      <c r="C476" s="219" t="s">
        <v>723</v>
      </c>
      <c r="D476" s="219" t="s">
        <v>128</v>
      </c>
      <c r="E476" s="220" t="s">
        <v>724</v>
      </c>
      <c r="F476" s="221" t="s">
        <v>725</v>
      </c>
      <c r="G476" s="222" t="s">
        <v>522</v>
      </c>
      <c r="H476" s="223">
        <v>15</v>
      </c>
      <c r="I476" s="224"/>
      <c r="J476" s="225">
        <f>ROUND(I476*H476,2)</f>
        <v>0</v>
      </c>
      <c r="K476" s="221" t="s">
        <v>132</v>
      </c>
      <c r="L476" s="70"/>
      <c r="M476" s="226" t="s">
        <v>21</v>
      </c>
      <c r="N476" s="227" t="s">
        <v>43</v>
      </c>
      <c r="O476" s="45"/>
      <c r="P476" s="228">
        <f>O476*H476</f>
        <v>0</v>
      </c>
      <c r="Q476" s="228">
        <v>4E-05</v>
      </c>
      <c r="R476" s="228">
        <f>Q476*H476</f>
        <v>0.0006000000000000001</v>
      </c>
      <c r="S476" s="228">
        <v>0</v>
      </c>
      <c r="T476" s="229">
        <f>S476*H476</f>
        <v>0</v>
      </c>
      <c r="AR476" s="22" t="s">
        <v>275</v>
      </c>
      <c r="AT476" s="22" t="s">
        <v>128</v>
      </c>
      <c r="AU476" s="22" t="s">
        <v>134</v>
      </c>
      <c r="AY476" s="22" t="s">
        <v>125</v>
      </c>
      <c r="BE476" s="230">
        <f>IF(N476="základní",J476,0)</f>
        <v>0</v>
      </c>
      <c r="BF476" s="230">
        <f>IF(N476="snížená",J476,0)</f>
        <v>0</v>
      </c>
      <c r="BG476" s="230">
        <f>IF(N476="zákl. přenesená",J476,0)</f>
        <v>0</v>
      </c>
      <c r="BH476" s="230">
        <f>IF(N476="sníž. přenesená",J476,0)</f>
        <v>0</v>
      </c>
      <c r="BI476" s="230">
        <f>IF(N476="nulová",J476,0)</f>
        <v>0</v>
      </c>
      <c r="BJ476" s="22" t="s">
        <v>134</v>
      </c>
      <c r="BK476" s="230">
        <f>ROUND(I476*H476,2)</f>
        <v>0</v>
      </c>
      <c r="BL476" s="22" t="s">
        <v>275</v>
      </c>
      <c r="BM476" s="22" t="s">
        <v>726</v>
      </c>
    </row>
    <row r="477" spans="2:47" s="1" customFormat="1" ht="13.5">
      <c r="B477" s="44"/>
      <c r="C477" s="72"/>
      <c r="D477" s="231" t="s">
        <v>136</v>
      </c>
      <c r="E477" s="72"/>
      <c r="F477" s="232" t="s">
        <v>727</v>
      </c>
      <c r="G477" s="72"/>
      <c r="H477" s="72"/>
      <c r="I477" s="189"/>
      <c r="J477" s="72"/>
      <c r="K477" s="72"/>
      <c r="L477" s="70"/>
      <c r="M477" s="233"/>
      <c r="N477" s="45"/>
      <c r="O477" s="45"/>
      <c r="P477" s="45"/>
      <c r="Q477" s="45"/>
      <c r="R477" s="45"/>
      <c r="S477" s="45"/>
      <c r="T477" s="93"/>
      <c r="AT477" s="22" t="s">
        <v>136</v>
      </c>
      <c r="AU477" s="22" t="s">
        <v>134</v>
      </c>
    </row>
    <row r="478" spans="2:51" s="12" customFormat="1" ht="13.5">
      <c r="B478" s="244"/>
      <c r="C478" s="245"/>
      <c r="D478" s="231" t="s">
        <v>142</v>
      </c>
      <c r="E478" s="246" t="s">
        <v>21</v>
      </c>
      <c r="F478" s="247" t="s">
        <v>626</v>
      </c>
      <c r="G478" s="245"/>
      <c r="H478" s="248">
        <v>1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AT478" s="254" t="s">
        <v>142</v>
      </c>
      <c r="AU478" s="254" t="s">
        <v>134</v>
      </c>
      <c r="AV478" s="12" t="s">
        <v>134</v>
      </c>
      <c r="AW478" s="12" t="s">
        <v>34</v>
      </c>
      <c r="AX478" s="12" t="s">
        <v>71</v>
      </c>
      <c r="AY478" s="254" t="s">
        <v>125</v>
      </c>
    </row>
    <row r="479" spans="2:51" s="12" customFormat="1" ht="13.5">
      <c r="B479" s="244"/>
      <c r="C479" s="245"/>
      <c r="D479" s="231" t="s">
        <v>142</v>
      </c>
      <c r="E479" s="246" t="s">
        <v>21</v>
      </c>
      <c r="F479" s="247" t="s">
        <v>697</v>
      </c>
      <c r="G479" s="245"/>
      <c r="H479" s="248">
        <v>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AT479" s="254" t="s">
        <v>142</v>
      </c>
      <c r="AU479" s="254" t="s">
        <v>134</v>
      </c>
      <c r="AV479" s="12" t="s">
        <v>134</v>
      </c>
      <c r="AW479" s="12" t="s">
        <v>34</v>
      </c>
      <c r="AX479" s="12" t="s">
        <v>71</v>
      </c>
      <c r="AY479" s="254" t="s">
        <v>125</v>
      </c>
    </row>
    <row r="480" spans="2:51" s="12" customFormat="1" ht="13.5">
      <c r="B480" s="244"/>
      <c r="C480" s="245"/>
      <c r="D480" s="231" t="s">
        <v>142</v>
      </c>
      <c r="E480" s="246" t="s">
        <v>21</v>
      </c>
      <c r="F480" s="247" t="s">
        <v>698</v>
      </c>
      <c r="G480" s="245"/>
      <c r="H480" s="248">
        <v>1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AT480" s="254" t="s">
        <v>142</v>
      </c>
      <c r="AU480" s="254" t="s">
        <v>134</v>
      </c>
      <c r="AV480" s="12" t="s">
        <v>134</v>
      </c>
      <c r="AW480" s="12" t="s">
        <v>34</v>
      </c>
      <c r="AX480" s="12" t="s">
        <v>71</v>
      </c>
      <c r="AY480" s="254" t="s">
        <v>125</v>
      </c>
    </row>
    <row r="481" spans="2:51" s="12" customFormat="1" ht="13.5">
      <c r="B481" s="244"/>
      <c r="C481" s="245"/>
      <c r="D481" s="231" t="s">
        <v>142</v>
      </c>
      <c r="E481" s="246" t="s">
        <v>21</v>
      </c>
      <c r="F481" s="247" t="s">
        <v>728</v>
      </c>
      <c r="G481" s="245"/>
      <c r="H481" s="248">
        <v>1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AT481" s="254" t="s">
        <v>142</v>
      </c>
      <c r="AU481" s="254" t="s">
        <v>134</v>
      </c>
      <c r="AV481" s="12" t="s">
        <v>134</v>
      </c>
      <c r="AW481" s="12" t="s">
        <v>34</v>
      </c>
      <c r="AX481" s="12" t="s">
        <v>71</v>
      </c>
      <c r="AY481" s="254" t="s">
        <v>125</v>
      </c>
    </row>
    <row r="482" spans="2:51" s="12" customFormat="1" ht="13.5">
      <c r="B482" s="244"/>
      <c r="C482" s="245"/>
      <c r="D482" s="231" t="s">
        <v>142</v>
      </c>
      <c r="E482" s="246" t="s">
        <v>21</v>
      </c>
      <c r="F482" s="247" t="s">
        <v>630</v>
      </c>
      <c r="G482" s="245"/>
      <c r="H482" s="248">
        <v>3</v>
      </c>
      <c r="I482" s="249"/>
      <c r="J482" s="245"/>
      <c r="K482" s="245"/>
      <c r="L482" s="250"/>
      <c r="M482" s="251"/>
      <c r="N482" s="252"/>
      <c r="O482" s="252"/>
      <c r="P482" s="252"/>
      <c r="Q482" s="252"/>
      <c r="R482" s="252"/>
      <c r="S482" s="252"/>
      <c r="T482" s="253"/>
      <c r="AT482" s="254" t="s">
        <v>142</v>
      </c>
      <c r="AU482" s="254" t="s">
        <v>134</v>
      </c>
      <c r="AV482" s="12" t="s">
        <v>134</v>
      </c>
      <c r="AW482" s="12" t="s">
        <v>34</v>
      </c>
      <c r="AX482" s="12" t="s">
        <v>71</v>
      </c>
      <c r="AY482" s="254" t="s">
        <v>125</v>
      </c>
    </row>
    <row r="483" spans="2:51" s="12" customFormat="1" ht="13.5">
      <c r="B483" s="244"/>
      <c r="C483" s="245"/>
      <c r="D483" s="231" t="s">
        <v>142</v>
      </c>
      <c r="E483" s="246" t="s">
        <v>21</v>
      </c>
      <c r="F483" s="247" t="s">
        <v>729</v>
      </c>
      <c r="G483" s="245"/>
      <c r="H483" s="248">
        <v>1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142</v>
      </c>
      <c r="AU483" s="254" t="s">
        <v>134</v>
      </c>
      <c r="AV483" s="12" t="s">
        <v>134</v>
      </c>
      <c r="AW483" s="12" t="s">
        <v>34</v>
      </c>
      <c r="AX483" s="12" t="s">
        <v>71</v>
      </c>
      <c r="AY483" s="254" t="s">
        <v>125</v>
      </c>
    </row>
    <row r="484" spans="2:51" s="12" customFormat="1" ht="13.5">
      <c r="B484" s="244"/>
      <c r="C484" s="245"/>
      <c r="D484" s="231" t="s">
        <v>142</v>
      </c>
      <c r="E484" s="246" t="s">
        <v>21</v>
      </c>
      <c r="F484" s="247" t="s">
        <v>632</v>
      </c>
      <c r="G484" s="245"/>
      <c r="H484" s="248">
        <v>2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AT484" s="254" t="s">
        <v>142</v>
      </c>
      <c r="AU484" s="254" t="s">
        <v>134</v>
      </c>
      <c r="AV484" s="12" t="s">
        <v>134</v>
      </c>
      <c r="AW484" s="12" t="s">
        <v>34</v>
      </c>
      <c r="AX484" s="12" t="s">
        <v>71</v>
      </c>
      <c r="AY484" s="254" t="s">
        <v>125</v>
      </c>
    </row>
    <row r="485" spans="2:51" s="12" customFormat="1" ht="13.5">
      <c r="B485" s="244"/>
      <c r="C485" s="245"/>
      <c r="D485" s="231" t="s">
        <v>142</v>
      </c>
      <c r="E485" s="246" t="s">
        <v>21</v>
      </c>
      <c r="F485" s="247" t="s">
        <v>633</v>
      </c>
      <c r="G485" s="245"/>
      <c r="H485" s="248">
        <v>3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AT485" s="254" t="s">
        <v>142</v>
      </c>
      <c r="AU485" s="254" t="s">
        <v>134</v>
      </c>
      <c r="AV485" s="12" t="s">
        <v>134</v>
      </c>
      <c r="AW485" s="12" t="s">
        <v>34</v>
      </c>
      <c r="AX485" s="12" t="s">
        <v>71</v>
      </c>
      <c r="AY485" s="254" t="s">
        <v>125</v>
      </c>
    </row>
    <row r="486" spans="2:51" s="12" customFormat="1" ht="13.5">
      <c r="B486" s="244"/>
      <c r="C486" s="245"/>
      <c r="D486" s="231" t="s">
        <v>142</v>
      </c>
      <c r="E486" s="246" t="s">
        <v>21</v>
      </c>
      <c r="F486" s="247" t="s">
        <v>635</v>
      </c>
      <c r="G486" s="245"/>
      <c r="H486" s="248">
        <v>1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AT486" s="254" t="s">
        <v>142</v>
      </c>
      <c r="AU486" s="254" t="s">
        <v>134</v>
      </c>
      <c r="AV486" s="12" t="s">
        <v>134</v>
      </c>
      <c r="AW486" s="12" t="s">
        <v>34</v>
      </c>
      <c r="AX486" s="12" t="s">
        <v>71</v>
      </c>
      <c r="AY486" s="254" t="s">
        <v>125</v>
      </c>
    </row>
    <row r="487" spans="2:65" s="1" customFormat="1" ht="14.4" customHeight="1">
      <c r="B487" s="44"/>
      <c r="C487" s="258" t="s">
        <v>730</v>
      </c>
      <c r="D487" s="258" t="s">
        <v>617</v>
      </c>
      <c r="E487" s="259" t="s">
        <v>731</v>
      </c>
      <c r="F487" s="260" t="s">
        <v>732</v>
      </c>
      <c r="G487" s="261" t="s">
        <v>522</v>
      </c>
      <c r="H487" s="262">
        <v>15</v>
      </c>
      <c r="I487" s="263"/>
      <c r="J487" s="264">
        <f>ROUND(I487*H487,2)</f>
        <v>0</v>
      </c>
      <c r="K487" s="260" t="s">
        <v>132</v>
      </c>
      <c r="L487" s="265"/>
      <c r="M487" s="266" t="s">
        <v>21</v>
      </c>
      <c r="N487" s="267" t="s">
        <v>43</v>
      </c>
      <c r="O487" s="45"/>
      <c r="P487" s="228">
        <f>O487*H487</f>
        <v>0</v>
      </c>
      <c r="Q487" s="228">
        <v>0.0018</v>
      </c>
      <c r="R487" s="228">
        <f>Q487*H487</f>
        <v>0.027</v>
      </c>
      <c r="S487" s="228">
        <v>0</v>
      </c>
      <c r="T487" s="229">
        <f>S487*H487</f>
        <v>0</v>
      </c>
      <c r="AR487" s="22" t="s">
        <v>591</v>
      </c>
      <c r="AT487" s="22" t="s">
        <v>617</v>
      </c>
      <c r="AU487" s="22" t="s">
        <v>134</v>
      </c>
      <c r="AY487" s="22" t="s">
        <v>125</v>
      </c>
      <c r="BE487" s="230">
        <f>IF(N487="základní",J487,0)</f>
        <v>0</v>
      </c>
      <c r="BF487" s="230">
        <f>IF(N487="snížená",J487,0)</f>
        <v>0</v>
      </c>
      <c r="BG487" s="230">
        <f>IF(N487="zákl. přenesená",J487,0)</f>
        <v>0</v>
      </c>
      <c r="BH487" s="230">
        <f>IF(N487="sníž. přenesená",J487,0)</f>
        <v>0</v>
      </c>
      <c r="BI487" s="230">
        <f>IF(N487="nulová",J487,0)</f>
        <v>0</v>
      </c>
      <c r="BJ487" s="22" t="s">
        <v>134</v>
      </c>
      <c r="BK487" s="230">
        <f>ROUND(I487*H487,2)</f>
        <v>0</v>
      </c>
      <c r="BL487" s="22" t="s">
        <v>275</v>
      </c>
      <c r="BM487" s="22" t="s">
        <v>733</v>
      </c>
    </row>
    <row r="488" spans="2:47" s="1" customFormat="1" ht="13.5">
      <c r="B488" s="44"/>
      <c r="C488" s="72"/>
      <c r="D488" s="231" t="s">
        <v>136</v>
      </c>
      <c r="E488" s="72"/>
      <c r="F488" s="232" t="s">
        <v>732</v>
      </c>
      <c r="G488" s="72"/>
      <c r="H488" s="72"/>
      <c r="I488" s="189"/>
      <c r="J488" s="72"/>
      <c r="K488" s="72"/>
      <c r="L488" s="70"/>
      <c r="M488" s="233"/>
      <c r="N488" s="45"/>
      <c r="O488" s="45"/>
      <c r="P488" s="45"/>
      <c r="Q488" s="45"/>
      <c r="R488" s="45"/>
      <c r="S488" s="45"/>
      <c r="T488" s="93"/>
      <c r="AT488" s="22" t="s">
        <v>136</v>
      </c>
      <c r="AU488" s="22" t="s">
        <v>134</v>
      </c>
    </row>
    <row r="489" spans="2:65" s="1" customFormat="1" ht="14.4" customHeight="1">
      <c r="B489" s="44"/>
      <c r="C489" s="219" t="s">
        <v>734</v>
      </c>
      <c r="D489" s="219" t="s">
        <v>128</v>
      </c>
      <c r="E489" s="220" t="s">
        <v>735</v>
      </c>
      <c r="F489" s="221" t="s">
        <v>736</v>
      </c>
      <c r="G489" s="222" t="s">
        <v>522</v>
      </c>
      <c r="H489" s="223">
        <v>7</v>
      </c>
      <c r="I489" s="224"/>
      <c r="J489" s="225">
        <f>ROUND(I489*H489,2)</f>
        <v>0</v>
      </c>
      <c r="K489" s="221" t="s">
        <v>132</v>
      </c>
      <c r="L489" s="70"/>
      <c r="M489" s="226" t="s">
        <v>21</v>
      </c>
      <c r="N489" s="227" t="s">
        <v>43</v>
      </c>
      <c r="O489" s="45"/>
      <c r="P489" s="228">
        <f>O489*H489</f>
        <v>0</v>
      </c>
      <c r="Q489" s="228">
        <v>0.00013</v>
      </c>
      <c r="R489" s="228">
        <f>Q489*H489</f>
        <v>0.0009099999999999999</v>
      </c>
      <c r="S489" s="228">
        <v>0</v>
      </c>
      <c r="T489" s="229">
        <f>S489*H489</f>
        <v>0</v>
      </c>
      <c r="AR489" s="22" t="s">
        <v>275</v>
      </c>
      <c r="AT489" s="22" t="s">
        <v>128</v>
      </c>
      <c r="AU489" s="22" t="s">
        <v>134</v>
      </c>
      <c r="AY489" s="22" t="s">
        <v>125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22" t="s">
        <v>134</v>
      </c>
      <c r="BK489" s="230">
        <f>ROUND(I489*H489,2)</f>
        <v>0</v>
      </c>
      <c r="BL489" s="22" t="s">
        <v>275</v>
      </c>
      <c r="BM489" s="22" t="s">
        <v>737</v>
      </c>
    </row>
    <row r="490" spans="2:47" s="1" customFormat="1" ht="13.5">
      <c r="B490" s="44"/>
      <c r="C490" s="72"/>
      <c r="D490" s="231" t="s">
        <v>136</v>
      </c>
      <c r="E490" s="72"/>
      <c r="F490" s="232" t="s">
        <v>738</v>
      </c>
      <c r="G490" s="72"/>
      <c r="H490" s="72"/>
      <c r="I490" s="189"/>
      <c r="J490" s="72"/>
      <c r="K490" s="72"/>
      <c r="L490" s="70"/>
      <c r="M490" s="233"/>
      <c r="N490" s="45"/>
      <c r="O490" s="45"/>
      <c r="P490" s="45"/>
      <c r="Q490" s="45"/>
      <c r="R490" s="45"/>
      <c r="S490" s="45"/>
      <c r="T490" s="93"/>
      <c r="AT490" s="22" t="s">
        <v>136</v>
      </c>
      <c r="AU490" s="22" t="s">
        <v>134</v>
      </c>
    </row>
    <row r="491" spans="2:51" s="12" customFormat="1" ht="13.5">
      <c r="B491" s="244"/>
      <c r="C491" s="245"/>
      <c r="D491" s="231" t="s">
        <v>142</v>
      </c>
      <c r="E491" s="246" t="s">
        <v>21</v>
      </c>
      <c r="F491" s="247" t="s">
        <v>660</v>
      </c>
      <c r="G491" s="245"/>
      <c r="H491" s="248">
        <v>1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AT491" s="254" t="s">
        <v>142</v>
      </c>
      <c r="AU491" s="254" t="s">
        <v>134</v>
      </c>
      <c r="AV491" s="12" t="s">
        <v>134</v>
      </c>
      <c r="AW491" s="12" t="s">
        <v>34</v>
      </c>
      <c r="AX491" s="12" t="s">
        <v>71</v>
      </c>
      <c r="AY491" s="254" t="s">
        <v>125</v>
      </c>
    </row>
    <row r="492" spans="2:51" s="12" customFormat="1" ht="13.5">
      <c r="B492" s="244"/>
      <c r="C492" s="245"/>
      <c r="D492" s="231" t="s">
        <v>142</v>
      </c>
      <c r="E492" s="246" t="s">
        <v>21</v>
      </c>
      <c r="F492" s="247" t="s">
        <v>739</v>
      </c>
      <c r="G492" s="245"/>
      <c r="H492" s="248">
        <v>1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AT492" s="254" t="s">
        <v>142</v>
      </c>
      <c r="AU492" s="254" t="s">
        <v>134</v>
      </c>
      <c r="AV492" s="12" t="s">
        <v>134</v>
      </c>
      <c r="AW492" s="12" t="s">
        <v>34</v>
      </c>
      <c r="AX492" s="12" t="s">
        <v>71</v>
      </c>
      <c r="AY492" s="254" t="s">
        <v>125</v>
      </c>
    </row>
    <row r="493" spans="2:51" s="12" customFormat="1" ht="13.5">
      <c r="B493" s="244"/>
      <c r="C493" s="245"/>
      <c r="D493" s="231" t="s">
        <v>142</v>
      </c>
      <c r="E493" s="246" t="s">
        <v>21</v>
      </c>
      <c r="F493" s="247" t="s">
        <v>710</v>
      </c>
      <c r="G493" s="245"/>
      <c r="H493" s="248">
        <v>1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142</v>
      </c>
      <c r="AU493" s="254" t="s">
        <v>134</v>
      </c>
      <c r="AV493" s="12" t="s">
        <v>134</v>
      </c>
      <c r="AW493" s="12" t="s">
        <v>34</v>
      </c>
      <c r="AX493" s="12" t="s">
        <v>71</v>
      </c>
      <c r="AY493" s="254" t="s">
        <v>125</v>
      </c>
    </row>
    <row r="494" spans="2:51" s="12" customFormat="1" ht="13.5">
      <c r="B494" s="244"/>
      <c r="C494" s="245"/>
      <c r="D494" s="231" t="s">
        <v>142</v>
      </c>
      <c r="E494" s="246" t="s">
        <v>21</v>
      </c>
      <c r="F494" s="247" t="s">
        <v>711</v>
      </c>
      <c r="G494" s="245"/>
      <c r="H494" s="248">
        <v>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AT494" s="254" t="s">
        <v>142</v>
      </c>
      <c r="AU494" s="254" t="s">
        <v>134</v>
      </c>
      <c r="AV494" s="12" t="s">
        <v>134</v>
      </c>
      <c r="AW494" s="12" t="s">
        <v>34</v>
      </c>
      <c r="AX494" s="12" t="s">
        <v>71</v>
      </c>
      <c r="AY494" s="254" t="s">
        <v>125</v>
      </c>
    </row>
    <row r="495" spans="2:51" s="12" customFormat="1" ht="13.5">
      <c r="B495" s="244"/>
      <c r="C495" s="245"/>
      <c r="D495" s="231" t="s">
        <v>142</v>
      </c>
      <c r="E495" s="246" t="s">
        <v>21</v>
      </c>
      <c r="F495" s="247" t="s">
        <v>662</v>
      </c>
      <c r="G495" s="245"/>
      <c r="H495" s="248">
        <v>2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142</v>
      </c>
      <c r="AU495" s="254" t="s">
        <v>134</v>
      </c>
      <c r="AV495" s="12" t="s">
        <v>134</v>
      </c>
      <c r="AW495" s="12" t="s">
        <v>34</v>
      </c>
      <c r="AX495" s="12" t="s">
        <v>71</v>
      </c>
      <c r="AY495" s="254" t="s">
        <v>125</v>
      </c>
    </row>
    <row r="496" spans="2:51" s="12" customFormat="1" ht="13.5">
      <c r="B496" s="244"/>
      <c r="C496" s="245"/>
      <c r="D496" s="231" t="s">
        <v>142</v>
      </c>
      <c r="E496" s="246" t="s">
        <v>21</v>
      </c>
      <c r="F496" s="247" t="s">
        <v>663</v>
      </c>
      <c r="G496" s="245"/>
      <c r="H496" s="248">
        <v>1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AT496" s="254" t="s">
        <v>142</v>
      </c>
      <c r="AU496" s="254" t="s">
        <v>134</v>
      </c>
      <c r="AV496" s="12" t="s">
        <v>134</v>
      </c>
      <c r="AW496" s="12" t="s">
        <v>34</v>
      </c>
      <c r="AX496" s="12" t="s">
        <v>71</v>
      </c>
      <c r="AY496" s="254" t="s">
        <v>125</v>
      </c>
    </row>
    <row r="497" spans="2:65" s="1" customFormat="1" ht="14.4" customHeight="1">
      <c r="B497" s="44"/>
      <c r="C497" s="258" t="s">
        <v>740</v>
      </c>
      <c r="D497" s="258" t="s">
        <v>617</v>
      </c>
      <c r="E497" s="259" t="s">
        <v>741</v>
      </c>
      <c r="F497" s="260" t="s">
        <v>742</v>
      </c>
      <c r="G497" s="261" t="s">
        <v>522</v>
      </c>
      <c r="H497" s="262">
        <v>7</v>
      </c>
      <c r="I497" s="263"/>
      <c r="J497" s="264">
        <f>ROUND(I497*H497,2)</f>
        <v>0</v>
      </c>
      <c r="K497" s="260" t="s">
        <v>132</v>
      </c>
      <c r="L497" s="265"/>
      <c r="M497" s="266" t="s">
        <v>21</v>
      </c>
      <c r="N497" s="267" t="s">
        <v>43</v>
      </c>
      <c r="O497" s="45"/>
      <c r="P497" s="228">
        <f>O497*H497</f>
        <v>0</v>
      </c>
      <c r="Q497" s="228">
        <v>0.00168</v>
      </c>
      <c r="R497" s="228">
        <f>Q497*H497</f>
        <v>0.01176</v>
      </c>
      <c r="S497" s="228">
        <v>0</v>
      </c>
      <c r="T497" s="229">
        <f>S497*H497</f>
        <v>0</v>
      </c>
      <c r="AR497" s="22" t="s">
        <v>591</v>
      </c>
      <c r="AT497" s="22" t="s">
        <v>617</v>
      </c>
      <c r="AU497" s="22" t="s">
        <v>134</v>
      </c>
      <c r="AY497" s="22" t="s">
        <v>125</v>
      </c>
      <c r="BE497" s="230">
        <f>IF(N497="základní",J497,0)</f>
        <v>0</v>
      </c>
      <c r="BF497" s="230">
        <f>IF(N497="snížená",J497,0)</f>
        <v>0</v>
      </c>
      <c r="BG497" s="230">
        <f>IF(N497="zákl. přenesená",J497,0)</f>
        <v>0</v>
      </c>
      <c r="BH497" s="230">
        <f>IF(N497="sníž. přenesená",J497,0)</f>
        <v>0</v>
      </c>
      <c r="BI497" s="230">
        <f>IF(N497="nulová",J497,0)</f>
        <v>0</v>
      </c>
      <c r="BJ497" s="22" t="s">
        <v>134</v>
      </c>
      <c r="BK497" s="230">
        <f>ROUND(I497*H497,2)</f>
        <v>0</v>
      </c>
      <c r="BL497" s="22" t="s">
        <v>275</v>
      </c>
      <c r="BM497" s="22" t="s">
        <v>743</v>
      </c>
    </row>
    <row r="498" spans="2:47" s="1" customFormat="1" ht="13.5">
      <c r="B498" s="44"/>
      <c r="C498" s="72"/>
      <c r="D498" s="231" t="s">
        <v>136</v>
      </c>
      <c r="E498" s="72"/>
      <c r="F498" s="232" t="s">
        <v>742</v>
      </c>
      <c r="G498" s="72"/>
      <c r="H498" s="72"/>
      <c r="I498" s="189"/>
      <c r="J498" s="72"/>
      <c r="K498" s="72"/>
      <c r="L498" s="70"/>
      <c r="M498" s="233"/>
      <c r="N498" s="45"/>
      <c r="O498" s="45"/>
      <c r="P498" s="45"/>
      <c r="Q498" s="45"/>
      <c r="R498" s="45"/>
      <c r="S498" s="45"/>
      <c r="T498" s="93"/>
      <c r="AT498" s="22" t="s">
        <v>136</v>
      </c>
      <c r="AU498" s="22" t="s">
        <v>134</v>
      </c>
    </row>
    <row r="499" spans="2:65" s="1" customFormat="1" ht="22.8" customHeight="1">
      <c r="B499" s="44"/>
      <c r="C499" s="219" t="s">
        <v>744</v>
      </c>
      <c r="D499" s="219" t="s">
        <v>128</v>
      </c>
      <c r="E499" s="220" t="s">
        <v>745</v>
      </c>
      <c r="F499" s="221" t="s">
        <v>746</v>
      </c>
      <c r="G499" s="222" t="s">
        <v>265</v>
      </c>
      <c r="H499" s="223">
        <v>0.551</v>
      </c>
      <c r="I499" s="224"/>
      <c r="J499" s="225">
        <f>ROUND(I499*H499,2)</f>
        <v>0</v>
      </c>
      <c r="K499" s="221" t="s">
        <v>132</v>
      </c>
      <c r="L499" s="70"/>
      <c r="M499" s="226" t="s">
        <v>21</v>
      </c>
      <c r="N499" s="227" t="s">
        <v>43</v>
      </c>
      <c r="O499" s="45"/>
      <c r="P499" s="228">
        <f>O499*H499</f>
        <v>0</v>
      </c>
      <c r="Q499" s="228">
        <v>0</v>
      </c>
      <c r="R499" s="228">
        <f>Q499*H499</f>
        <v>0</v>
      </c>
      <c r="S499" s="228">
        <v>0</v>
      </c>
      <c r="T499" s="229">
        <f>S499*H499</f>
        <v>0</v>
      </c>
      <c r="AR499" s="22" t="s">
        <v>275</v>
      </c>
      <c r="AT499" s="22" t="s">
        <v>128</v>
      </c>
      <c r="AU499" s="22" t="s">
        <v>134</v>
      </c>
      <c r="AY499" s="22" t="s">
        <v>125</v>
      </c>
      <c r="BE499" s="230">
        <f>IF(N499="základní",J499,0)</f>
        <v>0</v>
      </c>
      <c r="BF499" s="230">
        <f>IF(N499="snížená",J499,0)</f>
        <v>0</v>
      </c>
      <c r="BG499" s="230">
        <f>IF(N499="zákl. přenesená",J499,0)</f>
        <v>0</v>
      </c>
      <c r="BH499" s="230">
        <f>IF(N499="sníž. přenesená",J499,0)</f>
        <v>0</v>
      </c>
      <c r="BI499" s="230">
        <f>IF(N499="nulová",J499,0)</f>
        <v>0</v>
      </c>
      <c r="BJ499" s="22" t="s">
        <v>134</v>
      </c>
      <c r="BK499" s="230">
        <f>ROUND(I499*H499,2)</f>
        <v>0</v>
      </c>
      <c r="BL499" s="22" t="s">
        <v>275</v>
      </c>
      <c r="BM499" s="22" t="s">
        <v>747</v>
      </c>
    </row>
    <row r="500" spans="2:47" s="1" customFormat="1" ht="13.5">
      <c r="B500" s="44"/>
      <c r="C500" s="72"/>
      <c r="D500" s="231" t="s">
        <v>136</v>
      </c>
      <c r="E500" s="72"/>
      <c r="F500" s="232" t="s">
        <v>748</v>
      </c>
      <c r="G500" s="72"/>
      <c r="H500" s="72"/>
      <c r="I500" s="189"/>
      <c r="J500" s="72"/>
      <c r="K500" s="72"/>
      <c r="L500" s="70"/>
      <c r="M500" s="233"/>
      <c r="N500" s="45"/>
      <c r="O500" s="45"/>
      <c r="P500" s="45"/>
      <c r="Q500" s="45"/>
      <c r="R500" s="45"/>
      <c r="S500" s="45"/>
      <c r="T500" s="93"/>
      <c r="AT500" s="22" t="s">
        <v>136</v>
      </c>
      <c r="AU500" s="22" t="s">
        <v>134</v>
      </c>
    </row>
    <row r="501" spans="2:65" s="1" customFormat="1" ht="22.8" customHeight="1">
      <c r="B501" s="44"/>
      <c r="C501" s="219" t="s">
        <v>749</v>
      </c>
      <c r="D501" s="219" t="s">
        <v>128</v>
      </c>
      <c r="E501" s="220" t="s">
        <v>750</v>
      </c>
      <c r="F501" s="221" t="s">
        <v>751</v>
      </c>
      <c r="G501" s="222" t="s">
        <v>265</v>
      </c>
      <c r="H501" s="223">
        <v>0.551</v>
      </c>
      <c r="I501" s="224"/>
      <c r="J501" s="225">
        <f>ROUND(I501*H501,2)</f>
        <v>0</v>
      </c>
      <c r="K501" s="221" t="s">
        <v>132</v>
      </c>
      <c r="L501" s="70"/>
      <c r="M501" s="226" t="s">
        <v>21</v>
      </c>
      <c r="N501" s="227" t="s">
        <v>43</v>
      </c>
      <c r="O501" s="45"/>
      <c r="P501" s="228">
        <f>O501*H501</f>
        <v>0</v>
      </c>
      <c r="Q501" s="228">
        <v>0</v>
      </c>
      <c r="R501" s="228">
        <f>Q501*H501</f>
        <v>0</v>
      </c>
      <c r="S501" s="228">
        <v>0</v>
      </c>
      <c r="T501" s="229">
        <f>S501*H501</f>
        <v>0</v>
      </c>
      <c r="AR501" s="22" t="s">
        <v>275</v>
      </c>
      <c r="AT501" s="22" t="s">
        <v>128</v>
      </c>
      <c r="AU501" s="22" t="s">
        <v>134</v>
      </c>
      <c r="AY501" s="22" t="s">
        <v>125</v>
      </c>
      <c r="BE501" s="230">
        <f>IF(N501="základní",J501,0)</f>
        <v>0</v>
      </c>
      <c r="BF501" s="230">
        <f>IF(N501="snížená",J501,0)</f>
        <v>0</v>
      </c>
      <c r="BG501" s="230">
        <f>IF(N501="zákl. přenesená",J501,0)</f>
        <v>0</v>
      </c>
      <c r="BH501" s="230">
        <f>IF(N501="sníž. přenesená",J501,0)</f>
        <v>0</v>
      </c>
      <c r="BI501" s="230">
        <f>IF(N501="nulová",J501,0)</f>
        <v>0</v>
      </c>
      <c r="BJ501" s="22" t="s">
        <v>134</v>
      </c>
      <c r="BK501" s="230">
        <f>ROUND(I501*H501,2)</f>
        <v>0</v>
      </c>
      <c r="BL501" s="22" t="s">
        <v>275</v>
      </c>
      <c r="BM501" s="22" t="s">
        <v>752</v>
      </c>
    </row>
    <row r="502" spans="2:47" s="1" customFormat="1" ht="13.5">
      <c r="B502" s="44"/>
      <c r="C502" s="72"/>
      <c r="D502" s="231" t="s">
        <v>136</v>
      </c>
      <c r="E502" s="72"/>
      <c r="F502" s="232" t="s">
        <v>753</v>
      </c>
      <c r="G502" s="72"/>
      <c r="H502" s="72"/>
      <c r="I502" s="189"/>
      <c r="J502" s="72"/>
      <c r="K502" s="72"/>
      <c r="L502" s="70"/>
      <c r="M502" s="233"/>
      <c r="N502" s="45"/>
      <c r="O502" s="45"/>
      <c r="P502" s="45"/>
      <c r="Q502" s="45"/>
      <c r="R502" s="45"/>
      <c r="S502" s="45"/>
      <c r="T502" s="93"/>
      <c r="AT502" s="22" t="s">
        <v>136</v>
      </c>
      <c r="AU502" s="22" t="s">
        <v>134</v>
      </c>
    </row>
    <row r="503" spans="2:63" s="10" customFormat="1" ht="29.85" customHeight="1">
      <c r="B503" s="203"/>
      <c r="C503" s="204"/>
      <c r="D503" s="205" t="s">
        <v>70</v>
      </c>
      <c r="E503" s="217" t="s">
        <v>754</v>
      </c>
      <c r="F503" s="217" t="s">
        <v>755</v>
      </c>
      <c r="G503" s="204"/>
      <c r="H503" s="204"/>
      <c r="I503" s="207"/>
      <c r="J503" s="218">
        <f>BK503</f>
        <v>0</v>
      </c>
      <c r="K503" s="204"/>
      <c r="L503" s="209"/>
      <c r="M503" s="210"/>
      <c r="N503" s="211"/>
      <c r="O503" s="211"/>
      <c r="P503" s="212">
        <f>SUM(P504:P548)</f>
        <v>0</v>
      </c>
      <c r="Q503" s="211"/>
      <c r="R503" s="212">
        <f>SUM(R504:R548)</f>
        <v>1.353664</v>
      </c>
      <c r="S503" s="211"/>
      <c r="T503" s="213">
        <f>SUM(T504:T548)</f>
        <v>0</v>
      </c>
      <c r="AR503" s="214" t="s">
        <v>134</v>
      </c>
      <c r="AT503" s="215" t="s">
        <v>70</v>
      </c>
      <c r="AU503" s="215" t="s">
        <v>79</v>
      </c>
      <c r="AY503" s="214" t="s">
        <v>125</v>
      </c>
      <c r="BK503" s="216">
        <f>SUM(BK504:BK548)</f>
        <v>0</v>
      </c>
    </row>
    <row r="504" spans="2:65" s="1" customFormat="1" ht="22.8" customHeight="1">
      <c r="B504" s="44"/>
      <c r="C504" s="219" t="s">
        <v>756</v>
      </c>
      <c r="D504" s="219" t="s">
        <v>128</v>
      </c>
      <c r="E504" s="220" t="s">
        <v>757</v>
      </c>
      <c r="F504" s="221" t="s">
        <v>758</v>
      </c>
      <c r="G504" s="222" t="s">
        <v>131</v>
      </c>
      <c r="H504" s="223">
        <v>44.9</v>
      </c>
      <c r="I504" s="224"/>
      <c r="J504" s="225">
        <f>ROUND(I504*H504,2)</f>
        <v>0</v>
      </c>
      <c r="K504" s="221" t="s">
        <v>132</v>
      </c>
      <c r="L504" s="70"/>
      <c r="M504" s="226" t="s">
        <v>21</v>
      </c>
      <c r="N504" s="227" t="s">
        <v>43</v>
      </c>
      <c r="O504" s="45"/>
      <c r="P504" s="228">
        <f>O504*H504</f>
        <v>0</v>
      </c>
      <c r="Q504" s="228">
        <v>0.00345</v>
      </c>
      <c r="R504" s="228">
        <f>Q504*H504</f>
        <v>0.154905</v>
      </c>
      <c r="S504" s="228">
        <v>0</v>
      </c>
      <c r="T504" s="229">
        <f>S504*H504</f>
        <v>0</v>
      </c>
      <c r="AR504" s="22" t="s">
        <v>275</v>
      </c>
      <c r="AT504" s="22" t="s">
        <v>128</v>
      </c>
      <c r="AU504" s="22" t="s">
        <v>134</v>
      </c>
      <c r="AY504" s="22" t="s">
        <v>125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22" t="s">
        <v>134</v>
      </c>
      <c r="BK504" s="230">
        <f>ROUND(I504*H504,2)</f>
        <v>0</v>
      </c>
      <c r="BL504" s="22" t="s">
        <v>275</v>
      </c>
      <c r="BM504" s="22" t="s">
        <v>759</v>
      </c>
    </row>
    <row r="505" spans="2:47" s="1" customFormat="1" ht="13.5">
      <c r="B505" s="44"/>
      <c r="C505" s="72"/>
      <c r="D505" s="231" t="s">
        <v>136</v>
      </c>
      <c r="E505" s="72"/>
      <c r="F505" s="232" t="s">
        <v>760</v>
      </c>
      <c r="G505" s="72"/>
      <c r="H505" s="72"/>
      <c r="I505" s="189"/>
      <c r="J505" s="72"/>
      <c r="K505" s="72"/>
      <c r="L505" s="70"/>
      <c r="M505" s="233"/>
      <c r="N505" s="45"/>
      <c r="O505" s="45"/>
      <c r="P505" s="45"/>
      <c r="Q505" s="45"/>
      <c r="R505" s="45"/>
      <c r="S505" s="45"/>
      <c r="T505" s="93"/>
      <c r="AT505" s="22" t="s">
        <v>136</v>
      </c>
      <c r="AU505" s="22" t="s">
        <v>134</v>
      </c>
    </row>
    <row r="506" spans="2:51" s="12" customFormat="1" ht="13.5">
      <c r="B506" s="244"/>
      <c r="C506" s="245"/>
      <c r="D506" s="231" t="s">
        <v>142</v>
      </c>
      <c r="E506" s="246" t="s">
        <v>21</v>
      </c>
      <c r="F506" s="247" t="s">
        <v>399</v>
      </c>
      <c r="G506" s="245"/>
      <c r="H506" s="248">
        <v>3.1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AT506" s="254" t="s">
        <v>142</v>
      </c>
      <c r="AU506" s="254" t="s">
        <v>134</v>
      </c>
      <c r="AV506" s="12" t="s">
        <v>134</v>
      </c>
      <c r="AW506" s="12" t="s">
        <v>34</v>
      </c>
      <c r="AX506" s="12" t="s">
        <v>71</v>
      </c>
      <c r="AY506" s="254" t="s">
        <v>125</v>
      </c>
    </row>
    <row r="507" spans="2:51" s="12" customFormat="1" ht="13.5">
      <c r="B507" s="244"/>
      <c r="C507" s="245"/>
      <c r="D507" s="231" t="s">
        <v>142</v>
      </c>
      <c r="E507" s="246" t="s">
        <v>21</v>
      </c>
      <c r="F507" s="247" t="s">
        <v>400</v>
      </c>
      <c r="G507" s="245"/>
      <c r="H507" s="248">
        <v>6.6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142</v>
      </c>
      <c r="AU507" s="254" t="s">
        <v>134</v>
      </c>
      <c r="AV507" s="12" t="s">
        <v>134</v>
      </c>
      <c r="AW507" s="12" t="s">
        <v>34</v>
      </c>
      <c r="AX507" s="12" t="s">
        <v>71</v>
      </c>
      <c r="AY507" s="254" t="s">
        <v>125</v>
      </c>
    </row>
    <row r="508" spans="2:51" s="12" customFormat="1" ht="13.5">
      <c r="B508" s="244"/>
      <c r="C508" s="245"/>
      <c r="D508" s="231" t="s">
        <v>142</v>
      </c>
      <c r="E508" s="246" t="s">
        <v>21</v>
      </c>
      <c r="F508" s="247" t="s">
        <v>401</v>
      </c>
      <c r="G508" s="245"/>
      <c r="H508" s="248">
        <v>5.3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142</v>
      </c>
      <c r="AU508" s="254" t="s">
        <v>134</v>
      </c>
      <c r="AV508" s="12" t="s">
        <v>134</v>
      </c>
      <c r="AW508" s="12" t="s">
        <v>34</v>
      </c>
      <c r="AX508" s="12" t="s">
        <v>71</v>
      </c>
      <c r="AY508" s="254" t="s">
        <v>125</v>
      </c>
    </row>
    <row r="509" spans="2:51" s="12" customFormat="1" ht="13.5">
      <c r="B509" s="244"/>
      <c r="C509" s="245"/>
      <c r="D509" s="231" t="s">
        <v>142</v>
      </c>
      <c r="E509" s="246" t="s">
        <v>21</v>
      </c>
      <c r="F509" s="247" t="s">
        <v>467</v>
      </c>
      <c r="G509" s="245"/>
      <c r="H509" s="248">
        <v>7.3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142</v>
      </c>
      <c r="AU509" s="254" t="s">
        <v>134</v>
      </c>
      <c r="AV509" s="12" t="s">
        <v>134</v>
      </c>
      <c r="AW509" s="12" t="s">
        <v>34</v>
      </c>
      <c r="AX509" s="12" t="s">
        <v>71</v>
      </c>
      <c r="AY509" s="254" t="s">
        <v>125</v>
      </c>
    </row>
    <row r="510" spans="2:51" s="12" customFormat="1" ht="13.5">
      <c r="B510" s="244"/>
      <c r="C510" s="245"/>
      <c r="D510" s="231" t="s">
        <v>142</v>
      </c>
      <c r="E510" s="246" t="s">
        <v>21</v>
      </c>
      <c r="F510" s="247" t="s">
        <v>403</v>
      </c>
      <c r="G510" s="245"/>
      <c r="H510" s="248">
        <v>2.4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AT510" s="254" t="s">
        <v>142</v>
      </c>
      <c r="AU510" s="254" t="s">
        <v>134</v>
      </c>
      <c r="AV510" s="12" t="s">
        <v>134</v>
      </c>
      <c r="AW510" s="12" t="s">
        <v>34</v>
      </c>
      <c r="AX510" s="12" t="s">
        <v>71</v>
      </c>
      <c r="AY510" s="254" t="s">
        <v>125</v>
      </c>
    </row>
    <row r="511" spans="2:51" s="12" customFormat="1" ht="13.5">
      <c r="B511" s="244"/>
      <c r="C511" s="245"/>
      <c r="D511" s="231" t="s">
        <v>142</v>
      </c>
      <c r="E511" s="246" t="s">
        <v>21</v>
      </c>
      <c r="F511" s="247" t="s">
        <v>404</v>
      </c>
      <c r="G511" s="245"/>
      <c r="H511" s="248">
        <v>4.1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AT511" s="254" t="s">
        <v>142</v>
      </c>
      <c r="AU511" s="254" t="s">
        <v>134</v>
      </c>
      <c r="AV511" s="12" t="s">
        <v>134</v>
      </c>
      <c r="AW511" s="12" t="s">
        <v>34</v>
      </c>
      <c r="AX511" s="12" t="s">
        <v>71</v>
      </c>
      <c r="AY511" s="254" t="s">
        <v>125</v>
      </c>
    </row>
    <row r="512" spans="2:51" s="12" customFormat="1" ht="13.5">
      <c r="B512" s="244"/>
      <c r="C512" s="245"/>
      <c r="D512" s="231" t="s">
        <v>142</v>
      </c>
      <c r="E512" s="246" t="s">
        <v>21</v>
      </c>
      <c r="F512" s="247" t="s">
        <v>405</v>
      </c>
      <c r="G512" s="245"/>
      <c r="H512" s="248">
        <v>3.9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142</v>
      </c>
      <c r="AU512" s="254" t="s">
        <v>134</v>
      </c>
      <c r="AV512" s="12" t="s">
        <v>134</v>
      </c>
      <c r="AW512" s="12" t="s">
        <v>34</v>
      </c>
      <c r="AX512" s="12" t="s">
        <v>71</v>
      </c>
      <c r="AY512" s="254" t="s">
        <v>125</v>
      </c>
    </row>
    <row r="513" spans="2:51" s="12" customFormat="1" ht="13.5">
      <c r="B513" s="244"/>
      <c r="C513" s="245"/>
      <c r="D513" s="231" t="s">
        <v>142</v>
      </c>
      <c r="E513" s="246" t="s">
        <v>21</v>
      </c>
      <c r="F513" s="247" t="s">
        <v>406</v>
      </c>
      <c r="G513" s="245"/>
      <c r="H513" s="248">
        <v>8.5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AT513" s="254" t="s">
        <v>142</v>
      </c>
      <c r="AU513" s="254" t="s">
        <v>134</v>
      </c>
      <c r="AV513" s="12" t="s">
        <v>134</v>
      </c>
      <c r="AW513" s="12" t="s">
        <v>34</v>
      </c>
      <c r="AX513" s="12" t="s">
        <v>71</v>
      </c>
      <c r="AY513" s="254" t="s">
        <v>125</v>
      </c>
    </row>
    <row r="514" spans="2:51" s="12" customFormat="1" ht="13.5">
      <c r="B514" s="244"/>
      <c r="C514" s="245"/>
      <c r="D514" s="231" t="s">
        <v>142</v>
      </c>
      <c r="E514" s="246" t="s">
        <v>21</v>
      </c>
      <c r="F514" s="247" t="s">
        <v>407</v>
      </c>
      <c r="G514" s="245"/>
      <c r="H514" s="248">
        <v>3.7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142</v>
      </c>
      <c r="AU514" s="254" t="s">
        <v>134</v>
      </c>
      <c r="AV514" s="12" t="s">
        <v>134</v>
      </c>
      <c r="AW514" s="12" t="s">
        <v>34</v>
      </c>
      <c r="AX514" s="12" t="s">
        <v>71</v>
      </c>
      <c r="AY514" s="254" t="s">
        <v>125</v>
      </c>
    </row>
    <row r="515" spans="2:65" s="1" customFormat="1" ht="14.4" customHeight="1">
      <c r="B515" s="44"/>
      <c r="C515" s="258" t="s">
        <v>761</v>
      </c>
      <c r="D515" s="258" t="s">
        <v>617</v>
      </c>
      <c r="E515" s="259" t="s">
        <v>762</v>
      </c>
      <c r="F515" s="260" t="s">
        <v>763</v>
      </c>
      <c r="G515" s="261" t="s">
        <v>131</v>
      </c>
      <c r="H515" s="262">
        <v>49.39</v>
      </c>
      <c r="I515" s="263"/>
      <c r="J515" s="264">
        <f>ROUND(I515*H515,2)</f>
        <v>0</v>
      </c>
      <c r="K515" s="260" t="s">
        <v>132</v>
      </c>
      <c r="L515" s="265"/>
      <c r="M515" s="266" t="s">
        <v>21</v>
      </c>
      <c r="N515" s="267" t="s">
        <v>43</v>
      </c>
      <c r="O515" s="45"/>
      <c r="P515" s="228">
        <f>O515*H515</f>
        <v>0</v>
      </c>
      <c r="Q515" s="228">
        <v>0.0155</v>
      </c>
      <c r="R515" s="228">
        <f>Q515*H515</f>
        <v>0.765545</v>
      </c>
      <c r="S515" s="228">
        <v>0</v>
      </c>
      <c r="T515" s="229">
        <f>S515*H515</f>
        <v>0</v>
      </c>
      <c r="AR515" s="22" t="s">
        <v>591</v>
      </c>
      <c r="AT515" s="22" t="s">
        <v>617</v>
      </c>
      <c r="AU515" s="22" t="s">
        <v>134</v>
      </c>
      <c r="AY515" s="22" t="s">
        <v>125</v>
      </c>
      <c r="BE515" s="230">
        <f>IF(N515="základní",J515,0)</f>
        <v>0</v>
      </c>
      <c r="BF515" s="230">
        <f>IF(N515="snížená",J515,0)</f>
        <v>0</v>
      </c>
      <c r="BG515" s="230">
        <f>IF(N515="zákl. přenesená",J515,0)</f>
        <v>0</v>
      </c>
      <c r="BH515" s="230">
        <f>IF(N515="sníž. přenesená",J515,0)</f>
        <v>0</v>
      </c>
      <c r="BI515" s="230">
        <f>IF(N515="nulová",J515,0)</f>
        <v>0</v>
      </c>
      <c r="BJ515" s="22" t="s">
        <v>134</v>
      </c>
      <c r="BK515" s="230">
        <f>ROUND(I515*H515,2)</f>
        <v>0</v>
      </c>
      <c r="BL515" s="22" t="s">
        <v>275</v>
      </c>
      <c r="BM515" s="22" t="s">
        <v>764</v>
      </c>
    </row>
    <row r="516" spans="2:47" s="1" customFormat="1" ht="13.5">
      <c r="B516" s="44"/>
      <c r="C516" s="72"/>
      <c r="D516" s="231" t="s">
        <v>136</v>
      </c>
      <c r="E516" s="72"/>
      <c r="F516" s="232" t="s">
        <v>763</v>
      </c>
      <c r="G516" s="72"/>
      <c r="H516" s="72"/>
      <c r="I516" s="189"/>
      <c r="J516" s="72"/>
      <c r="K516" s="72"/>
      <c r="L516" s="70"/>
      <c r="M516" s="233"/>
      <c r="N516" s="45"/>
      <c r="O516" s="45"/>
      <c r="P516" s="45"/>
      <c r="Q516" s="45"/>
      <c r="R516" s="45"/>
      <c r="S516" s="45"/>
      <c r="T516" s="93"/>
      <c r="AT516" s="22" t="s">
        <v>136</v>
      </c>
      <c r="AU516" s="22" t="s">
        <v>134</v>
      </c>
    </row>
    <row r="517" spans="2:51" s="12" customFormat="1" ht="13.5">
      <c r="B517" s="244"/>
      <c r="C517" s="245"/>
      <c r="D517" s="231" t="s">
        <v>142</v>
      </c>
      <c r="E517" s="245"/>
      <c r="F517" s="247" t="s">
        <v>765</v>
      </c>
      <c r="G517" s="245"/>
      <c r="H517" s="248">
        <v>49.39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AT517" s="254" t="s">
        <v>142</v>
      </c>
      <c r="AU517" s="254" t="s">
        <v>134</v>
      </c>
      <c r="AV517" s="12" t="s">
        <v>134</v>
      </c>
      <c r="AW517" s="12" t="s">
        <v>6</v>
      </c>
      <c r="AX517" s="12" t="s">
        <v>79</v>
      </c>
      <c r="AY517" s="254" t="s">
        <v>125</v>
      </c>
    </row>
    <row r="518" spans="2:65" s="1" customFormat="1" ht="14.4" customHeight="1">
      <c r="B518" s="44"/>
      <c r="C518" s="219" t="s">
        <v>766</v>
      </c>
      <c r="D518" s="219" t="s">
        <v>128</v>
      </c>
      <c r="E518" s="220" t="s">
        <v>767</v>
      </c>
      <c r="F518" s="221" t="s">
        <v>768</v>
      </c>
      <c r="G518" s="222" t="s">
        <v>131</v>
      </c>
      <c r="H518" s="223">
        <v>44.9</v>
      </c>
      <c r="I518" s="224"/>
      <c r="J518" s="225">
        <f>ROUND(I518*H518,2)</f>
        <v>0</v>
      </c>
      <c r="K518" s="221" t="s">
        <v>132</v>
      </c>
      <c r="L518" s="70"/>
      <c r="M518" s="226" t="s">
        <v>21</v>
      </c>
      <c r="N518" s="227" t="s">
        <v>43</v>
      </c>
      <c r="O518" s="45"/>
      <c r="P518" s="228">
        <f>O518*H518</f>
        <v>0</v>
      </c>
      <c r="Q518" s="228">
        <v>0.0003</v>
      </c>
      <c r="R518" s="228">
        <f>Q518*H518</f>
        <v>0.013469999999999998</v>
      </c>
      <c r="S518" s="228">
        <v>0</v>
      </c>
      <c r="T518" s="229">
        <f>S518*H518</f>
        <v>0</v>
      </c>
      <c r="AR518" s="22" t="s">
        <v>275</v>
      </c>
      <c r="AT518" s="22" t="s">
        <v>128</v>
      </c>
      <c r="AU518" s="22" t="s">
        <v>134</v>
      </c>
      <c r="AY518" s="22" t="s">
        <v>125</v>
      </c>
      <c r="BE518" s="230">
        <f>IF(N518="základní",J518,0)</f>
        <v>0</v>
      </c>
      <c r="BF518" s="230">
        <f>IF(N518="snížená",J518,0)</f>
        <v>0</v>
      </c>
      <c r="BG518" s="230">
        <f>IF(N518="zákl. přenesená",J518,0)</f>
        <v>0</v>
      </c>
      <c r="BH518" s="230">
        <f>IF(N518="sníž. přenesená",J518,0)</f>
        <v>0</v>
      </c>
      <c r="BI518" s="230">
        <f>IF(N518="nulová",J518,0)</f>
        <v>0</v>
      </c>
      <c r="BJ518" s="22" t="s">
        <v>134</v>
      </c>
      <c r="BK518" s="230">
        <f>ROUND(I518*H518,2)</f>
        <v>0</v>
      </c>
      <c r="BL518" s="22" t="s">
        <v>275</v>
      </c>
      <c r="BM518" s="22" t="s">
        <v>769</v>
      </c>
    </row>
    <row r="519" spans="2:47" s="1" customFormat="1" ht="13.5">
      <c r="B519" s="44"/>
      <c r="C519" s="72"/>
      <c r="D519" s="231" t="s">
        <v>136</v>
      </c>
      <c r="E519" s="72"/>
      <c r="F519" s="232" t="s">
        <v>770</v>
      </c>
      <c r="G519" s="72"/>
      <c r="H519" s="72"/>
      <c r="I519" s="189"/>
      <c r="J519" s="72"/>
      <c r="K519" s="72"/>
      <c r="L519" s="70"/>
      <c r="M519" s="233"/>
      <c r="N519" s="45"/>
      <c r="O519" s="45"/>
      <c r="P519" s="45"/>
      <c r="Q519" s="45"/>
      <c r="R519" s="45"/>
      <c r="S519" s="45"/>
      <c r="T519" s="93"/>
      <c r="AT519" s="22" t="s">
        <v>136</v>
      </c>
      <c r="AU519" s="22" t="s">
        <v>134</v>
      </c>
    </row>
    <row r="520" spans="2:65" s="1" customFormat="1" ht="14.4" customHeight="1">
      <c r="B520" s="44"/>
      <c r="C520" s="219" t="s">
        <v>771</v>
      </c>
      <c r="D520" s="219" t="s">
        <v>128</v>
      </c>
      <c r="E520" s="220" t="s">
        <v>772</v>
      </c>
      <c r="F520" s="221" t="s">
        <v>773</v>
      </c>
      <c r="G520" s="222" t="s">
        <v>522</v>
      </c>
      <c r="H520" s="223">
        <v>99</v>
      </c>
      <c r="I520" s="224"/>
      <c r="J520" s="225">
        <f>ROUND(I520*H520,2)</f>
        <v>0</v>
      </c>
      <c r="K520" s="221" t="s">
        <v>132</v>
      </c>
      <c r="L520" s="70"/>
      <c r="M520" s="226" t="s">
        <v>21</v>
      </c>
      <c r="N520" s="227" t="s">
        <v>43</v>
      </c>
      <c r="O520" s="45"/>
      <c r="P520" s="228">
        <f>O520*H520</f>
        <v>0</v>
      </c>
      <c r="Q520" s="228">
        <v>0.00018</v>
      </c>
      <c r="R520" s="228">
        <f>Q520*H520</f>
        <v>0.017820000000000003</v>
      </c>
      <c r="S520" s="228">
        <v>0</v>
      </c>
      <c r="T520" s="229">
        <f>S520*H520</f>
        <v>0</v>
      </c>
      <c r="AR520" s="22" t="s">
        <v>275</v>
      </c>
      <c r="AT520" s="22" t="s">
        <v>128</v>
      </c>
      <c r="AU520" s="22" t="s">
        <v>134</v>
      </c>
      <c r="AY520" s="22" t="s">
        <v>125</v>
      </c>
      <c r="BE520" s="230">
        <f>IF(N520="základní",J520,0)</f>
        <v>0</v>
      </c>
      <c r="BF520" s="230">
        <f>IF(N520="snížená",J520,0)</f>
        <v>0</v>
      </c>
      <c r="BG520" s="230">
        <f>IF(N520="zákl. přenesená",J520,0)</f>
        <v>0</v>
      </c>
      <c r="BH520" s="230">
        <f>IF(N520="sníž. přenesená",J520,0)</f>
        <v>0</v>
      </c>
      <c r="BI520" s="230">
        <f>IF(N520="nulová",J520,0)</f>
        <v>0</v>
      </c>
      <c r="BJ520" s="22" t="s">
        <v>134</v>
      </c>
      <c r="BK520" s="230">
        <f>ROUND(I520*H520,2)</f>
        <v>0</v>
      </c>
      <c r="BL520" s="22" t="s">
        <v>275</v>
      </c>
      <c r="BM520" s="22" t="s">
        <v>774</v>
      </c>
    </row>
    <row r="521" spans="2:47" s="1" customFormat="1" ht="13.5">
      <c r="B521" s="44"/>
      <c r="C521" s="72"/>
      <c r="D521" s="231" t="s">
        <v>136</v>
      </c>
      <c r="E521" s="72"/>
      <c r="F521" s="232" t="s">
        <v>775</v>
      </c>
      <c r="G521" s="72"/>
      <c r="H521" s="72"/>
      <c r="I521" s="189"/>
      <c r="J521" s="72"/>
      <c r="K521" s="72"/>
      <c r="L521" s="70"/>
      <c r="M521" s="233"/>
      <c r="N521" s="45"/>
      <c r="O521" s="45"/>
      <c r="P521" s="45"/>
      <c r="Q521" s="45"/>
      <c r="R521" s="45"/>
      <c r="S521" s="45"/>
      <c r="T521" s="93"/>
      <c r="AT521" s="22" t="s">
        <v>136</v>
      </c>
      <c r="AU521" s="22" t="s">
        <v>134</v>
      </c>
    </row>
    <row r="522" spans="2:51" s="12" customFormat="1" ht="13.5">
      <c r="B522" s="244"/>
      <c r="C522" s="245"/>
      <c r="D522" s="231" t="s">
        <v>142</v>
      </c>
      <c r="E522" s="246" t="s">
        <v>21</v>
      </c>
      <c r="F522" s="247" t="s">
        <v>776</v>
      </c>
      <c r="G522" s="245"/>
      <c r="H522" s="248">
        <v>8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AT522" s="254" t="s">
        <v>142</v>
      </c>
      <c r="AU522" s="254" t="s">
        <v>134</v>
      </c>
      <c r="AV522" s="12" t="s">
        <v>134</v>
      </c>
      <c r="AW522" s="12" t="s">
        <v>34</v>
      </c>
      <c r="AX522" s="12" t="s">
        <v>71</v>
      </c>
      <c r="AY522" s="254" t="s">
        <v>125</v>
      </c>
    </row>
    <row r="523" spans="2:51" s="12" customFormat="1" ht="13.5">
      <c r="B523" s="244"/>
      <c r="C523" s="245"/>
      <c r="D523" s="231" t="s">
        <v>142</v>
      </c>
      <c r="E523" s="246" t="s">
        <v>21</v>
      </c>
      <c r="F523" s="247" t="s">
        <v>777</v>
      </c>
      <c r="G523" s="245"/>
      <c r="H523" s="248">
        <v>20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AT523" s="254" t="s">
        <v>142</v>
      </c>
      <c r="AU523" s="254" t="s">
        <v>134</v>
      </c>
      <c r="AV523" s="12" t="s">
        <v>134</v>
      </c>
      <c r="AW523" s="12" t="s">
        <v>34</v>
      </c>
      <c r="AX523" s="12" t="s">
        <v>71</v>
      </c>
      <c r="AY523" s="254" t="s">
        <v>125</v>
      </c>
    </row>
    <row r="524" spans="2:51" s="12" customFormat="1" ht="13.5">
      <c r="B524" s="244"/>
      <c r="C524" s="245"/>
      <c r="D524" s="231" t="s">
        <v>142</v>
      </c>
      <c r="E524" s="246" t="s">
        <v>21</v>
      </c>
      <c r="F524" s="247" t="s">
        <v>778</v>
      </c>
      <c r="G524" s="245"/>
      <c r="H524" s="248">
        <v>12</v>
      </c>
      <c r="I524" s="249"/>
      <c r="J524" s="245"/>
      <c r="K524" s="245"/>
      <c r="L524" s="250"/>
      <c r="M524" s="251"/>
      <c r="N524" s="252"/>
      <c r="O524" s="252"/>
      <c r="P524" s="252"/>
      <c r="Q524" s="252"/>
      <c r="R524" s="252"/>
      <c r="S524" s="252"/>
      <c r="T524" s="253"/>
      <c r="AT524" s="254" t="s">
        <v>142</v>
      </c>
      <c r="AU524" s="254" t="s">
        <v>134</v>
      </c>
      <c r="AV524" s="12" t="s">
        <v>134</v>
      </c>
      <c r="AW524" s="12" t="s">
        <v>34</v>
      </c>
      <c r="AX524" s="12" t="s">
        <v>71</v>
      </c>
      <c r="AY524" s="254" t="s">
        <v>125</v>
      </c>
    </row>
    <row r="525" spans="2:51" s="12" customFormat="1" ht="13.5">
      <c r="B525" s="244"/>
      <c r="C525" s="245"/>
      <c r="D525" s="231" t="s">
        <v>142</v>
      </c>
      <c r="E525" s="246" t="s">
        <v>21</v>
      </c>
      <c r="F525" s="247" t="s">
        <v>779</v>
      </c>
      <c r="G525" s="245"/>
      <c r="H525" s="248">
        <v>8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AT525" s="254" t="s">
        <v>142</v>
      </c>
      <c r="AU525" s="254" t="s">
        <v>134</v>
      </c>
      <c r="AV525" s="12" t="s">
        <v>134</v>
      </c>
      <c r="AW525" s="12" t="s">
        <v>34</v>
      </c>
      <c r="AX525" s="12" t="s">
        <v>71</v>
      </c>
      <c r="AY525" s="254" t="s">
        <v>125</v>
      </c>
    </row>
    <row r="526" spans="2:51" s="12" customFormat="1" ht="13.5">
      <c r="B526" s="244"/>
      <c r="C526" s="245"/>
      <c r="D526" s="231" t="s">
        <v>142</v>
      </c>
      <c r="E526" s="246" t="s">
        <v>21</v>
      </c>
      <c r="F526" s="247" t="s">
        <v>780</v>
      </c>
      <c r="G526" s="245"/>
      <c r="H526" s="248">
        <v>4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142</v>
      </c>
      <c r="AU526" s="254" t="s">
        <v>134</v>
      </c>
      <c r="AV526" s="12" t="s">
        <v>134</v>
      </c>
      <c r="AW526" s="12" t="s">
        <v>34</v>
      </c>
      <c r="AX526" s="12" t="s">
        <v>71</v>
      </c>
      <c r="AY526" s="254" t="s">
        <v>125</v>
      </c>
    </row>
    <row r="527" spans="2:51" s="12" customFormat="1" ht="13.5">
      <c r="B527" s="244"/>
      <c r="C527" s="245"/>
      <c r="D527" s="231" t="s">
        <v>142</v>
      </c>
      <c r="E527" s="246" t="s">
        <v>21</v>
      </c>
      <c r="F527" s="247" t="s">
        <v>781</v>
      </c>
      <c r="G527" s="245"/>
      <c r="H527" s="248">
        <v>10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AT527" s="254" t="s">
        <v>142</v>
      </c>
      <c r="AU527" s="254" t="s">
        <v>134</v>
      </c>
      <c r="AV527" s="12" t="s">
        <v>134</v>
      </c>
      <c r="AW527" s="12" t="s">
        <v>34</v>
      </c>
      <c r="AX527" s="12" t="s">
        <v>71</v>
      </c>
      <c r="AY527" s="254" t="s">
        <v>125</v>
      </c>
    </row>
    <row r="528" spans="2:51" s="12" customFormat="1" ht="13.5">
      <c r="B528" s="244"/>
      <c r="C528" s="245"/>
      <c r="D528" s="231" t="s">
        <v>142</v>
      </c>
      <c r="E528" s="246" t="s">
        <v>21</v>
      </c>
      <c r="F528" s="247" t="s">
        <v>782</v>
      </c>
      <c r="G528" s="245"/>
      <c r="H528" s="248">
        <v>10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AT528" s="254" t="s">
        <v>142</v>
      </c>
      <c r="AU528" s="254" t="s">
        <v>134</v>
      </c>
      <c r="AV528" s="12" t="s">
        <v>134</v>
      </c>
      <c r="AW528" s="12" t="s">
        <v>34</v>
      </c>
      <c r="AX528" s="12" t="s">
        <v>71</v>
      </c>
      <c r="AY528" s="254" t="s">
        <v>125</v>
      </c>
    </row>
    <row r="529" spans="2:51" s="12" customFormat="1" ht="13.5">
      <c r="B529" s="244"/>
      <c r="C529" s="245"/>
      <c r="D529" s="231" t="s">
        <v>142</v>
      </c>
      <c r="E529" s="246" t="s">
        <v>21</v>
      </c>
      <c r="F529" s="247" t="s">
        <v>783</v>
      </c>
      <c r="G529" s="245"/>
      <c r="H529" s="248">
        <v>17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AT529" s="254" t="s">
        <v>142</v>
      </c>
      <c r="AU529" s="254" t="s">
        <v>134</v>
      </c>
      <c r="AV529" s="12" t="s">
        <v>134</v>
      </c>
      <c r="AW529" s="12" t="s">
        <v>34</v>
      </c>
      <c r="AX529" s="12" t="s">
        <v>71</v>
      </c>
      <c r="AY529" s="254" t="s">
        <v>125</v>
      </c>
    </row>
    <row r="530" spans="2:51" s="12" customFormat="1" ht="13.5">
      <c r="B530" s="244"/>
      <c r="C530" s="245"/>
      <c r="D530" s="231" t="s">
        <v>142</v>
      </c>
      <c r="E530" s="246" t="s">
        <v>21</v>
      </c>
      <c r="F530" s="247" t="s">
        <v>784</v>
      </c>
      <c r="G530" s="245"/>
      <c r="H530" s="248">
        <v>10</v>
      </c>
      <c r="I530" s="249"/>
      <c r="J530" s="245"/>
      <c r="K530" s="245"/>
      <c r="L530" s="250"/>
      <c r="M530" s="251"/>
      <c r="N530" s="252"/>
      <c r="O530" s="252"/>
      <c r="P530" s="252"/>
      <c r="Q530" s="252"/>
      <c r="R530" s="252"/>
      <c r="S530" s="252"/>
      <c r="T530" s="253"/>
      <c r="AT530" s="254" t="s">
        <v>142</v>
      </c>
      <c r="AU530" s="254" t="s">
        <v>134</v>
      </c>
      <c r="AV530" s="12" t="s">
        <v>134</v>
      </c>
      <c r="AW530" s="12" t="s">
        <v>34</v>
      </c>
      <c r="AX530" s="12" t="s">
        <v>71</v>
      </c>
      <c r="AY530" s="254" t="s">
        <v>125</v>
      </c>
    </row>
    <row r="531" spans="2:65" s="1" customFormat="1" ht="22.8" customHeight="1">
      <c r="B531" s="44"/>
      <c r="C531" s="219" t="s">
        <v>785</v>
      </c>
      <c r="D531" s="219" t="s">
        <v>128</v>
      </c>
      <c r="E531" s="220" t="s">
        <v>786</v>
      </c>
      <c r="F531" s="221" t="s">
        <v>787</v>
      </c>
      <c r="G531" s="222" t="s">
        <v>414</v>
      </c>
      <c r="H531" s="223">
        <v>137.1</v>
      </c>
      <c r="I531" s="224"/>
      <c r="J531" s="225">
        <f>ROUND(I531*H531,2)</f>
        <v>0</v>
      </c>
      <c r="K531" s="221" t="s">
        <v>132</v>
      </c>
      <c r="L531" s="70"/>
      <c r="M531" s="226" t="s">
        <v>21</v>
      </c>
      <c r="N531" s="227" t="s">
        <v>43</v>
      </c>
      <c r="O531" s="45"/>
      <c r="P531" s="228">
        <f>O531*H531</f>
        <v>0</v>
      </c>
      <c r="Q531" s="228">
        <v>0.00059</v>
      </c>
      <c r="R531" s="228">
        <f>Q531*H531</f>
        <v>0.080889</v>
      </c>
      <c r="S531" s="228">
        <v>0</v>
      </c>
      <c r="T531" s="229">
        <f>S531*H531</f>
        <v>0</v>
      </c>
      <c r="AR531" s="22" t="s">
        <v>275</v>
      </c>
      <c r="AT531" s="22" t="s">
        <v>128</v>
      </c>
      <c r="AU531" s="22" t="s">
        <v>134</v>
      </c>
      <c r="AY531" s="22" t="s">
        <v>125</v>
      </c>
      <c r="BE531" s="230">
        <f>IF(N531="základní",J531,0)</f>
        <v>0</v>
      </c>
      <c r="BF531" s="230">
        <f>IF(N531="snížená",J531,0)</f>
        <v>0</v>
      </c>
      <c r="BG531" s="230">
        <f>IF(N531="zákl. přenesená",J531,0)</f>
        <v>0</v>
      </c>
      <c r="BH531" s="230">
        <f>IF(N531="sníž. přenesená",J531,0)</f>
        <v>0</v>
      </c>
      <c r="BI531" s="230">
        <f>IF(N531="nulová",J531,0)</f>
        <v>0</v>
      </c>
      <c r="BJ531" s="22" t="s">
        <v>134</v>
      </c>
      <c r="BK531" s="230">
        <f>ROUND(I531*H531,2)</f>
        <v>0</v>
      </c>
      <c r="BL531" s="22" t="s">
        <v>275</v>
      </c>
      <c r="BM531" s="22" t="s">
        <v>788</v>
      </c>
    </row>
    <row r="532" spans="2:47" s="1" customFormat="1" ht="13.5">
      <c r="B532" s="44"/>
      <c r="C532" s="72"/>
      <c r="D532" s="231" t="s">
        <v>136</v>
      </c>
      <c r="E532" s="72"/>
      <c r="F532" s="232" t="s">
        <v>789</v>
      </c>
      <c r="G532" s="72"/>
      <c r="H532" s="72"/>
      <c r="I532" s="189"/>
      <c r="J532" s="72"/>
      <c r="K532" s="72"/>
      <c r="L532" s="70"/>
      <c r="M532" s="233"/>
      <c r="N532" s="45"/>
      <c r="O532" s="45"/>
      <c r="P532" s="45"/>
      <c r="Q532" s="45"/>
      <c r="R532" s="45"/>
      <c r="S532" s="45"/>
      <c r="T532" s="93"/>
      <c r="AT532" s="22" t="s">
        <v>136</v>
      </c>
      <c r="AU532" s="22" t="s">
        <v>134</v>
      </c>
    </row>
    <row r="533" spans="2:51" s="11" customFormat="1" ht="13.5">
      <c r="B533" s="234"/>
      <c r="C533" s="235"/>
      <c r="D533" s="231" t="s">
        <v>142</v>
      </c>
      <c r="E533" s="236" t="s">
        <v>21</v>
      </c>
      <c r="F533" s="237" t="s">
        <v>143</v>
      </c>
      <c r="G533" s="235"/>
      <c r="H533" s="236" t="s">
        <v>21</v>
      </c>
      <c r="I533" s="238"/>
      <c r="J533" s="235"/>
      <c r="K533" s="235"/>
      <c r="L533" s="239"/>
      <c r="M533" s="240"/>
      <c r="N533" s="241"/>
      <c r="O533" s="241"/>
      <c r="P533" s="241"/>
      <c r="Q533" s="241"/>
      <c r="R533" s="241"/>
      <c r="S533" s="241"/>
      <c r="T533" s="242"/>
      <c r="AT533" s="243" t="s">
        <v>142</v>
      </c>
      <c r="AU533" s="243" t="s">
        <v>134</v>
      </c>
      <c r="AV533" s="11" t="s">
        <v>79</v>
      </c>
      <c r="AW533" s="11" t="s">
        <v>34</v>
      </c>
      <c r="AX533" s="11" t="s">
        <v>71</v>
      </c>
      <c r="AY533" s="243" t="s">
        <v>125</v>
      </c>
    </row>
    <row r="534" spans="2:51" s="12" customFormat="1" ht="13.5">
      <c r="B534" s="244"/>
      <c r="C534" s="245"/>
      <c r="D534" s="231" t="s">
        <v>142</v>
      </c>
      <c r="E534" s="246" t="s">
        <v>21</v>
      </c>
      <c r="F534" s="247" t="s">
        <v>790</v>
      </c>
      <c r="G534" s="245"/>
      <c r="H534" s="248">
        <v>9.94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AT534" s="254" t="s">
        <v>142</v>
      </c>
      <c r="AU534" s="254" t="s">
        <v>134</v>
      </c>
      <c r="AV534" s="12" t="s">
        <v>134</v>
      </c>
      <c r="AW534" s="12" t="s">
        <v>34</v>
      </c>
      <c r="AX534" s="12" t="s">
        <v>71</v>
      </c>
      <c r="AY534" s="254" t="s">
        <v>125</v>
      </c>
    </row>
    <row r="535" spans="2:51" s="12" customFormat="1" ht="13.5">
      <c r="B535" s="244"/>
      <c r="C535" s="245"/>
      <c r="D535" s="231" t="s">
        <v>142</v>
      </c>
      <c r="E535" s="246" t="s">
        <v>21</v>
      </c>
      <c r="F535" s="247" t="s">
        <v>791</v>
      </c>
      <c r="G535" s="245"/>
      <c r="H535" s="248">
        <v>25.34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AT535" s="254" t="s">
        <v>142</v>
      </c>
      <c r="AU535" s="254" t="s">
        <v>134</v>
      </c>
      <c r="AV535" s="12" t="s">
        <v>134</v>
      </c>
      <c r="AW535" s="12" t="s">
        <v>34</v>
      </c>
      <c r="AX535" s="12" t="s">
        <v>71</v>
      </c>
      <c r="AY535" s="254" t="s">
        <v>125</v>
      </c>
    </row>
    <row r="536" spans="2:51" s="12" customFormat="1" ht="13.5">
      <c r="B536" s="244"/>
      <c r="C536" s="245"/>
      <c r="D536" s="231" t="s">
        <v>142</v>
      </c>
      <c r="E536" s="246" t="s">
        <v>21</v>
      </c>
      <c r="F536" s="247" t="s">
        <v>792</v>
      </c>
      <c r="G536" s="245"/>
      <c r="H536" s="248">
        <v>15.74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AT536" s="254" t="s">
        <v>142</v>
      </c>
      <c r="AU536" s="254" t="s">
        <v>134</v>
      </c>
      <c r="AV536" s="12" t="s">
        <v>134</v>
      </c>
      <c r="AW536" s="12" t="s">
        <v>34</v>
      </c>
      <c r="AX536" s="12" t="s">
        <v>71</v>
      </c>
      <c r="AY536" s="254" t="s">
        <v>125</v>
      </c>
    </row>
    <row r="537" spans="2:51" s="12" customFormat="1" ht="13.5">
      <c r="B537" s="244"/>
      <c r="C537" s="245"/>
      <c r="D537" s="231" t="s">
        <v>142</v>
      </c>
      <c r="E537" s="246" t="s">
        <v>21</v>
      </c>
      <c r="F537" s="247" t="s">
        <v>793</v>
      </c>
      <c r="G537" s="245"/>
      <c r="H537" s="248">
        <v>15.16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AT537" s="254" t="s">
        <v>142</v>
      </c>
      <c r="AU537" s="254" t="s">
        <v>134</v>
      </c>
      <c r="AV537" s="12" t="s">
        <v>134</v>
      </c>
      <c r="AW537" s="12" t="s">
        <v>34</v>
      </c>
      <c r="AX537" s="12" t="s">
        <v>71</v>
      </c>
      <c r="AY537" s="254" t="s">
        <v>125</v>
      </c>
    </row>
    <row r="538" spans="2:51" s="12" customFormat="1" ht="13.5">
      <c r="B538" s="244"/>
      <c r="C538" s="245"/>
      <c r="D538" s="231" t="s">
        <v>142</v>
      </c>
      <c r="E538" s="246" t="s">
        <v>21</v>
      </c>
      <c r="F538" s="247" t="s">
        <v>794</v>
      </c>
      <c r="G538" s="245"/>
      <c r="H538" s="248">
        <v>6.46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AT538" s="254" t="s">
        <v>142</v>
      </c>
      <c r="AU538" s="254" t="s">
        <v>134</v>
      </c>
      <c r="AV538" s="12" t="s">
        <v>134</v>
      </c>
      <c r="AW538" s="12" t="s">
        <v>34</v>
      </c>
      <c r="AX538" s="12" t="s">
        <v>71</v>
      </c>
      <c r="AY538" s="254" t="s">
        <v>125</v>
      </c>
    </row>
    <row r="539" spans="2:51" s="12" customFormat="1" ht="13.5">
      <c r="B539" s="244"/>
      <c r="C539" s="245"/>
      <c r="D539" s="231" t="s">
        <v>142</v>
      </c>
      <c r="E539" s="246" t="s">
        <v>21</v>
      </c>
      <c r="F539" s="247" t="s">
        <v>795</v>
      </c>
      <c r="G539" s="245"/>
      <c r="H539" s="248">
        <v>12.72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AT539" s="254" t="s">
        <v>142</v>
      </c>
      <c r="AU539" s="254" t="s">
        <v>134</v>
      </c>
      <c r="AV539" s="12" t="s">
        <v>134</v>
      </c>
      <c r="AW539" s="12" t="s">
        <v>34</v>
      </c>
      <c r="AX539" s="12" t="s">
        <v>71</v>
      </c>
      <c r="AY539" s="254" t="s">
        <v>125</v>
      </c>
    </row>
    <row r="540" spans="2:51" s="12" customFormat="1" ht="13.5">
      <c r="B540" s="244"/>
      <c r="C540" s="245"/>
      <c r="D540" s="231" t="s">
        <v>142</v>
      </c>
      <c r="E540" s="246" t="s">
        <v>21</v>
      </c>
      <c r="F540" s="247" t="s">
        <v>796</v>
      </c>
      <c r="G540" s="245"/>
      <c r="H540" s="248">
        <v>12.97</v>
      </c>
      <c r="I540" s="249"/>
      <c r="J540" s="245"/>
      <c r="K540" s="245"/>
      <c r="L540" s="250"/>
      <c r="M540" s="251"/>
      <c r="N540" s="252"/>
      <c r="O540" s="252"/>
      <c r="P540" s="252"/>
      <c r="Q540" s="252"/>
      <c r="R540" s="252"/>
      <c r="S540" s="252"/>
      <c r="T540" s="253"/>
      <c r="AT540" s="254" t="s">
        <v>142</v>
      </c>
      <c r="AU540" s="254" t="s">
        <v>134</v>
      </c>
      <c r="AV540" s="12" t="s">
        <v>134</v>
      </c>
      <c r="AW540" s="12" t="s">
        <v>34</v>
      </c>
      <c r="AX540" s="12" t="s">
        <v>71</v>
      </c>
      <c r="AY540" s="254" t="s">
        <v>125</v>
      </c>
    </row>
    <row r="541" spans="2:51" s="12" customFormat="1" ht="13.5">
      <c r="B541" s="244"/>
      <c r="C541" s="245"/>
      <c r="D541" s="231" t="s">
        <v>142</v>
      </c>
      <c r="E541" s="246" t="s">
        <v>21</v>
      </c>
      <c r="F541" s="247" t="s">
        <v>797</v>
      </c>
      <c r="G541" s="245"/>
      <c r="H541" s="248">
        <v>25.75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142</v>
      </c>
      <c r="AU541" s="254" t="s">
        <v>134</v>
      </c>
      <c r="AV541" s="12" t="s">
        <v>134</v>
      </c>
      <c r="AW541" s="12" t="s">
        <v>34</v>
      </c>
      <c r="AX541" s="12" t="s">
        <v>71</v>
      </c>
      <c r="AY541" s="254" t="s">
        <v>125</v>
      </c>
    </row>
    <row r="542" spans="2:51" s="12" customFormat="1" ht="13.5">
      <c r="B542" s="244"/>
      <c r="C542" s="245"/>
      <c r="D542" s="231" t="s">
        <v>142</v>
      </c>
      <c r="E542" s="246" t="s">
        <v>21</v>
      </c>
      <c r="F542" s="247" t="s">
        <v>798</v>
      </c>
      <c r="G542" s="245"/>
      <c r="H542" s="248">
        <v>13.02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AT542" s="254" t="s">
        <v>142</v>
      </c>
      <c r="AU542" s="254" t="s">
        <v>134</v>
      </c>
      <c r="AV542" s="12" t="s">
        <v>134</v>
      </c>
      <c r="AW542" s="12" t="s">
        <v>34</v>
      </c>
      <c r="AX542" s="12" t="s">
        <v>71</v>
      </c>
      <c r="AY542" s="254" t="s">
        <v>125</v>
      </c>
    </row>
    <row r="543" spans="2:65" s="1" customFormat="1" ht="22.8" customHeight="1">
      <c r="B543" s="44"/>
      <c r="C543" s="219" t="s">
        <v>799</v>
      </c>
      <c r="D543" s="219" t="s">
        <v>128</v>
      </c>
      <c r="E543" s="220" t="s">
        <v>800</v>
      </c>
      <c r="F543" s="221" t="s">
        <v>801</v>
      </c>
      <c r="G543" s="222" t="s">
        <v>131</v>
      </c>
      <c r="H543" s="223">
        <v>44.9</v>
      </c>
      <c r="I543" s="224"/>
      <c r="J543" s="225">
        <f>ROUND(I543*H543,2)</f>
        <v>0</v>
      </c>
      <c r="K543" s="221" t="s">
        <v>132</v>
      </c>
      <c r="L543" s="70"/>
      <c r="M543" s="226" t="s">
        <v>21</v>
      </c>
      <c r="N543" s="227" t="s">
        <v>43</v>
      </c>
      <c r="O543" s="45"/>
      <c r="P543" s="228">
        <f>O543*H543</f>
        <v>0</v>
      </c>
      <c r="Q543" s="228">
        <v>0.00715</v>
      </c>
      <c r="R543" s="228">
        <f>Q543*H543</f>
        <v>0.321035</v>
      </c>
      <c r="S543" s="228">
        <v>0</v>
      </c>
      <c r="T543" s="229">
        <f>S543*H543</f>
        <v>0</v>
      </c>
      <c r="AR543" s="22" t="s">
        <v>275</v>
      </c>
      <c r="AT543" s="22" t="s">
        <v>128</v>
      </c>
      <c r="AU543" s="22" t="s">
        <v>134</v>
      </c>
      <c r="AY543" s="22" t="s">
        <v>125</v>
      </c>
      <c r="BE543" s="230">
        <f>IF(N543="základní",J543,0)</f>
        <v>0</v>
      </c>
      <c r="BF543" s="230">
        <f>IF(N543="snížená",J543,0)</f>
        <v>0</v>
      </c>
      <c r="BG543" s="230">
        <f>IF(N543="zákl. přenesená",J543,0)</f>
        <v>0</v>
      </c>
      <c r="BH543" s="230">
        <f>IF(N543="sníž. přenesená",J543,0)</f>
        <v>0</v>
      </c>
      <c r="BI543" s="230">
        <f>IF(N543="nulová",J543,0)</f>
        <v>0</v>
      </c>
      <c r="BJ543" s="22" t="s">
        <v>134</v>
      </c>
      <c r="BK543" s="230">
        <f>ROUND(I543*H543,2)</f>
        <v>0</v>
      </c>
      <c r="BL543" s="22" t="s">
        <v>275</v>
      </c>
      <c r="BM543" s="22" t="s">
        <v>802</v>
      </c>
    </row>
    <row r="544" spans="2:47" s="1" customFormat="1" ht="13.5">
      <c r="B544" s="44"/>
      <c r="C544" s="72"/>
      <c r="D544" s="231" t="s">
        <v>136</v>
      </c>
      <c r="E544" s="72"/>
      <c r="F544" s="232" t="s">
        <v>803</v>
      </c>
      <c r="G544" s="72"/>
      <c r="H544" s="72"/>
      <c r="I544" s="189"/>
      <c r="J544" s="72"/>
      <c r="K544" s="72"/>
      <c r="L544" s="70"/>
      <c r="M544" s="233"/>
      <c r="N544" s="45"/>
      <c r="O544" s="45"/>
      <c r="P544" s="45"/>
      <c r="Q544" s="45"/>
      <c r="R544" s="45"/>
      <c r="S544" s="45"/>
      <c r="T544" s="93"/>
      <c r="AT544" s="22" t="s">
        <v>136</v>
      </c>
      <c r="AU544" s="22" t="s">
        <v>134</v>
      </c>
    </row>
    <row r="545" spans="2:65" s="1" customFormat="1" ht="22.8" customHeight="1">
      <c r="B545" s="44"/>
      <c r="C545" s="219" t="s">
        <v>804</v>
      </c>
      <c r="D545" s="219" t="s">
        <v>128</v>
      </c>
      <c r="E545" s="220" t="s">
        <v>805</v>
      </c>
      <c r="F545" s="221" t="s">
        <v>806</v>
      </c>
      <c r="G545" s="222" t="s">
        <v>265</v>
      </c>
      <c r="H545" s="223">
        <v>1.354</v>
      </c>
      <c r="I545" s="224"/>
      <c r="J545" s="225">
        <f>ROUND(I545*H545,2)</f>
        <v>0</v>
      </c>
      <c r="K545" s="221" t="s">
        <v>132</v>
      </c>
      <c r="L545" s="70"/>
      <c r="M545" s="226" t="s">
        <v>21</v>
      </c>
      <c r="N545" s="227" t="s">
        <v>43</v>
      </c>
      <c r="O545" s="45"/>
      <c r="P545" s="228">
        <f>O545*H545</f>
        <v>0</v>
      </c>
      <c r="Q545" s="228">
        <v>0</v>
      </c>
      <c r="R545" s="228">
        <f>Q545*H545</f>
        <v>0</v>
      </c>
      <c r="S545" s="228">
        <v>0</v>
      </c>
      <c r="T545" s="229">
        <f>S545*H545</f>
        <v>0</v>
      </c>
      <c r="AR545" s="22" t="s">
        <v>275</v>
      </c>
      <c r="AT545" s="22" t="s">
        <v>128</v>
      </c>
      <c r="AU545" s="22" t="s">
        <v>134</v>
      </c>
      <c r="AY545" s="22" t="s">
        <v>125</v>
      </c>
      <c r="BE545" s="230">
        <f>IF(N545="základní",J545,0)</f>
        <v>0</v>
      </c>
      <c r="BF545" s="230">
        <f>IF(N545="snížená",J545,0)</f>
        <v>0</v>
      </c>
      <c r="BG545" s="230">
        <f>IF(N545="zákl. přenesená",J545,0)</f>
        <v>0</v>
      </c>
      <c r="BH545" s="230">
        <f>IF(N545="sníž. přenesená",J545,0)</f>
        <v>0</v>
      </c>
      <c r="BI545" s="230">
        <f>IF(N545="nulová",J545,0)</f>
        <v>0</v>
      </c>
      <c r="BJ545" s="22" t="s">
        <v>134</v>
      </c>
      <c r="BK545" s="230">
        <f>ROUND(I545*H545,2)</f>
        <v>0</v>
      </c>
      <c r="BL545" s="22" t="s">
        <v>275</v>
      </c>
      <c r="BM545" s="22" t="s">
        <v>807</v>
      </c>
    </row>
    <row r="546" spans="2:47" s="1" customFormat="1" ht="13.5">
      <c r="B546" s="44"/>
      <c r="C546" s="72"/>
      <c r="D546" s="231" t="s">
        <v>136</v>
      </c>
      <c r="E546" s="72"/>
      <c r="F546" s="232" t="s">
        <v>808</v>
      </c>
      <c r="G546" s="72"/>
      <c r="H546" s="72"/>
      <c r="I546" s="189"/>
      <c r="J546" s="72"/>
      <c r="K546" s="72"/>
      <c r="L546" s="70"/>
      <c r="M546" s="233"/>
      <c r="N546" s="45"/>
      <c r="O546" s="45"/>
      <c r="P546" s="45"/>
      <c r="Q546" s="45"/>
      <c r="R546" s="45"/>
      <c r="S546" s="45"/>
      <c r="T546" s="93"/>
      <c r="AT546" s="22" t="s">
        <v>136</v>
      </c>
      <c r="AU546" s="22" t="s">
        <v>134</v>
      </c>
    </row>
    <row r="547" spans="2:65" s="1" customFormat="1" ht="22.8" customHeight="1">
      <c r="B547" s="44"/>
      <c r="C547" s="219" t="s">
        <v>809</v>
      </c>
      <c r="D547" s="219" t="s">
        <v>128</v>
      </c>
      <c r="E547" s="220" t="s">
        <v>810</v>
      </c>
      <c r="F547" s="221" t="s">
        <v>811</v>
      </c>
      <c r="G547" s="222" t="s">
        <v>265</v>
      </c>
      <c r="H547" s="223">
        <v>1.354</v>
      </c>
      <c r="I547" s="224"/>
      <c r="J547" s="225">
        <f>ROUND(I547*H547,2)</f>
        <v>0</v>
      </c>
      <c r="K547" s="221" t="s">
        <v>132</v>
      </c>
      <c r="L547" s="70"/>
      <c r="M547" s="226" t="s">
        <v>21</v>
      </c>
      <c r="N547" s="227" t="s">
        <v>43</v>
      </c>
      <c r="O547" s="45"/>
      <c r="P547" s="228">
        <f>O547*H547</f>
        <v>0</v>
      </c>
      <c r="Q547" s="228">
        <v>0</v>
      </c>
      <c r="R547" s="228">
        <f>Q547*H547</f>
        <v>0</v>
      </c>
      <c r="S547" s="228">
        <v>0</v>
      </c>
      <c r="T547" s="229">
        <f>S547*H547</f>
        <v>0</v>
      </c>
      <c r="AR547" s="22" t="s">
        <v>275</v>
      </c>
      <c r="AT547" s="22" t="s">
        <v>128</v>
      </c>
      <c r="AU547" s="22" t="s">
        <v>134</v>
      </c>
      <c r="AY547" s="22" t="s">
        <v>125</v>
      </c>
      <c r="BE547" s="230">
        <f>IF(N547="základní",J547,0)</f>
        <v>0</v>
      </c>
      <c r="BF547" s="230">
        <f>IF(N547="snížená",J547,0)</f>
        <v>0</v>
      </c>
      <c r="BG547" s="230">
        <f>IF(N547="zákl. přenesená",J547,0)</f>
        <v>0</v>
      </c>
      <c r="BH547" s="230">
        <f>IF(N547="sníž. přenesená",J547,0)</f>
        <v>0</v>
      </c>
      <c r="BI547" s="230">
        <f>IF(N547="nulová",J547,0)</f>
        <v>0</v>
      </c>
      <c r="BJ547" s="22" t="s">
        <v>134</v>
      </c>
      <c r="BK547" s="230">
        <f>ROUND(I547*H547,2)</f>
        <v>0</v>
      </c>
      <c r="BL547" s="22" t="s">
        <v>275</v>
      </c>
      <c r="BM547" s="22" t="s">
        <v>812</v>
      </c>
    </row>
    <row r="548" spans="2:47" s="1" customFormat="1" ht="13.5">
      <c r="B548" s="44"/>
      <c r="C548" s="72"/>
      <c r="D548" s="231" t="s">
        <v>136</v>
      </c>
      <c r="E548" s="72"/>
      <c r="F548" s="232" t="s">
        <v>813</v>
      </c>
      <c r="G548" s="72"/>
      <c r="H548" s="72"/>
      <c r="I548" s="189"/>
      <c r="J548" s="72"/>
      <c r="K548" s="72"/>
      <c r="L548" s="70"/>
      <c r="M548" s="233"/>
      <c r="N548" s="45"/>
      <c r="O548" s="45"/>
      <c r="P548" s="45"/>
      <c r="Q548" s="45"/>
      <c r="R548" s="45"/>
      <c r="S548" s="45"/>
      <c r="T548" s="93"/>
      <c r="AT548" s="22" t="s">
        <v>136</v>
      </c>
      <c r="AU548" s="22" t="s">
        <v>134</v>
      </c>
    </row>
    <row r="549" spans="2:63" s="10" customFormat="1" ht="29.85" customHeight="1">
      <c r="B549" s="203"/>
      <c r="C549" s="204"/>
      <c r="D549" s="205" t="s">
        <v>70</v>
      </c>
      <c r="E549" s="217" t="s">
        <v>814</v>
      </c>
      <c r="F549" s="217" t="s">
        <v>815</v>
      </c>
      <c r="G549" s="204"/>
      <c r="H549" s="204"/>
      <c r="I549" s="207"/>
      <c r="J549" s="218">
        <f>BK549</f>
        <v>0</v>
      </c>
      <c r="K549" s="204"/>
      <c r="L549" s="209"/>
      <c r="M549" s="210"/>
      <c r="N549" s="211"/>
      <c r="O549" s="211"/>
      <c r="P549" s="212">
        <f>SUM(P550:P688)</f>
        <v>0</v>
      </c>
      <c r="Q549" s="211"/>
      <c r="R549" s="212">
        <f>SUM(R550:R688)</f>
        <v>5.318089</v>
      </c>
      <c r="S549" s="211"/>
      <c r="T549" s="213">
        <f>SUM(T550:T688)</f>
        <v>0</v>
      </c>
      <c r="AR549" s="214" t="s">
        <v>134</v>
      </c>
      <c r="AT549" s="215" t="s">
        <v>70</v>
      </c>
      <c r="AU549" s="215" t="s">
        <v>79</v>
      </c>
      <c r="AY549" s="214" t="s">
        <v>125</v>
      </c>
      <c r="BK549" s="216">
        <f>SUM(BK550:BK688)</f>
        <v>0</v>
      </c>
    </row>
    <row r="550" spans="2:65" s="1" customFormat="1" ht="22.8" customHeight="1">
      <c r="B550" s="44"/>
      <c r="C550" s="219" t="s">
        <v>816</v>
      </c>
      <c r="D550" s="219" t="s">
        <v>128</v>
      </c>
      <c r="E550" s="220" t="s">
        <v>817</v>
      </c>
      <c r="F550" s="221" t="s">
        <v>818</v>
      </c>
      <c r="G550" s="222" t="s">
        <v>131</v>
      </c>
      <c r="H550" s="223">
        <v>213.032</v>
      </c>
      <c r="I550" s="224"/>
      <c r="J550" s="225">
        <f>ROUND(I550*H550,2)</f>
        <v>0</v>
      </c>
      <c r="K550" s="221" t="s">
        <v>132</v>
      </c>
      <c r="L550" s="70"/>
      <c r="M550" s="226" t="s">
        <v>21</v>
      </c>
      <c r="N550" s="227" t="s">
        <v>43</v>
      </c>
      <c r="O550" s="45"/>
      <c r="P550" s="228">
        <f>O550*H550</f>
        <v>0</v>
      </c>
      <c r="Q550" s="228">
        <v>0.003</v>
      </c>
      <c r="R550" s="228">
        <f>Q550*H550</f>
        <v>0.639096</v>
      </c>
      <c r="S550" s="228">
        <v>0</v>
      </c>
      <c r="T550" s="229">
        <f>S550*H550</f>
        <v>0</v>
      </c>
      <c r="AR550" s="22" t="s">
        <v>275</v>
      </c>
      <c r="AT550" s="22" t="s">
        <v>128</v>
      </c>
      <c r="AU550" s="22" t="s">
        <v>134</v>
      </c>
      <c r="AY550" s="22" t="s">
        <v>125</v>
      </c>
      <c r="BE550" s="230">
        <f>IF(N550="základní",J550,0)</f>
        <v>0</v>
      </c>
      <c r="BF550" s="230">
        <f>IF(N550="snížená",J550,0)</f>
        <v>0</v>
      </c>
      <c r="BG550" s="230">
        <f>IF(N550="zákl. přenesená",J550,0)</f>
        <v>0</v>
      </c>
      <c r="BH550" s="230">
        <f>IF(N550="sníž. přenesená",J550,0)</f>
        <v>0</v>
      </c>
      <c r="BI550" s="230">
        <f>IF(N550="nulová",J550,0)</f>
        <v>0</v>
      </c>
      <c r="BJ550" s="22" t="s">
        <v>134</v>
      </c>
      <c r="BK550" s="230">
        <f>ROUND(I550*H550,2)</f>
        <v>0</v>
      </c>
      <c r="BL550" s="22" t="s">
        <v>275</v>
      </c>
      <c r="BM550" s="22" t="s">
        <v>819</v>
      </c>
    </row>
    <row r="551" spans="2:47" s="1" customFormat="1" ht="13.5">
      <c r="B551" s="44"/>
      <c r="C551" s="72"/>
      <c r="D551" s="231" t="s">
        <v>136</v>
      </c>
      <c r="E551" s="72"/>
      <c r="F551" s="232" t="s">
        <v>820</v>
      </c>
      <c r="G551" s="72"/>
      <c r="H551" s="72"/>
      <c r="I551" s="189"/>
      <c r="J551" s="72"/>
      <c r="K551" s="72"/>
      <c r="L551" s="70"/>
      <c r="M551" s="233"/>
      <c r="N551" s="45"/>
      <c r="O551" s="45"/>
      <c r="P551" s="45"/>
      <c r="Q551" s="45"/>
      <c r="R551" s="45"/>
      <c r="S551" s="45"/>
      <c r="T551" s="93"/>
      <c r="AT551" s="22" t="s">
        <v>136</v>
      </c>
      <c r="AU551" s="22" t="s">
        <v>134</v>
      </c>
    </row>
    <row r="552" spans="2:51" s="12" customFormat="1" ht="13.5">
      <c r="B552" s="244"/>
      <c r="C552" s="245"/>
      <c r="D552" s="231" t="s">
        <v>142</v>
      </c>
      <c r="E552" s="246" t="s">
        <v>21</v>
      </c>
      <c r="F552" s="247" t="s">
        <v>340</v>
      </c>
      <c r="G552" s="245"/>
      <c r="H552" s="248">
        <v>30.32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AT552" s="254" t="s">
        <v>142</v>
      </c>
      <c r="AU552" s="254" t="s">
        <v>134</v>
      </c>
      <c r="AV552" s="12" t="s">
        <v>134</v>
      </c>
      <c r="AW552" s="12" t="s">
        <v>34</v>
      </c>
      <c r="AX552" s="12" t="s">
        <v>71</v>
      </c>
      <c r="AY552" s="254" t="s">
        <v>125</v>
      </c>
    </row>
    <row r="553" spans="2:51" s="12" customFormat="1" ht="13.5">
      <c r="B553" s="244"/>
      <c r="C553" s="245"/>
      <c r="D553" s="231" t="s">
        <v>142</v>
      </c>
      <c r="E553" s="246" t="s">
        <v>21</v>
      </c>
      <c r="F553" s="247" t="s">
        <v>341</v>
      </c>
      <c r="G553" s="245"/>
      <c r="H553" s="248">
        <v>-3.911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AT553" s="254" t="s">
        <v>142</v>
      </c>
      <c r="AU553" s="254" t="s">
        <v>134</v>
      </c>
      <c r="AV553" s="12" t="s">
        <v>134</v>
      </c>
      <c r="AW553" s="12" t="s">
        <v>34</v>
      </c>
      <c r="AX553" s="12" t="s">
        <v>71</v>
      </c>
      <c r="AY553" s="254" t="s">
        <v>125</v>
      </c>
    </row>
    <row r="554" spans="2:51" s="12" customFormat="1" ht="13.5">
      <c r="B554" s="244"/>
      <c r="C554" s="245"/>
      <c r="D554" s="231" t="s">
        <v>142</v>
      </c>
      <c r="E554" s="246" t="s">
        <v>21</v>
      </c>
      <c r="F554" s="247" t="s">
        <v>342</v>
      </c>
      <c r="G554" s="245"/>
      <c r="H554" s="248">
        <v>1.107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AT554" s="254" t="s">
        <v>142</v>
      </c>
      <c r="AU554" s="254" t="s">
        <v>134</v>
      </c>
      <c r="AV554" s="12" t="s">
        <v>134</v>
      </c>
      <c r="AW554" s="12" t="s">
        <v>34</v>
      </c>
      <c r="AX554" s="12" t="s">
        <v>71</v>
      </c>
      <c r="AY554" s="254" t="s">
        <v>125</v>
      </c>
    </row>
    <row r="555" spans="2:51" s="12" customFormat="1" ht="13.5">
      <c r="B555" s="244"/>
      <c r="C555" s="245"/>
      <c r="D555" s="231" t="s">
        <v>142</v>
      </c>
      <c r="E555" s="246" t="s">
        <v>21</v>
      </c>
      <c r="F555" s="247" t="s">
        <v>343</v>
      </c>
      <c r="G555" s="245"/>
      <c r="H555" s="248">
        <v>9.083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AT555" s="254" t="s">
        <v>142</v>
      </c>
      <c r="AU555" s="254" t="s">
        <v>134</v>
      </c>
      <c r="AV555" s="12" t="s">
        <v>134</v>
      </c>
      <c r="AW555" s="12" t="s">
        <v>34</v>
      </c>
      <c r="AX555" s="12" t="s">
        <v>71</v>
      </c>
      <c r="AY555" s="254" t="s">
        <v>125</v>
      </c>
    </row>
    <row r="556" spans="2:51" s="12" customFormat="1" ht="13.5">
      <c r="B556" s="244"/>
      <c r="C556" s="245"/>
      <c r="D556" s="231" t="s">
        <v>142</v>
      </c>
      <c r="E556" s="246" t="s">
        <v>21</v>
      </c>
      <c r="F556" s="247" t="s">
        <v>821</v>
      </c>
      <c r="G556" s="245"/>
      <c r="H556" s="248">
        <v>12.82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142</v>
      </c>
      <c r="AU556" s="254" t="s">
        <v>134</v>
      </c>
      <c r="AV556" s="12" t="s">
        <v>134</v>
      </c>
      <c r="AW556" s="12" t="s">
        <v>34</v>
      </c>
      <c r="AX556" s="12" t="s">
        <v>71</v>
      </c>
      <c r="AY556" s="254" t="s">
        <v>125</v>
      </c>
    </row>
    <row r="557" spans="2:51" s="12" customFormat="1" ht="13.5">
      <c r="B557" s="244"/>
      <c r="C557" s="245"/>
      <c r="D557" s="231" t="s">
        <v>142</v>
      </c>
      <c r="E557" s="246" t="s">
        <v>21</v>
      </c>
      <c r="F557" s="247" t="s">
        <v>822</v>
      </c>
      <c r="G557" s="245"/>
      <c r="H557" s="248">
        <v>-1.487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142</v>
      </c>
      <c r="AU557" s="254" t="s">
        <v>134</v>
      </c>
      <c r="AV557" s="12" t="s">
        <v>134</v>
      </c>
      <c r="AW557" s="12" t="s">
        <v>34</v>
      </c>
      <c r="AX557" s="12" t="s">
        <v>71</v>
      </c>
      <c r="AY557" s="254" t="s">
        <v>125</v>
      </c>
    </row>
    <row r="558" spans="2:51" s="12" customFormat="1" ht="13.5">
      <c r="B558" s="244"/>
      <c r="C558" s="245"/>
      <c r="D558" s="231" t="s">
        <v>142</v>
      </c>
      <c r="E558" s="246" t="s">
        <v>21</v>
      </c>
      <c r="F558" s="247" t="s">
        <v>823</v>
      </c>
      <c r="G558" s="245"/>
      <c r="H558" s="248">
        <v>0.22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AT558" s="254" t="s">
        <v>142</v>
      </c>
      <c r="AU558" s="254" t="s">
        <v>134</v>
      </c>
      <c r="AV558" s="12" t="s">
        <v>134</v>
      </c>
      <c r="AW558" s="12" t="s">
        <v>34</v>
      </c>
      <c r="AX558" s="12" t="s">
        <v>71</v>
      </c>
      <c r="AY558" s="254" t="s">
        <v>125</v>
      </c>
    </row>
    <row r="559" spans="2:51" s="12" customFormat="1" ht="13.5">
      <c r="B559" s="244"/>
      <c r="C559" s="245"/>
      <c r="D559" s="231" t="s">
        <v>142</v>
      </c>
      <c r="E559" s="246" t="s">
        <v>21</v>
      </c>
      <c r="F559" s="247" t="s">
        <v>824</v>
      </c>
      <c r="G559" s="245"/>
      <c r="H559" s="248">
        <v>25.44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AT559" s="254" t="s">
        <v>142</v>
      </c>
      <c r="AU559" s="254" t="s">
        <v>134</v>
      </c>
      <c r="AV559" s="12" t="s">
        <v>134</v>
      </c>
      <c r="AW559" s="12" t="s">
        <v>34</v>
      </c>
      <c r="AX559" s="12" t="s">
        <v>71</v>
      </c>
      <c r="AY559" s="254" t="s">
        <v>125</v>
      </c>
    </row>
    <row r="560" spans="2:51" s="12" customFormat="1" ht="13.5">
      <c r="B560" s="244"/>
      <c r="C560" s="245"/>
      <c r="D560" s="231" t="s">
        <v>142</v>
      </c>
      <c r="E560" s="246" t="s">
        <v>21</v>
      </c>
      <c r="F560" s="247" t="s">
        <v>825</v>
      </c>
      <c r="G560" s="245"/>
      <c r="H560" s="248">
        <v>-2.929</v>
      </c>
      <c r="I560" s="249"/>
      <c r="J560" s="245"/>
      <c r="K560" s="245"/>
      <c r="L560" s="250"/>
      <c r="M560" s="251"/>
      <c r="N560" s="252"/>
      <c r="O560" s="252"/>
      <c r="P560" s="252"/>
      <c r="Q560" s="252"/>
      <c r="R560" s="252"/>
      <c r="S560" s="252"/>
      <c r="T560" s="253"/>
      <c r="AT560" s="254" t="s">
        <v>142</v>
      </c>
      <c r="AU560" s="254" t="s">
        <v>134</v>
      </c>
      <c r="AV560" s="12" t="s">
        <v>134</v>
      </c>
      <c r="AW560" s="12" t="s">
        <v>34</v>
      </c>
      <c r="AX560" s="12" t="s">
        <v>71</v>
      </c>
      <c r="AY560" s="254" t="s">
        <v>125</v>
      </c>
    </row>
    <row r="561" spans="2:51" s="12" customFormat="1" ht="13.5">
      <c r="B561" s="244"/>
      <c r="C561" s="245"/>
      <c r="D561" s="231" t="s">
        <v>142</v>
      </c>
      <c r="E561" s="246" t="s">
        <v>21</v>
      </c>
      <c r="F561" s="247" t="s">
        <v>826</v>
      </c>
      <c r="G561" s="245"/>
      <c r="H561" s="248">
        <v>0.44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AT561" s="254" t="s">
        <v>142</v>
      </c>
      <c r="AU561" s="254" t="s">
        <v>134</v>
      </c>
      <c r="AV561" s="12" t="s">
        <v>134</v>
      </c>
      <c r="AW561" s="12" t="s">
        <v>34</v>
      </c>
      <c r="AX561" s="12" t="s">
        <v>71</v>
      </c>
      <c r="AY561" s="254" t="s">
        <v>125</v>
      </c>
    </row>
    <row r="562" spans="2:51" s="12" customFormat="1" ht="13.5">
      <c r="B562" s="244"/>
      <c r="C562" s="245"/>
      <c r="D562" s="231" t="s">
        <v>142</v>
      </c>
      <c r="E562" s="246" t="s">
        <v>21</v>
      </c>
      <c r="F562" s="247" t="s">
        <v>827</v>
      </c>
      <c r="G562" s="245"/>
      <c r="H562" s="248">
        <v>2.82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AT562" s="254" t="s">
        <v>142</v>
      </c>
      <c r="AU562" s="254" t="s">
        <v>134</v>
      </c>
      <c r="AV562" s="12" t="s">
        <v>134</v>
      </c>
      <c r="AW562" s="12" t="s">
        <v>34</v>
      </c>
      <c r="AX562" s="12" t="s">
        <v>71</v>
      </c>
      <c r="AY562" s="254" t="s">
        <v>125</v>
      </c>
    </row>
    <row r="563" spans="2:51" s="12" customFormat="1" ht="13.5">
      <c r="B563" s="244"/>
      <c r="C563" s="245"/>
      <c r="D563" s="231" t="s">
        <v>142</v>
      </c>
      <c r="E563" s="246" t="s">
        <v>21</v>
      </c>
      <c r="F563" s="247" t="s">
        <v>350</v>
      </c>
      <c r="G563" s="245"/>
      <c r="H563" s="248">
        <v>11.175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AT563" s="254" t="s">
        <v>142</v>
      </c>
      <c r="AU563" s="254" t="s">
        <v>134</v>
      </c>
      <c r="AV563" s="12" t="s">
        <v>134</v>
      </c>
      <c r="AW563" s="12" t="s">
        <v>34</v>
      </c>
      <c r="AX563" s="12" t="s">
        <v>71</v>
      </c>
      <c r="AY563" s="254" t="s">
        <v>125</v>
      </c>
    </row>
    <row r="564" spans="2:51" s="12" customFormat="1" ht="13.5">
      <c r="B564" s="244"/>
      <c r="C564" s="245"/>
      <c r="D564" s="231" t="s">
        <v>142</v>
      </c>
      <c r="E564" s="246" t="s">
        <v>21</v>
      </c>
      <c r="F564" s="247" t="s">
        <v>828</v>
      </c>
      <c r="G564" s="245"/>
      <c r="H564" s="248">
        <v>46.955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AT564" s="254" t="s">
        <v>142</v>
      </c>
      <c r="AU564" s="254" t="s">
        <v>134</v>
      </c>
      <c r="AV564" s="12" t="s">
        <v>134</v>
      </c>
      <c r="AW564" s="12" t="s">
        <v>34</v>
      </c>
      <c r="AX564" s="12" t="s">
        <v>71</v>
      </c>
      <c r="AY564" s="254" t="s">
        <v>125</v>
      </c>
    </row>
    <row r="565" spans="2:51" s="12" customFormat="1" ht="13.5">
      <c r="B565" s="244"/>
      <c r="C565" s="245"/>
      <c r="D565" s="231" t="s">
        <v>142</v>
      </c>
      <c r="E565" s="246" t="s">
        <v>21</v>
      </c>
      <c r="F565" s="247" t="s">
        <v>353</v>
      </c>
      <c r="G565" s="245"/>
      <c r="H565" s="248">
        <v>-4.831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AT565" s="254" t="s">
        <v>142</v>
      </c>
      <c r="AU565" s="254" t="s">
        <v>134</v>
      </c>
      <c r="AV565" s="12" t="s">
        <v>134</v>
      </c>
      <c r="AW565" s="12" t="s">
        <v>34</v>
      </c>
      <c r="AX565" s="12" t="s">
        <v>71</v>
      </c>
      <c r="AY565" s="254" t="s">
        <v>125</v>
      </c>
    </row>
    <row r="566" spans="2:51" s="12" customFormat="1" ht="13.5">
      <c r="B566" s="244"/>
      <c r="C566" s="245"/>
      <c r="D566" s="231" t="s">
        <v>142</v>
      </c>
      <c r="E566" s="246" t="s">
        <v>21</v>
      </c>
      <c r="F566" s="247" t="s">
        <v>354</v>
      </c>
      <c r="G566" s="245"/>
      <c r="H566" s="248">
        <v>0.118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142</v>
      </c>
      <c r="AU566" s="254" t="s">
        <v>134</v>
      </c>
      <c r="AV566" s="12" t="s">
        <v>134</v>
      </c>
      <c r="AW566" s="12" t="s">
        <v>34</v>
      </c>
      <c r="AX566" s="12" t="s">
        <v>71</v>
      </c>
      <c r="AY566" s="254" t="s">
        <v>125</v>
      </c>
    </row>
    <row r="567" spans="2:51" s="12" customFormat="1" ht="13.5">
      <c r="B567" s="244"/>
      <c r="C567" s="245"/>
      <c r="D567" s="231" t="s">
        <v>142</v>
      </c>
      <c r="E567" s="246" t="s">
        <v>21</v>
      </c>
      <c r="F567" s="247" t="s">
        <v>355</v>
      </c>
      <c r="G567" s="245"/>
      <c r="H567" s="248">
        <v>2.813</v>
      </c>
      <c r="I567" s="249"/>
      <c r="J567" s="245"/>
      <c r="K567" s="245"/>
      <c r="L567" s="250"/>
      <c r="M567" s="251"/>
      <c r="N567" s="252"/>
      <c r="O567" s="252"/>
      <c r="P567" s="252"/>
      <c r="Q567" s="252"/>
      <c r="R567" s="252"/>
      <c r="S567" s="252"/>
      <c r="T567" s="253"/>
      <c r="AT567" s="254" t="s">
        <v>142</v>
      </c>
      <c r="AU567" s="254" t="s">
        <v>134</v>
      </c>
      <c r="AV567" s="12" t="s">
        <v>134</v>
      </c>
      <c r="AW567" s="12" t="s">
        <v>34</v>
      </c>
      <c r="AX567" s="12" t="s">
        <v>71</v>
      </c>
      <c r="AY567" s="254" t="s">
        <v>125</v>
      </c>
    </row>
    <row r="568" spans="2:51" s="12" customFormat="1" ht="13.5">
      <c r="B568" s="244"/>
      <c r="C568" s="245"/>
      <c r="D568" s="231" t="s">
        <v>142</v>
      </c>
      <c r="E568" s="246" t="s">
        <v>21</v>
      </c>
      <c r="F568" s="247" t="s">
        <v>829</v>
      </c>
      <c r="G568" s="245"/>
      <c r="H568" s="248">
        <v>51.5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AT568" s="254" t="s">
        <v>142</v>
      </c>
      <c r="AU568" s="254" t="s">
        <v>134</v>
      </c>
      <c r="AV568" s="12" t="s">
        <v>134</v>
      </c>
      <c r="AW568" s="12" t="s">
        <v>34</v>
      </c>
      <c r="AX568" s="12" t="s">
        <v>71</v>
      </c>
      <c r="AY568" s="254" t="s">
        <v>125</v>
      </c>
    </row>
    <row r="569" spans="2:51" s="12" customFormat="1" ht="13.5">
      <c r="B569" s="244"/>
      <c r="C569" s="245"/>
      <c r="D569" s="231" t="s">
        <v>142</v>
      </c>
      <c r="E569" s="246" t="s">
        <v>21</v>
      </c>
      <c r="F569" s="247" t="s">
        <v>830</v>
      </c>
      <c r="G569" s="245"/>
      <c r="H569" s="248">
        <v>-6.181</v>
      </c>
      <c r="I569" s="249"/>
      <c r="J569" s="245"/>
      <c r="K569" s="245"/>
      <c r="L569" s="250"/>
      <c r="M569" s="251"/>
      <c r="N569" s="252"/>
      <c r="O569" s="252"/>
      <c r="P569" s="252"/>
      <c r="Q569" s="252"/>
      <c r="R569" s="252"/>
      <c r="S569" s="252"/>
      <c r="T569" s="253"/>
      <c r="AT569" s="254" t="s">
        <v>142</v>
      </c>
      <c r="AU569" s="254" t="s">
        <v>134</v>
      </c>
      <c r="AV569" s="12" t="s">
        <v>134</v>
      </c>
      <c r="AW569" s="12" t="s">
        <v>34</v>
      </c>
      <c r="AX569" s="12" t="s">
        <v>71</v>
      </c>
      <c r="AY569" s="254" t="s">
        <v>125</v>
      </c>
    </row>
    <row r="570" spans="2:51" s="12" customFormat="1" ht="13.5">
      <c r="B570" s="244"/>
      <c r="C570" s="245"/>
      <c r="D570" s="231" t="s">
        <v>142</v>
      </c>
      <c r="E570" s="246" t="s">
        <v>21</v>
      </c>
      <c r="F570" s="247" t="s">
        <v>358</v>
      </c>
      <c r="G570" s="245"/>
      <c r="H570" s="248">
        <v>6.9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AT570" s="254" t="s">
        <v>142</v>
      </c>
      <c r="AU570" s="254" t="s">
        <v>134</v>
      </c>
      <c r="AV570" s="12" t="s">
        <v>134</v>
      </c>
      <c r="AW570" s="12" t="s">
        <v>34</v>
      </c>
      <c r="AX570" s="12" t="s">
        <v>71</v>
      </c>
      <c r="AY570" s="254" t="s">
        <v>125</v>
      </c>
    </row>
    <row r="571" spans="2:51" s="12" customFormat="1" ht="13.5">
      <c r="B571" s="244"/>
      <c r="C571" s="245"/>
      <c r="D571" s="231" t="s">
        <v>142</v>
      </c>
      <c r="E571" s="246" t="s">
        <v>21</v>
      </c>
      <c r="F571" s="247" t="s">
        <v>831</v>
      </c>
      <c r="G571" s="245"/>
      <c r="H571" s="248">
        <v>5.048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AT571" s="254" t="s">
        <v>142</v>
      </c>
      <c r="AU571" s="254" t="s">
        <v>134</v>
      </c>
      <c r="AV571" s="12" t="s">
        <v>134</v>
      </c>
      <c r="AW571" s="12" t="s">
        <v>34</v>
      </c>
      <c r="AX571" s="12" t="s">
        <v>71</v>
      </c>
      <c r="AY571" s="254" t="s">
        <v>125</v>
      </c>
    </row>
    <row r="572" spans="2:51" s="12" customFormat="1" ht="13.5">
      <c r="B572" s="244"/>
      <c r="C572" s="245"/>
      <c r="D572" s="231" t="s">
        <v>142</v>
      </c>
      <c r="E572" s="246" t="s">
        <v>21</v>
      </c>
      <c r="F572" s="247" t="s">
        <v>360</v>
      </c>
      <c r="G572" s="245"/>
      <c r="H572" s="248">
        <v>5.7</v>
      </c>
      <c r="I572" s="249"/>
      <c r="J572" s="245"/>
      <c r="K572" s="245"/>
      <c r="L572" s="250"/>
      <c r="M572" s="251"/>
      <c r="N572" s="252"/>
      <c r="O572" s="252"/>
      <c r="P572" s="252"/>
      <c r="Q572" s="252"/>
      <c r="R572" s="252"/>
      <c r="S572" s="252"/>
      <c r="T572" s="253"/>
      <c r="AT572" s="254" t="s">
        <v>142</v>
      </c>
      <c r="AU572" s="254" t="s">
        <v>134</v>
      </c>
      <c r="AV572" s="12" t="s">
        <v>134</v>
      </c>
      <c r="AW572" s="12" t="s">
        <v>34</v>
      </c>
      <c r="AX572" s="12" t="s">
        <v>71</v>
      </c>
      <c r="AY572" s="254" t="s">
        <v>125</v>
      </c>
    </row>
    <row r="573" spans="2:51" s="12" customFormat="1" ht="13.5">
      <c r="B573" s="244"/>
      <c r="C573" s="245"/>
      <c r="D573" s="231" t="s">
        <v>142</v>
      </c>
      <c r="E573" s="246" t="s">
        <v>21</v>
      </c>
      <c r="F573" s="247" t="s">
        <v>361</v>
      </c>
      <c r="G573" s="245"/>
      <c r="H573" s="248">
        <v>2.775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AT573" s="254" t="s">
        <v>142</v>
      </c>
      <c r="AU573" s="254" t="s">
        <v>134</v>
      </c>
      <c r="AV573" s="12" t="s">
        <v>134</v>
      </c>
      <c r="AW573" s="12" t="s">
        <v>34</v>
      </c>
      <c r="AX573" s="12" t="s">
        <v>71</v>
      </c>
      <c r="AY573" s="254" t="s">
        <v>125</v>
      </c>
    </row>
    <row r="574" spans="2:51" s="12" customFormat="1" ht="13.5">
      <c r="B574" s="244"/>
      <c r="C574" s="245"/>
      <c r="D574" s="231" t="s">
        <v>142</v>
      </c>
      <c r="E574" s="246" t="s">
        <v>21</v>
      </c>
      <c r="F574" s="247" t="s">
        <v>362</v>
      </c>
      <c r="G574" s="245"/>
      <c r="H574" s="248">
        <v>20.737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AT574" s="254" t="s">
        <v>142</v>
      </c>
      <c r="AU574" s="254" t="s">
        <v>134</v>
      </c>
      <c r="AV574" s="12" t="s">
        <v>134</v>
      </c>
      <c r="AW574" s="12" t="s">
        <v>34</v>
      </c>
      <c r="AX574" s="12" t="s">
        <v>71</v>
      </c>
      <c r="AY574" s="254" t="s">
        <v>125</v>
      </c>
    </row>
    <row r="575" spans="2:51" s="12" customFormat="1" ht="13.5">
      <c r="B575" s="244"/>
      <c r="C575" s="245"/>
      <c r="D575" s="231" t="s">
        <v>142</v>
      </c>
      <c r="E575" s="246" t="s">
        <v>21</v>
      </c>
      <c r="F575" s="247" t="s">
        <v>363</v>
      </c>
      <c r="G575" s="245"/>
      <c r="H575" s="248">
        <v>-3.6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142</v>
      </c>
      <c r="AU575" s="254" t="s">
        <v>134</v>
      </c>
      <c r="AV575" s="12" t="s">
        <v>134</v>
      </c>
      <c r="AW575" s="12" t="s">
        <v>34</v>
      </c>
      <c r="AX575" s="12" t="s">
        <v>71</v>
      </c>
      <c r="AY575" s="254" t="s">
        <v>125</v>
      </c>
    </row>
    <row r="576" spans="2:65" s="1" customFormat="1" ht="22.8" customHeight="1">
      <c r="B576" s="44"/>
      <c r="C576" s="258" t="s">
        <v>832</v>
      </c>
      <c r="D576" s="258" t="s">
        <v>617</v>
      </c>
      <c r="E576" s="259" t="s">
        <v>833</v>
      </c>
      <c r="F576" s="260" t="s">
        <v>834</v>
      </c>
      <c r="G576" s="261" t="s">
        <v>131</v>
      </c>
      <c r="H576" s="262">
        <v>234.335</v>
      </c>
      <c r="I576" s="263"/>
      <c r="J576" s="264">
        <f>ROUND(I576*H576,2)</f>
        <v>0</v>
      </c>
      <c r="K576" s="260" t="s">
        <v>132</v>
      </c>
      <c r="L576" s="265"/>
      <c r="M576" s="266" t="s">
        <v>21</v>
      </c>
      <c r="N576" s="267" t="s">
        <v>43</v>
      </c>
      <c r="O576" s="45"/>
      <c r="P576" s="228">
        <f>O576*H576</f>
        <v>0</v>
      </c>
      <c r="Q576" s="228">
        <v>0.0126</v>
      </c>
      <c r="R576" s="228">
        <f>Q576*H576</f>
        <v>2.952621</v>
      </c>
      <c r="S576" s="228">
        <v>0</v>
      </c>
      <c r="T576" s="229">
        <f>S576*H576</f>
        <v>0</v>
      </c>
      <c r="AR576" s="22" t="s">
        <v>591</v>
      </c>
      <c r="AT576" s="22" t="s">
        <v>617</v>
      </c>
      <c r="AU576" s="22" t="s">
        <v>134</v>
      </c>
      <c r="AY576" s="22" t="s">
        <v>125</v>
      </c>
      <c r="BE576" s="230">
        <f>IF(N576="základní",J576,0)</f>
        <v>0</v>
      </c>
      <c r="BF576" s="230">
        <f>IF(N576="snížená",J576,0)</f>
        <v>0</v>
      </c>
      <c r="BG576" s="230">
        <f>IF(N576="zákl. přenesená",J576,0)</f>
        <v>0</v>
      </c>
      <c r="BH576" s="230">
        <f>IF(N576="sníž. přenesená",J576,0)</f>
        <v>0</v>
      </c>
      <c r="BI576" s="230">
        <f>IF(N576="nulová",J576,0)</f>
        <v>0</v>
      </c>
      <c r="BJ576" s="22" t="s">
        <v>134</v>
      </c>
      <c r="BK576" s="230">
        <f>ROUND(I576*H576,2)</f>
        <v>0</v>
      </c>
      <c r="BL576" s="22" t="s">
        <v>275</v>
      </c>
      <c r="BM576" s="22" t="s">
        <v>835</v>
      </c>
    </row>
    <row r="577" spans="2:47" s="1" customFormat="1" ht="13.5">
      <c r="B577" s="44"/>
      <c r="C577" s="72"/>
      <c r="D577" s="231" t="s">
        <v>136</v>
      </c>
      <c r="E577" s="72"/>
      <c r="F577" s="232" t="s">
        <v>834</v>
      </c>
      <c r="G577" s="72"/>
      <c r="H577" s="72"/>
      <c r="I577" s="189"/>
      <c r="J577" s="72"/>
      <c r="K577" s="72"/>
      <c r="L577" s="70"/>
      <c r="M577" s="233"/>
      <c r="N577" s="45"/>
      <c r="O577" s="45"/>
      <c r="P577" s="45"/>
      <c r="Q577" s="45"/>
      <c r="R577" s="45"/>
      <c r="S577" s="45"/>
      <c r="T577" s="93"/>
      <c r="AT577" s="22" t="s">
        <v>136</v>
      </c>
      <c r="AU577" s="22" t="s">
        <v>134</v>
      </c>
    </row>
    <row r="578" spans="2:51" s="12" customFormat="1" ht="13.5">
      <c r="B578" s="244"/>
      <c r="C578" s="245"/>
      <c r="D578" s="231" t="s">
        <v>142</v>
      </c>
      <c r="E578" s="245"/>
      <c r="F578" s="247" t="s">
        <v>836</v>
      </c>
      <c r="G578" s="245"/>
      <c r="H578" s="248">
        <v>234.335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142</v>
      </c>
      <c r="AU578" s="254" t="s">
        <v>134</v>
      </c>
      <c r="AV578" s="12" t="s">
        <v>134</v>
      </c>
      <c r="AW578" s="12" t="s">
        <v>6</v>
      </c>
      <c r="AX578" s="12" t="s">
        <v>79</v>
      </c>
      <c r="AY578" s="254" t="s">
        <v>125</v>
      </c>
    </row>
    <row r="579" spans="2:65" s="1" customFormat="1" ht="22.8" customHeight="1">
      <c r="B579" s="44"/>
      <c r="C579" s="219" t="s">
        <v>837</v>
      </c>
      <c r="D579" s="219" t="s">
        <v>128</v>
      </c>
      <c r="E579" s="220" t="s">
        <v>838</v>
      </c>
      <c r="F579" s="221" t="s">
        <v>839</v>
      </c>
      <c r="G579" s="222" t="s">
        <v>131</v>
      </c>
      <c r="H579" s="223">
        <v>94.871</v>
      </c>
      <c r="I579" s="224"/>
      <c r="J579" s="225">
        <f>ROUND(I579*H579,2)</f>
        <v>0</v>
      </c>
      <c r="K579" s="221" t="s">
        <v>132</v>
      </c>
      <c r="L579" s="70"/>
      <c r="M579" s="226" t="s">
        <v>21</v>
      </c>
      <c r="N579" s="227" t="s">
        <v>43</v>
      </c>
      <c r="O579" s="45"/>
      <c r="P579" s="228">
        <f>O579*H579</f>
        <v>0</v>
      </c>
      <c r="Q579" s="228">
        <v>0.0032</v>
      </c>
      <c r="R579" s="228">
        <f>Q579*H579</f>
        <v>0.3035872</v>
      </c>
      <c r="S579" s="228">
        <v>0</v>
      </c>
      <c r="T579" s="229">
        <f>S579*H579</f>
        <v>0</v>
      </c>
      <c r="AR579" s="22" t="s">
        <v>275</v>
      </c>
      <c r="AT579" s="22" t="s">
        <v>128</v>
      </c>
      <c r="AU579" s="22" t="s">
        <v>134</v>
      </c>
      <c r="AY579" s="22" t="s">
        <v>125</v>
      </c>
      <c r="BE579" s="230">
        <f>IF(N579="základní",J579,0)</f>
        <v>0</v>
      </c>
      <c r="BF579" s="230">
        <f>IF(N579="snížená",J579,0)</f>
        <v>0</v>
      </c>
      <c r="BG579" s="230">
        <f>IF(N579="zákl. přenesená",J579,0)</f>
        <v>0</v>
      </c>
      <c r="BH579" s="230">
        <f>IF(N579="sníž. přenesená",J579,0)</f>
        <v>0</v>
      </c>
      <c r="BI579" s="230">
        <f>IF(N579="nulová",J579,0)</f>
        <v>0</v>
      </c>
      <c r="BJ579" s="22" t="s">
        <v>134</v>
      </c>
      <c r="BK579" s="230">
        <f>ROUND(I579*H579,2)</f>
        <v>0</v>
      </c>
      <c r="BL579" s="22" t="s">
        <v>275</v>
      </c>
      <c r="BM579" s="22" t="s">
        <v>840</v>
      </c>
    </row>
    <row r="580" spans="2:47" s="1" customFormat="1" ht="13.5">
      <c r="B580" s="44"/>
      <c r="C580" s="72"/>
      <c r="D580" s="231" t="s">
        <v>136</v>
      </c>
      <c r="E580" s="72"/>
      <c r="F580" s="232" t="s">
        <v>841</v>
      </c>
      <c r="G580" s="72"/>
      <c r="H580" s="72"/>
      <c r="I580" s="189"/>
      <c r="J580" s="72"/>
      <c r="K580" s="72"/>
      <c r="L580" s="70"/>
      <c r="M580" s="233"/>
      <c r="N580" s="45"/>
      <c r="O580" s="45"/>
      <c r="P580" s="45"/>
      <c r="Q580" s="45"/>
      <c r="R580" s="45"/>
      <c r="S580" s="45"/>
      <c r="T580" s="93"/>
      <c r="AT580" s="22" t="s">
        <v>136</v>
      </c>
      <c r="AU580" s="22" t="s">
        <v>134</v>
      </c>
    </row>
    <row r="581" spans="2:51" s="11" customFormat="1" ht="13.5">
      <c r="B581" s="234"/>
      <c r="C581" s="235"/>
      <c r="D581" s="231" t="s">
        <v>142</v>
      </c>
      <c r="E581" s="236" t="s">
        <v>21</v>
      </c>
      <c r="F581" s="237" t="s">
        <v>143</v>
      </c>
      <c r="G581" s="235"/>
      <c r="H581" s="236" t="s">
        <v>21</v>
      </c>
      <c r="I581" s="238"/>
      <c r="J581" s="235"/>
      <c r="K581" s="235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142</v>
      </c>
      <c r="AU581" s="243" t="s">
        <v>134</v>
      </c>
      <c r="AV581" s="11" t="s">
        <v>79</v>
      </c>
      <c r="AW581" s="11" t="s">
        <v>34</v>
      </c>
      <c r="AX581" s="11" t="s">
        <v>71</v>
      </c>
      <c r="AY581" s="243" t="s">
        <v>125</v>
      </c>
    </row>
    <row r="582" spans="2:51" s="12" customFormat="1" ht="13.5">
      <c r="B582" s="244"/>
      <c r="C582" s="245"/>
      <c r="D582" s="231" t="s">
        <v>142</v>
      </c>
      <c r="E582" s="246" t="s">
        <v>21</v>
      </c>
      <c r="F582" s="247" t="s">
        <v>329</v>
      </c>
      <c r="G582" s="245"/>
      <c r="H582" s="248">
        <v>9.212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AT582" s="254" t="s">
        <v>142</v>
      </c>
      <c r="AU582" s="254" t="s">
        <v>134</v>
      </c>
      <c r="AV582" s="12" t="s">
        <v>134</v>
      </c>
      <c r="AW582" s="12" t="s">
        <v>34</v>
      </c>
      <c r="AX582" s="12" t="s">
        <v>71</v>
      </c>
      <c r="AY582" s="254" t="s">
        <v>125</v>
      </c>
    </row>
    <row r="583" spans="2:51" s="12" customFormat="1" ht="13.5">
      <c r="B583" s="244"/>
      <c r="C583" s="245"/>
      <c r="D583" s="231" t="s">
        <v>142</v>
      </c>
      <c r="E583" s="246" t="s">
        <v>21</v>
      </c>
      <c r="F583" s="247" t="s">
        <v>330</v>
      </c>
      <c r="G583" s="245"/>
      <c r="H583" s="248">
        <v>-1.388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142</v>
      </c>
      <c r="AU583" s="254" t="s">
        <v>134</v>
      </c>
      <c r="AV583" s="12" t="s">
        <v>134</v>
      </c>
      <c r="AW583" s="12" t="s">
        <v>34</v>
      </c>
      <c r="AX583" s="12" t="s">
        <v>71</v>
      </c>
      <c r="AY583" s="254" t="s">
        <v>125</v>
      </c>
    </row>
    <row r="584" spans="2:51" s="12" customFormat="1" ht="13.5">
      <c r="B584" s="244"/>
      <c r="C584" s="245"/>
      <c r="D584" s="231" t="s">
        <v>142</v>
      </c>
      <c r="E584" s="246" t="s">
        <v>21</v>
      </c>
      <c r="F584" s="247" t="s">
        <v>331</v>
      </c>
      <c r="G584" s="245"/>
      <c r="H584" s="248">
        <v>1.586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142</v>
      </c>
      <c r="AU584" s="254" t="s">
        <v>134</v>
      </c>
      <c r="AV584" s="12" t="s">
        <v>134</v>
      </c>
      <c r="AW584" s="12" t="s">
        <v>34</v>
      </c>
      <c r="AX584" s="12" t="s">
        <v>71</v>
      </c>
      <c r="AY584" s="254" t="s">
        <v>125</v>
      </c>
    </row>
    <row r="585" spans="2:51" s="12" customFormat="1" ht="13.5">
      <c r="B585" s="244"/>
      <c r="C585" s="245"/>
      <c r="D585" s="231" t="s">
        <v>142</v>
      </c>
      <c r="E585" s="246" t="s">
        <v>21</v>
      </c>
      <c r="F585" s="247" t="s">
        <v>842</v>
      </c>
      <c r="G585" s="245"/>
      <c r="H585" s="248">
        <v>19.88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142</v>
      </c>
      <c r="AU585" s="254" t="s">
        <v>134</v>
      </c>
      <c r="AV585" s="12" t="s">
        <v>134</v>
      </c>
      <c r="AW585" s="12" t="s">
        <v>34</v>
      </c>
      <c r="AX585" s="12" t="s">
        <v>71</v>
      </c>
      <c r="AY585" s="254" t="s">
        <v>125</v>
      </c>
    </row>
    <row r="586" spans="2:51" s="12" customFormat="1" ht="13.5">
      <c r="B586" s="244"/>
      <c r="C586" s="245"/>
      <c r="D586" s="231" t="s">
        <v>142</v>
      </c>
      <c r="E586" s="246" t="s">
        <v>21</v>
      </c>
      <c r="F586" s="247" t="s">
        <v>363</v>
      </c>
      <c r="G586" s="245"/>
      <c r="H586" s="248">
        <v>-3.6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142</v>
      </c>
      <c r="AU586" s="254" t="s">
        <v>134</v>
      </c>
      <c r="AV586" s="12" t="s">
        <v>134</v>
      </c>
      <c r="AW586" s="12" t="s">
        <v>34</v>
      </c>
      <c r="AX586" s="12" t="s">
        <v>71</v>
      </c>
      <c r="AY586" s="254" t="s">
        <v>125</v>
      </c>
    </row>
    <row r="587" spans="2:51" s="12" customFormat="1" ht="13.5">
      <c r="B587" s="244"/>
      <c r="C587" s="245"/>
      <c r="D587" s="231" t="s">
        <v>142</v>
      </c>
      <c r="E587" s="246" t="s">
        <v>21</v>
      </c>
      <c r="F587" s="247" t="s">
        <v>843</v>
      </c>
      <c r="G587" s="245"/>
      <c r="H587" s="248">
        <v>50.68</v>
      </c>
      <c r="I587" s="249"/>
      <c r="J587" s="245"/>
      <c r="K587" s="245"/>
      <c r="L587" s="250"/>
      <c r="M587" s="251"/>
      <c r="N587" s="252"/>
      <c r="O587" s="252"/>
      <c r="P587" s="252"/>
      <c r="Q587" s="252"/>
      <c r="R587" s="252"/>
      <c r="S587" s="252"/>
      <c r="T587" s="253"/>
      <c r="AT587" s="254" t="s">
        <v>142</v>
      </c>
      <c r="AU587" s="254" t="s">
        <v>134</v>
      </c>
      <c r="AV587" s="12" t="s">
        <v>134</v>
      </c>
      <c r="AW587" s="12" t="s">
        <v>34</v>
      </c>
      <c r="AX587" s="12" t="s">
        <v>71</v>
      </c>
      <c r="AY587" s="254" t="s">
        <v>125</v>
      </c>
    </row>
    <row r="588" spans="2:51" s="12" customFormat="1" ht="13.5">
      <c r="B588" s="244"/>
      <c r="C588" s="245"/>
      <c r="D588" s="231" t="s">
        <v>142</v>
      </c>
      <c r="E588" s="246" t="s">
        <v>21</v>
      </c>
      <c r="F588" s="247" t="s">
        <v>844</v>
      </c>
      <c r="G588" s="245"/>
      <c r="H588" s="248">
        <v>-0.347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AT588" s="254" t="s">
        <v>142</v>
      </c>
      <c r="AU588" s="254" t="s">
        <v>134</v>
      </c>
      <c r="AV588" s="12" t="s">
        <v>134</v>
      </c>
      <c r="AW588" s="12" t="s">
        <v>34</v>
      </c>
      <c r="AX588" s="12" t="s">
        <v>71</v>
      </c>
      <c r="AY588" s="254" t="s">
        <v>125</v>
      </c>
    </row>
    <row r="589" spans="2:51" s="12" customFormat="1" ht="13.5">
      <c r="B589" s="244"/>
      <c r="C589" s="245"/>
      <c r="D589" s="231" t="s">
        <v>142</v>
      </c>
      <c r="E589" s="246" t="s">
        <v>21</v>
      </c>
      <c r="F589" s="247" t="s">
        <v>845</v>
      </c>
      <c r="G589" s="245"/>
      <c r="H589" s="248">
        <v>-9.6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AT589" s="254" t="s">
        <v>142</v>
      </c>
      <c r="AU589" s="254" t="s">
        <v>134</v>
      </c>
      <c r="AV589" s="12" t="s">
        <v>134</v>
      </c>
      <c r="AW589" s="12" t="s">
        <v>34</v>
      </c>
      <c r="AX589" s="12" t="s">
        <v>71</v>
      </c>
      <c r="AY589" s="254" t="s">
        <v>125</v>
      </c>
    </row>
    <row r="590" spans="2:51" s="12" customFormat="1" ht="13.5">
      <c r="B590" s="244"/>
      <c r="C590" s="245"/>
      <c r="D590" s="231" t="s">
        <v>142</v>
      </c>
      <c r="E590" s="246" t="s">
        <v>21</v>
      </c>
      <c r="F590" s="247" t="s">
        <v>846</v>
      </c>
      <c r="G590" s="245"/>
      <c r="H590" s="248">
        <v>0.968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AT590" s="254" t="s">
        <v>142</v>
      </c>
      <c r="AU590" s="254" t="s">
        <v>134</v>
      </c>
      <c r="AV590" s="12" t="s">
        <v>134</v>
      </c>
      <c r="AW590" s="12" t="s">
        <v>34</v>
      </c>
      <c r="AX590" s="12" t="s">
        <v>71</v>
      </c>
      <c r="AY590" s="254" t="s">
        <v>125</v>
      </c>
    </row>
    <row r="591" spans="2:51" s="12" customFormat="1" ht="13.5">
      <c r="B591" s="244"/>
      <c r="C591" s="245"/>
      <c r="D591" s="231" t="s">
        <v>142</v>
      </c>
      <c r="E591" s="246" t="s">
        <v>21</v>
      </c>
      <c r="F591" s="247" t="s">
        <v>847</v>
      </c>
      <c r="G591" s="245"/>
      <c r="H591" s="248">
        <v>31.48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AT591" s="254" t="s">
        <v>142</v>
      </c>
      <c r="AU591" s="254" t="s">
        <v>134</v>
      </c>
      <c r="AV591" s="12" t="s">
        <v>134</v>
      </c>
      <c r="AW591" s="12" t="s">
        <v>34</v>
      </c>
      <c r="AX591" s="12" t="s">
        <v>71</v>
      </c>
      <c r="AY591" s="254" t="s">
        <v>125</v>
      </c>
    </row>
    <row r="592" spans="2:51" s="12" customFormat="1" ht="13.5">
      <c r="B592" s="244"/>
      <c r="C592" s="245"/>
      <c r="D592" s="231" t="s">
        <v>142</v>
      </c>
      <c r="E592" s="246" t="s">
        <v>21</v>
      </c>
      <c r="F592" s="247" t="s">
        <v>848</v>
      </c>
      <c r="G592" s="245"/>
      <c r="H592" s="248">
        <v>-4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AT592" s="254" t="s">
        <v>142</v>
      </c>
      <c r="AU592" s="254" t="s">
        <v>134</v>
      </c>
      <c r="AV592" s="12" t="s">
        <v>134</v>
      </c>
      <c r="AW592" s="12" t="s">
        <v>34</v>
      </c>
      <c r="AX592" s="12" t="s">
        <v>71</v>
      </c>
      <c r="AY592" s="254" t="s">
        <v>125</v>
      </c>
    </row>
    <row r="593" spans="2:65" s="1" customFormat="1" ht="22.8" customHeight="1">
      <c r="B593" s="44"/>
      <c r="C593" s="258" t="s">
        <v>849</v>
      </c>
      <c r="D593" s="258" t="s">
        <v>617</v>
      </c>
      <c r="E593" s="259" t="s">
        <v>850</v>
      </c>
      <c r="F593" s="260" t="s">
        <v>851</v>
      </c>
      <c r="G593" s="261" t="s">
        <v>131</v>
      </c>
      <c r="H593" s="262">
        <v>104.358</v>
      </c>
      <c r="I593" s="263"/>
      <c r="J593" s="264">
        <f>ROUND(I593*H593,2)</f>
        <v>0</v>
      </c>
      <c r="K593" s="260" t="s">
        <v>132</v>
      </c>
      <c r="L593" s="265"/>
      <c r="M593" s="266" t="s">
        <v>21</v>
      </c>
      <c r="N593" s="267" t="s">
        <v>43</v>
      </c>
      <c r="O593" s="45"/>
      <c r="P593" s="228">
        <f>O593*H593</f>
        <v>0</v>
      </c>
      <c r="Q593" s="228">
        <v>0.0126</v>
      </c>
      <c r="R593" s="228">
        <f>Q593*H593</f>
        <v>1.3149108</v>
      </c>
      <c r="S593" s="228">
        <v>0</v>
      </c>
      <c r="T593" s="229">
        <f>S593*H593</f>
        <v>0</v>
      </c>
      <c r="AR593" s="22" t="s">
        <v>591</v>
      </c>
      <c r="AT593" s="22" t="s">
        <v>617</v>
      </c>
      <c r="AU593" s="22" t="s">
        <v>134</v>
      </c>
      <c r="AY593" s="22" t="s">
        <v>125</v>
      </c>
      <c r="BE593" s="230">
        <f>IF(N593="základní",J593,0)</f>
        <v>0</v>
      </c>
      <c r="BF593" s="230">
        <f>IF(N593="snížená",J593,0)</f>
        <v>0</v>
      </c>
      <c r="BG593" s="230">
        <f>IF(N593="zákl. přenesená",J593,0)</f>
        <v>0</v>
      </c>
      <c r="BH593" s="230">
        <f>IF(N593="sníž. přenesená",J593,0)</f>
        <v>0</v>
      </c>
      <c r="BI593" s="230">
        <f>IF(N593="nulová",J593,0)</f>
        <v>0</v>
      </c>
      <c r="BJ593" s="22" t="s">
        <v>134</v>
      </c>
      <c r="BK593" s="230">
        <f>ROUND(I593*H593,2)</f>
        <v>0</v>
      </c>
      <c r="BL593" s="22" t="s">
        <v>275</v>
      </c>
      <c r="BM593" s="22" t="s">
        <v>852</v>
      </c>
    </row>
    <row r="594" spans="2:47" s="1" customFormat="1" ht="13.5">
      <c r="B594" s="44"/>
      <c r="C594" s="72"/>
      <c r="D594" s="231" t="s">
        <v>136</v>
      </c>
      <c r="E594" s="72"/>
      <c r="F594" s="232" t="s">
        <v>851</v>
      </c>
      <c r="G594" s="72"/>
      <c r="H594" s="72"/>
      <c r="I594" s="189"/>
      <c r="J594" s="72"/>
      <c r="K594" s="72"/>
      <c r="L594" s="70"/>
      <c r="M594" s="233"/>
      <c r="N594" s="45"/>
      <c r="O594" s="45"/>
      <c r="P594" s="45"/>
      <c r="Q594" s="45"/>
      <c r="R594" s="45"/>
      <c r="S594" s="45"/>
      <c r="T594" s="93"/>
      <c r="AT594" s="22" t="s">
        <v>136</v>
      </c>
      <c r="AU594" s="22" t="s">
        <v>134</v>
      </c>
    </row>
    <row r="595" spans="2:51" s="12" customFormat="1" ht="13.5">
      <c r="B595" s="244"/>
      <c r="C595" s="245"/>
      <c r="D595" s="231" t="s">
        <v>142</v>
      </c>
      <c r="E595" s="245"/>
      <c r="F595" s="247" t="s">
        <v>853</v>
      </c>
      <c r="G595" s="245"/>
      <c r="H595" s="248">
        <v>104.358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AT595" s="254" t="s">
        <v>142</v>
      </c>
      <c r="AU595" s="254" t="s">
        <v>134</v>
      </c>
      <c r="AV595" s="12" t="s">
        <v>134</v>
      </c>
      <c r="AW595" s="12" t="s">
        <v>6</v>
      </c>
      <c r="AX595" s="12" t="s">
        <v>79</v>
      </c>
      <c r="AY595" s="254" t="s">
        <v>125</v>
      </c>
    </row>
    <row r="596" spans="2:65" s="1" customFormat="1" ht="14.4" customHeight="1">
      <c r="B596" s="44"/>
      <c r="C596" s="219" t="s">
        <v>854</v>
      </c>
      <c r="D596" s="219" t="s">
        <v>128</v>
      </c>
      <c r="E596" s="220" t="s">
        <v>855</v>
      </c>
      <c r="F596" s="221" t="s">
        <v>856</v>
      </c>
      <c r="G596" s="222" t="s">
        <v>414</v>
      </c>
      <c r="H596" s="223">
        <v>50.01</v>
      </c>
      <c r="I596" s="224"/>
      <c r="J596" s="225">
        <f>ROUND(I596*H596,2)</f>
        <v>0</v>
      </c>
      <c r="K596" s="221" t="s">
        <v>132</v>
      </c>
      <c r="L596" s="70"/>
      <c r="M596" s="226" t="s">
        <v>21</v>
      </c>
      <c r="N596" s="227" t="s">
        <v>43</v>
      </c>
      <c r="O596" s="45"/>
      <c r="P596" s="228">
        <f>O596*H596</f>
        <v>0</v>
      </c>
      <c r="Q596" s="228">
        <v>0.00031</v>
      </c>
      <c r="R596" s="228">
        <f>Q596*H596</f>
        <v>0.015503099999999999</v>
      </c>
      <c r="S596" s="228">
        <v>0</v>
      </c>
      <c r="T596" s="229">
        <f>S596*H596</f>
        <v>0</v>
      </c>
      <c r="AR596" s="22" t="s">
        <v>275</v>
      </c>
      <c r="AT596" s="22" t="s">
        <v>128</v>
      </c>
      <c r="AU596" s="22" t="s">
        <v>134</v>
      </c>
      <c r="AY596" s="22" t="s">
        <v>125</v>
      </c>
      <c r="BE596" s="230">
        <f>IF(N596="základní",J596,0)</f>
        <v>0</v>
      </c>
      <c r="BF596" s="230">
        <f>IF(N596="snížená",J596,0)</f>
        <v>0</v>
      </c>
      <c r="BG596" s="230">
        <f>IF(N596="zákl. přenesená",J596,0)</f>
        <v>0</v>
      </c>
      <c r="BH596" s="230">
        <f>IF(N596="sníž. přenesená",J596,0)</f>
        <v>0</v>
      </c>
      <c r="BI596" s="230">
        <f>IF(N596="nulová",J596,0)</f>
        <v>0</v>
      </c>
      <c r="BJ596" s="22" t="s">
        <v>134</v>
      </c>
      <c r="BK596" s="230">
        <f>ROUND(I596*H596,2)</f>
        <v>0</v>
      </c>
      <c r="BL596" s="22" t="s">
        <v>275</v>
      </c>
      <c r="BM596" s="22" t="s">
        <v>857</v>
      </c>
    </row>
    <row r="597" spans="2:47" s="1" customFormat="1" ht="13.5">
      <c r="B597" s="44"/>
      <c r="C597" s="72"/>
      <c r="D597" s="231" t="s">
        <v>136</v>
      </c>
      <c r="E597" s="72"/>
      <c r="F597" s="232" t="s">
        <v>858</v>
      </c>
      <c r="G597" s="72"/>
      <c r="H597" s="72"/>
      <c r="I597" s="189"/>
      <c r="J597" s="72"/>
      <c r="K597" s="72"/>
      <c r="L597" s="70"/>
      <c r="M597" s="233"/>
      <c r="N597" s="45"/>
      <c r="O597" s="45"/>
      <c r="P597" s="45"/>
      <c r="Q597" s="45"/>
      <c r="R597" s="45"/>
      <c r="S597" s="45"/>
      <c r="T597" s="93"/>
      <c r="AT597" s="22" t="s">
        <v>136</v>
      </c>
      <c r="AU597" s="22" t="s">
        <v>134</v>
      </c>
    </row>
    <row r="598" spans="2:51" s="12" customFormat="1" ht="13.5">
      <c r="B598" s="244"/>
      <c r="C598" s="245"/>
      <c r="D598" s="231" t="s">
        <v>142</v>
      </c>
      <c r="E598" s="246" t="s">
        <v>21</v>
      </c>
      <c r="F598" s="247" t="s">
        <v>859</v>
      </c>
      <c r="G598" s="245"/>
      <c r="H598" s="248">
        <v>3.935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AT598" s="254" t="s">
        <v>142</v>
      </c>
      <c r="AU598" s="254" t="s">
        <v>134</v>
      </c>
      <c r="AV598" s="12" t="s">
        <v>134</v>
      </c>
      <c r="AW598" s="12" t="s">
        <v>34</v>
      </c>
      <c r="AX598" s="12" t="s">
        <v>71</v>
      </c>
      <c r="AY598" s="254" t="s">
        <v>125</v>
      </c>
    </row>
    <row r="599" spans="2:51" s="12" customFormat="1" ht="13.5">
      <c r="B599" s="244"/>
      <c r="C599" s="245"/>
      <c r="D599" s="231" t="s">
        <v>142</v>
      </c>
      <c r="E599" s="246" t="s">
        <v>21</v>
      </c>
      <c r="F599" s="247" t="s">
        <v>860</v>
      </c>
      <c r="G599" s="245"/>
      <c r="H599" s="248">
        <v>8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AT599" s="254" t="s">
        <v>142</v>
      </c>
      <c r="AU599" s="254" t="s">
        <v>134</v>
      </c>
      <c r="AV599" s="12" t="s">
        <v>134</v>
      </c>
      <c r="AW599" s="12" t="s">
        <v>34</v>
      </c>
      <c r="AX599" s="12" t="s">
        <v>71</v>
      </c>
      <c r="AY599" s="254" t="s">
        <v>125</v>
      </c>
    </row>
    <row r="600" spans="2:51" s="12" customFormat="1" ht="13.5">
      <c r="B600" s="244"/>
      <c r="C600" s="245"/>
      <c r="D600" s="231" t="s">
        <v>142</v>
      </c>
      <c r="E600" s="246" t="s">
        <v>21</v>
      </c>
      <c r="F600" s="247" t="s">
        <v>861</v>
      </c>
      <c r="G600" s="245"/>
      <c r="H600" s="248">
        <v>5.535</v>
      </c>
      <c r="I600" s="249"/>
      <c r="J600" s="245"/>
      <c r="K600" s="245"/>
      <c r="L600" s="250"/>
      <c r="M600" s="251"/>
      <c r="N600" s="252"/>
      <c r="O600" s="252"/>
      <c r="P600" s="252"/>
      <c r="Q600" s="252"/>
      <c r="R600" s="252"/>
      <c r="S600" s="252"/>
      <c r="T600" s="253"/>
      <c r="AT600" s="254" t="s">
        <v>142</v>
      </c>
      <c r="AU600" s="254" t="s">
        <v>134</v>
      </c>
      <c r="AV600" s="12" t="s">
        <v>134</v>
      </c>
      <c r="AW600" s="12" t="s">
        <v>34</v>
      </c>
      <c r="AX600" s="12" t="s">
        <v>71</v>
      </c>
      <c r="AY600" s="254" t="s">
        <v>125</v>
      </c>
    </row>
    <row r="601" spans="2:51" s="12" customFormat="1" ht="13.5">
      <c r="B601" s="244"/>
      <c r="C601" s="245"/>
      <c r="D601" s="231" t="s">
        <v>142</v>
      </c>
      <c r="E601" s="246" t="s">
        <v>21</v>
      </c>
      <c r="F601" s="247" t="s">
        <v>862</v>
      </c>
      <c r="G601" s="245"/>
      <c r="H601" s="248">
        <v>3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AT601" s="254" t="s">
        <v>142</v>
      </c>
      <c r="AU601" s="254" t="s">
        <v>134</v>
      </c>
      <c r="AV601" s="12" t="s">
        <v>134</v>
      </c>
      <c r="AW601" s="12" t="s">
        <v>34</v>
      </c>
      <c r="AX601" s="12" t="s">
        <v>71</v>
      </c>
      <c r="AY601" s="254" t="s">
        <v>125</v>
      </c>
    </row>
    <row r="602" spans="2:51" s="12" customFormat="1" ht="13.5">
      <c r="B602" s="244"/>
      <c r="C602" s="245"/>
      <c r="D602" s="231" t="s">
        <v>142</v>
      </c>
      <c r="E602" s="246" t="s">
        <v>21</v>
      </c>
      <c r="F602" s="247" t="s">
        <v>863</v>
      </c>
      <c r="G602" s="245"/>
      <c r="H602" s="248">
        <v>1.1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AT602" s="254" t="s">
        <v>142</v>
      </c>
      <c r="AU602" s="254" t="s">
        <v>134</v>
      </c>
      <c r="AV602" s="12" t="s">
        <v>134</v>
      </c>
      <c r="AW602" s="12" t="s">
        <v>34</v>
      </c>
      <c r="AX602" s="12" t="s">
        <v>71</v>
      </c>
      <c r="AY602" s="254" t="s">
        <v>125</v>
      </c>
    </row>
    <row r="603" spans="2:51" s="12" customFormat="1" ht="13.5">
      <c r="B603" s="244"/>
      <c r="C603" s="245"/>
      <c r="D603" s="231" t="s">
        <v>142</v>
      </c>
      <c r="E603" s="246" t="s">
        <v>21</v>
      </c>
      <c r="F603" s="247" t="s">
        <v>864</v>
      </c>
      <c r="G603" s="245"/>
      <c r="H603" s="248">
        <v>6.15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AT603" s="254" t="s">
        <v>142</v>
      </c>
      <c r="AU603" s="254" t="s">
        <v>134</v>
      </c>
      <c r="AV603" s="12" t="s">
        <v>134</v>
      </c>
      <c r="AW603" s="12" t="s">
        <v>34</v>
      </c>
      <c r="AX603" s="12" t="s">
        <v>71</v>
      </c>
      <c r="AY603" s="254" t="s">
        <v>125</v>
      </c>
    </row>
    <row r="604" spans="2:51" s="12" customFormat="1" ht="13.5">
      <c r="B604" s="244"/>
      <c r="C604" s="245"/>
      <c r="D604" s="231" t="s">
        <v>142</v>
      </c>
      <c r="E604" s="246" t="s">
        <v>21</v>
      </c>
      <c r="F604" s="247" t="s">
        <v>865</v>
      </c>
      <c r="G604" s="245"/>
      <c r="H604" s="248">
        <v>1.5</v>
      </c>
      <c r="I604" s="249"/>
      <c r="J604" s="245"/>
      <c r="K604" s="245"/>
      <c r="L604" s="250"/>
      <c r="M604" s="251"/>
      <c r="N604" s="252"/>
      <c r="O604" s="252"/>
      <c r="P604" s="252"/>
      <c r="Q604" s="252"/>
      <c r="R604" s="252"/>
      <c r="S604" s="252"/>
      <c r="T604" s="253"/>
      <c r="AT604" s="254" t="s">
        <v>142</v>
      </c>
      <c r="AU604" s="254" t="s">
        <v>134</v>
      </c>
      <c r="AV604" s="12" t="s">
        <v>134</v>
      </c>
      <c r="AW604" s="12" t="s">
        <v>34</v>
      </c>
      <c r="AX604" s="12" t="s">
        <v>71</v>
      </c>
      <c r="AY604" s="254" t="s">
        <v>125</v>
      </c>
    </row>
    <row r="605" spans="2:51" s="12" customFormat="1" ht="13.5">
      <c r="B605" s="244"/>
      <c r="C605" s="245"/>
      <c r="D605" s="231" t="s">
        <v>142</v>
      </c>
      <c r="E605" s="246" t="s">
        <v>21</v>
      </c>
      <c r="F605" s="247" t="s">
        <v>866</v>
      </c>
      <c r="G605" s="245"/>
      <c r="H605" s="248">
        <v>6.42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AT605" s="254" t="s">
        <v>142</v>
      </c>
      <c r="AU605" s="254" t="s">
        <v>134</v>
      </c>
      <c r="AV605" s="12" t="s">
        <v>134</v>
      </c>
      <c r="AW605" s="12" t="s">
        <v>34</v>
      </c>
      <c r="AX605" s="12" t="s">
        <v>71</v>
      </c>
      <c r="AY605" s="254" t="s">
        <v>125</v>
      </c>
    </row>
    <row r="606" spans="2:51" s="12" customFormat="1" ht="13.5">
      <c r="B606" s="244"/>
      <c r="C606" s="245"/>
      <c r="D606" s="231" t="s">
        <v>142</v>
      </c>
      <c r="E606" s="246" t="s">
        <v>21</v>
      </c>
      <c r="F606" s="247" t="s">
        <v>867</v>
      </c>
      <c r="G606" s="245"/>
      <c r="H606" s="248">
        <v>5.375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AT606" s="254" t="s">
        <v>142</v>
      </c>
      <c r="AU606" s="254" t="s">
        <v>134</v>
      </c>
      <c r="AV606" s="12" t="s">
        <v>134</v>
      </c>
      <c r="AW606" s="12" t="s">
        <v>34</v>
      </c>
      <c r="AX606" s="12" t="s">
        <v>71</v>
      </c>
      <c r="AY606" s="254" t="s">
        <v>125</v>
      </c>
    </row>
    <row r="607" spans="2:51" s="12" customFormat="1" ht="13.5">
      <c r="B607" s="244"/>
      <c r="C607" s="245"/>
      <c r="D607" s="231" t="s">
        <v>142</v>
      </c>
      <c r="E607" s="246" t="s">
        <v>21</v>
      </c>
      <c r="F607" s="247" t="s">
        <v>868</v>
      </c>
      <c r="G607" s="245"/>
      <c r="H607" s="248">
        <v>4.995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142</v>
      </c>
      <c r="AU607" s="254" t="s">
        <v>134</v>
      </c>
      <c r="AV607" s="12" t="s">
        <v>134</v>
      </c>
      <c r="AW607" s="12" t="s">
        <v>34</v>
      </c>
      <c r="AX607" s="12" t="s">
        <v>71</v>
      </c>
      <c r="AY607" s="254" t="s">
        <v>125</v>
      </c>
    </row>
    <row r="608" spans="2:51" s="12" customFormat="1" ht="13.5">
      <c r="B608" s="244"/>
      <c r="C608" s="245"/>
      <c r="D608" s="231" t="s">
        <v>142</v>
      </c>
      <c r="E608" s="246" t="s">
        <v>21</v>
      </c>
      <c r="F608" s="247" t="s">
        <v>869</v>
      </c>
      <c r="G608" s="245"/>
      <c r="H608" s="248">
        <v>4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142</v>
      </c>
      <c r="AU608" s="254" t="s">
        <v>134</v>
      </c>
      <c r="AV608" s="12" t="s">
        <v>134</v>
      </c>
      <c r="AW608" s="12" t="s">
        <v>34</v>
      </c>
      <c r="AX608" s="12" t="s">
        <v>71</v>
      </c>
      <c r="AY608" s="254" t="s">
        <v>125</v>
      </c>
    </row>
    <row r="609" spans="2:65" s="1" customFormat="1" ht="14.4" customHeight="1">
      <c r="B609" s="44"/>
      <c r="C609" s="219" t="s">
        <v>870</v>
      </c>
      <c r="D609" s="219" t="s">
        <v>128</v>
      </c>
      <c r="E609" s="220" t="s">
        <v>871</v>
      </c>
      <c r="F609" s="221" t="s">
        <v>872</v>
      </c>
      <c r="G609" s="222" t="s">
        <v>131</v>
      </c>
      <c r="H609" s="223">
        <v>307.903</v>
      </c>
      <c r="I609" s="224"/>
      <c r="J609" s="225">
        <f>ROUND(I609*H609,2)</f>
        <v>0</v>
      </c>
      <c r="K609" s="221" t="s">
        <v>132</v>
      </c>
      <c r="L609" s="70"/>
      <c r="M609" s="226" t="s">
        <v>21</v>
      </c>
      <c r="N609" s="227" t="s">
        <v>43</v>
      </c>
      <c r="O609" s="45"/>
      <c r="P609" s="228">
        <f>O609*H609</f>
        <v>0</v>
      </c>
      <c r="Q609" s="228">
        <v>0.0003</v>
      </c>
      <c r="R609" s="228">
        <f>Q609*H609</f>
        <v>0.09237089999999999</v>
      </c>
      <c r="S609" s="228">
        <v>0</v>
      </c>
      <c r="T609" s="229">
        <f>S609*H609</f>
        <v>0</v>
      </c>
      <c r="AR609" s="22" t="s">
        <v>275</v>
      </c>
      <c r="AT609" s="22" t="s">
        <v>128</v>
      </c>
      <c r="AU609" s="22" t="s">
        <v>134</v>
      </c>
      <c r="AY609" s="22" t="s">
        <v>125</v>
      </c>
      <c r="BE609" s="230">
        <f>IF(N609="základní",J609,0)</f>
        <v>0</v>
      </c>
      <c r="BF609" s="230">
        <f>IF(N609="snížená",J609,0)</f>
        <v>0</v>
      </c>
      <c r="BG609" s="230">
        <f>IF(N609="zákl. přenesená",J609,0)</f>
        <v>0</v>
      </c>
      <c r="BH609" s="230">
        <f>IF(N609="sníž. přenesená",J609,0)</f>
        <v>0</v>
      </c>
      <c r="BI609" s="230">
        <f>IF(N609="nulová",J609,0)</f>
        <v>0</v>
      </c>
      <c r="BJ609" s="22" t="s">
        <v>134</v>
      </c>
      <c r="BK609" s="230">
        <f>ROUND(I609*H609,2)</f>
        <v>0</v>
      </c>
      <c r="BL609" s="22" t="s">
        <v>275</v>
      </c>
      <c r="BM609" s="22" t="s">
        <v>873</v>
      </c>
    </row>
    <row r="610" spans="2:47" s="1" customFormat="1" ht="13.5">
      <c r="B610" s="44"/>
      <c r="C610" s="72"/>
      <c r="D610" s="231" t="s">
        <v>136</v>
      </c>
      <c r="E610" s="72"/>
      <c r="F610" s="232" t="s">
        <v>874</v>
      </c>
      <c r="G610" s="72"/>
      <c r="H610" s="72"/>
      <c r="I610" s="189"/>
      <c r="J610" s="72"/>
      <c r="K610" s="72"/>
      <c r="L610" s="70"/>
      <c r="M610" s="233"/>
      <c r="N610" s="45"/>
      <c r="O610" s="45"/>
      <c r="P610" s="45"/>
      <c r="Q610" s="45"/>
      <c r="R610" s="45"/>
      <c r="S610" s="45"/>
      <c r="T610" s="93"/>
      <c r="AT610" s="22" t="s">
        <v>136</v>
      </c>
      <c r="AU610" s="22" t="s">
        <v>134</v>
      </c>
    </row>
    <row r="611" spans="2:51" s="11" customFormat="1" ht="13.5">
      <c r="B611" s="234"/>
      <c r="C611" s="235"/>
      <c r="D611" s="231" t="s">
        <v>142</v>
      </c>
      <c r="E611" s="236" t="s">
        <v>21</v>
      </c>
      <c r="F611" s="237" t="s">
        <v>143</v>
      </c>
      <c r="G611" s="235"/>
      <c r="H611" s="236" t="s">
        <v>21</v>
      </c>
      <c r="I611" s="238"/>
      <c r="J611" s="235"/>
      <c r="K611" s="235"/>
      <c r="L611" s="239"/>
      <c r="M611" s="240"/>
      <c r="N611" s="241"/>
      <c r="O611" s="241"/>
      <c r="P611" s="241"/>
      <c r="Q611" s="241"/>
      <c r="R611" s="241"/>
      <c r="S611" s="241"/>
      <c r="T611" s="242"/>
      <c r="AT611" s="243" t="s">
        <v>142</v>
      </c>
      <c r="AU611" s="243" t="s">
        <v>134</v>
      </c>
      <c r="AV611" s="11" t="s">
        <v>79</v>
      </c>
      <c r="AW611" s="11" t="s">
        <v>34</v>
      </c>
      <c r="AX611" s="11" t="s">
        <v>71</v>
      </c>
      <c r="AY611" s="243" t="s">
        <v>125</v>
      </c>
    </row>
    <row r="612" spans="2:51" s="12" customFormat="1" ht="13.5">
      <c r="B612" s="244"/>
      <c r="C612" s="245"/>
      <c r="D612" s="231" t="s">
        <v>142</v>
      </c>
      <c r="E612" s="246" t="s">
        <v>21</v>
      </c>
      <c r="F612" s="247" t="s">
        <v>329</v>
      </c>
      <c r="G612" s="245"/>
      <c r="H612" s="248">
        <v>9.212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AT612" s="254" t="s">
        <v>142</v>
      </c>
      <c r="AU612" s="254" t="s">
        <v>134</v>
      </c>
      <c r="AV612" s="12" t="s">
        <v>134</v>
      </c>
      <c r="AW612" s="12" t="s">
        <v>34</v>
      </c>
      <c r="AX612" s="12" t="s">
        <v>71</v>
      </c>
      <c r="AY612" s="254" t="s">
        <v>125</v>
      </c>
    </row>
    <row r="613" spans="2:51" s="12" customFormat="1" ht="13.5">
      <c r="B613" s="244"/>
      <c r="C613" s="245"/>
      <c r="D613" s="231" t="s">
        <v>142</v>
      </c>
      <c r="E613" s="246" t="s">
        <v>21</v>
      </c>
      <c r="F613" s="247" t="s">
        <v>330</v>
      </c>
      <c r="G613" s="245"/>
      <c r="H613" s="248">
        <v>-1.388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AT613" s="254" t="s">
        <v>142</v>
      </c>
      <c r="AU613" s="254" t="s">
        <v>134</v>
      </c>
      <c r="AV613" s="12" t="s">
        <v>134</v>
      </c>
      <c r="AW613" s="12" t="s">
        <v>34</v>
      </c>
      <c r="AX613" s="12" t="s">
        <v>71</v>
      </c>
      <c r="AY613" s="254" t="s">
        <v>125</v>
      </c>
    </row>
    <row r="614" spans="2:51" s="12" customFormat="1" ht="13.5">
      <c r="B614" s="244"/>
      <c r="C614" s="245"/>
      <c r="D614" s="231" t="s">
        <v>142</v>
      </c>
      <c r="E614" s="246" t="s">
        <v>21</v>
      </c>
      <c r="F614" s="247" t="s">
        <v>331</v>
      </c>
      <c r="G614" s="245"/>
      <c r="H614" s="248">
        <v>1.586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142</v>
      </c>
      <c r="AU614" s="254" t="s">
        <v>134</v>
      </c>
      <c r="AV614" s="12" t="s">
        <v>134</v>
      </c>
      <c r="AW614" s="12" t="s">
        <v>34</v>
      </c>
      <c r="AX614" s="12" t="s">
        <v>71</v>
      </c>
      <c r="AY614" s="254" t="s">
        <v>125</v>
      </c>
    </row>
    <row r="615" spans="2:51" s="12" customFormat="1" ht="13.5">
      <c r="B615" s="244"/>
      <c r="C615" s="245"/>
      <c r="D615" s="231" t="s">
        <v>142</v>
      </c>
      <c r="E615" s="246" t="s">
        <v>21</v>
      </c>
      <c r="F615" s="247" t="s">
        <v>842</v>
      </c>
      <c r="G615" s="245"/>
      <c r="H615" s="248">
        <v>19.88</v>
      </c>
      <c r="I615" s="249"/>
      <c r="J615" s="245"/>
      <c r="K615" s="245"/>
      <c r="L615" s="250"/>
      <c r="M615" s="251"/>
      <c r="N615" s="252"/>
      <c r="O615" s="252"/>
      <c r="P615" s="252"/>
      <c r="Q615" s="252"/>
      <c r="R615" s="252"/>
      <c r="S615" s="252"/>
      <c r="T615" s="253"/>
      <c r="AT615" s="254" t="s">
        <v>142</v>
      </c>
      <c r="AU615" s="254" t="s">
        <v>134</v>
      </c>
      <c r="AV615" s="12" t="s">
        <v>134</v>
      </c>
      <c r="AW615" s="12" t="s">
        <v>34</v>
      </c>
      <c r="AX615" s="12" t="s">
        <v>71</v>
      </c>
      <c r="AY615" s="254" t="s">
        <v>125</v>
      </c>
    </row>
    <row r="616" spans="2:51" s="12" customFormat="1" ht="13.5">
      <c r="B616" s="244"/>
      <c r="C616" s="245"/>
      <c r="D616" s="231" t="s">
        <v>142</v>
      </c>
      <c r="E616" s="246" t="s">
        <v>21</v>
      </c>
      <c r="F616" s="247" t="s">
        <v>363</v>
      </c>
      <c r="G616" s="245"/>
      <c r="H616" s="248">
        <v>-3.6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AT616" s="254" t="s">
        <v>142</v>
      </c>
      <c r="AU616" s="254" t="s">
        <v>134</v>
      </c>
      <c r="AV616" s="12" t="s">
        <v>134</v>
      </c>
      <c r="AW616" s="12" t="s">
        <v>34</v>
      </c>
      <c r="AX616" s="12" t="s">
        <v>71</v>
      </c>
      <c r="AY616" s="254" t="s">
        <v>125</v>
      </c>
    </row>
    <row r="617" spans="2:51" s="12" customFormat="1" ht="13.5">
      <c r="B617" s="244"/>
      <c r="C617" s="245"/>
      <c r="D617" s="231" t="s">
        <v>142</v>
      </c>
      <c r="E617" s="246" t="s">
        <v>21</v>
      </c>
      <c r="F617" s="247" t="s">
        <v>843</v>
      </c>
      <c r="G617" s="245"/>
      <c r="H617" s="248">
        <v>50.68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AT617" s="254" t="s">
        <v>142</v>
      </c>
      <c r="AU617" s="254" t="s">
        <v>134</v>
      </c>
      <c r="AV617" s="12" t="s">
        <v>134</v>
      </c>
      <c r="AW617" s="12" t="s">
        <v>34</v>
      </c>
      <c r="AX617" s="12" t="s">
        <v>71</v>
      </c>
      <c r="AY617" s="254" t="s">
        <v>125</v>
      </c>
    </row>
    <row r="618" spans="2:51" s="12" customFormat="1" ht="13.5">
      <c r="B618" s="244"/>
      <c r="C618" s="245"/>
      <c r="D618" s="231" t="s">
        <v>142</v>
      </c>
      <c r="E618" s="246" t="s">
        <v>21</v>
      </c>
      <c r="F618" s="247" t="s">
        <v>844</v>
      </c>
      <c r="G618" s="245"/>
      <c r="H618" s="248">
        <v>-0.347</v>
      </c>
      <c r="I618" s="249"/>
      <c r="J618" s="245"/>
      <c r="K618" s="245"/>
      <c r="L618" s="250"/>
      <c r="M618" s="251"/>
      <c r="N618" s="252"/>
      <c r="O618" s="252"/>
      <c r="P618" s="252"/>
      <c r="Q618" s="252"/>
      <c r="R618" s="252"/>
      <c r="S618" s="252"/>
      <c r="T618" s="253"/>
      <c r="AT618" s="254" t="s">
        <v>142</v>
      </c>
      <c r="AU618" s="254" t="s">
        <v>134</v>
      </c>
      <c r="AV618" s="12" t="s">
        <v>134</v>
      </c>
      <c r="AW618" s="12" t="s">
        <v>34</v>
      </c>
      <c r="AX618" s="12" t="s">
        <v>71</v>
      </c>
      <c r="AY618" s="254" t="s">
        <v>125</v>
      </c>
    </row>
    <row r="619" spans="2:51" s="12" customFormat="1" ht="13.5">
      <c r="B619" s="244"/>
      <c r="C619" s="245"/>
      <c r="D619" s="231" t="s">
        <v>142</v>
      </c>
      <c r="E619" s="246" t="s">
        <v>21</v>
      </c>
      <c r="F619" s="247" t="s">
        <v>845</v>
      </c>
      <c r="G619" s="245"/>
      <c r="H619" s="248">
        <v>-9.6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AT619" s="254" t="s">
        <v>142</v>
      </c>
      <c r="AU619" s="254" t="s">
        <v>134</v>
      </c>
      <c r="AV619" s="12" t="s">
        <v>134</v>
      </c>
      <c r="AW619" s="12" t="s">
        <v>34</v>
      </c>
      <c r="AX619" s="12" t="s">
        <v>71</v>
      </c>
      <c r="AY619" s="254" t="s">
        <v>125</v>
      </c>
    </row>
    <row r="620" spans="2:51" s="12" customFormat="1" ht="13.5">
      <c r="B620" s="244"/>
      <c r="C620" s="245"/>
      <c r="D620" s="231" t="s">
        <v>142</v>
      </c>
      <c r="E620" s="246" t="s">
        <v>21</v>
      </c>
      <c r="F620" s="247" t="s">
        <v>846</v>
      </c>
      <c r="G620" s="245"/>
      <c r="H620" s="248">
        <v>0.968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AT620" s="254" t="s">
        <v>142</v>
      </c>
      <c r="AU620" s="254" t="s">
        <v>134</v>
      </c>
      <c r="AV620" s="12" t="s">
        <v>134</v>
      </c>
      <c r="AW620" s="12" t="s">
        <v>34</v>
      </c>
      <c r="AX620" s="12" t="s">
        <v>71</v>
      </c>
      <c r="AY620" s="254" t="s">
        <v>125</v>
      </c>
    </row>
    <row r="621" spans="2:51" s="12" customFormat="1" ht="13.5">
      <c r="B621" s="244"/>
      <c r="C621" s="245"/>
      <c r="D621" s="231" t="s">
        <v>142</v>
      </c>
      <c r="E621" s="246" t="s">
        <v>21</v>
      </c>
      <c r="F621" s="247" t="s">
        <v>847</v>
      </c>
      <c r="G621" s="245"/>
      <c r="H621" s="248">
        <v>31.48</v>
      </c>
      <c r="I621" s="249"/>
      <c r="J621" s="245"/>
      <c r="K621" s="245"/>
      <c r="L621" s="250"/>
      <c r="M621" s="251"/>
      <c r="N621" s="252"/>
      <c r="O621" s="252"/>
      <c r="P621" s="252"/>
      <c r="Q621" s="252"/>
      <c r="R621" s="252"/>
      <c r="S621" s="252"/>
      <c r="T621" s="253"/>
      <c r="AT621" s="254" t="s">
        <v>142</v>
      </c>
      <c r="AU621" s="254" t="s">
        <v>134</v>
      </c>
      <c r="AV621" s="12" t="s">
        <v>134</v>
      </c>
      <c r="AW621" s="12" t="s">
        <v>34</v>
      </c>
      <c r="AX621" s="12" t="s">
        <v>71</v>
      </c>
      <c r="AY621" s="254" t="s">
        <v>125</v>
      </c>
    </row>
    <row r="622" spans="2:51" s="12" customFormat="1" ht="13.5">
      <c r="B622" s="244"/>
      <c r="C622" s="245"/>
      <c r="D622" s="231" t="s">
        <v>142</v>
      </c>
      <c r="E622" s="246" t="s">
        <v>21</v>
      </c>
      <c r="F622" s="247" t="s">
        <v>848</v>
      </c>
      <c r="G622" s="245"/>
      <c r="H622" s="248">
        <v>-4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142</v>
      </c>
      <c r="AU622" s="254" t="s">
        <v>134</v>
      </c>
      <c r="AV622" s="12" t="s">
        <v>134</v>
      </c>
      <c r="AW622" s="12" t="s">
        <v>34</v>
      </c>
      <c r="AX622" s="12" t="s">
        <v>71</v>
      </c>
      <c r="AY622" s="254" t="s">
        <v>125</v>
      </c>
    </row>
    <row r="623" spans="2:51" s="12" customFormat="1" ht="13.5">
      <c r="B623" s="244"/>
      <c r="C623" s="245"/>
      <c r="D623" s="231" t="s">
        <v>142</v>
      </c>
      <c r="E623" s="246" t="s">
        <v>21</v>
      </c>
      <c r="F623" s="247" t="s">
        <v>340</v>
      </c>
      <c r="G623" s="245"/>
      <c r="H623" s="248">
        <v>30.32</v>
      </c>
      <c r="I623" s="249"/>
      <c r="J623" s="245"/>
      <c r="K623" s="245"/>
      <c r="L623" s="250"/>
      <c r="M623" s="251"/>
      <c r="N623" s="252"/>
      <c r="O623" s="252"/>
      <c r="P623" s="252"/>
      <c r="Q623" s="252"/>
      <c r="R623" s="252"/>
      <c r="S623" s="252"/>
      <c r="T623" s="253"/>
      <c r="AT623" s="254" t="s">
        <v>142</v>
      </c>
      <c r="AU623" s="254" t="s">
        <v>134</v>
      </c>
      <c r="AV623" s="12" t="s">
        <v>134</v>
      </c>
      <c r="AW623" s="12" t="s">
        <v>34</v>
      </c>
      <c r="AX623" s="12" t="s">
        <v>71</v>
      </c>
      <c r="AY623" s="254" t="s">
        <v>125</v>
      </c>
    </row>
    <row r="624" spans="2:51" s="12" customFormat="1" ht="13.5">
      <c r="B624" s="244"/>
      <c r="C624" s="245"/>
      <c r="D624" s="231" t="s">
        <v>142</v>
      </c>
      <c r="E624" s="246" t="s">
        <v>21</v>
      </c>
      <c r="F624" s="247" t="s">
        <v>341</v>
      </c>
      <c r="G624" s="245"/>
      <c r="H624" s="248">
        <v>-3.911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AT624" s="254" t="s">
        <v>142</v>
      </c>
      <c r="AU624" s="254" t="s">
        <v>134</v>
      </c>
      <c r="AV624" s="12" t="s">
        <v>134</v>
      </c>
      <c r="AW624" s="12" t="s">
        <v>34</v>
      </c>
      <c r="AX624" s="12" t="s">
        <v>71</v>
      </c>
      <c r="AY624" s="254" t="s">
        <v>125</v>
      </c>
    </row>
    <row r="625" spans="2:51" s="12" customFormat="1" ht="13.5">
      <c r="B625" s="244"/>
      <c r="C625" s="245"/>
      <c r="D625" s="231" t="s">
        <v>142</v>
      </c>
      <c r="E625" s="246" t="s">
        <v>21</v>
      </c>
      <c r="F625" s="247" t="s">
        <v>342</v>
      </c>
      <c r="G625" s="245"/>
      <c r="H625" s="248">
        <v>1.107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AT625" s="254" t="s">
        <v>142</v>
      </c>
      <c r="AU625" s="254" t="s">
        <v>134</v>
      </c>
      <c r="AV625" s="12" t="s">
        <v>134</v>
      </c>
      <c r="AW625" s="12" t="s">
        <v>34</v>
      </c>
      <c r="AX625" s="12" t="s">
        <v>71</v>
      </c>
      <c r="AY625" s="254" t="s">
        <v>125</v>
      </c>
    </row>
    <row r="626" spans="2:51" s="12" customFormat="1" ht="13.5">
      <c r="B626" s="244"/>
      <c r="C626" s="245"/>
      <c r="D626" s="231" t="s">
        <v>142</v>
      </c>
      <c r="E626" s="246" t="s">
        <v>21</v>
      </c>
      <c r="F626" s="247" t="s">
        <v>343</v>
      </c>
      <c r="G626" s="245"/>
      <c r="H626" s="248">
        <v>9.083</v>
      </c>
      <c r="I626" s="249"/>
      <c r="J626" s="245"/>
      <c r="K626" s="245"/>
      <c r="L626" s="250"/>
      <c r="M626" s="251"/>
      <c r="N626" s="252"/>
      <c r="O626" s="252"/>
      <c r="P626" s="252"/>
      <c r="Q626" s="252"/>
      <c r="R626" s="252"/>
      <c r="S626" s="252"/>
      <c r="T626" s="253"/>
      <c r="AT626" s="254" t="s">
        <v>142</v>
      </c>
      <c r="AU626" s="254" t="s">
        <v>134</v>
      </c>
      <c r="AV626" s="12" t="s">
        <v>134</v>
      </c>
      <c r="AW626" s="12" t="s">
        <v>34</v>
      </c>
      <c r="AX626" s="12" t="s">
        <v>71</v>
      </c>
      <c r="AY626" s="254" t="s">
        <v>125</v>
      </c>
    </row>
    <row r="627" spans="2:51" s="12" customFormat="1" ht="13.5">
      <c r="B627" s="244"/>
      <c r="C627" s="245"/>
      <c r="D627" s="231" t="s">
        <v>142</v>
      </c>
      <c r="E627" s="246" t="s">
        <v>21</v>
      </c>
      <c r="F627" s="247" t="s">
        <v>821</v>
      </c>
      <c r="G627" s="245"/>
      <c r="H627" s="248">
        <v>12.82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AT627" s="254" t="s">
        <v>142</v>
      </c>
      <c r="AU627" s="254" t="s">
        <v>134</v>
      </c>
      <c r="AV627" s="12" t="s">
        <v>134</v>
      </c>
      <c r="AW627" s="12" t="s">
        <v>34</v>
      </c>
      <c r="AX627" s="12" t="s">
        <v>71</v>
      </c>
      <c r="AY627" s="254" t="s">
        <v>125</v>
      </c>
    </row>
    <row r="628" spans="2:51" s="12" customFormat="1" ht="13.5">
      <c r="B628" s="244"/>
      <c r="C628" s="245"/>
      <c r="D628" s="231" t="s">
        <v>142</v>
      </c>
      <c r="E628" s="246" t="s">
        <v>21</v>
      </c>
      <c r="F628" s="247" t="s">
        <v>822</v>
      </c>
      <c r="G628" s="245"/>
      <c r="H628" s="248">
        <v>-1.487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AT628" s="254" t="s">
        <v>142</v>
      </c>
      <c r="AU628" s="254" t="s">
        <v>134</v>
      </c>
      <c r="AV628" s="12" t="s">
        <v>134</v>
      </c>
      <c r="AW628" s="12" t="s">
        <v>34</v>
      </c>
      <c r="AX628" s="12" t="s">
        <v>71</v>
      </c>
      <c r="AY628" s="254" t="s">
        <v>125</v>
      </c>
    </row>
    <row r="629" spans="2:51" s="12" customFormat="1" ht="13.5">
      <c r="B629" s="244"/>
      <c r="C629" s="245"/>
      <c r="D629" s="231" t="s">
        <v>142</v>
      </c>
      <c r="E629" s="246" t="s">
        <v>21</v>
      </c>
      <c r="F629" s="247" t="s">
        <v>823</v>
      </c>
      <c r="G629" s="245"/>
      <c r="H629" s="248">
        <v>0.22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AT629" s="254" t="s">
        <v>142</v>
      </c>
      <c r="AU629" s="254" t="s">
        <v>134</v>
      </c>
      <c r="AV629" s="12" t="s">
        <v>134</v>
      </c>
      <c r="AW629" s="12" t="s">
        <v>34</v>
      </c>
      <c r="AX629" s="12" t="s">
        <v>71</v>
      </c>
      <c r="AY629" s="254" t="s">
        <v>125</v>
      </c>
    </row>
    <row r="630" spans="2:51" s="12" customFormat="1" ht="13.5">
      <c r="B630" s="244"/>
      <c r="C630" s="245"/>
      <c r="D630" s="231" t="s">
        <v>142</v>
      </c>
      <c r="E630" s="246" t="s">
        <v>21</v>
      </c>
      <c r="F630" s="247" t="s">
        <v>824</v>
      </c>
      <c r="G630" s="245"/>
      <c r="H630" s="248">
        <v>25.44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AT630" s="254" t="s">
        <v>142</v>
      </c>
      <c r="AU630" s="254" t="s">
        <v>134</v>
      </c>
      <c r="AV630" s="12" t="s">
        <v>134</v>
      </c>
      <c r="AW630" s="12" t="s">
        <v>34</v>
      </c>
      <c r="AX630" s="12" t="s">
        <v>71</v>
      </c>
      <c r="AY630" s="254" t="s">
        <v>125</v>
      </c>
    </row>
    <row r="631" spans="2:51" s="12" customFormat="1" ht="13.5">
      <c r="B631" s="244"/>
      <c r="C631" s="245"/>
      <c r="D631" s="231" t="s">
        <v>142</v>
      </c>
      <c r="E631" s="246" t="s">
        <v>21</v>
      </c>
      <c r="F631" s="247" t="s">
        <v>825</v>
      </c>
      <c r="G631" s="245"/>
      <c r="H631" s="248">
        <v>-2.929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AT631" s="254" t="s">
        <v>142</v>
      </c>
      <c r="AU631" s="254" t="s">
        <v>134</v>
      </c>
      <c r="AV631" s="12" t="s">
        <v>134</v>
      </c>
      <c r="AW631" s="12" t="s">
        <v>34</v>
      </c>
      <c r="AX631" s="12" t="s">
        <v>71</v>
      </c>
      <c r="AY631" s="254" t="s">
        <v>125</v>
      </c>
    </row>
    <row r="632" spans="2:51" s="12" customFormat="1" ht="13.5">
      <c r="B632" s="244"/>
      <c r="C632" s="245"/>
      <c r="D632" s="231" t="s">
        <v>142</v>
      </c>
      <c r="E632" s="246" t="s">
        <v>21</v>
      </c>
      <c r="F632" s="247" t="s">
        <v>826</v>
      </c>
      <c r="G632" s="245"/>
      <c r="H632" s="248">
        <v>0.44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AT632" s="254" t="s">
        <v>142</v>
      </c>
      <c r="AU632" s="254" t="s">
        <v>134</v>
      </c>
      <c r="AV632" s="12" t="s">
        <v>134</v>
      </c>
      <c r="AW632" s="12" t="s">
        <v>34</v>
      </c>
      <c r="AX632" s="12" t="s">
        <v>71</v>
      </c>
      <c r="AY632" s="254" t="s">
        <v>125</v>
      </c>
    </row>
    <row r="633" spans="2:51" s="12" customFormat="1" ht="13.5">
      <c r="B633" s="244"/>
      <c r="C633" s="245"/>
      <c r="D633" s="231" t="s">
        <v>142</v>
      </c>
      <c r="E633" s="246" t="s">
        <v>21</v>
      </c>
      <c r="F633" s="247" t="s">
        <v>827</v>
      </c>
      <c r="G633" s="245"/>
      <c r="H633" s="248">
        <v>2.82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AT633" s="254" t="s">
        <v>142</v>
      </c>
      <c r="AU633" s="254" t="s">
        <v>134</v>
      </c>
      <c r="AV633" s="12" t="s">
        <v>134</v>
      </c>
      <c r="AW633" s="12" t="s">
        <v>34</v>
      </c>
      <c r="AX633" s="12" t="s">
        <v>71</v>
      </c>
      <c r="AY633" s="254" t="s">
        <v>125</v>
      </c>
    </row>
    <row r="634" spans="2:51" s="12" customFormat="1" ht="13.5">
      <c r="B634" s="244"/>
      <c r="C634" s="245"/>
      <c r="D634" s="231" t="s">
        <v>142</v>
      </c>
      <c r="E634" s="246" t="s">
        <v>21</v>
      </c>
      <c r="F634" s="247" t="s">
        <v>350</v>
      </c>
      <c r="G634" s="245"/>
      <c r="H634" s="248">
        <v>11.175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AT634" s="254" t="s">
        <v>142</v>
      </c>
      <c r="AU634" s="254" t="s">
        <v>134</v>
      </c>
      <c r="AV634" s="12" t="s">
        <v>134</v>
      </c>
      <c r="AW634" s="12" t="s">
        <v>34</v>
      </c>
      <c r="AX634" s="12" t="s">
        <v>71</v>
      </c>
      <c r="AY634" s="254" t="s">
        <v>125</v>
      </c>
    </row>
    <row r="635" spans="2:51" s="12" customFormat="1" ht="13.5">
      <c r="B635" s="244"/>
      <c r="C635" s="245"/>
      <c r="D635" s="231" t="s">
        <v>142</v>
      </c>
      <c r="E635" s="246" t="s">
        <v>21</v>
      </c>
      <c r="F635" s="247" t="s">
        <v>828</v>
      </c>
      <c r="G635" s="245"/>
      <c r="H635" s="248">
        <v>46.955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AT635" s="254" t="s">
        <v>142</v>
      </c>
      <c r="AU635" s="254" t="s">
        <v>134</v>
      </c>
      <c r="AV635" s="12" t="s">
        <v>134</v>
      </c>
      <c r="AW635" s="12" t="s">
        <v>34</v>
      </c>
      <c r="AX635" s="12" t="s">
        <v>71</v>
      </c>
      <c r="AY635" s="254" t="s">
        <v>125</v>
      </c>
    </row>
    <row r="636" spans="2:51" s="12" customFormat="1" ht="13.5">
      <c r="B636" s="244"/>
      <c r="C636" s="245"/>
      <c r="D636" s="231" t="s">
        <v>142</v>
      </c>
      <c r="E636" s="246" t="s">
        <v>21</v>
      </c>
      <c r="F636" s="247" t="s">
        <v>353</v>
      </c>
      <c r="G636" s="245"/>
      <c r="H636" s="248">
        <v>-4.831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AT636" s="254" t="s">
        <v>142</v>
      </c>
      <c r="AU636" s="254" t="s">
        <v>134</v>
      </c>
      <c r="AV636" s="12" t="s">
        <v>134</v>
      </c>
      <c r="AW636" s="12" t="s">
        <v>34</v>
      </c>
      <c r="AX636" s="12" t="s">
        <v>71</v>
      </c>
      <c r="AY636" s="254" t="s">
        <v>125</v>
      </c>
    </row>
    <row r="637" spans="2:51" s="12" customFormat="1" ht="13.5">
      <c r="B637" s="244"/>
      <c r="C637" s="245"/>
      <c r="D637" s="231" t="s">
        <v>142</v>
      </c>
      <c r="E637" s="246" t="s">
        <v>21</v>
      </c>
      <c r="F637" s="247" t="s">
        <v>354</v>
      </c>
      <c r="G637" s="245"/>
      <c r="H637" s="248">
        <v>0.118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142</v>
      </c>
      <c r="AU637" s="254" t="s">
        <v>134</v>
      </c>
      <c r="AV637" s="12" t="s">
        <v>134</v>
      </c>
      <c r="AW637" s="12" t="s">
        <v>34</v>
      </c>
      <c r="AX637" s="12" t="s">
        <v>71</v>
      </c>
      <c r="AY637" s="254" t="s">
        <v>125</v>
      </c>
    </row>
    <row r="638" spans="2:51" s="12" customFormat="1" ht="13.5">
      <c r="B638" s="244"/>
      <c r="C638" s="245"/>
      <c r="D638" s="231" t="s">
        <v>142</v>
      </c>
      <c r="E638" s="246" t="s">
        <v>21</v>
      </c>
      <c r="F638" s="247" t="s">
        <v>355</v>
      </c>
      <c r="G638" s="245"/>
      <c r="H638" s="248">
        <v>2.813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AT638" s="254" t="s">
        <v>142</v>
      </c>
      <c r="AU638" s="254" t="s">
        <v>134</v>
      </c>
      <c r="AV638" s="12" t="s">
        <v>134</v>
      </c>
      <c r="AW638" s="12" t="s">
        <v>34</v>
      </c>
      <c r="AX638" s="12" t="s">
        <v>71</v>
      </c>
      <c r="AY638" s="254" t="s">
        <v>125</v>
      </c>
    </row>
    <row r="639" spans="2:51" s="12" customFormat="1" ht="13.5">
      <c r="B639" s="244"/>
      <c r="C639" s="245"/>
      <c r="D639" s="231" t="s">
        <v>142</v>
      </c>
      <c r="E639" s="246" t="s">
        <v>21</v>
      </c>
      <c r="F639" s="247" t="s">
        <v>829</v>
      </c>
      <c r="G639" s="245"/>
      <c r="H639" s="248">
        <v>51.5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AT639" s="254" t="s">
        <v>142</v>
      </c>
      <c r="AU639" s="254" t="s">
        <v>134</v>
      </c>
      <c r="AV639" s="12" t="s">
        <v>134</v>
      </c>
      <c r="AW639" s="12" t="s">
        <v>34</v>
      </c>
      <c r="AX639" s="12" t="s">
        <v>71</v>
      </c>
      <c r="AY639" s="254" t="s">
        <v>125</v>
      </c>
    </row>
    <row r="640" spans="2:51" s="12" customFormat="1" ht="13.5">
      <c r="B640" s="244"/>
      <c r="C640" s="245"/>
      <c r="D640" s="231" t="s">
        <v>142</v>
      </c>
      <c r="E640" s="246" t="s">
        <v>21</v>
      </c>
      <c r="F640" s="247" t="s">
        <v>830</v>
      </c>
      <c r="G640" s="245"/>
      <c r="H640" s="248">
        <v>-6.181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AT640" s="254" t="s">
        <v>142</v>
      </c>
      <c r="AU640" s="254" t="s">
        <v>134</v>
      </c>
      <c r="AV640" s="12" t="s">
        <v>134</v>
      </c>
      <c r="AW640" s="12" t="s">
        <v>34</v>
      </c>
      <c r="AX640" s="12" t="s">
        <v>71</v>
      </c>
      <c r="AY640" s="254" t="s">
        <v>125</v>
      </c>
    </row>
    <row r="641" spans="2:51" s="12" customFormat="1" ht="13.5">
      <c r="B641" s="244"/>
      <c r="C641" s="245"/>
      <c r="D641" s="231" t="s">
        <v>142</v>
      </c>
      <c r="E641" s="246" t="s">
        <v>21</v>
      </c>
      <c r="F641" s="247" t="s">
        <v>358</v>
      </c>
      <c r="G641" s="245"/>
      <c r="H641" s="248">
        <v>6.9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AT641" s="254" t="s">
        <v>142</v>
      </c>
      <c r="AU641" s="254" t="s">
        <v>134</v>
      </c>
      <c r="AV641" s="12" t="s">
        <v>134</v>
      </c>
      <c r="AW641" s="12" t="s">
        <v>34</v>
      </c>
      <c r="AX641" s="12" t="s">
        <v>71</v>
      </c>
      <c r="AY641" s="254" t="s">
        <v>125</v>
      </c>
    </row>
    <row r="642" spans="2:51" s="12" customFormat="1" ht="13.5">
      <c r="B642" s="244"/>
      <c r="C642" s="245"/>
      <c r="D642" s="231" t="s">
        <v>142</v>
      </c>
      <c r="E642" s="246" t="s">
        <v>21</v>
      </c>
      <c r="F642" s="247" t="s">
        <v>831</v>
      </c>
      <c r="G642" s="245"/>
      <c r="H642" s="248">
        <v>5.048</v>
      </c>
      <c r="I642" s="249"/>
      <c r="J642" s="245"/>
      <c r="K642" s="245"/>
      <c r="L642" s="250"/>
      <c r="M642" s="251"/>
      <c r="N642" s="252"/>
      <c r="O642" s="252"/>
      <c r="P642" s="252"/>
      <c r="Q642" s="252"/>
      <c r="R642" s="252"/>
      <c r="S642" s="252"/>
      <c r="T642" s="253"/>
      <c r="AT642" s="254" t="s">
        <v>142</v>
      </c>
      <c r="AU642" s="254" t="s">
        <v>134</v>
      </c>
      <c r="AV642" s="12" t="s">
        <v>134</v>
      </c>
      <c r="AW642" s="12" t="s">
        <v>34</v>
      </c>
      <c r="AX642" s="12" t="s">
        <v>71</v>
      </c>
      <c r="AY642" s="254" t="s">
        <v>125</v>
      </c>
    </row>
    <row r="643" spans="2:51" s="12" customFormat="1" ht="13.5">
      <c r="B643" s="244"/>
      <c r="C643" s="245"/>
      <c r="D643" s="231" t="s">
        <v>142</v>
      </c>
      <c r="E643" s="246" t="s">
        <v>21</v>
      </c>
      <c r="F643" s="247" t="s">
        <v>360</v>
      </c>
      <c r="G643" s="245"/>
      <c r="H643" s="248">
        <v>5.7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142</v>
      </c>
      <c r="AU643" s="254" t="s">
        <v>134</v>
      </c>
      <c r="AV643" s="12" t="s">
        <v>134</v>
      </c>
      <c r="AW643" s="12" t="s">
        <v>34</v>
      </c>
      <c r="AX643" s="12" t="s">
        <v>71</v>
      </c>
      <c r="AY643" s="254" t="s">
        <v>125</v>
      </c>
    </row>
    <row r="644" spans="2:51" s="12" customFormat="1" ht="13.5">
      <c r="B644" s="244"/>
      <c r="C644" s="245"/>
      <c r="D644" s="231" t="s">
        <v>142</v>
      </c>
      <c r="E644" s="246" t="s">
        <v>21</v>
      </c>
      <c r="F644" s="247" t="s">
        <v>361</v>
      </c>
      <c r="G644" s="245"/>
      <c r="H644" s="248">
        <v>2.775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AT644" s="254" t="s">
        <v>142</v>
      </c>
      <c r="AU644" s="254" t="s">
        <v>134</v>
      </c>
      <c r="AV644" s="12" t="s">
        <v>134</v>
      </c>
      <c r="AW644" s="12" t="s">
        <v>34</v>
      </c>
      <c r="AX644" s="12" t="s">
        <v>71</v>
      </c>
      <c r="AY644" s="254" t="s">
        <v>125</v>
      </c>
    </row>
    <row r="645" spans="2:51" s="12" customFormat="1" ht="13.5">
      <c r="B645" s="244"/>
      <c r="C645" s="245"/>
      <c r="D645" s="231" t="s">
        <v>142</v>
      </c>
      <c r="E645" s="246" t="s">
        <v>21</v>
      </c>
      <c r="F645" s="247" t="s">
        <v>362</v>
      </c>
      <c r="G645" s="245"/>
      <c r="H645" s="248">
        <v>20.737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AT645" s="254" t="s">
        <v>142</v>
      </c>
      <c r="AU645" s="254" t="s">
        <v>134</v>
      </c>
      <c r="AV645" s="12" t="s">
        <v>134</v>
      </c>
      <c r="AW645" s="12" t="s">
        <v>34</v>
      </c>
      <c r="AX645" s="12" t="s">
        <v>71</v>
      </c>
      <c r="AY645" s="254" t="s">
        <v>125</v>
      </c>
    </row>
    <row r="646" spans="2:51" s="12" customFormat="1" ht="13.5">
      <c r="B646" s="244"/>
      <c r="C646" s="245"/>
      <c r="D646" s="231" t="s">
        <v>142</v>
      </c>
      <c r="E646" s="246" t="s">
        <v>21</v>
      </c>
      <c r="F646" s="247" t="s">
        <v>363</v>
      </c>
      <c r="G646" s="245"/>
      <c r="H646" s="248">
        <v>-3.6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142</v>
      </c>
      <c r="AU646" s="254" t="s">
        <v>134</v>
      </c>
      <c r="AV646" s="12" t="s">
        <v>134</v>
      </c>
      <c r="AW646" s="12" t="s">
        <v>34</v>
      </c>
      <c r="AX646" s="12" t="s">
        <v>71</v>
      </c>
      <c r="AY646" s="254" t="s">
        <v>125</v>
      </c>
    </row>
    <row r="647" spans="2:65" s="1" customFormat="1" ht="14.4" customHeight="1">
      <c r="B647" s="44"/>
      <c r="C647" s="219" t="s">
        <v>875</v>
      </c>
      <c r="D647" s="219" t="s">
        <v>128</v>
      </c>
      <c r="E647" s="220" t="s">
        <v>876</v>
      </c>
      <c r="F647" s="221" t="s">
        <v>877</v>
      </c>
      <c r="G647" s="222" t="s">
        <v>522</v>
      </c>
      <c r="H647" s="223">
        <v>67</v>
      </c>
      <c r="I647" s="224"/>
      <c r="J647" s="225">
        <f>ROUND(I647*H647,2)</f>
        <v>0</v>
      </c>
      <c r="K647" s="221" t="s">
        <v>132</v>
      </c>
      <c r="L647" s="70"/>
      <c r="M647" s="226" t="s">
        <v>21</v>
      </c>
      <c r="N647" s="227" t="s">
        <v>43</v>
      </c>
      <c r="O647" s="45"/>
      <c r="P647" s="228">
        <f>O647*H647</f>
        <v>0</v>
      </c>
      <c r="Q647" s="228">
        <v>0</v>
      </c>
      <c r="R647" s="228">
        <f>Q647*H647</f>
        <v>0</v>
      </c>
      <c r="S647" s="228">
        <v>0</v>
      </c>
      <c r="T647" s="229">
        <f>S647*H647</f>
        <v>0</v>
      </c>
      <c r="AR647" s="22" t="s">
        <v>275</v>
      </c>
      <c r="AT647" s="22" t="s">
        <v>128</v>
      </c>
      <c r="AU647" s="22" t="s">
        <v>134</v>
      </c>
      <c r="AY647" s="22" t="s">
        <v>125</v>
      </c>
      <c r="BE647" s="230">
        <f>IF(N647="základní",J647,0)</f>
        <v>0</v>
      </c>
      <c r="BF647" s="230">
        <f>IF(N647="snížená",J647,0)</f>
        <v>0</v>
      </c>
      <c r="BG647" s="230">
        <f>IF(N647="zákl. přenesená",J647,0)</f>
        <v>0</v>
      </c>
      <c r="BH647" s="230">
        <f>IF(N647="sníž. přenesená",J647,0)</f>
        <v>0</v>
      </c>
      <c r="BI647" s="230">
        <f>IF(N647="nulová",J647,0)</f>
        <v>0</v>
      </c>
      <c r="BJ647" s="22" t="s">
        <v>134</v>
      </c>
      <c r="BK647" s="230">
        <f>ROUND(I647*H647,2)</f>
        <v>0</v>
      </c>
      <c r="BL647" s="22" t="s">
        <v>275</v>
      </c>
      <c r="BM647" s="22" t="s">
        <v>878</v>
      </c>
    </row>
    <row r="648" spans="2:47" s="1" customFormat="1" ht="13.5">
      <c r="B648" s="44"/>
      <c r="C648" s="72"/>
      <c r="D648" s="231" t="s">
        <v>136</v>
      </c>
      <c r="E648" s="72"/>
      <c r="F648" s="232" t="s">
        <v>879</v>
      </c>
      <c r="G648" s="72"/>
      <c r="H648" s="72"/>
      <c r="I648" s="189"/>
      <c r="J648" s="72"/>
      <c r="K648" s="72"/>
      <c r="L648" s="70"/>
      <c r="M648" s="233"/>
      <c r="N648" s="45"/>
      <c r="O648" s="45"/>
      <c r="P648" s="45"/>
      <c r="Q648" s="45"/>
      <c r="R648" s="45"/>
      <c r="S648" s="45"/>
      <c r="T648" s="93"/>
      <c r="AT648" s="22" t="s">
        <v>136</v>
      </c>
      <c r="AU648" s="22" t="s">
        <v>134</v>
      </c>
    </row>
    <row r="649" spans="2:51" s="12" customFormat="1" ht="13.5">
      <c r="B649" s="244"/>
      <c r="C649" s="245"/>
      <c r="D649" s="231" t="s">
        <v>142</v>
      </c>
      <c r="E649" s="246" t="s">
        <v>21</v>
      </c>
      <c r="F649" s="247" t="s">
        <v>880</v>
      </c>
      <c r="G649" s="245"/>
      <c r="H649" s="248">
        <v>3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142</v>
      </c>
      <c r="AU649" s="254" t="s">
        <v>134</v>
      </c>
      <c r="AV649" s="12" t="s">
        <v>134</v>
      </c>
      <c r="AW649" s="12" t="s">
        <v>34</v>
      </c>
      <c r="AX649" s="12" t="s">
        <v>71</v>
      </c>
      <c r="AY649" s="254" t="s">
        <v>125</v>
      </c>
    </row>
    <row r="650" spans="2:51" s="12" customFormat="1" ht="13.5">
      <c r="B650" s="244"/>
      <c r="C650" s="245"/>
      <c r="D650" s="231" t="s">
        <v>142</v>
      </c>
      <c r="E650" s="246" t="s">
        <v>21</v>
      </c>
      <c r="F650" s="247" t="s">
        <v>881</v>
      </c>
      <c r="G650" s="245"/>
      <c r="H650" s="248">
        <v>7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AT650" s="254" t="s">
        <v>142</v>
      </c>
      <c r="AU650" s="254" t="s">
        <v>134</v>
      </c>
      <c r="AV650" s="12" t="s">
        <v>134</v>
      </c>
      <c r="AW650" s="12" t="s">
        <v>34</v>
      </c>
      <c r="AX650" s="12" t="s">
        <v>71</v>
      </c>
      <c r="AY650" s="254" t="s">
        <v>125</v>
      </c>
    </row>
    <row r="651" spans="2:51" s="12" customFormat="1" ht="13.5">
      <c r="B651" s="244"/>
      <c r="C651" s="245"/>
      <c r="D651" s="231" t="s">
        <v>142</v>
      </c>
      <c r="E651" s="246" t="s">
        <v>21</v>
      </c>
      <c r="F651" s="247" t="s">
        <v>882</v>
      </c>
      <c r="G651" s="245"/>
      <c r="H651" s="248">
        <v>5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AT651" s="254" t="s">
        <v>142</v>
      </c>
      <c r="AU651" s="254" t="s">
        <v>134</v>
      </c>
      <c r="AV651" s="12" t="s">
        <v>134</v>
      </c>
      <c r="AW651" s="12" t="s">
        <v>34</v>
      </c>
      <c r="AX651" s="12" t="s">
        <v>71</v>
      </c>
      <c r="AY651" s="254" t="s">
        <v>125</v>
      </c>
    </row>
    <row r="652" spans="2:51" s="12" customFormat="1" ht="13.5">
      <c r="B652" s="244"/>
      <c r="C652" s="245"/>
      <c r="D652" s="231" t="s">
        <v>142</v>
      </c>
      <c r="E652" s="246" t="s">
        <v>21</v>
      </c>
      <c r="F652" s="247" t="s">
        <v>883</v>
      </c>
      <c r="G652" s="245"/>
      <c r="H652" s="248">
        <v>7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AT652" s="254" t="s">
        <v>142</v>
      </c>
      <c r="AU652" s="254" t="s">
        <v>134</v>
      </c>
      <c r="AV652" s="12" t="s">
        <v>134</v>
      </c>
      <c r="AW652" s="12" t="s">
        <v>34</v>
      </c>
      <c r="AX652" s="12" t="s">
        <v>71</v>
      </c>
      <c r="AY652" s="254" t="s">
        <v>125</v>
      </c>
    </row>
    <row r="653" spans="2:51" s="12" customFormat="1" ht="13.5">
      <c r="B653" s="244"/>
      <c r="C653" s="245"/>
      <c r="D653" s="231" t="s">
        <v>142</v>
      </c>
      <c r="E653" s="246" t="s">
        <v>21</v>
      </c>
      <c r="F653" s="247" t="s">
        <v>884</v>
      </c>
      <c r="G653" s="245"/>
      <c r="H653" s="248">
        <v>2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142</v>
      </c>
      <c r="AU653" s="254" t="s">
        <v>134</v>
      </c>
      <c r="AV653" s="12" t="s">
        <v>134</v>
      </c>
      <c r="AW653" s="12" t="s">
        <v>34</v>
      </c>
      <c r="AX653" s="12" t="s">
        <v>71</v>
      </c>
      <c r="AY653" s="254" t="s">
        <v>125</v>
      </c>
    </row>
    <row r="654" spans="2:51" s="12" customFormat="1" ht="13.5">
      <c r="B654" s="244"/>
      <c r="C654" s="245"/>
      <c r="D654" s="231" t="s">
        <v>142</v>
      </c>
      <c r="E654" s="246" t="s">
        <v>21</v>
      </c>
      <c r="F654" s="247" t="s">
        <v>885</v>
      </c>
      <c r="G654" s="245"/>
      <c r="H654" s="248">
        <v>7</v>
      </c>
      <c r="I654" s="249"/>
      <c r="J654" s="245"/>
      <c r="K654" s="245"/>
      <c r="L654" s="250"/>
      <c r="M654" s="251"/>
      <c r="N654" s="252"/>
      <c r="O654" s="252"/>
      <c r="P654" s="252"/>
      <c r="Q654" s="252"/>
      <c r="R654" s="252"/>
      <c r="S654" s="252"/>
      <c r="T654" s="253"/>
      <c r="AT654" s="254" t="s">
        <v>142</v>
      </c>
      <c r="AU654" s="254" t="s">
        <v>134</v>
      </c>
      <c r="AV654" s="12" t="s">
        <v>134</v>
      </c>
      <c r="AW654" s="12" t="s">
        <v>34</v>
      </c>
      <c r="AX654" s="12" t="s">
        <v>71</v>
      </c>
      <c r="AY654" s="254" t="s">
        <v>125</v>
      </c>
    </row>
    <row r="655" spans="2:51" s="12" customFormat="1" ht="13.5">
      <c r="B655" s="244"/>
      <c r="C655" s="245"/>
      <c r="D655" s="231" t="s">
        <v>142</v>
      </c>
      <c r="E655" s="246" t="s">
        <v>21</v>
      </c>
      <c r="F655" s="247" t="s">
        <v>886</v>
      </c>
      <c r="G655" s="245"/>
      <c r="H655" s="248">
        <v>6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AT655" s="254" t="s">
        <v>142</v>
      </c>
      <c r="AU655" s="254" t="s">
        <v>134</v>
      </c>
      <c r="AV655" s="12" t="s">
        <v>134</v>
      </c>
      <c r="AW655" s="12" t="s">
        <v>34</v>
      </c>
      <c r="AX655" s="12" t="s">
        <v>71</v>
      </c>
      <c r="AY655" s="254" t="s">
        <v>125</v>
      </c>
    </row>
    <row r="656" spans="2:51" s="12" customFormat="1" ht="13.5">
      <c r="B656" s="244"/>
      <c r="C656" s="245"/>
      <c r="D656" s="231" t="s">
        <v>142</v>
      </c>
      <c r="E656" s="246" t="s">
        <v>21</v>
      </c>
      <c r="F656" s="247" t="s">
        <v>887</v>
      </c>
      <c r="G656" s="245"/>
      <c r="H656" s="248">
        <v>7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142</v>
      </c>
      <c r="AU656" s="254" t="s">
        <v>134</v>
      </c>
      <c r="AV656" s="12" t="s">
        <v>134</v>
      </c>
      <c r="AW656" s="12" t="s">
        <v>34</v>
      </c>
      <c r="AX656" s="12" t="s">
        <v>71</v>
      </c>
      <c r="AY656" s="254" t="s">
        <v>125</v>
      </c>
    </row>
    <row r="657" spans="2:51" s="12" customFormat="1" ht="13.5">
      <c r="B657" s="244"/>
      <c r="C657" s="245"/>
      <c r="D657" s="231" t="s">
        <v>142</v>
      </c>
      <c r="E657" s="246" t="s">
        <v>21</v>
      </c>
      <c r="F657" s="247" t="s">
        <v>888</v>
      </c>
      <c r="G657" s="245"/>
      <c r="H657" s="248">
        <v>4</v>
      </c>
      <c r="I657" s="249"/>
      <c r="J657" s="245"/>
      <c r="K657" s="245"/>
      <c r="L657" s="250"/>
      <c r="M657" s="251"/>
      <c r="N657" s="252"/>
      <c r="O657" s="252"/>
      <c r="P657" s="252"/>
      <c r="Q657" s="252"/>
      <c r="R657" s="252"/>
      <c r="S657" s="252"/>
      <c r="T657" s="253"/>
      <c r="AT657" s="254" t="s">
        <v>142</v>
      </c>
      <c r="AU657" s="254" t="s">
        <v>134</v>
      </c>
      <c r="AV657" s="12" t="s">
        <v>134</v>
      </c>
      <c r="AW657" s="12" t="s">
        <v>34</v>
      </c>
      <c r="AX657" s="12" t="s">
        <v>71</v>
      </c>
      <c r="AY657" s="254" t="s">
        <v>125</v>
      </c>
    </row>
    <row r="658" spans="2:51" s="12" customFormat="1" ht="13.5">
      <c r="B658" s="244"/>
      <c r="C658" s="245"/>
      <c r="D658" s="231" t="s">
        <v>142</v>
      </c>
      <c r="E658" s="246" t="s">
        <v>21</v>
      </c>
      <c r="F658" s="247" t="s">
        <v>889</v>
      </c>
      <c r="G658" s="245"/>
      <c r="H658" s="248">
        <v>6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AT658" s="254" t="s">
        <v>142</v>
      </c>
      <c r="AU658" s="254" t="s">
        <v>134</v>
      </c>
      <c r="AV658" s="12" t="s">
        <v>134</v>
      </c>
      <c r="AW658" s="12" t="s">
        <v>34</v>
      </c>
      <c r="AX658" s="12" t="s">
        <v>71</v>
      </c>
      <c r="AY658" s="254" t="s">
        <v>125</v>
      </c>
    </row>
    <row r="659" spans="2:51" s="12" customFormat="1" ht="13.5">
      <c r="B659" s="244"/>
      <c r="C659" s="245"/>
      <c r="D659" s="231" t="s">
        <v>142</v>
      </c>
      <c r="E659" s="246" t="s">
        <v>21</v>
      </c>
      <c r="F659" s="247" t="s">
        <v>890</v>
      </c>
      <c r="G659" s="245"/>
      <c r="H659" s="248">
        <v>8</v>
      </c>
      <c r="I659" s="249"/>
      <c r="J659" s="245"/>
      <c r="K659" s="245"/>
      <c r="L659" s="250"/>
      <c r="M659" s="251"/>
      <c r="N659" s="252"/>
      <c r="O659" s="252"/>
      <c r="P659" s="252"/>
      <c r="Q659" s="252"/>
      <c r="R659" s="252"/>
      <c r="S659" s="252"/>
      <c r="T659" s="253"/>
      <c r="AT659" s="254" t="s">
        <v>142</v>
      </c>
      <c r="AU659" s="254" t="s">
        <v>134</v>
      </c>
      <c r="AV659" s="12" t="s">
        <v>134</v>
      </c>
      <c r="AW659" s="12" t="s">
        <v>34</v>
      </c>
      <c r="AX659" s="12" t="s">
        <v>71</v>
      </c>
      <c r="AY659" s="254" t="s">
        <v>125</v>
      </c>
    </row>
    <row r="660" spans="2:51" s="12" customFormat="1" ht="13.5">
      <c r="B660" s="244"/>
      <c r="C660" s="245"/>
      <c r="D660" s="231" t="s">
        <v>142</v>
      </c>
      <c r="E660" s="246" t="s">
        <v>21</v>
      </c>
      <c r="F660" s="247" t="s">
        <v>891</v>
      </c>
      <c r="G660" s="245"/>
      <c r="H660" s="248">
        <v>5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AT660" s="254" t="s">
        <v>142</v>
      </c>
      <c r="AU660" s="254" t="s">
        <v>134</v>
      </c>
      <c r="AV660" s="12" t="s">
        <v>134</v>
      </c>
      <c r="AW660" s="12" t="s">
        <v>34</v>
      </c>
      <c r="AX660" s="12" t="s">
        <v>71</v>
      </c>
      <c r="AY660" s="254" t="s">
        <v>125</v>
      </c>
    </row>
    <row r="661" spans="2:65" s="1" customFormat="1" ht="14.4" customHeight="1">
      <c r="B661" s="44"/>
      <c r="C661" s="219" t="s">
        <v>892</v>
      </c>
      <c r="D661" s="219" t="s">
        <v>128</v>
      </c>
      <c r="E661" s="220" t="s">
        <v>893</v>
      </c>
      <c r="F661" s="221" t="s">
        <v>894</v>
      </c>
      <c r="G661" s="222" t="s">
        <v>522</v>
      </c>
      <c r="H661" s="223">
        <v>21</v>
      </c>
      <c r="I661" s="224"/>
      <c r="J661" s="225">
        <f>ROUND(I661*H661,2)</f>
        <v>0</v>
      </c>
      <c r="K661" s="221" t="s">
        <v>132</v>
      </c>
      <c r="L661" s="70"/>
      <c r="M661" s="226" t="s">
        <v>21</v>
      </c>
      <c r="N661" s="227" t="s">
        <v>43</v>
      </c>
      <c r="O661" s="45"/>
      <c r="P661" s="228">
        <f>O661*H661</f>
        <v>0</v>
      </c>
      <c r="Q661" s="228">
        <v>0</v>
      </c>
      <c r="R661" s="228">
        <f>Q661*H661</f>
        <v>0</v>
      </c>
      <c r="S661" s="228">
        <v>0</v>
      </c>
      <c r="T661" s="229">
        <f>S661*H661</f>
        <v>0</v>
      </c>
      <c r="AR661" s="22" t="s">
        <v>275</v>
      </c>
      <c r="AT661" s="22" t="s">
        <v>128</v>
      </c>
      <c r="AU661" s="22" t="s">
        <v>134</v>
      </c>
      <c r="AY661" s="22" t="s">
        <v>125</v>
      </c>
      <c r="BE661" s="230">
        <f>IF(N661="základní",J661,0)</f>
        <v>0</v>
      </c>
      <c r="BF661" s="230">
        <f>IF(N661="snížená",J661,0)</f>
        <v>0</v>
      </c>
      <c r="BG661" s="230">
        <f>IF(N661="zákl. přenesená",J661,0)</f>
        <v>0</v>
      </c>
      <c r="BH661" s="230">
        <f>IF(N661="sníž. přenesená",J661,0)</f>
        <v>0</v>
      </c>
      <c r="BI661" s="230">
        <f>IF(N661="nulová",J661,0)</f>
        <v>0</v>
      </c>
      <c r="BJ661" s="22" t="s">
        <v>134</v>
      </c>
      <c r="BK661" s="230">
        <f>ROUND(I661*H661,2)</f>
        <v>0</v>
      </c>
      <c r="BL661" s="22" t="s">
        <v>275</v>
      </c>
      <c r="BM661" s="22" t="s">
        <v>895</v>
      </c>
    </row>
    <row r="662" spans="2:47" s="1" customFormat="1" ht="13.5">
      <c r="B662" s="44"/>
      <c r="C662" s="72"/>
      <c r="D662" s="231" t="s">
        <v>136</v>
      </c>
      <c r="E662" s="72"/>
      <c r="F662" s="232" t="s">
        <v>896</v>
      </c>
      <c r="G662" s="72"/>
      <c r="H662" s="72"/>
      <c r="I662" s="189"/>
      <c r="J662" s="72"/>
      <c r="K662" s="72"/>
      <c r="L662" s="70"/>
      <c r="M662" s="233"/>
      <c r="N662" s="45"/>
      <c r="O662" s="45"/>
      <c r="P662" s="45"/>
      <c r="Q662" s="45"/>
      <c r="R662" s="45"/>
      <c r="S662" s="45"/>
      <c r="T662" s="93"/>
      <c r="AT662" s="22" t="s">
        <v>136</v>
      </c>
      <c r="AU662" s="22" t="s">
        <v>134</v>
      </c>
    </row>
    <row r="663" spans="2:51" s="12" customFormat="1" ht="13.5">
      <c r="B663" s="244"/>
      <c r="C663" s="245"/>
      <c r="D663" s="231" t="s">
        <v>142</v>
      </c>
      <c r="E663" s="246" t="s">
        <v>21</v>
      </c>
      <c r="F663" s="247" t="s">
        <v>897</v>
      </c>
      <c r="G663" s="245"/>
      <c r="H663" s="248">
        <v>1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AT663" s="254" t="s">
        <v>142</v>
      </c>
      <c r="AU663" s="254" t="s">
        <v>134</v>
      </c>
      <c r="AV663" s="12" t="s">
        <v>134</v>
      </c>
      <c r="AW663" s="12" t="s">
        <v>34</v>
      </c>
      <c r="AX663" s="12" t="s">
        <v>71</v>
      </c>
      <c r="AY663" s="254" t="s">
        <v>125</v>
      </c>
    </row>
    <row r="664" spans="2:51" s="12" customFormat="1" ht="13.5">
      <c r="B664" s="244"/>
      <c r="C664" s="245"/>
      <c r="D664" s="231" t="s">
        <v>142</v>
      </c>
      <c r="E664" s="246" t="s">
        <v>21</v>
      </c>
      <c r="F664" s="247" t="s">
        <v>898</v>
      </c>
      <c r="G664" s="245"/>
      <c r="H664" s="248">
        <v>2</v>
      </c>
      <c r="I664" s="249"/>
      <c r="J664" s="245"/>
      <c r="K664" s="245"/>
      <c r="L664" s="250"/>
      <c r="M664" s="251"/>
      <c r="N664" s="252"/>
      <c r="O664" s="252"/>
      <c r="P664" s="252"/>
      <c r="Q664" s="252"/>
      <c r="R664" s="252"/>
      <c r="S664" s="252"/>
      <c r="T664" s="253"/>
      <c r="AT664" s="254" t="s">
        <v>142</v>
      </c>
      <c r="AU664" s="254" t="s">
        <v>134</v>
      </c>
      <c r="AV664" s="12" t="s">
        <v>134</v>
      </c>
      <c r="AW664" s="12" t="s">
        <v>34</v>
      </c>
      <c r="AX664" s="12" t="s">
        <v>71</v>
      </c>
      <c r="AY664" s="254" t="s">
        <v>125</v>
      </c>
    </row>
    <row r="665" spans="2:51" s="12" customFormat="1" ht="13.5">
      <c r="B665" s="244"/>
      <c r="C665" s="245"/>
      <c r="D665" s="231" t="s">
        <v>142</v>
      </c>
      <c r="E665" s="246" t="s">
        <v>21</v>
      </c>
      <c r="F665" s="247" t="s">
        <v>899</v>
      </c>
      <c r="G665" s="245"/>
      <c r="H665" s="248">
        <v>1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AT665" s="254" t="s">
        <v>142</v>
      </c>
      <c r="AU665" s="254" t="s">
        <v>134</v>
      </c>
      <c r="AV665" s="12" t="s">
        <v>134</v>
      </c>
      <c r="AW665" s="12" t="s">
        <v>34</v>
      </c>
      <c r="AX665" s="12" t="s">
        <v>71</v>
      </c>
      <c r="AY665" s="254" t="s">
        <v>125</v>
      </c>
    </row>
    <row r="666" spans="2:51" s="12" customFormat="1" ht="13.5">
      <c r="B666" s="244"/>
      <c r="C666" s="245"/>
      <c r="D666" s="231" t="s">
        <v>142</v>
      </c>
      <c r="E666" s="246" t="s">
        <v>21</v>
      </c>
      <c r="F666" s="247" t="s">
        <v>900</v>
      </c>
      <c r="G666" s="245"/>
      <c r="H666" s="248">
        <v>2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AT666" s="254" t="s">
        <v>142</v>
      </c>
      <c r="AU666" s="254" t="s">
        <v>134</v>
      </c>
      <c r="AV666" s="12" t="s">
        <v>134</v>
      </c>
      <c r="AW666" s="12" t="s">
        <v>34</v>
      </c>
      <c r="AX666" s="12" t="s">
        <v>71</v>
      </c>
      <c r="AY666" s="254" t="s">
        <v>125</v>
      </c>
    </row>
    <row r="667" spans="2:51" s="12" customFormat="1" ht="13.5">
      <c r="B667" s="244"/>
      <c r="C667" s="245"/>
      <c r="D667" s="231" t="s">
        <v>142</v>
      </c>
      <c r="E667" s="246" t="s">
        <v>21</v>
      </c>
      <c r="F667" s="247" t="s">
        <v>901</v>
      </c>
      <c r="G667" s="245"/>
      <c r="H667" s="248">
        <v>1</v>
      </c>
      <c r="I667" s="249"/>
      <c r="J667" s="245"/>
      <c r="K667" s="245"/>
      <c r="L667" s="250"/>
      <c r="M667" s="251"/>
      <c r="N667" s="252"/>
      <c r="O667" s="252"/>
      <c r="P667" s="252"/>
      <c r="Q667" s="252"/>
      <c r="R667" s="252"/>
      <c r="S667" s="252"/>
      <c r="T667" s="253"/>
      <c r="AT667" s="254" t="s">
        <v>142</v>
      </c>
      <c r="AU667" s="254" t="s">
        <v>134</v>
      </c>
      <c r="AV667" s="12" t="s">
        <v>134</v>
      </c>
      <c r="AW667" s="12" t="s">
        <v>34</v>
      </c>
      <c r="AX667" s="12" t="s">
        <v>71</v>
      </c>
      <c r="AY667" s="254" t="s">
        <v>125</v>
      </c>
    </row>
    <row r="668" spans="2:51" s="12" customFormat="1" ht="13.5">
      <c r="B668" s="244"/>
      <c r="C668" s="245"/>
      <c r="D668" s="231" t="s">
        <v>142</v>
      </c>
      <c r="E668" s="246" t="s">
        <v>21</v>
      </c>
      <c r="F668" s="247" t="s">
        <v>902</v>
      </c>
      <c r="G668" s="245"/>
      <c r="H668" s="248">
        <v>2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AT668" s="254" t="s">
        <v>142</v>
      </c>
      <c r="AU668" s="254" t="s">
        <v>134</v>
      </c>
      <c r="AV668" s="12" t="s">
        <v>134</v>
      </c>
      <c r="AW668" s="12" t="s">
        <v>34</v>
      </c>
      <c r="AX668" s="12" t="s">
        <v>71</v>
      </c>
      <c r="AY668" s="254" t="s">
        <v>125</v>
      </c>
    </row>
    <row r="669" spans="2:51" s="12" customFormat="1" ht="13.5">
      <c r="B669" s="244"/>
      <c r="C669" s="245"/>
      <c r="D669" s="231" t="s">
        <v>142</v>
      </c>
      <c r="E669" s="246" t="s">
        <v>21</v>
      </c>
      <c r="F669" s="247" t="s">
        <v>903</v>
      </c>
      <c r="G669" s="245"/>
      <c r="H669" s="248">
        <v>3</v>
      </c>
      <c r="I669" s="249"/>
      <c r="J669" s="245"/>
      <c r="K669" s="245"/>
      <c r="L669" s="250"/>
      <c r="M669" s="251"/>
      <c r="N669" s="252"/>
      <c r="O669" s="252"/>
      <c r="P669" s="252"/>
      <c r="Q669" s="252"/>
      <c r="R669" s="252"/>
      <c r="S669" s="252"/>
      <c r="T669" s="253"/>
      <c r="AT669" s="254" t="s">
        <v>142</v>
      </c>
      <c r="AU669" s="254" t="s">
        <v>134</v>
      </c>
      <c r="AV669" s="12" t="s">
        <v>134</v>
      </c>
      <c r="AW669" s="12" t="s">
        <v>34</v>
      </c>
      <c r="AX669" s="12" t="s">
        <v>71</v>
      </c>
      <c r="AY669" s="254" t="s">
        <v>125</v>
      </c>
    </row>
    <row r="670" spans="2:51" s="12" customFormat="1" ht="13.5">
      <c r="B670" s="244"/>
      <c r="C670" s="245"/>
      <c r="D670" s="231" t="s">
        <v>142</v>
      </c>
      <c r="E670" s="246" t="s">
        <v>21</v>
      </c>
      <c r="F670" s="247" t="s">
        <v>904</v>
      </c>
      <c r="G670" s="245"/>
      <c r="H670" s="248">
        <v>2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142</v>
      </c>
      <c r="AU670" s="254" t="s">
        <v>134</v>
      </c>
      <c r="AV670" s="12" t="s">
        <v>134</v>
      </c>
      <c r="AW670" s="12" t="s">
        <v>34</v>
      </c>
      <c r="AX670" s="12" t="s">
        <v>71</v>
      </c>
      <c r="AY670" s="254" t="s">
        <v>125</v>
      </c>
    </row>
    <row r="671" spans="2:51" s="12" customFormat="1" ht="13.5">
      <c r="B671" s="244"/>
      <c r="C671" s="245"/>
      <c r="D671" s="231" t="s">
        <v>142</v>
      </c>
      <c r="E671" s="246" t="s">
        <v>21</v>
      </c>
      <c r="F671" s="247" t="s">
        <v>905</v>
      </c>
      <c r="G671" s="245"/>
      <c r="H671" s="248">
        <v>1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AT671" s="254" t="s">
        <v>142</v>
      </c>
      <c r="AU671" s="254" t="s">
        <v>134</v>
      </c>
      <c r="AV671" s="12" t="s">
        <v>134</v>
      </c>
      <c r="AW671" s="12" t="s">
        <v>34</v>
      </c>
      <c r="AX671" s="12" t="s">
        <v>71</v>
      </c>
      <c r="AY671" s="254" t="s">
        <v>125</v>
      </c>
    </row>
    <row r="672" spans="2:51" s="12" customFormat="1" ht="13.5">
      <c r="B672" s="244"/>
      <c r="C672" s="245"/>
      <c r="D672" s="231" t="s">
        <v>142</v>
      </c>
      <c r="E672" s="246" t="s">
        <v>21</v>
      </c>
      <c r="F672" s="247" t="s">
        <v>906</v>
      </c>
      <c r="G672" s="245"/>
      <c r="H672" s="248">
        <v>2</v>
      </c>
      <c r="I672" s="249"/>
      <c r="J672" s="245"/>
      <c r="K672" s="245"/>
      <c r="L672" s="250"/>
      <c r="M672" s="251"/>
      <c r="N672" s="252"/>
      <c r="O672" s="252"/>
      <c r="P672" s="252"/>
      <c r="Q672" s="252"/>
      <c r="R672" s="252"/>
      <c r="S672" s="252"/>
      <c r="T672" s="253"/>
      <c r="AT672" s="254" t="s">
        <v>142</v>
      </c>
      <c r="AU672" s="254" t="s">
        <v>134</v>
      </c>
      <c r="AV672" s="12" t="s">
        <v>134</v>
      </c>
      <c r="AW672" s="12" t="s">
        <v>34</v>
      </c>
      <c r="AX672" s="12" t="s">
        <v>71</v>
      </c>
      <c r="AY672" s="254" t="s">
        <v>125</v>
      </c>
    </row>
    <row r="673" spans="2:51" s="12" customFormat="1" ht="13.5">
      <c r="B673" s="244"/>
      <c r="C673" s="245"/>
      <c r="D673" s="231" t="s">
        <v>142</v>
      </c>
      <c r="E673" s="246" t="s">
        <v>21</v>
      </c>
      <c r="F673" s="247" t="s">
        <v>907</v>
      </c>
      <c r="G673" s="245"/>
      <c r="H673" s="248">
        <v>3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AT673" s="254" t="s">
        <v>142</v>
      </c>
      <c r="AU673" s="254" t="s">
        <v>134</v>
      </c>
      <c r="AV673" s="12" t="s">
        <v>134</v>
      </c>
      <c r="AW673" s="12" t="s">
        <v>34</v>
      </c>
      <c r="AX673" s="12" t="s">
        <v>71</v>
      </c>
      <c r="AY673" s="254" t="s">
        <v>125</v>
      </c>
    </row>
    <row r="674" spans="2:51" s="12" customFormat="1" ht="13.5">
      <c r="B674" s="244"/>
      <c r="C674" s="245"/>
      <c r="D674" s="231" t="s">
        <v>142</v>
      </c>
      <c r="E674" s="246" t="s">
        <v>21</v>
      </c>
      <c r="F674" s="247" t="s">
        <v>908</v>
      </c>
      <c r="G674" s="245"/>
      <c r="H674" s="248">
        <v>1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AT674" s="254" t="s">
        <v>142</v>
      </c>
      <c r="AU674" s="254" t="s">
        <v>134</v>
      </c>
      <c r="AV674" s="12" t="s">
        <v>134</v>
      </c>
      <c r="AW674" s="12" t="s">
        <v>34</v>
      </c>
      <c r="AX674" s="12" t="s">
        <v>71</v>
      </c>
      <c r="AY674" s="254" t="s">
        <v>125</v>
      </c>
    </row>
    <row r="675" spans="2:65" s="1" customFormat="1" ht="14.4" customHeight="1">
      <c r="B675" s="44"/>
      <c r="C675" s="219" t="s">
        <v>909</v>
      </c>
      <c r="D675" s="219" t="s">
        <v>128</v>
      </c>
      <c r="E675" s="220" t="s">
        <v>910</v>
      </c>
      <c r="F675" s="221" t="s">
        <v>911</v>
      </c>
      <c r="G675" s="222" t="s">
        <v>522</v>
      </c>
      <c r="H675" s="223">
        <v>10</v>
      </c>
      <c r="I675" s="224"/>
      <c r="J675" s="225">
        <f>ROUND(I675*H675,2)</f>
        <v>0</v>
      </c>
      <c r="K675" s="221" t="s">
        <v>132</v>
      </c>
      <c r="L675" s="70"/>
      <c r="M675" s="226" t="s">
        <v>21</v>
      </c>
      <c r="N675" s="227" t="s">
        <v>43</v>
      </c>
      <c r="O675" s="45"/>
      <c r="P675" s="228">
        <f>O675*H675</f>
        <v>0</v>
      </c>
      <c r="Q675" s="228">
        <v>0</v>
      </c>
      <c r="R675" s="228">
        <f>Q675*H675</f>
        <v>0</v>
      </c>
      <c r="S675" s="228">
        <v>0</v>
      </c>
      <c r="T675" s="229">
        <f>S675*H675</f>
        <v>0</v>
      </c>
      <c r="AR675" s="22" t="s">
        <v>275</v>
      </c>
      <c r="AT675" s="22" t="s">
        <v>128</v>
      </c>
      <c r="AU675" s="22" t="s">
        <v>134</v>
      </c>
      <c r="AY675" s="22" t="s">
        <v>125</v>
      </c>
      <c r="BE675" s="230">
        <f>IF(N675="základní",J675,0)</f>
        <v>0</v>
      </c>
      <c r="BF675" s="230">
        <f>IF(N675="snížená",J675,0)</f>
        <v>0</v>
      </c>
      <c r="BG675" s="230">
        <f>IF(N675="zákl. přenesená",J675,0)</f>
        <v>0</v>
      </c>
      <c r="BH675" s="230">
        <f>IF(N675="sníž. přenesená",J675,0)</f>
        <v>0</v>
      </c>
      <c r="BI675" s="230">
        <f>IF(N675="nulová",J675,0)</f>
        <v>0</v>
      </c>
      <c r="BJ675" s="22" t="s">
        <v>134</v>
      </c>
      <c r="BK675" s="230">
        <f>ROUND(I675*H675,2)</f>
        <v>0</v>
      </c>
      <c r="BL675" s="22" t="s">
        <v>275</v>
      </c>
      <c r="BM675" s="22" t="s">
        <v>912</v>
      </c>
    </row>
    <row r="676" spans="2:47" s="1" customFormat="1" ht="13.5">
      <c r="B676" s="44"/>
      <c r="C676" s="72"/>
      <c r="D676" s="231" t="s">
        <v>136</v>
      </c>
      <c r="E676" s="72"/>
      <c r="F676" s="232" t="s">
        <v>913</v>
      </c>
      <c r="G676" s="72"/>
      <c r="H676" s="72"/>
      <c r="I676" s="189"/>
      <c r="J676" s="72"/>
      <c r="K676" s="72"/>
      <c r="L676" s="70"/>
      <c r="M676" s="233"/>
      <c r="N676" s="45"/>
      <c r="O676" s="45"/>
      <c r="P676" s="45"/>
      <c r="Q676" s="45"/>
      <c r="R676" s="45"/>
      <c r="S676" s="45"/>
      <c r="T676" s="93"/>
      <c r="AT676" s="22" t="s">
        <v>136</v>
      </c>
      <c r="AU676" s="22" t="s">
        <v>134</v>
      </c>
    </row>
    <row r="677" spans="2:51" s="12" customFormat="1" ht="13.5">
      <c r="B677" s="244"/>
      <c r="C677" s="245"/>
      <c r="D677" s="231" t="s">
        <v>142</v>
      </c>
      <c r="E677" s="246" t="s">
        <v>21</v>
      </c>
      <c r="F677" s="247" t="s">
        <v>897</v>
      </c>
      <c r="G677" s="245"/>
      <c r="H677" s="248">
        <v>1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AT677" s="254" t="s">
        <v>142</v>
      </c>
      <c r="AU677" s="254" t="s">
        <v>134</v>
      </c>
      <c r="AV677" s="12" t="s">
        <v>134</v>
      </c>
      <c r="AW677" s="12" t="s">
        <v>34</v>
      </c>
      <c r="AX677" s="12" t="s">
        <v>71</v>
      </c>
      <c r="AY677" s="254" t="s">
        <v>125</v>
      </c>
    </row>
    <row r="678" spans="2:51" s="12" customFormat="1" ht="13.5">
      <c r="B678" s="244"/>
      <c r="C678" s="245"/>
      <c r="D678" s="231" t="s">
        <v>142</v>
      </c>
      <c r="E678" s="246" t="s">
        <v>21</v>
      </c>
      <c r="F678" s="247" t="s">
        <v>914</v>
      </c>
      <c r="G678" s="245"/>
      <c r="H678" s="248">
        <v>3</v>
      </c>
      <c r="I678" s="249"/>
      <c r="J678" s="245"/>
      <c r="K678" s="245"/>
      <c r="L678" s="250"/>
      <c r="M678" s="251"/>
      <c r="N678" s="252"/>
      <c r="O678" s="252"/>
      <c r="P678" s="252"/>
      <c r="Q678" s="252"/>
      <c r="R678" s="252"/>
      <c r="S678" s="252"/>
      <c r="T678" s="253"/>
      <c r="AT678" s="254" t="s">
        <v>142</v>
      </c>
      <c r="AU678" s="254" t="s">
        <v>134</v>
      </c>
      <c r="AV678" s="12" t="s">
        <v>134</v>
      </c>
      <c r="AW678" s="12" t="s">
        <v>34</v>
      </c>
      <c r="AX678" s="12" t="s">
        <v>71</v>
      </c>
      <c r="AY678" s="254" t="s">
        <v>125</v>
      </c>
    </row>
    <row r="679" spans="2:51" s="12" customFormat="1" ht="13.5">
      <c r="B679" s="244"/>
      <c r="C679" s="245"/>
      <c r="D679" s="231" t="s">
        <v>142</v>
      </c>
      <c r="E679" s="246" t="s">
        <v>21</v>
      </c>
      <c r="F679" s="247" t="s">
        <v>899</v>
      </c>
      <c r="G679" s="245"/>
      <c r="H679" s="248">
        <v>1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AT679" s="254" t="s">
        <v>142</v>
      </c>
      <c r="AU679" s="254" t="s">
        <v>134</v>
      </c>
      <c r="AV679" s="12" t="s">
        <v>134</v>
      </c>
      <c r="AW679" s="12" t="s">
        <v>34</v>
      </c>
      <c r="AX679" s="12" t="s">
        <v>71</v>
      </c>
      <c r="AY679" s="254" t="s">
        <v>125</v>
      </c>
    </row>
    <row r="680" spans="2:51" s="12" customFormat="1" ht="13.5">
      <c r="B680" s="244"/>
      <c r="C680" s="245"/>
      <c r="D680" s="231" t="s">
        <v>142</v>
      </c>
      <c r="E680" s="246" t="s">
        <v>21</v>
      </c>
      <c r="F680" s="247" t="s">
        <v>915</v>
      </c>
      <c r="G680" s="245"/>
      <c r="H680" s="248">
        <v>1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AT680" s="254" t="s">
        <v>142</v>
      </c>
      <c r="AU680" s="254" t="s">
        <v>134</v>
      </c>
      <c r="AV680" s="12" t="s">
        <v>134</v>
      </c>
      <c r="AW680" s="12" t="s">
        <v>34</v>
      </c>
      <c r="AX680" s="12" t="s">
        <v>71</v>
      </c>
      <c r="AY680" s="254" t="s">
        <v>125</v>
      </c>
    </row>
    <row r="681" spans="2:51" s="12" customFormat="1" ht="13.5">
      <c r="B681" s="244"/>
      <c r="C681" s="245"/>
      <c r="D681" s="231" t="s">
        <v>142</v>
      </c>
      <c r="E681" s="246" t="s">
        <v>21</v>
      </c>
      <c r="F681" s="247" t="s">
        <v>916</v>
      </c>
      <c r="G681" s="245"/>
      <c r="H681" s="248">
        <v>1</v>
      </c>
      <c r="I681" s="249"/>
      <c r="J681" s="245"/>
      <c r="K681" s="245"/>
      <c r="L681" s="250"/>
      <c r="M681" s="251"/>
      <c r="N681" s="252"/>
      <c r="O681" s="252"/>
      <c r="P681" s="252"/>
      <c r="Q681" s="252"/>
      <c r="R681" s="252"/>
      <c r="S681" s="252"/>
      <c r="T681" s="253"/>
      <c r="AT681" s="254" t="s">
        <v>142</v>
      </c>
      <c r="AU681" s="254" t="s">
        <v>134</v>
      </c>
      <c r="AV681" s="12" t="s">
        <v>134</v>
      </c>
      <c r="AW681" s="12" t="s">
        <v>34</v>
      </c>
      <c r="AX681" s="12" t="s">
        <v>71</v>
      </c>
      <c r="AY681" s="254" t="s">
        <v>125</v>
      </c>
    </row>
    <row r="682" spans="2:51" s="12" customFormat="1" ht="13.5">
      <c r="B682" s="244"/>
      <c r="C682" s="245"/>
      <c r="D682" s="231" t="s">
        <v>142</v>
      </c>
      <c r="E682" s="246" t="s">
        <v>21</v>
      </c>
      <c r="F682" s="247" t="s">
        <v>917</v>
      </c>
      <c r="G682" s="245"/>
      <c r="H682" s="248">
        <v>1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142</v>
      </c>
      <c r="AU682" s="254" t="s">
        <v>134</v>
      </c>
      <c r="AV682" s="12" t="s">
        <v>134</v>
      </c>
      <c r="AW682" s="12" t="s">
        <v>34</v>
      </c>
      <c r="AX682" s="12" t="s">
        <v>71</v>
      </c>
      <c r="AY682" s="254" t="s">
        <v>125</v>
      </c>
    </row>
    <row r="683" spans="2:51" s="12" customFormat="1" ht="13.5">
      <c r="B683" s="244"/>
      <c r="C683" s="245"/>
      <c r="D683" s="231" t="s">
        <v>142</v>
      </c>
      <c r="E683" s="246" t="s">
        <v>21</v>
      </c>
      <c r="F683" s="247" t="s">
        <v>918</v>
      </c>
      <c r="G683" s="245"/>
      <c r="H683" s="248">
        <v>1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AT683" s="254" t="s">
        <v>142</v>
      </c>
      <c r="AU683" s="254" t="s">
        <v>134</v>
      </c>
      <c r="AV683" s="12" t="s">
        <v>134</v>
      </c>
      <c r="AW683" s="12" t="s">
        <v>34</v>
      </c>
      <c r="AX683" s="12" t="s">
        <v>71</v>
      </c>
      <c r="AY683" s="254" t="s">
        <v>125</v>
      </c>
    </row>
    <row r="684" spans="2:51" s="12" customFormat="1" ht="13.5">
      <c r="B684" s="244"/>
      <c r="C684" s="245"/>
      <c r="D684" s="231" t="s">
        <v>142</v>
      </c>
      <c r="E684" s="246" t="s">
        <v>21</v>
      </c>
      <c r="F684" s="247" t="s">
        <v>919</v>
      </c>
      <c r="G684" s="245"/>
      <c r="H684" s="248">
        <v>1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142</v>
      </c>
      <c r="AU684" s="254" t="s">
        <v>134</v>
      </c>
      <c r="AV684" s="12" t="s">
        <v>134</v>
      </c>
      <c r="AW684" s="12" t="s">
        <v>34</v>
      </c>
      <c r="AX684" s="12" t="s">
        <v>71</v>
      </c>
      <c r="AY684" s="254" t="s">
        <v>125</v>
      </c>
    </row>
    <row r="685" spans="2:65" s="1" customFormat="1" ht="22.8" customHeight="1">
      <c r="B685" s="44"/>
      <c r="C685" s="219" t="s">
        <v>920</v>
      </c>
      <c r="D685" s="219" t="s">
        <v>128</v>
      </c>
      <c r="E685" s="220" t="s">
        <v>921</v>
      </c>
      <c r="F685" s="221" t="s">
        <v>922</v>
      </c>
      <c r="G685" s="222" t="s">
        <v>265</v>
      </c>
      <c r="H685" s="223">
        <v>5.318</v>
      </c>
      <c r="I685" s="224"/>
      <c r="J685" s="225">
        <f>ROUND(I685*H685,2)</f>
        <v>0</v>
      </c>
      <c r="K685" s="221" t="s">
        <v>132</v>
      </c>
      <c r="L685" s="70"/>
      <c r="M685" s="226" t="s">
        <v>21</v>
      </c>
      <c r="N685" s="227" t="s">
        <v>43</v>
      </c>
      <c r="O685" s="45"/>
      <c r="P685" s="228">
        <f>O685*H685</f>
        <v>0</v>
      </c>
      <c r="Q685" s="228">
        <v>0</v>
      </c>
      <c r="R685" s="228">
        <f>Q685*H685</f>
        <v>0</v>
      </c>
      <c r="S685" s="228">
        <v>0</v>
      </c>
      <c r="T685" s="229">
        <f>S685*H685</f>
        <v>0</v>
      </c>
      <c r="AR685" s="22" t="s">
        <v>275</v>
      </c>
      <c r="AT685" s="22" t="s">
        <v>128</v>
      </c>
      <c r="AU685" s="22" t="s">
        <v>134</v>
      </c>
      <c r="AY685" s="22" t="s">
        <v>125</v>
      </c>
      <c r="BE685" s="230">
        <f>IF(N685="základní",J685,0)</f>
        <v>0</v>
      </c>
      <c r="BF685" s="230">
        <f>IF(N685="snížená",J685,0)</f>
        <v>0</v>
      </c>
      <c r="BG685" s="230">
        <f>IF(N685="zákl. přenesená",J685,0)</f>
        <v>0</v>
      </c>
      <c r="BH685" s="230">
        <f>IF(N685="sníž. přenesená",J685,0)</f>
        <v>0</v>
      </c>
      <c r="BI685" s="230">
        <f>IF(N685="nulová",J685,0)</f>
        <v>0</v>
      </c>
      <c r="BJ685" s="22" t="s">
        <v>134</v>
      </c>
      <c r="BK685" s="230">
        <f>ROUND(I685*H685,2)</f>
        <v>0</v>
      </c>
      <c r="BL685" s="22" t="s">
        <v>275</v>
      </c>
      <c r="BM685" s="22" t="s">
        <v>923</v>
      </c>
    </row>
    <row r="686" spans="2:47" s="1" customFormat="1" ht="13.5">
      <c r="B686" s="44"/>
      <c r="C686" s="72"/>
      <c r="D686" s="231" t="s">
        <v>136</v>
      </c>
      <c r="E686" s="72"/>
      <c r="F686" s="232" t="s">
        <v>924</v>
      </c>
      <c r="G686" s="72"/>
      <c r="H686" s="72"/>
      <c r="I686" s="189"/>
      <c r="J686" s="72"/>
      <c r="K686" s="72"/>
      <c r="L686" s="70"/>
      <c r="M686" s="233"/>
      <c r="N686" s="45"/>
      <c r="O686" s="45"/>
      <c r="P686" s="45"/>
      <c r="Q686" s="45"/>
      <c r="R686" s="45"/>
      <c r="S686" s="45"/>
      <c r="T686" s="93"/>
      <c r="AT686" s="22" t="s">
        <v>136</v>
      </c>
      <c r="AU686" s="22" t="s">
        <v>134</v>
      </c>
    </row>
    <row r="687" spans="2:65" s="1" customFormat="1" ht="22.8" customHeight="1">
      <c r="B687" s="44"/>
      <c r="C687" s="219" t="s">
        <v>925</v>
      </c>
      <c r="D687" s="219" t="s">
        <v>128</v>
      </c>
      <c r="E687" s="220" t="s">
        <v>926</v>
      </c>
      <c r="F687" s="221" t="s">
        <v>927</v>
      </c>
      <c r="G687" s="222" t="s">
        <v>265</v>
      </c>
      <c r="H687" s="223">
        <v>5.318</v>
      </c>
      <c r="I687" s="224"/>
      <c r="J687" s="225">
        <f>ROUND(I687*H687,2)</f>
        <v>0</v>
      </c>
      <c r="K687" s="221" t="s">
        <v>132</v>
      </c>
      <c r="L687" s="70"/>
      <c r="M687" s="226" t="s">
        <v>21</v>
      </c>
      <c r="N687" s="227" t="s">
        <v>43</v>
      </c>
      <c r="O687" s="45"/>
      <c r="P687" s="228">
        <f>O687*H687</f>
        <v>0</v>
      </c>
      <c r="Q687" s="228">
        <v>0</v>
      </c>
      <c r="R687" s="228">
        <f>Q687*H687</f>
        <v>0</v>
      </c>
      <c r="S687" s="228">
        <v>0</v>
      </c>
      <c r="T687" s="229">
        <f>S687*H687</f>
        <v>0</v>
      </c>
      <c r="AR687" s="22" t="s">
        <v>275</v>
      </c>
      <c r="AT687" s="22" t="s">
        <v>128</v>
      </c>
      <c r="AU687" s="22" t="s">
        <v>134</v>
      </c>
      <c r="AY687" s="22" t="s">
        <v>125</v>
      </c>
      <c r="BE687" s="230">
        <f>IF(N687="základní",J687,0)</f>
        <v>0</v>
      </c>
      <c r="BF687" s="230">
        <f>IF(N687="snížená",J687,0)</f>
        <v>0</v>
      </c>
      <c r="BG687" s="230">
        <f>IF(N687="zákl. přenesená",J687,0)</f>
        <v>0</v>
      </c>
      <c r="BH687" s="230">
        <f>IF(N687="sníž. přenesená",J687,0)</f>
        <v>0</v>
      </c>
      <c r="BI687" s="230">
        <f>IF(N687="nulová",J687,0)</f>
        <v>0</v>
      </c>
      <c r="BJ687" s="22" t="s">
        <v>134</v>
      </c>
      <c r="BK687" s="230">
        <f>ROUND(I687*H687,2)</f>
        <v>0</v>
      </c>
      <c r="BL687" s="22" t="s">
        <v>275</v>
      </c>
      <c r="BM687" s="22" t="s">
        <v>928</v>
      </c>
    </row>
    <row r="688" spans="2:47" s="1" customFormat="1" ht="13.5">
      <c r="B688" s="44"/>
      <c r="C688" s="72"/>
      <c r="D688" s="231" t="s">
        <v>136</v>
      </c>
      <c r="E688" s="72"/>
      <c r="F688" s="232" t="s">
        <v>929</v>
      </c>
      <c r="G688" s="72"/>
      <c r="H688" s="72"/>
      <c r="I688" s="189"/>
      <c r="J688" s="72"/>
      <c r="K688" s="72"/>
      <c r="L688" s="70"/>
      <c r="M688" s="233"/>
      <c r="N688" s="45"/>
      <c r="O688" s="45"/>
      <c r="P688" s="45"/>
      <c r="Q688" s="45"/>
      <c r="R688" s="45"/>
      <c r="S688" s="45"/>
      <c r="T688" s="93"/>
      <c r="AT688" s="22" t="s">
        <v>136</v>
      </c>
      <c r="AU688" s="22" t="s">
        <v>134</v>
      </c>
    </row>
    <row r="689" spans="2:63" s="10" customFormat="1" ht="29.85" customHeight="1">
      <c r="B689" s="203"/>
      <c r="C689" s="204"/>
      <c r="D689" s="205" t="s">
        <v>70</v>
      </c>
      <c r="E689" s="217" t="s">
        <v>270</v>
      </c>
      <c r="F689" s="217" t="s">
        <v>271</v>
      </c>
      <c r="G689" s="204"/>
      <c r="H689" s="204"/>
      <c r="I689" s="207"/>
      <c r="J689" s="218">
        <f>BK689</f>
        <v>0</v>
      </c>
      <c r="K689" s="204"/>
      <c r="L689" s="209"/>
      <c r="M689" s="210"/>
      <c r="N689" s="211"/>
      <c r="O689" s="211"/>
      <c r="P689" s="212">
        <f>SUM(P690:P695)</f>
        <v>0</v>
      </c>
      <c r="Q689" s="211"/>
      <c r="R689" s="212">
        <f>SUM(R690:R695)</f>
        <v>0.00629601</v>
      </c>
      <c r="S689" s="211"/>
      <c r="T689" s="213">
        <f>SUM(T690:T695)</f>
        <v>0</v>
      </c>
      <c r="AR689" s="214" t="s">
        <v>134</v>
      </c>
      <c r="AT689" s="215" t="s">
        <v>70</v>
      </c>
      <c r="AU689" s="215" t="s">
        <v>79</v>
      </c>
      <c r="AY689" s="214" t="s">
        <v>125</v>
      </c>
      <c r="BK689" s="216">
        <f>SUM(BK690:BK695)</f>
        <v>0</v>
      </c>
    </row>
    <row r="690" spans="2:65" s="1" customFormat="1" ht="22.8" customHeight="1">
      <c r="B690" s="44"/>
      <c r="C690" s="219" t="s">
        <v>930</v>
      </c>
      <c r="D690" s="219" t="s">
        <v>128</v>
      </c>
      <c r="E690" s="220" t="s">
        <v>281</v>
      </c>
      <c r="F690" s="221" t="s">
        <v>282</v>
      </c>
      <c r="G690" s="222" t="s">
        <v>131</v>
      </c>
      <c r="H690" s="223">
        <v>12.849</v>
      </c>
      <c r="I690" s="224"/>
      <c r="J690" s="225">
        <f>ROUND(I690*H690,2)</f>
        <v>0</v>
      </c>
      <c r="K690" s="221" t="s">
        <v>132</v>
      </c>
      <c r="L690" s="70"/>
      <c r="M690" s="226" t="s">
        <v>21</v>
      </c>
      <c r="N690" s="227" t="s">
        <v>43</v>
      </c>
      <c r="O690" s="45"/>
      <c r="P690" s="228">
        <f>O690*H690</f>
        <v>0</v>
      </c>
      <c r="Q690" s="228">
        <v>0.0002</v>
      </c>
      <c r="R690" s="228">
        <f>Q690*H690</f>
        <v>0.0025698</v>
      </c>
      <c r="S690" s="228">
        <v>0</v>
      </c>
      <c r="T690" s="229">
        <f>S690*H690</f>
        <v>0</v>
      </c>
      <c r="AR690" s="22" t="s">
        <v>275</v>
      </c>
      <c r="AT690" s="22" t="s">
        <v>128</v>
      </c>
      <c r="AU690" s="22" t="s">
        <v>134</v>
      </c>
      <c r="AY690" s="22" t="s">
        <v>125</v>
      </c>
      <c r="BE690" s="230">
        <f>IF(N690="základní",J690,0)</f>
        <v>0</v>
      </c>
      <c r="BF690" s="230">
        <f>IF(N690="snížená",J690,0)</f>
        <v>0</v>
      </c>
      <c r="BG690" s="230">
        <f>IF(N690="zákl. přenesená",J690,0)</f>
        <v>0</v>
      </c>
      <c r="BH690" s="230">
        <f>IF(N690="sníž. přenesená",J690,0)</f>
        <v>0</v>
      </c>
      <c r="BI690" s="230">
        <f>IF(N690="nulová",J690,0)</f>
        <v>0</v>
      </c>
      <c r="BJ690" s="22" t="s">
        <v>134</v>
      </c>
      <c r="BK690" s="230">
        <f>ROUND(I690*H690,2)</f>
        <v>0</v>
      </c>
      <c r="BL690" s="22" t="s">
        <v>275</v>
      </c>
      <c r="BM690" s="22" t="s">
        <v>931</v>
      </c>
    </row>
    <row r="691" spans="2:47" s="1" customFormat="1" ht="13.5">
      <c r="B691" s="44"/>
      <c r="C691" s="72"/>
      <c r="D691" s="231" t="s">
        <v>136</v>
      </c>
      <c r="E691" s="72"/>
      <c r="F691" s="232" t="s">
        <v>284</v>
      </c>
      <c r="G691" s="72"/>
      <c r="H691" s="72"/>
      <c r="I691" s="189"/>
      <c r="J691" s="72"/>
      <c r="K691" s="72"/>
      <c r="L691" s="70"/>
      <c r="M691" s="233"/>
      <c r="N691" s="45"/>
      <c r="O691" s="45"/>
      <c r="P691" s="45"/>
      <c r="Q691" s="45"/>
      <c r="R691" s="45"/>
      <c r="S691" s="45"/>
      <c r="T691" s="93"/>
      <c r="AT691" s="22" t="s">
        <v>136</v>
      </c>
      <c r="AU691" s="22" t="s">
        <v>134</v>
      </c>
    </row>
    <row r="692" spans="2:51" s="12" customFormat="1" ht="13.5">
      <c r="B692" s="244"/>
      <c r="C692" s="245"/>
      <c r="D692" s="231" t="s">
        <v>142</v>
      </c>
      <c r="E692" s="246" t="s">
        <v>21</v>
      </c>
      <c r="F692" s="247" t="s">
        <v>351</v>
      </c>
      <c r="G692" s="245"/>
      <c r="H692" s="248">
        <v>6.601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142</v>
      </c>
      <c r="AU692" s="254" t="s">
        <v>134</v>
      </c>
      <c r="AV692" s="12" t="s">
        <v>134</v>
      </c>
      <c r="AW692" s="12" t="s">
        <v>34</v>
      </c>
      <c r="AX692" s="12" t="s">
        <v>71</v>
      </c>
      <c r="AY692" s="254" t="s">
        <v>125</v>
      </c>
    </row>
    <row r="693" spans="2:51" s="12" customFormat="1" ht="13.5">
      <c r="B693" s="244"/>
      <c r="C693" s="245"/>
      <c r="D693" s="231" t="s">
        <v>142</v>
      </c>
      <c r="E693" s="246" t="s">
        <v>21</v>
      </c>
      <c r="F693" s="247" t="s">
        <v>382</v>
      </c>
      <c r="G693" s="245"/>
      <c r="H693" s="248">
        <v>6.248</v>
      </c>
      <c r="I693" s="249"/>
      <c r="J693" s="245"/>
      <c r="K693" s="245"/>
      <c r="L693" s="250"/>
      <c r="M693" s="251"/>
      <c r="N693" s="252"/>
      <c r="O693" s="252"/>
      <c r="P693" s="252"/>
      <c r="Q693" s="252"/>
      <c r="R693" s="252"/>
      <c r="S693" s="252"/>
      <c r="T693" s="253"/>
      <c r="AT693" s="254" t="s">
        <v>142</v>
      </c>
      <c r="AU693" s="254" t="s">
        <v>134</v>
      </c>
      <c r="AV693" s="12" t="s">
        <v>134</v>
      </c>
      <c r="AW693" s="12" t="s">
        <v>34</v>
      </c>
      <c r="AX693" s="12" t="s">
        <v>71</v>
      </c>
      <c r="AY693" s="254" t="s">
        <v>125</v>
      </c>
    </row>
    <row r="694" spans="2:65" s="1" customFormat="1" ht="22.8" customHeight="1">
      <c r="B694" s="44"/>
      <c r="C694" s="219" t="s">
        <v>932</v>
      </c>
      <c r="D694" s="219" t="s">
        <v>128</v>
      </c>
      <c r="E694" s="220" t="s">
        <v>286</v>
      </c>
      <c r="F694" s="221" t="s">
        <v>287</v>
      </c>
      <c r="G694" s="222" t="s">
        <v>131</v>
      </c>
      <c r="H694" s="223">
        <v>12.849</v>
      </c>
      <c r="I694" s="224"/>
      <c r="J694" s="225">
        <f>ROUND(I694*H694,2)</f>
        <v>0</v>
      </c>
      <c r="K694" s="221" t="s">
        <v>132</v>
      </c>
      <c r="L694" s="70"/>
      <c r="M694" s="226" t="s">
        <v>21</v>
      </c>
      <c r="N694" s="227" t="s">
        <v>43</v>
      </c>
      <c r="O694" s="45"/>
      <c r="P694" s="228">
        <f>O694*H694</f>
        <v>0</v>
      </c>
      <c r="Q694" s="228">
        <v>0.00029</v>
      </c>
      <c r="R694" s="228">
        <f>Q694*H694</f>
        <v>0.00372621</v>
      </c>
      <c r="S694" s="228">
        <v>0</v>
      </c>
      <c r="T694" s="229">
        <f>S694*H694</f>
        <v>0</v>
      </c>
      <c r="AR694" s="22" t="s">
        <v>275</v>
      </c>
      <c r="AT694" s="22" t="s">
        <v>128</v>
      </c>
      <c r="AU694" s="22" t="s">
        <v>134</v>
      </c>
      <c r="AY694" s="22" t="s">
        <v>125</v>
      </c>
      <c r="BE694" s="230">
        <f>IF(N694="základní",J694,0)</f>
        <v>0</v>
      </c>
      <c r="BF694" s="230">
        <f>IF(N694="snížená",J694,0)</f>
        <v>0</v>
      </c>
      <c r="BG694" s="230">
        <f>IF(N694="zákl. přenesená",J694,0)</f>
        <v>0</v>
      </c>
      <c r="BH694" s="230">
        <f>IF(N694="sníž. přenesená",J694,0)</f>
        <v>0</v>
      </c>
      <c r="BI694" s="230">
        <f>IF(N694="nulová",J694,0)</f>
        <v>0</v>
      </c>
      <c r="BJ694" s="22" t="s">
        <v>134</v>
      </c>
      <c r="BK694" s="230">
        <f>ROUND(I694*H694,2)</f>
        <v>0</v>
      </c>
      <c r="BL694" s="22" t="s">
        <v>275</v>
      </c>
      <c r="BM694" s="22" t="s">
        <v>933</v>
      </c>
    </row>
    <row r="695" spans="2:47" s="1" customFormat="1" ht="13.5">
      <c r="B695" s="44"/>
      <c r="C695" s="72"/>
      <c r="D695" s="231" t="s">
        <v>136</v>
      </c>
      <c r="E695" s="72"/>
      <c r="F695" s="232" t="s">
        <v>289</v>
      </c>
      <c r="G695" s="72"/>
      <c r="H695" s="72"/>
      <c r="I695" s="189"/>
      <c r="J695" s="72"/>
      <c r="K695" s="72"/>
      <c r="L695" s="70"/>
      <c r="M695" s="268"/>
      <c r="N695" s="269"/>
      <c r="O695" s="269"/>
      <c r="P695" s="269"/>
      <c r="Q695" s="269"/>
      <c r="R695" s="269"/>
      <c r="S695" s="269"/>
      <c r="T695" s="270"/>
      <c r="AT695" s="22" t="s">
        <v>136</v>
      </c>
      <c r="AU695" s="22" t="s">
        <v>134</v>
      </c>
    </row>
    <row r="696" spans="2:12" s="1" customFormat="1" ht="6.95" customHeight="1">
      <c r="B696" s="65"/>
      <c r="C696" s="66"/>
      <c r="D696" s="66"/>
      <c r="E696" s="66"/>
      <c r="F696" s="66"/>
      <c r="G696" s="66"/>
      <c r="H696" s="66"/>
      <c r="I696" s="164"/>
      <c r="J696" s="66"/>
      <c r="K696" s="66"/>
      <c r="L696" s="70"/>
    </row>
  </sheetData>
  <sheetProtection password="CC35" sheet="1" objects="1" scenarios="1" formatColumns="0" formatRows="0" autoFilter="0"/>
  <autoFilter ref="C89:K695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Dětský domov Plesná, Nádražní 338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934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23. 10. 2018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30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30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35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37</v>
      </c>
      <c r="E27" s="45"/>
      <c r="F27" s="45"/>
      <c r="G27" s="45"/>
      <c r="H27" s="45"/>
      <c r="I27" s="142"/>
      <c r="J27" s="153">
        <f>ROUND(J78,2)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54" t="s">
        <v>38</v>
      </c>
      <c r="J29" s="50" t="s">
        <v>40</v>
      </c>
      <c r="K29" s="49"/>
    </row>
    <row r="30" spans="2:11" s="1" customFormat="1" ht="14.4" customHeight="1">
      <c r="B30" s="44"/>
      <c r="C30" s="45"/>
      <c r="D30" s="53" t="s">
        <v>41</v>
      </c>
      <c r="E30" s="53" t="s">
        <v>42</v>
      </c>
      <c r="F30" s="155">
        <f>ROUND(SUM(BE78:BE83),2)</f>
        <v>0</v>
      </c>
      <c r="G30" s="45"/>
      <c r="H30" s="45"/>
      <c r="I30" s="156">
        <v>0.21</v>
      </c>
      <c r="J30" s="155">
        <f>ROUND(ROUND((SUM(BE78:BE83)),2)*I30,2)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43</v>
      </c>
      <c r="F31" s="155">
        <f>ROUND(SUM(BF78:BF83),2)</f>
        <v>0</v>
      </c>
      <c r="G31" s="45"/>
      <c r="H31" s="45"/>
      <c r="I31" s="156">
        <v>0.15</v>
      </c>
      <c r="J31" s="155">
        <f>ROUND(ROUND((SUM(BF78:BF83)),2)*I31,2)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44</v>
      </c>
      <c r="F32" s="155">
        <f>ROUND(SUM(BG78:BG83),2)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45</v>
      </c>
      <c r="F33" s="155">
        <f>ROUND(SUM(BH78:BH83),2)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46</v>
      </c>
      <c r="F34" s="155">
        <f>ROUND(SUM(BI78:BI83),2)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47</v>
      </c>
      <c r="E36" s="96"/>
      <c r="F36" s="96"/>
      <c r="G36" s="159" t="s">
        <v>48</v>
      </c>
      <c r="H36" s="160" t="s">
        <v>49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Dětský domov Plesná, Nádražní 338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SO 03 - Rekonstrukce elektroinstalace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Plesná </v>
      </c>
      <c r="G49" s="45"/>
      <c r="H49" s="45"/>
      <c r="I49" s="144" t="s">
        <v>25</v>
      </c>
      <c r="J49" s="145" t="str">
        <f>IF(J12="","",J12)</f>
        <v>23. 10. 2018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33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J78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935</v>
      </c>
      <c r="E57" s="178"/>
      <c r="F57" s="178"/>
      <c r="G57" s="178"/>
      <c r="H57" s="178"/>
      <c r="I57" s="179"/>
      <c r="J57" s="180">
        <f>J79</f>
        <v>0</v>
      </c>
      <c r="K57" s="181"/>
    </row>
    <row r="58" spans="2:11" s="8" customFormat="1" ht="19.9" customHeight="1">
      <c r="B58" s="182"/>
      <c r="C58" s="183"/>
      <c r="D58" s="184" t="s">
        <v>936</v>
      </c>
      <c r="E58" s="185"/>
      <c r="F58" s="185"/>
      <c r="G58" s="185"/>
      <c r="H58" s="185"/>
      <c r="I58" s="186"/>
      <c r="J58" s="187">
        <f>J80</f>
        <v>0</v>
      </c>
      <c r="K58" s="188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42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64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7"/>
      <c r="J64" s="69"/>
      <c r="K64" s="69"/>
      <c r="L64" s="70"/>
    </row>
    <row r="65" spans="2:12" s="1" customFormat="1" ht="36.95" customHeight="1">
      <c r="B65" s="44"/>
      <c r="C65" s="71" t="s">
        <v>109</v>
      </c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4.4" customHeight="1">
      <c r="B67" s="44"/>
      <c r="C67" s="74" t="s">
        <v>18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4.4" customHeight="1">
      <c r="B68" s="44"/>
      <c r="C68" s="72"/>
      <c r="D68" s="72"/>
      <c r="E68" s="190" t="str">
        <f>E7</f>
        <v>Dětský domov Plesná, Nádražní 338</v>
      </c>
      <c r="F68" s="74"/>
      <c r="G68" s="74"/>
      <c r="H68" s="74"/>
      <c r="I68" s="189"/>
      <c r="J68" s="72"/>
      <c r="K68" s="72"/>
      <c r="L68" s="70"/>
    </row>
    <row r="69" spans="2:12" s="1" customFormat="1" ht="14.4" customHeight="1">
      <c r="B69" s="44"/>
      <c r="C69" s="74" t="s">
        <v>96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6.2" customHeight="1">
      <c r="B70" s="44"/>
      <c r="C70" s="72"/>
      <c r="D70" s="72"/>
      <c r="E70" s="80" t="str">
        <f>E9</f>
        <v>SO 03 - Rekonstrukce elektroinstalace</v>
      </c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8" customHeight="1">
      <c r="B72" s="44"/>
      <c r="C72" s="74" t="s">
        <v>23</v>
      </c>
      <c r="D72" s="72"/>
      <c r="E72" s="72"/>
      <c r="F72" s="191" t="str">
        <f>F12</f>
        <v xml:space="preserve">Plesná </v>
      </c>
      <c r="G72" s="72"/>
      <c r="H72" s="72"/>
      <c r="I72" s="192" t="s">
        <v>25</v>
      </c>
      <c r="J72" s="83" t="str">
        <f>IF(J12="","",J12)</f>
        <v>23. 10. 2018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3.5">
      <c r="B74" s="44"/>
      <c r="C74" s="74" t="s">
        <v>27</v>
      </c>
      <c r="D74" s="72"/>
      <c r="E74" s="72"/>
      <c r="F74" s="191" t="str">
        <f>E15</f>
        <v xml:space="preserve"> </v>
      </c>
      <c r="G74" s="72"/>
      <c r="H74" s="72"/>
      <c r="I74" s="192" t="s">
        <v>33</v>
      </c>
      <c r="J74" s="191" t="str">
        <f>E21</f>
        <v xml:space="preserve"> </v>
      </c>
      <c r="K74" s="72"/>
      <c r="L74" s="70"/>
    </row>
    <row r="75" spans="2:12" s="1" customFormat="1" ht="14.4" customHeight="1">
      <c r="B75" s="44"/>
      <c r="C75" s="74" t="s">
        <v>31</v>
      </c>
      <c r="D75" s="72"/>
      <c r="E75" s="72"/>
      <c r="F75" s="191" t="str">
        <f>IF(E18="","",E18)</f>
        <v/>
      </c>
      <c r="G75" s="72"/>
      <c r="H75" s="72"/>
      <c r="I75" s="189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20" s="9" customFormat="1" ht="29.25" customHeight="1">
      <c r="B77" s="193"/>
      <c r="C77" s="194" t="s">
        <v>110</v>
      </c>
      <c r="D77" s="195" t="s">
        <v>56</v>
      </c>
      <c r="E77" s="195" t="s">
        <v>52</v>
      </c>
      <c r="F77" s="195" t="s">
        <v>111</v>
      </c>
      <c r="G77" s="195" t="s">
        <v>112</v>
      </c>
      <c r="H77" s="195" t="s">
        <v>113</v>
      </c>
      <c r="I77" s="196" t="s">
        <v>114</v>
      </c>
      <c r="J77" s="195" t="s">
        <v>100</v>
      </c>
      <c r="K77" s="197" t="s">
        <v>115</v>
      </c>
      <c r="L77" s="198"/>
      <c r="M77" s="100" t="s">
        <v>116</v>
      </c>
      <c r="N77" s="101" t="s">
        <v>41</v>
      </c>
      <c r="O77" s="101" t="s">
        <v>117</v>
      </c>
      <c r="P77" s="101" t="s">
        <v>118</v>
      </c>
      <c r="Q77" s="101" t="s">
        <v>119</v>
      </c>
      <c r="R77" s="101" t="s">
        <v>120</v>
      </c>
      <c r="S77" s="101" t="s">
        <v>121</v>
      </c>
      <c r="T77" s="102" t="s">
        <v>122</v>
      </c>
    </row>
    <row r="78" spans="2:63" s="1" customFormat="1" ht="29.25" customHeight="1">
      <c r="B78" s="44"/>
      <c r="C78" s="106" t="s">
        <v>101</v>
      </c>
      <c r="D78" s="72"/>
      <c r="E78" s="72"/>
      <c r="F78" s="72"/>
      <c r="G78" s="72"/>
      <c r="H78" s="72"/>
      <c r="I78" s="189"/>
      <c r="J78" s="199">
        <f>BK78</f>
        <v>0</v>
      </c>
      <c r="K78" s="72"/>
      <c r="L78" s="70"/>
      <c r="M78" s="103"/>
      <c r="N78" s="104"/>
      <c r="O78" s="104"/>
      <c r="P78" s="200">
        <f>P79</f>
        <v>0</v>
      </c>
      <c r="Q78" s="104"/>
      <c r="R78" s="200">
        <f>R79</f>
        <v>0</v>
      </c>
      <c r="S78" s="104"/>
      <c r="T78" s="201">
        <f>T79</f>
        <v>0</v>
      </c>
      <c r="AT78" s="22" t="s">
        <v>70</v>
      </c>
      <c r="AU78" s="22" t="s">
        <v>102</v>
      </c>
      <c r="BK78" s="202">
        <f>BK79</f>
        <v>0</v>
      </c>
    </row>
    <row r="79" spans="2:63" s="10" customFormat="1" ht="37.4" customHeight="1">
      <c r="B79" s="203"/>
      <c r="C79" s="204"/>
      <c r="D79" s="205" t="s">
        <v>70</v>
      </c>
      <c r="E79" s="206" t="s">
        <v>617</v>
      </c>
      <c r="F79" s="206" t="s">
        <v>937</v>
      </c>
      <c r="G79" s="204"/>
      <c r="H79" s="204"/>
      <c r="I79" s="207"/>
      <c r="J79" s="208">
        <f>BK79</f>
        <v>0</v>
      </c>
      <c r="K79" s="204"/>
      <c r="L79" s="209"/>
      <c r="M79" s="210"/>
      <c r="N79" s="211"/>
      <c r="O79" s="211"/>
      <c r="P79" s="212">
        <f>P80</f>
        <v>0</v>
      </c>
      <c r="Q79" s="211"/>
      <c r="R79" s="212">
        <f>R80</f>
        <v>0</v>
      </c>
      <c r="S79" s="211"/>
      <c r="T79" s="213">
        <f>T80</f>
        <v>0</v>
      </c>
      <c r="AR79" s="214" t="s">
        <v>178</v>
      </c>
      <c r="AT79" s="215" t="s">
        <v>70</v>
      </c>
      <c r="AU79" s="215" t="s">
        <v>71</v>
      </c>
      <c r="AY79" s="214" t="s">
        <v>125</v>
      </c>
      <c r="BK79" s="216">
        <f>BK80</f>
        <v>0</v>
      </c>
    </row>
    <row r="80" spans="2:63" s="10" customFormat="1" ht="19.9" customHeight="1">
      <c r="B80" s="203"/>
      <c r="C80" s="204"/>
      <c r="D80" s="205" t="s">
        <v>70</v>
      </c>
      <c r="E80" s="217" t="s">
        <v>938</v>
      </c>
      <c r="F80" s="217" t="s">
        <v>939</v>
      </c>
      <c r="G80" s="204"/>
      <c r="H80" s="204"/>
      <c r="I80" s="207"/>
      <c r="J80" s="218">
        <f>BK80</f>
        <v>0</v>
      </c>
      <c r="K80" s="204"/>
      <c r="L80" s="209"/>
      <c r="M80" s="210"/>
      <c r="N80" s="211"/>
      <c r="O80" s="211"/>
      <c r="P80" s="212">
        <f>SUM(P81:P83)</f>
        <v>0</v>
      </c>
      <c r="Q80" s="211"/>
      <c r="R80" s="212">
        <f>SUM(R81:R83)</f>
        <v>0</v>
      </c>
      <c r="S80" s="211"/>
      <c r="T80" s="213">
        <f>SUM(T81:T83)</f>
        <v>0</v>
      </c>
      <c r="AR80" s="214" t="s">
        <v>178</v>
      </c>
      <c r="AT80" s="215" t="s">
        <v>70</v>
      </c>
      <c r="AU80" s="215" t="s">
        <v>79</v>
      </c>
      <c r="AY80" s="214" t="s">
        <v>125</v>
      </c>
      <c r="BK80" s="216">
        <f>SUM(BK81:BK83)</f>
        <v>0</v>
      </c>
    </row>
    <row r="81" spans="2:65" s="1" customFormat="1" ht="14.4" customHeight="1">
      <c r="B81" s="44"/>
      <c r="C81" s="219" t="s">
        <v>79</v>
      </c>
      <c r="D81" s="219" t="s">
        <v>128</v>
      </c>
      <c r="E81" s="220" t="s">
        <v>940</v>
      </c>
      <c r="F81" s="221" t="s">
        <v>941</v>
      </c>
      <c r="G81" s="222" t="s">
        <v>942</v>
      </c>
      <c r="H81" s="223">
        <v>1</v>
      </c>
      <c r="I81" s="224"/>
      <c r="J81" s="225">
        <f>ROUND(I81*H81,2)</f>
        <v>0</v>
      </c>
      <c r="K81" s="221" t="s">
        <v>21</v>
      </c>
      <c r="L81" s="70"/>
      <c r="M81" s="226" t="s">
        <v>21</v>
      </c>
      <c r="N81" s="227" t="s">
        <v>43</v>
      </c>
      <c r="O81" s="45"/>
      <c r="P81" s="228">
        <f>O81*H81</f>
        <v>0</v>
      </c>
      <c r="Q81" s="228">
        <v>0</v>
      </c>
      <c r="R81" s="228">
        <f>Q81*H81</f>
        <v>0</v>
      </c>
      <c r="S81" s="228">
        <v>0</v>
      </c>
      <c r="T81" s="229">
        <f>S81*H81</f>
        <v>0</v>
      </c>
      <c r="AR81" s="22" t="s">
        <v>816</v>
      </c>
      <c r="AT81" s="22" t="s">
        <v>128</v>
      </c>
      <c r="AU81" s="22" t="s">
        <v>134</v>
      </c>
      <c r="AY81" s="22" t="s">
        <v>125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2" t="s">
        <v>134</v>
      </c>
      <c r="BK81" s="230">
        <f>ROUND(I81*H81,2)</f>
        <v>0</v>
      </c>
      <c r="BL81" s="22" t="s">
        <v>816</v>
      </c>
      <c r="BM81" s="22" t="s">
        <v>943</v>
      </c>
    </row>
    <row r="82" spans="2:47" s="1" customFormat="1" ht="13.5">
      <c r="B82" s="44"/>
      <c r="C82" s="72"/>
      <c r="D82" s="231" t="s">
        <v>136</v>
      </c>
      <c r="E82" s="72"/>
      <c r="F82" s="232" t="s">
        <v>941</v>
      </c>
      <c r="G82" s="72"/>
      <c r="H82" s="72"/>
      <c r="I82" s="189"/>
      <c r="J82" s="72"/>
      <c r="K82" s="72"/>
      <c r="L82" s="70"/>
      <c r="M82" s="233"/>
      <c r="N82" s="45"/>
      <c r="O82" s="45"/>
      <c r="P82" s="45"/>
      <c r="Q82" s="45"/>
      <c r="R82" s="45"/>
      <c r="S82" s="45"/>
      <c r="T82" s="93"/>
      <c r="AT82" s="22" t="s">
        <v>136</v>
      </c>
      <c r="AU82" s="22" t="s">
        <v>134</v>
      </c>
    </row>
    <row r="83" spans="2:47" s="1" customFormat="1" ht="13.5">
      <c r="B83" s="44"/>
      <c r="C83" s="72"/>
      <c r="D83" s="231" t="s">
        <v>944</v>
      </c>
      <c r="E83" s="72"/>
      <c r="F83" s="271" t="s">
        <v>945</v>
      </c>
      <c r="G83" s="72"/>
      <c r="H83" s="72"/>
      <c r="I83" s="189"/>
      <c r="J83" s="72"/>
      <c r="K83" s="72"/>
      <c r="L83" s="70"/>
      <c r="M83" s="268"/>
      <c r="N83" s="269"/>
      <c r="O83" s="269"/>
      <c r="P83" s="269"/>
      <c r="Q83" s="269"/>
      <c r="R83" s="269"/>
      <c r="S83" s="269"/>
      <c r="T83" s="270"/>
      <c r="AT83" s="22" t="s">
        <v>944</v>
      </c>
      <c r="AU83" s="22" t="s">
        <v>134</v>
      </c>
    </row>
    <row r="84" spans="2:12" s="1" customFormat="1" ht="6.95" customHeight="1">
      <c r="B84" s="65"/>
      <c r="C84" s="66"/>
      <c r="D84" s="66"/>
      <c r="E84" s="66"/>
      <c r="F84" s="66"/>
      <c r="G84" s="66"/>
      <c r="H84" s="66"/>
      <c r="I84" s="164"/>
      <c r="J84" s="66"/>
      <c r="K84" s="66"/>
      <c r="L84" s="70"/>
    </row>
  </sheetData>
  <sheetProtection password="CC35" sheet="1" objects="1" scenarios="1" formatColumns="0" formatRows="0" autoFilter="0"/>
  <autoFilter ref="C77:K8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3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90</v>
      </c>
      <c r="G1" s="137" t="s">
        <v>91</v>
      </c>
      <c r="H1" s="137"/>
      <c r="I1" s="138"/>
      <c r="J1" s="137" t="s">
        <v>92</v>
      </c>
      <c r="K1" s="136" t="s">
        <v>93</v>
      </c>
      <c r="L1" s="137" t="s">
        <v>94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89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79</v>
      </c>
    </row>
    <row r="4" spans="2:46" ht="36.95" customHeight="1">
      <c r="B4" s="26"/>
      <c r="C4" s="27"/>
      <c r="D4" s="28" t="s">
        <v>95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4.4" customHeight="1">
      <c r="B7" s="26"/>
      <c r="C7" s="27"/>
      <c r="D7" s="27"/>
      <c r="E7" s="141" t="str">
        <f>'Rekapitulace stavby'!K6</f>
        <v>Dětský domov Plesná, Nádražní 338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96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946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23. 10. 2018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30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30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35</v>
      </c>
      <c r="E23" s="45"/>
      <c r="F23" s="45"/>
      <c r="G23" s="45"/>
      <c r="H23" s="45"/>
      <c r="I23" s="142"/>
      <c r="J23" s="45"/>
      <c r="K23" s="49"/>
    </row>
    <row r="24" spans="2:11" s="6" customFormat="1" ht="14.4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37</v>
      </c>
      <c r="E27" s="45"/>
      <c r="F27" s="45"/>
      <c r="G27" s="45"/>
      <c r="H27" s="45"/>
      <c r="I27" s="142"/>
      <c r="J27" s="153">
        <f>ROUND(J80,2)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54" t="s">
        <v>38</v>
      </c>
      <c r="J29" s="50" t="s">
        <v>40</v>
      </c>
      <c r="K29" s="49"/>
    </row>
    <row r="30" spans="2:11" s="1" customFormat="1" ht="14.4" customHeight="1">
      <c r="B30" s="44"/>
      <c r="C30" s="45"/>
      <c r="D30" s="53" t="s">
        <v>41</v>
      </c>
      <c r="E30" s="53" t="s">
        <v>42</v>
      </c>
      <c r="F30" s="155">
        <f>ROUND(SUM(BE80:BE91),2)</f>
        <v>0</v>
      </c>
      <c r="G30" s="45"/>
      <c r="H30" s="45"/>
      <c r="I30" s="156">
        <v>0.21</v>
      </c>
      <c r="J30" s="155">
        <f>ROUND(ROUND((SUM(BE80:BE91)),2)*I30,2)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43</v>
      </c>
      <c r="F31" s="155">
        <f>ROUND(SUM(BF80:BF91),2)</f>
        <v>0</v>
      </c>
      <c r="G31" s="45"/>
      <c r="H31" s="45"/>
      <c r="I31" s="156">
        <v>0.15</v>
      </c>
      <c r="J31" s="155">
        <f>ROUND(ROUND((SUM(BF80:BF91)),2)*I31,2)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44</v>
      </c>
      <c r="F32" s="155">
        <f>ROUND(SUM(BG80:BG91),2)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45</v>
      </c>
      <c r="F33" s="155">
        <f>ROUND(SUM(BH80:BH91),2)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46</v>
      </c>
      <c r="F34" s="155">
        <f>ROUND(SUM(BI80:BI91),2)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47</v>
      </c>
      <c r="E36" s="96"/>
      <c r="F36" s="96"/>
      <c r="G36" s="159" t="s">
        <v>48</v>
      </c>
      <c r="H36" s="160" t="s">
        <v>49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98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4.4" customHeight="1">
      <c r="B45" s="44"/>
      <c r="C45" s="45"/>
      <c r="D45" s="45"/>
      <c r="E45" s="141" t="str">
        <f>E7</f>
        <v>Dětský domov Plesná, Nádražní 338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96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6.2" customHeight="1">
      <c r="B47" s="44"/>
      <c r="C47" s="45"/>
      <c r="D47" s="45"/>
      <c r="E47" s="143" t="str">
        <f>E9</f>
        <v>VON - Vedlejší a ostatní náklady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Plesná </v>
      </c>
      <c r="G49" s="45"/>
      <c r="H49" s="45"/>
      <c r="I49" s="144" t="s">
        <v>25</v>
      </c>
      <c r="J49" s="145" t="str">
        <f>IF(J12="","",J12)</f>
        <v>23. 10. 2018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4" t="s">
        <v>33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99</v>
      </c>
      <c r="D54" s="157"/>
      <c r="E54" s="157"/>
      <c r="F54" s="157"/>
      <c r="G54" s="157"/>
      <c r="H54" s="157"/>
      <c r="I54" s="171"/>
      <c r="J54" s="172" t="s">
        <v>100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101</v>
      </c>
      <c r="D56" s="45"/>
      <c r="E56" s="45"/>
      <c r="F56" s="45"/>
      <c r="G56" s="45"/>
      <c r="H56" s="45"/>
      <c r="I56" s="142"/>
      <c r="J56" s="153">
        <f>J80</f>
        <v>0</v>
      </c>
      <c r="K56" s="49"/>
      <c r="AU56" s="22" t="s">
        <v>102</v>
      </c>
    </row>
    <row r="57" spans="2:11" s="7" customFormat="1" ht="24.95" customHeight="1">
      <c r="B57" s="175"/>
      <c r="C57" s="176"/>
      <c r="D57" s="177" t="s">
        <v>947</v>
      </c>
      <c r="E57" s="178"/>
      <c r="F57" s="178"/>
      <c r="G57" s="178"/>
      <c r="H57" s="178"/>
      <c r="I57" s="179"/>
      <c r="J57" s="180">
        <f>J81</f>
        <v>0</v>
      </c>
      <c r="K57" s="181"/>
    </row>
    <row r="58" spans="2:11" s="8" customFormat="1" ht="19.9" customHeight="1">
      <c r="B58" s="182"/>
      <c r="C58" s="183"/>
      <c r="D58" s="184" t="s">
        <v>948</v>
      </c>
      <c r="E58" s="185"/>
      <c r="F58" s="185"/>
      <c r="G58" s="185"/>
      <c r="H58" s="185"/>
      <c r="I58" s="186"/>
      <c r="J58" s="187">
        <f>J82</f>
        <v>0</v>
      </c>
      <c r="K58" s="188"/>
    </row>
    <row r="59" spans="2:11" s="8" customFormat="1" ht="19.9" customHeight="1">
      <c r="B59" s="182"/>
      <c r="C59" s="183"/>
      <c r="D59" s="184" t="s">
        <v>949</v>
      </c>
      <c r="E59" s="185"/>
      <c r="F59" s="185"/>
      <c r="G59" s="185"/>
      <c r="H59" s="185"/>
      <c r="I59" s="186"/>
      <c r="J59" s="187">
        <f>J85</f>
        <v>0</v>
      </c>
      <c r="K59" s="188"/>
    </row>
    <row r="60" spans="2:11" s="8" customFormat="1" ht="19.9" customHeight="1">
      <c r="B60" s="182"/>
      <c r="C60" s="183"/>
      <c r="D60" s="184" t="s">
        <v>950</v>
      </c>
      <c r="E60" s="185"/>
      <c r="F60" s="185"/>
      <c r="G60" s="185"/>
      <c r="H60" s="185"/>
      <c r="I60" s="186"/>
      <c r="J60" s="187">
        <f>J89</f>
        <v>0</v>
      </c>
      <c r="K60" s="188"/>
    </row>
    <row r="61" spans="2:11" s="1" customFormat="1" ht="21.8" customHeight="1">
      <c r="B61" s="44"/>
      <c r="C61" s="45"/>
      <c r="D61" s="45"/>
      <c r="E61" s="45"/>
      <c r="F61" s="45"/>
      <c r="G61" s="45"/>
      <c r="H61" s="45"/>
      <c r="I61" s="142"/>
      <c r="J61" s="45"/>
      <c r="K61" s="49"/>
    </row>
    <row r="62" spans="2:11" s="1" customFormat="1" ht="6.95" customHeight="1">
      <c r="B62" s="65"/>
      <c r="C62" s="66"/>
      <c r="D62" s="66"/>
      <c r="E62" s="66"/>
      <c r="F62" s="66"/>
      <c r="G62" s="66"/>
      <c r="H62" s="66"/>
      <c r="I62" s="164"/>
      <c r="J62" s="66"/>
      <c r="K62" s="67"/>
    </row>
    <row r="66" spans="2:12" s="1" customFormat="1" ht="6.95" customHeight="1">
      <c r="B66" s="68"/>
      <c r="C66" s="69"/>
      <c r="D66" s="69"/>
      <c r="E66" s="69"/>
      <c r="F66" s="69"/>
      <c r="G66" s="69"/>
      <c r="H66" s="69"/>
      <c r="I66" s="167"/>
      <c r="J66" s="69"/>
      <c r="K66" s="69"/>
      <c r="L66" s="70"/>
    </row>
    <row r="67" spans="2:12" s="1" customFormat="1" ht="36.95" customHeight="1">
      <c r="B67" s="44"/>
      <c r="C67" s="71" t="s">
        <v>109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6.95" customHeight="1">
      <c r="B68" s="44"/>
      <c r="C68" s="72"/>
      <c r="D68" s="72"/>
      <c r="E68" s="72"/>
      <c r="F68" s="72"/>
      <c r="G68" s="72"/>
      <c r="H68" s="72"/>
      <c r="I68" s="189"/>
      <c r="J68" s="72"/>
      <c r="K68" s="72"/>
      <c r="L68" s="70"/>
    </row>
    <row r="69" spans="2:12" s="1" customFormat="1" ht="14.4" customHeight="1">
      <c r="B69" s="44"/>
      <c r="C69" s="74" t="s">
        <v>18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4.4" customHeight="1">
      <c r="B70" s="44"/>
      <c r="C70" s="72"/>
      <c r="D70" s="72"/>
      <c r="E70" s="190" t="str">
        <f>E7</f>
        <v>Dětský domov Plesná, Nádražní 338</v>
      </c>
      <c r="F70" s="74"/>
      <c r="G70" s="74"/>
      <c r="H70" s="74"/>
      <c r="I70" s="189"/>
      <c r="J70" s="72"/>
      <c r="K70" s="72"/>
      <c r="L70" s="70"/>
    </row>
    <row r="71" spans="2:12" s="1" customFormat="1" ht="14.4" customHeight="1">
      <c r="B71" s="44"/>
      <c r="C71" s="74" t="s">
        <v>96</v>
      </c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6.2" customHeight="1">
      <c r="B72" s="44"/>
      <c r="C72" s="72"/>
      <c r="D72" s="72"/>
      <c r="E72" s="80" t="str">
        <f>E9</f>
        <v>VON - Vedlejší a ostatní náklady</v>
      </c>
      <c r="F72" s="72"/>
      <c r="G72" s="72"/>
      <c r="H72" s="72"/>
      <c r="I72" s="189"/>
      <c r="J72" s="72"/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8" customHeight="1">
      <c r="B74" s="44"/>
      <c r="C74" s="74" t="s">
        <v>23</v>
      </c>
      <c r="D74" s="72"/>
      <c r="E74" s="72"/>
      <c r="F74" s="191" t="str">
        <f>F12</f>
        <v xml:space="preserve">Plesná </v>
      </c>
      <c r="G74" s="72"/>
      <c r="H74" s="72"/>
      <c r="I74" s="192" t="s">
        <v>25</v>
      </c>
      <c r="J74" s="83" t="str">
        <f>IF(J12="","",J12)</f>
        <v>23. 10. 2018</v>
      </c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9"/>
      <c r="J75" s="72"/>
      <c r="K75" s="72"/>
      <c r="L75" s="70"/>
    </row>
    <row r="76" spans="2:12" s="1" customFormat="1" ht="13.5">
      <c r="B76" s="44"/>
      <c r="C76" s="74" t="s">
        <v>27</v>
      </c>
      <c r="D76" s="72"/>
      <c r="E76" s="72"/>
      <c r="F76" s="191" t="str">
        <f>E15</f>
        <v xml:space="preserve"> </v>
      </c>
      <c r="G76" s="72"/>
      <c r="H76" s="72"/>
      <c r="I76" s="192" t="s">
        <v>33</v>
      </c>
      <c r="J76" s="191" t="str">
        <f>E21</f>
        <v xml:space="preserve"> </v>
      </c>
      <c r="K76" s="72"/>
      <c r="L76" s="70"/>
    </row>
    <row r="77" spans="2:12" s="1" customFormat="1" ht="14.4" customHeight="1">
      <c r="B77" s="44"/>
      <c r="C77" s="74" t="s">
        <v>31</v>
      </c>
      <c r="D77" s="72"/>
      <c r="E77" s="72"/>
      <c r="F77" s="191" t="str">
        <f>IF(E18="","",E18)</f>
        <v/>
      </c>
      <c r="G77" s="72"/>
      <c r="H77" s="72"/>
      <c r="I77" s="189"/>
      <c r="J77" s="72"/>
      <c r="K77" s="72"/>
      <c r="L77" s="70"/>
    </row>
    <row r="78" spans="2:12" s="1" customFormat="1" ht="10.3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20" s="9" customFormat="1" ht="29.25" customHeight="1">
      <c r="B79" s="193"/>
      <c r="C79" s="194" t="s">
        <v>110</v>
      </c>
      <c r="D79" s="195" t="s">
        <v>56</v>
      </c>
      <c r="E79" s="195" t="s">
        <v>52</v>
      </c>
      <c r="F79" s="195" t="s">
        <v>111</v>
      </c>
      <c r="G79" s="195" t="s">
        <v>112</v>
      </c>
      <c r="H79" s="195" t="s">
        <v>113</v>
      </c>
      <c r="I79" s="196" t="s">
        <v>114</v>
      </c>
      <c r="J79" s="195" t="s">
        <v>100</v>
      </c>
      <c r="K79" s="197" t="s">
        <v>115</v>
      </c>
      <c r="L79" s="198"/>
      <c r="M79" s="100" t="s">
        <v>116</v>
      </c>
      <c r="N79" s="101" t="s">
        <v>41</v>
      </c>
      <c r="O79" s="101" t="s">
        <v>117</v>
      </c>
      <c r="P79" s="101" t="s">
        <v>118</v>
      </c>
      <c r="Q79" s="101" t="s">
        <v>119</v>
      </c>
      <c r="R79" s="101" t="s">
        <v>120</v>
      </c>
      <c r="S79" s="101" t="s">
        <v>121</v>
      </c>
      <c r="T79" s="102" t="s">
        <v>122</v>
      </c>
    </row>
    <row r="80" spans="2:63" s="1" customFormat="1" ht="29.25" customHeight="1">
      <c r="B80" s="44"/>
      <c r="C80" s="106" t="s">
        <v>101</v>
      </c>
      <c r="D80" s="72"/>
      <c r="E80" s="72"/>
      <c r="F80" s="72"/>
      <c r="G80" s="72"/>
      <c r="H80" s="72"/>
      <c r="I80" s="189"/>
      <c r="J80" s="199">
        <f>BK80</f>
        <v>0</v>
      </c>
      <c r="K80" s="72"/>
      <c r="L80" s="70"/>
      <c r="M80" s="103"/>
      <c r="N80" s="104"/>
      <c r="O80" s="104"/>
      <c r="P80" s="200">
        <f>P81</f>
        <v>0</v>
      </c>
      <c r="Q80" s="104"/>
      <c r="R80" s="200">
        <f>R81</f>
        <v>0</v>
      </c>
      <c r="S80" s="104"/>
      <c r="T80" s="201">
        <f>T81</f>
        <v>0</v>
      </c>
      <c r="AT80" s="22" t="s">
        <v>70</v>
      </c>
      <c r="AU80" s="22" t="s">
        <v>102</v>
      </c>
      <c r="BK80" s="202">
        <f>BK81</f>
        <v>0</v>
      </c>
    </row>
    <row r="81" spans="2:63" s="10" customFormat="1" ht="37.4" customHeight="1">
      <c r="B81" s="203"/>
      <c r="C81" s="204"/>
      <c r="D81" s="205" t="s">
        <v>70</v>
      </c>
      <c r="E81" s="206" t="s">
        <v>951</v>
      </c>
      <c r="F81" s="206" t="s">
        <v>952</v>
      </c>
      <c r="G81" s="204"/>
      <c r="H81" s="204"/>
      <c r="I81" s="207"/>
      <c r="J81" s="208">
        <f>BK81</f>
        <v>0</v>
      </c>
      <c r="K81" s="204"/>
      <c r="L81" s="209"/>
      <c r="M81" s="210"/>
      <c r="N81" s="211"/>
      <c r="O81" s="211"/>
      <c r="P81" s="212">
        <f>P82+P85+P89</f>
        <v>0</v>
      </c>
      <c r="Q81" s="211"/>
      <c r="R81" s="212">
        <f>R82+R85+R89</f>
        <v>0</v>
      </c>
      <c r="S81" s="211"/>
      <c r="T81" s="213">
        <f>T82+T85+T89</f>
        <v>0</v>
      </c>
      <c r="AR81" s="214" t="s">
        <v>196</v>
      </c>
      <c r="AT81" s="215" t="s">
        <v>70</v>
      </c>
      <c r="AU81" s="215" t="s">
        <v>71</v>
      </c>
      <c r="AY81" s="214" t="s">
        <v>125</v>
      </c>
      <c r="BK81" s="216">
        <f>BK82+BK85+BK89</f>
        <v>0</v>
      </c>
    </row>
    <row r="82" spans="2:63" s="10" customFormat="1" ht="19.9" customHeight="1">
      <c r="B82" s="203"/>
      <c r="C82" s="204"/>
      <c r="D82" s="205" t="s">
        <v>70</v>
      </c>
      <c r="E82" s="217" t="s">
        <v>953</v>
      </c>
      <c r="F82" s="217" t="s">
        <v>954</v>
      </c>
      <c r="G82" s="204"/>
      <c r="H82" s="204"/>
      <c r="I82" s="207"/>
      <c r="J82" s="218">
        <f>BK82</f>
        <v>0</v>
      </c>
      <c r="K82" s="204"/>
      <c r="L82" s="209"/>
      <c r="M82" s="210"/>
      <c r="N82" s="211"/>
      <c r="O82" s="211"/>
      <c r="P82" s="212">
        <f>SUM(P83:P84)</f>
        <v>0</v>
      </c>
      <c r="Q82" s="211"/>
      <c r="R82" s="212">
        <f>SUM(R83:R84)</f>
        <v>0</v>
      </c>
      <c r="S82" s="211"/>
      <c r="T82" s="213">
        <f>SUM(T83:T84)</f>
        <v>0</v>
      </c>
      <c r="AR82" s="214" t="s">
        <v>196</v>
      </c>
      <c r="AT82" s="215" t="s">
        <v>70</v>
      </c>
      <c r="AU82" s="215" t="s">
        <v>79</v>
      </c>
      <c r="AY82" s="214" t="s">
        <v>125</v>
      </c>
      <c r="BK82" s="216">
        <f>SUM(BK83:BK84)</f>
        <v>0</v>
      </c>
    </row>
    <row r="83" spans="2:65" s="1" customFormat="1" ht="14.4" customHeight="1">
      <c r="B83" s="44"/>
      <c r="C83" s="219" t="s">
        <v>79</v>
      </c>
      <c r="D83" s="219" t="s">
        <v>128</v>
      </c>
      <c r="E83" s="220" t="s">
        <v>955</v>
      </c>
      <c r="F83" s="221" t="s">
        <v>956</v>
      </c>
      <c r="G83" s="222" t="s">
        <v>601</v>
      </c>
      <c r="H83" s="223">
        <v>1</v>
      </c>
      <c r="I83" s="224"/>
      <c r="J83" s="225">
        <f>ROUND(I83*H83,2)</f>
        <v>0</v>
      </c>
      <c r="K83" s="221" t="s">
        <v>132</v>
      </c>
      <c r="L83" s="70"/>
      <c r="M83" s="226" t="s">
        <v>21</v>
      </c>
      <c r="N83" s="227" t="s">
        <v>43</v>
      </c>
      <c r="O83" s="45"/>
      <c r="P83" s="228">
        <f>O83*H83</f>
        <v>0</v>
      </c>
      <c r="Q83" s="228">
        <v>0</v>
      </c>
      <c r="R83" s="228">
        <f>Q83*H83</f>
        <v>0</v>
      </c>
      <c r="S83" s="228">
        <v>0</v>
      </c>
      <c r="T83" s="229">
        <f>S83*H83</f>
        <v>0</v>
      </c>
      <c r="AR83" s="22" t="s">
        <v>957</v>
      </c>
      <c r="AT83" s="22" t="s">
        <v>128</v>
      </c>
      <c r="AU83" s="22" t="s">
        <v>134</v>
      </c>
      <c r="AY83" s="22" t="s">
        <v>125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22" t="s">
        <v>134</v>
      </c>
      <c r="BK83" s="230">
        <f>ROUND(I83*H83,2)</f>
        <v>0</v>
      </c>
      <c r="BL83" s="22" t="s">
        <v>957</v>
      </c>
      <c r="BM83" s="22" t="s">
        <v>958</v>
      </c>
    </row>
    <row r="84" spans="2:47" s="1" customFormat="1" ht="13.5">
      <c r="B84" s="44"/>
      <c r="C84" s="72"/>
      <c r="D84" s="231" t="s">
        <v>136</v>
      </c>
      <c r="E84" s="72"/>
      <c r="F84" s="232" t="s">
        <v>956</v>
      </c>
      <c r="G84" s="72"/>
      <c r="H84" s="72"/>
      <c r="I84" s="189"/>
      <c r="J84" s="72"/>
      <c r="K84" s="72"/>
      <c r="L84" s="70"/>
      <c r="M84" s="233"/>
      <c r="N84" s="45"/>
      <c r="O84" s="45"/>
      <c r="P84" s="45"/>
      <c r="Q84" s="45"/>
      <c r="R84" s="45"/>
      <c r="S84" s="45"/>
      <c r="T84" s="93"/>
      <c r="AT84" s="22" t="s">
        <v>136</v>
      </c>
      <c r="AU84" s="22" t="s">
        <v>134</v>
      </c>
    </row>
    <row r="85" spans="2:63" s="10" customFormat="1" ht="29.85" customHeight="1">
      <c r="B85" s="203"/>
      <c r="C85" s="204"/>
      <c r="D85" s="205" t="s">
        <v>70</v>
      </c>
      <c r="E85" s="217" t="s">
        <v>959</v>
      </c>
      <c r="F85" s="217" t="s">
        <v>960</v>
      </c>
      <c r="G85" s="204"/>
      <c r="H85" s="204"/>
      <c r="I85" s="207"/>
      <c r="J85" s="218">
        <f>BK85</f>
        <v>0</v>
      </c>
      <c r="K85" s="204"/>
      <c r="L85" s="209"/>
      <c r="M85" s="210"/>
      <c r="N85" s="211"/>
      <c r="O85" s="211"/>
      <c r="P85" s="212">
        <f>SUM(P86:P88)</f>
        <v>0</v>
      </c>
      <c r="Q85" s="211"/>
      <c r="R85" s="212">
        <f>SUM(R86:R88)</f>
        <v>0</v>
      </c>
      <c r="S85" s="211"/>
      <c r="T85" s="213">
        <f>SUM(T86:T88)</f>
        <v>0</v>
      </c>
      <c r="AR85" s="214" t="s">
        <v>196</v>
      </c>
      <c r="AT85" s="215" t="s">
        <v>70</v>
      </c>
      <c r="AU85" s="215" t="s">
        <v>79</v>
      </c>
      <c r="AY85" s="214" t="s">
        <v>125</v>
      </c>
      <c r="BK85" s="216">
        <f>SUM(BK86:BK88)</f>
        <v>0</v>
      </c>
    </row>
    <row r="86" spans="2:65" s="1" customFormat="1" ht="14.4" customHeight="1">
      <c r="B86" s="44"/>
      <c r="C86" s="219" t="s">
        <v>134</v>
      </c>
      <c r="D86" s="219" t="s">
        <v>128</v>
      </c>
      <c r="E86" s="220" t="s">
        <v>961</v>
      </c>
      <c r="F86" s="221" t="s">
        <v>960</v>
      </c>
      <c r="G86" s="222" t="s">
        <v>601</v>
      </c>
      <c r="H86" s="223">
        <v>1</v>
      </c>
      <c r="I86" s="224"/>
      <c r="J86" s="225">
        <f>ROUND(I86*H86,2)</f>
        <v>0</v>
      </c>
      <c r="K86" s="221" t="s">
        <v>132</v>
      </c>
      <c r="L86" s="70"/>
      <c r="M86" s="226" t="s">
        <v>21</v>
      </c>
      <c r="N86" s="227" t="s">
        <v>43</v>
      </c>
      <c r="O86" s="45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2" t="s">
        <v>957</v>
      </c>
      <c r="AT86" s="22" t="s">
        <v>128</v>
      </c>
      <c r="AU86" s="22" t="s">
        <v>134</v>
      </c>
      <c r="AY86" s="22" t="s">
        <v>125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2" t="s">
        <v>134</v>
      </c>
      <c r="BK86" s="230">
        <f>ROUND(I86*H86,2)</f>
        <v>0</v>
      </c>
      <c r="BL86" s="22" t="s">
        <v>957</v>
      </c>
      <c r="BM86" s="22" t="s">
        <v>962</v>
      </c>
    </row>
    <row r="87" spans="2:47" s="1" customFormat="1" ht="13.5">
      <c r="B87" s="44"/>
      <c r="C87" s="72"/>
      <c r="D87" s="231" t="s">
        <v>136</v>
      </c>
      <c r="E87" s="72"/>
      <c r="F87" s="232" t="s">
        <v>963</v>
      </c>
      <c r="G87" s="72"/>
      <c r="H87" s="72"/>
      <c r="I87" s="189"/>
      <c r="J87" s="72"/>
      <c r="K87" s="72"/>
      <c r="L87" s="70"/>
      <c r="M87" s="233"/>
      <c r="N87" s="45"/>
      <c r="O87" s="45"/>
      <c r="P87" s="45"/>
      <c r="Q87" s="45"/>
      <c r="R87" s="45"/>
      <c r="S87" s="45"/>
      <c r="T87" s="93"/>
      <c r="AT87" s="22" t="s">
        <v>136</v>
      </c>
      <c r="AU87" s="22" t="s">
        <v>134</v>
      </c>
    </row>
    <row r="88" spans="2:47" s="1" customFormat="1" ht="13.5">
      <c r="B88" s="44"/>
      <c r="C88" s="72"/>
      <c r="D88" s="231" t="s">
        <v>944</v>
      </c>
      <c r="E88" s="72"/>
      <c r="F88" s="271" t="s">
        <v>964</v>
      </c>
      <c r="G88" s="72"/>
      <c r="H88" s="72"/>
      <c r="I88" s="189"/>
      <c r="J88" s="72"/>
      <c r="K88" s="72"/>
      <c r="L88" s="70"/>
      <c r="M88" s="233"/>
      <c r="N88" s="45"/>
      <c r="O88" s="45"/>
      <c r="P88" s="45"/>
      <c r="Q88" s="45"/>
      <c r="R88" s="45"/>
      <c r="S88" s="45"/>
      <c r="T88" s="93"/>
      <c r="AT88" s="22" t="s">
        <v>944</v>
      </c>
      <c r="AU88" s="22" t="s">
        <v>134</v>
      </c>
    </row>
    <row r="89" spans="2:63" s="10" customFormat="1" ht="29.85" customHeight="1">
      <c r="B89" s="203"/>
      <c r="C89" s="204"/>
      <c r="D89" s="205" t="s">
        <v>70</v>
      </c>
      <c r="E89" s="217" t="s">
        <v>965</v>
      </c>
      <c r="F89" s="217" t="s">
        <v>966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SUM(P90:P91)</f>
        <v>0</v>
      </c>
      <c r="Q89" s="211"/>
      <c r="R89" s="212">
        <f>SUM(R90:R91)</f>
        <v>0</v>
      </c>
      <c r="S89" s="211"/>
      <c r="T89" s="213">
        <f>SUM(T90:T91)</f>
        <v>0</v>
      </c>
      <c r="AR89" s="214" t="s">
        <v>196</v>
      </c>
      <c r="AT89" s="215" t="s">
        <v>70</v>
      </c>
      <c r="AU89" s="215" t="s">
        <v>79</v>
      </c>
      <c r="AY89" s="214" t="s">
        <v>125</v>
      </c>
      <c r="BK89" s="216">
        <f>SUM(BK90:BK91)</f>
        <v>0</v>
      </c>
    </row>
    <row r="90" spans="2:65" s="1" customFormat="1" ht="14.4" customHeight="1">
      <c r="B90" s="44"/>
      <c r="C90" s="219" t="s">
        <v>178</v>
      </c>
      <c r="D90" s="219" t="s">
        <v>128</v>
      </c>
      <c r="E90" s="220" t="s">
        <v>967</v>
      </c>
      <c r="F90" s="221" t="s">
        <v>968</v>
      </c>
      <c r="G90" s="222" t="s">
        <v>601</v>
      </c>
      <c r="H90" s="223">
        <v>1</v>
      </c>
      <c r="I90" s="224"/>
      <c r="J90" s="225">
        <f>ROUND(I90*H90,2)</f>
        <v>0</v>
      </c>
      <c r="K90" s="221" t="s">
        <v>132</v>
      </c>
      <c r="L90" s="70"/>
      <c r="M90" s="226" t="s">
        <v>21</v>
      </c>
      <c r="N90" s="227" t="s">
        <v>43</v>
      </c>
      <c r="O90" s="4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2" t="s">
        <v>957</v>
      </c>
      <c r="AT90" s="22" t="s">
        <v>128</v>
      </c>
      <c r="AU90" s="22" t="s">
        <v>134</v>
      </c>
      <c r="AY90" s="22" t="s">
        <v>125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134</v>
      </c>
      <c r="BK90" s="230">
        <f>ROUND(I90*H90,2)</f>
        <v>0</v>
      </c>
      <c r="BL90" s="22" t="s">
        <v>957</v>
      </c>
      <c r="BM90" s="22" t="s">
        <v>969</v>
      </c>
    </row>
    <row r="91" spans="2:47" s="1" customFormat="1" ht="13.5">
      <c r="B91" s="44"/>
      <c r="C91" s="72"/>
      <c r="D91" s="231" t="s">
        <v>136</v>
      </c>
      <c r="E91" s="72"/>
      <c r="F91" s="232" t="s">
        <v>968</v>
      </c>
      <c r="G91" s="72"/>
      <c r="H91" s="72"/>
      <c r="I91" s="189"/>
      <c r="J91" s="72"/>
      <c r="K91" s="72"/>
      <c r="L91" s="70"/>
      <c r="M91" s="268"/>
      <c r="N91" s="269"/>
      <c r="O91" s="269"/>
      <c r="P91" s="269"/>
      <c r="Q91" s="269"/>
      <c r="R91" s="269"/>
      <c r="S91" s="269"/>
      <c r="T91" s="270"/>
      <c r="AT91" s="22" t="s">
        <v>136</v>
      </c>
      <c r="AU91" s="22" t="s">
        <v>134</v>
      </c>
    </row>
    <row r="92" spans="2:12" s="1" customFormat="1" ht="6.95" customHeight="1">
      <c r="B92" s="65"/>
      <c r="C92" s="66"/>
      <c r="D92" s="66"/>
      <c r="E92" s="66"/>
      <c r="F92" s="66"/>
      <c r="G92" s="66"/>
      <c r="H92" s="66"/>
      <c r="I92" s="164"/>
      <c r="J92" s="66"/>
      <c r="K92" s="66"/>
      <c r="L92" s="70"/>
    </row>
  </sheetData>
  <sheetProtection password="CC35" sheet="1" objects="1" scenarios="1" formatColumns="0" formatRows="0" autoFilter="0"/>
  <autoFilter ref="C79:K91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2" customWidth="1"/>
    <col min="2" max="2" width="1.66796875" style="272" customWidth="1"/>
    <col min="3" max="4" width="5" style="272" customWidth="1"/>
    <col min="5" max="5" width="11.66015625" style="272" customWidth="1"/>
    <col min="6" max="6" width="9.16015625" style="272" customWidth="1"/>
    <col min="7" max="7" width="5" style="272" customWidth="1"/>
    <col min="8" max="8" width="77.83203125" style="272" customWidth="1"/>
    <col min="9" max="10" width="20" style="272" customWidth="1"/>
    <col min="11" max="11" width="1.66796875" style="272" customWidth="1"/>
  </cols>
  <sheetData>
    <row r="1" ht="37.5" customHeight="1"/>
    <row r="2" spans="2:1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3" customFormat="1" ht="45" customHeight="1">
      <c r="B3" s="276"/>
      <c r="C3" s="277" t="s">
        <v>970</v>
      </c>
      <c r="D3" s="277"/>
      <c r="E3" s="277"/>
      <c r="F3" s="277"/>
      <c r="G3" s="277"/>
      <c r="H3" s="277"/>
      <c r="I3" s="277"/>
      <c r="J3" s="277"/>
      <c r="K3" s="278"/>
    </row>
    <row r="4" spans="2:11" ht="25.5" customHeight="1">
      <c r="B4" s="279"/>
      <c r="C4" s="280" t="s">
        <v>971</v>
      </c>
      <c r="D4" s="280"/>
      <c r="E4" s="280"/>
      <c r="F4" s="280"/>
      <c r="G4" s="280"/>
      <c r="H4" s="280"/>
      <c r="I4" s="280"/>
      <c r="J4" s="280"/>
      <c r="K4" s="281"/>
    </row>
    <row r="5" spans="2:1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79"/>
      <c r="C6" s="283" t="s">
        <v>972</v>
      </c>
      <c r="D6" s="283"/>
      <c r="E6" s="283"/>
      <c r="F6" s="283"/>
      <c r="G6" s="283"/>
      <c r="H6" s="283"/>
      <c r="I6" s="283"/>
      <c r="J6" s="283"/>
      <c r="K6" s="281"/>
    </row>
    <row r="7" spans="2:11" ht="15" customHeight="1">
      <c r="B7" s="284"/>
      <c r="C7" s="283" t="s">
        <v>973</v>
      </c>
      <c r="D7" s="283"/>
      <c r="E7" s="283"/>
      <c r="F7" s="283"/>
      <c r="G7" s="283"/>
      <c r="H7" s="283"/>
      <c r="I7" s="283"/>
      <c r="J7" s="283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283" t="s">
        <v>974</v>
      </c>
      <c r="D9" s="283"/>
      <c r="E9" s="283"/>
      <c r="F9" s="283"/>
      <c r="G9" s="283"/>
      <c r="H9" s="283"/>
      <c r="I9" s="283"/>
      <c r="J9" s="283"/>
      <c r="K9" s="281"/>
    </row>
    <row r="10" spans="2:11" ht="15" customHeight="1">
      <c r="B10" s="284"/>
      <c r="C10" s="283"/>
      <c r="D10" s="283" t="s">
        <v>975</v>
      </c>
      <c r="E10" s="283"/>
      <c r="F10" s="283"/>
      <c r="G10" s="283"/>
      <c r="H10" s="283"/>
      <c r="I10" s="283"/>
      <c r="J10" s="283"/>
      <c r="K10" s="281"/>
    </row>
    <row r="11" spans="2:11" ht="15" customHeight="1">
      <c r="B11" s="284"/>
      <c r="C11" s="285"/>
      <c r="D11" s="283" t="s">
        <v>976</v>
      </c>
      <c r="E11" s="283"/>
      <c r="F11" s="283"/>
      <c r="G11" s="283"/>
      <c r="H11" s="283"/>
      <c r="I11" s="283"/>
      <c r="J11" s="283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283" t="s">
        <v>977</v>
      </c>
      <c r="E13" s="283"/>
      <c r="F13" s="283"/>
      <c r="G13" s="283"/>
      <c r="H13" s="283"/>
      <c r="I13" s="283"/>
      <c r="J13" s="283"/>
      <c r="K13" s="281"/>
    </row>
    <row r="14" spans="2:11" ht="15" customHeight="1">
      <c r="B14" s="284"/>
      <c r="C14" s="285"/>
      <c r="D14" s="283" t="s">
        <v>978</v>
      </c>
      <c r="E14" s="283"/>
      <c r="F14" s="283"/>
      <c r="G14" s="283"/>
      <c r="H14" s="283"/>
      <c r="I14" s="283"/>
      <c r="J14" s="283"/>
      <c r="K14" s="281"/>
    </row>
    <row r="15" spans="2:11" ht="15" customHeight="1">
      <c r="B15" s="284"/>
      <c r="C15" s="285"/>
      <c r="D15" s="283" t="s">
        <v>979</v>
      </c>
      <c r="E15" s="283"/>
      <c r="F15" s="283"/>
      <c r="G15" s="283"/>
      <c r="H15" s="283"/>
      <c r="I15" s="283"/>
      <c r="J15" s="283"/>
      <c r="K15" s="281"/>
    </row>
    <row r="16" spans="2:11" ht="15" customHeight="1">
      <c r="B16" s="284"/>
      <c r="C16" s="285"/>
      <c r="D16" s="285"/>
      <c r="E16" s="286" t="s">
        <v>78</v>
      </c>
      <c r="F16" s="283" t="s">
        <v>980</v>
      </c>
      <c r="G16" s="283"/>
      <c r="H16" s="283"/>
      <c r="I16" s="283"/>
      <c r="J16" s="283"/>
      <c r="K16" s="281"/>
    </row>
    <row r="17" spans="2:11" ht="15" customHeight="1">
      <c r="B17" s="284"/>
      <c r="C17" s="285"/>
      <c r="D17" s="285"/>
      <c r="E17" s="286" t="s">
        <v>981</v>
      </c>
      <c r="F17" s="283" t="s">
        <v>982</v>
      </c>
      <c r="G17" s="283"/>
      <c r="H17" s="283"/>
      <c r="I17" s="283"/>
      <c r="J17" s="283"/>
      <c r="K17" s="281"/>
    </row>
    <row r="18" spans="2:11" ht="15" customHeight="1">
      <c r="B18" s="284"/>
      <c r="C18" s="285"/>
      <c r="D18" s="285"/>
      <c r="E18" s="286" t="s">
        <v>983</v>
      </c>
      <c r="F18" s="283" t="s">
        <v>984</v>
      </c>
      <c r="G18" s="283"/>
      <c r="H18" s="283"/>
      <c r="I18" s="283"/>
      <c r="J18" s="283"/>
      <c r="K18" s="281"/>
    </row>
    <row r="19" spans="2:11" ht="15" customHeight="1">
      <c r="B19" s="284"/>
      <c r="C19" s="285"/>
      <c r="D19" s="285"/>
      <c r="E19" s="286" t="s">
        <v>87</v>
      </c>
      <c r="F19" s="283" t="s">
        <v>88</v>
      </c>
      <c r="G19" s="283"/>
      <c r="H19" s="283"/>
      <c r="I19" s="283"/>
      <c r="J19" s="283"/>
      <c r="K19" s="281"/>
    </row>
    <row r="20" spans="2:11" ht="15" customHeight="1">
      <c r="B20" s="284"/>
      <c r="C20" s="285"/>
      <c r="D20" s="285"/>
      <c r="E20" s="286" t="s">
        <v>985</v>
      </c>
      <c r="F20" s="283" t="s">
        <v>986</v>
      </c>
      <c r="G20" s="283"/>
      <c r="H20" s="283"/>
      <c r="I20" s="283"/>
      <c r="J20" s="283"/>
      <c r="K20" s="281"/>
    </row>
    <row r="21" spans="2:11" ht="15" customHeight="1">
      <c r="B21" s="284"/>
      <c r="C21" s="285"/>
      <c r="D21" s="285"/>
      <c r="E21" s="286" t="s">
        <v>987</v>
      </c>
      <c r="F21" s="283" t="s">
        <v>988</v>
      </c>
      <c r="G21" s="283"/>
      <c r="H21" s="283"/>
      <c r="I21" s="283"/>
      <c r="J21" s="283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283" t="s">
        <v>989</v>
      </c>
      <c r="D23" s="283"/>
      <c r="E23" s="283"/>
      <c r="F23" s="283"/>
      <c r="G23" s="283"/>
      <c r="H23" s="283"/>
      <c r="I23" s="283"/>
      <c r="J23" s="283"/>
      <c r="K23" s="281"/>
    </row>
    <row r="24" spans="2:11" ht="15" customHeight="1">
      <c r="B24" s="284"/>
      <c r="C24" s="283" t="s">
        <v>990</v>
      </c>
      <c r="D24" s="283"/>
      <c r="E24" s="283"/>
      <c r="F24" s="283"/>
      <c r="G24" s="283"/>
      <c r="H24" s="283"/>
      <c r="I24" s="283"/>
      <c r="J24" s="283"/>
      <c r="K24" s="281"/>
    </row>
    <row r="25" spans="2:11" ht="15" customHeight="1">
      <c r="B25" s="284"/>
      <c r="C25" s="283"/>
      <c r="D25" s="283" t="s">
        <v>991</v>
      </c>
      <c r="E25" s="283"/>
      <c r="F25" s="283"/>
      <c r="G25" s="283"/>
      <c r="H25" s="283"/>
      <c r="I25" s="283"/>
      <c r="J25" s="283"/>
      <c r="K25" s="281"/>
    </row>
    <row r="26" spans="2:11" ht="15" customHeight="1">
      <c r="B26" s="284"/>
      <c r="C26" s="285"/>
      <c r="D26" s="283" t="s">
        <v>992</v>
      </c>
      <c r="E26" s="283"/>
      <c r="F26" s="283"/>
      <c r="G26" s="283"/>
      <c r="H26" s="283"/>
      <c r="I26" s="283"/>
      <c r="J26" s="283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283" t="s">
        <v>993</v>
      </c>
      <c r="E28" s="283"/>
      <c r="F28" s="283"/>
      <c r="G28" s="283"/>
      <c r="H28" s="283"/>
      <c r="I28" s="283"/>
      <c r="J28" s="283"/>
      <c r="K28" s="281"/>
    </row>
    <row r="29" spans="2:11" ht="15" customHeight="1">
      <c r="B29" s="284"/>
      <c r="C29" s="285"/>
      <c r="D29" s="283" t="s">
        <v>994</v>
      </c>
      <c r="E29" s="283"/>
      <c r="F29" s="283"/>
      <c r="G29" s="283"/>
      <c r="H29" s="283"/>
      <c r="I29" s="283"/>
      <c r="J29" s="283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283" t="s">
        <v>995</v>
      </c>
      <c r="E31" s="283"/>
      <c r="F31" s="283"/>
      <c r="G31" s="283"/>
      <c r="H31" s="283"/>
      <c r="I31" s="283"/>
      <c r="J31" s="283"/>
      <c r="K31" s="281"/>
    </row>
    <row r="32" spans="2:11" ht="15" customHeight="1">
      <c r="B32" s="284"/>
      <c r="C32" s="285"/>
      <c r="D32" s="283" t="s">
        <v>996</v>
      </c>
      <c r="E32" s="283"/>
      <c r="F32" s="283"/>
      <c r="G32" s="283"/>
      <c r="H32" s="283"/>
      <c r="I32" s="283"/>
      <c r="J32" s="283"/>
      <c r="K32" s="281"/>
    </row>
    <row r="33" spans="2:11" ht="15" customHeight="1">
      <c r="B33" s="284"/>
      <c r="C33" s="285"/>
      <c r="D33" s="283" t="s">
        <v>997</v>
      </c>
      <c r="E33" s="283"/>
      <c r="F33" s="283"/>
      <c r="G33" s="283"/>
      <c r="H33" s="283"/>
      <c r="I33" s="283"/>
      <c r="J33" s="283"/>
      <c r="K33" s="281"/>
    </row>
    <row r="34" spans="2:11" ht="15" customHeight="1">
      <c r="B34" s="284"/>
      <c r="C34" s="285"/>
      <c r="D34" s="283"/>
      <c r="E34" s="287" t="s">
        <v>110</v>
      </c>
      <c r="F34" s="283"/>
      <c r="G34" s="283" t="s">
        <v>998</v>
      </c>
      <c r="H34" s="283"/>
      <c r="I34" s="283"/>
      <c r="J34" s="283"/>
      <c r="K34" s="281"/>
    </row>
    <row r="35" spans="2:11" ht="30.75" customHeight="1">
      <c r="B35" s="284"/>
      <c r="C35" s="285"/>
      <c r="D35" s="283"/>
      <c r="E35" s="287" t="s">
        <v>999</v>
      </c>
      <c r="F35" s="283"/>
      <c r="G35" s="283" t="s">
        <v>1000</v>
      </c>
      <c r="H35" s="283"/>
      <c r="I35" s="283"/>
      <c r="J35" s="283"/>
      <c r="K35" s="281"/>
    </row>
    <row r="36" spans="2:11" ht="15" customHeight="1">
      <c r="B36" s="284"/>
      <c r="C36" s="285"/>
      <c r="D36" s="283"/>
      <c r="E36" s="287" t="s">
        <v>52</v>
      </c>
      <c r="F36" s="283"/>
      <c r="G36" s="283" t="s">
        <v>1001</v>
      </c>
      <c r="H36" s="283"/>
      <c r="I36" s="283"/>
      <c r="J36" s="283"/>
      <c r="K36" s="281"/>
    </row>
    <row r="37" spans="2:11" ht="15" customHeight="1">
      <c r="B37" s="284"/>
      <c r="C37" s="285"/>
      <c r="D37" s="283"/>
      <c r="E37" s="287" t="s">
        <v>111</v>
      </c>
      <c r="F37" s="283"/>
      <c r="G37" s="283" t="s">
        <v>1002</v>
      </c>
      <c r="H37" s="283"/>
      <c r="I37" s="283"/>
      <c r="J37" s="283"/>
      <c r="K37" s="281"/>
    </row>
    <row r="38" spans="2:11" ht="15" customHeight="1">
      <c r="B38" s="284"/>
      <c r="C38" s="285"/>
      <c r="D38" s="283"/>
      <c r="E38" s="287" t="s">
        <v>112</v>
      </c>
      <c r="F38" s="283"/>
      <c r="G38" s="283" t="s">
        <v>1003</v>
      </c>
      <c r="H38" s="283"/>
      <c r="I38" s="283"/>
      <c r="J38" s="283"/>
      <c r="K38" s="281"/>
    </row>
    <row r="39" spans="2:11" ht="15" customHeight="1">
      <c r="B39" s="284"/>
      <c r="C39" s="285"/>
      <c r="D39" s="283"/>
      <c r="E39" s="287" t="s">
        <v>113</v>
      </c>
      <c r="F39" s="283"/>
      <c r="G39" s="283" t="s">
        <v>1004</v>
      </c>
      <c r="H39" s="283"/>
      <c r="I39" s="283"/>
      <c r="J39" s="283"/>
      <c r="K39" s="281"/>
    </row>
    <row r="40" spans="2:11" ht="15" customHeight="1">
      <c r="B40" s="284"/>
      <c r="C40" s="285"/>
      <c r="D40" s="283"/>
      <c r="E40" s="287" t="s">
        <v>1005</v>
      </c>
      <c r="F40" s="283"/>
      <c r="G40" s="283" t="s">
        <v>1006</v>
      </c>
      <c r="H40" s="283"/>
      <c r="I40" s="283"/>
      <c r="J40" s="283"/>
      <c r="K40" s="281"/>
    </row>
    <row r="41" spans="2:11" ht="15" customHeight="1">
      <c r="B41" s="284"/>
      <c r="C41" s="285"/>
      <c r="D41" s="283"/>
      <c r="E41" s="287"/>
      <c r="F41" s="283"/>
      <c r="G41" s="283" t="s">
        <v>1007</v>
      </c>
      <c r="H41" s="283"/>
      <c r="I41" s="283"/>
      <c r="J41" s="283"/>
      <c r="K41" s="281"/>
    </row>
    <row r="42" spans="2:11" ht="15" customHeight="1">
      <c r="B42" s="284"/>
      <c r="C42" s="285"/>
      <c r="D42" s="283"/>
      <c r="E42" s="287" t="s">
        <v>1008</v>
      </c>
      <c r="F42" s="283"/>
      <c r="G42" s="283" t="s">
        <v>1009</v>
      </c>
      <c r="H42" s="283"/>
      <c r="I42" s="283"/>
      <c r="J42" s="283"/>
      <c r="K42" s="281"/>
    </row>
    <row r="43" spans="2:11" ht="15" customHeight="1">
      <c r="B43" s="284"/>
      <c r="C43" s="285"/>
      <c r="D43" s="283"/>
      <c r="E43" s="287" t="s">
        <v>115</v>
      </c>
      <c r="F43" s="283"/>
      <c r="G43" s="283" t="s">
        <v>1010</v>
      </c>
      <c r="H43" s="283"/>
      <c r="I43" s="283"/>
      <c r="J43" s="283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283" t="s">
        <v>1011</v>
      </c>
      <c r="E45" s="283"/>
      <c r="F45" s="283"/>
      <c r="G45" s="283"/>
      <c r="H45" s="283"/>
      <c r="I45" s="283"/>
      <c r="J45" s="283"/>
      <c r="K45" s="281"/>
    </row>
    <row r="46" spans="2:11" ht="15" customHeight="1">
      <c r="B46" s="284"/>
      <c r="C46" s="285"/>
      <c r="D46" s="285"/>
      <c r="E46" s="283" t="s">
        <v>1012</v>
      </c>
      <c r="F46" s="283"/>
      <c r="G46" s="283"/>
      <c r="H46" s="283"/>
      <c r="I46" s="283"/>
      <c r="J46" s="283"/>
      <c r="K46" s="281"/>
    </row>
    <row r="47" spans="2:11" ht="15" customHeight="1">
      <c r="B47" s="284"/>
      <c r="C47" s="285"/>
      <c r="D47" s="285"/>
      <c r="E47" s="283" t="s">
        <v>1013</v>
      </c>
      <c r="F47" s="283"/>
      <c r="G47" s="283"/>
      <c r="H47" s="283"/>
      <c r="I47" s="283"/>
      <c r="J47" s="283"/>
      <c r="K47" s="281"/>
    </row>
    <row r="48" spans="2:11" ht="15" customHeight="1">
      <c r="B48" s="284"/>
      <c r="C48" s="285"/>
      <c r="D48" s="285"/>
      <c r="E48" s="283" t="s">
        <v>1014</v>
      </c>
      <c r="F48" s="283"/>
      <c r="G48" s="283"/>
      <c r="H48" s="283"/>
      <c r="I48" s="283"/>
      <c r="J48" s="283"/>
      <c r="K48" s="281"/>
    </row>
    <row r="49" spans="2:11" ht="15" customHeight="1">
      <c r="B49" s="284"/>
      <c r="C49" s="285"/>
      <c r="D49" s="283" t="s">
        <v>1015</v>
      </c>
      <c r="E49" s="283"/>
      <c r="F49" s="283"/>
      <c r="G49" s="283"/>
      <c r="H49" s="283"/>
      <c r="I49" s="283"/>
      <c r="J49" s="283"/>
      <c r="K49" s="281"/>
    </row>
    <row r="50" spans="2:11" ht="25.5" customHeight="1">
      <c r="B50" s="279"/>
      <c r="C50" s="280" t="s">
        <v>1016</v>
      </c>
      <c r="D50" s="280"/>
      <c r="E50" s="280"/>
      <c r="F50" s="280"/>
      <c r="G50" s="280"/>
      <c r="H50" s="280"/>
      <c r="I50" s="280"/>
      <c r="J50" s="280"/>
      <c r="K50" s="281"/>
    </row>
    <row r="51" spans="2:11" ht="5.25" customHeight="1">
      <c r="B51" s="279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79"/>
      <c r="C52" s="283" t="s">
        <v>1017</v>
      </c>
      <c r="D52" s="283"/>
      <c r="E52" s="283"/>
      <c r="F52" s="283"/>
      <c r="G52" s="283"/>
      <c r="H52" s="283"/>
      <c r="I52" s="283"/>
      <c r="J52" s="283"/>
      <c r="K52" s="281"/>
    </row>
    <row r="53" spans="2:11" ht="15" customHeight="1">
      <c r="B53" s="279"/>
      <c r="C53" s="283" t="s">
        <v>1018</v>
      </c>
      <c r="D53" s="283"/>
      <c r="E53" s="283"/>
      <c r="F53" s="283"/>
      <c r="G53" s="283"/>
      <c r="H53" s="283"/>
      <c r="I53" s="283"/>
      <c r="J53" s="283"/>
      <c r="K53" s="281"/>
    </row>
    <row r="54" spans="2:11" ht="12.75" customHeight="1">
      <c r="B54" s="279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79"/>
      <c r="C55" s="283" t="s">
        <v>1019</v>
      </c>
      <c r="D55" s="283"/>
      <c r="E55" s="283"/>
      <c r="F55" s="283"/>
      <c r="G55" s="283"/>
      <c r="H55" s="283"/>
      <c r="I55" s="283"/>
      <c r="J55" s="283"/>
      <c r="K55" s="281"/>
    </row>
    <row r="56" spans="2:11" ht="15" customHeight="1">
      <c r="B56" s="279"/>
      <c r="C56" s="285"/>
      <c r="D56" s="283" t="s">
        <v>1020</v>
      </c>
      <c r="E56" s="283"/>
      <c r="F56" s="283"/>
      <c r="G56" s="283"/>
      <c r="H56" s="283"/>
      <c r="I56" s="283"/>
      <c r="J56" s="283"/>
      <c r="K56" s="281"/>
    </row>
    <row r="57" spans="2:11" ht="15" customHeight="1">
      <c r="B57" s="279"/>
      <c r="C57" s="285"/>
      <c r="D57" s="283" t="s">
        <v>1021</v>
      </c>
      <c r="E57" s="283"/>
      <c r="F57" s="283"/>
      <c r="G57" s="283"/>
      <c r="H57" s="283"/>
      <c r="I57" s="283"/>
      <c r="J57" s="283"/>
      <c r="K57" s="281"/>
    </row>
    <row r="58" spans="2:11" ht="15" customHeight="1">
      <c r="B58" s="279"/>
      <c r="C58" s="285"/>
      <c r="D58" s="283" t="s">
        <v>1022</v>
      </c>
      <c r="E58" s="283"/>
      <c r="F58" s="283"/>
      <c r="G58" s="283"/>
      <c r="H58" s="283"/>
      <c r="I58" s="283"/>
      <c r="J58" s="283"/>
      <c r="K58" s="281"/>
    </row>
    <row r="59" spans="2:11" ht="15" customHeight="1">
      <c r="B59" s="279"/>
      <c r="C59" s="285"/>
      <c r="D59" s="283" t="s">
        <v>1023</v>
      </c>
      <c r="E59" s="283"/>
      <c r="F59" s="283"/>
      <c r="G59" s="283"/>
      <c r="H59" s="283"/>
      <c r="I59" s="283"/>
      <c r="J59" s="283"/>
      <c r="K59" s="281"/>
    </row>
    <row r="60" spans="2:11" ht="15" customHeight="1">
      <c r="B60" s="279"/>
      <c r="C60" s="285"/>
      <c r="D60" s="288" t="s">
        <v>1024</v>
      </c>
      <c r="E60" s="288"/>
      <c r="F60" s="288"/>
      <c r="G60" s="288"/>
      <c r="H60" s="288"/>
      <c r="I60" s="288"/>
      <c r="J60" s="288"/>
      <c r="K60" s="281"/>
    </row>
    <row r="61" spans="2:11" ht="15" customHeight="1">
      <c r="B61" s="279"/>
      <c r="C61" s="285"/>
      <c r="D61" s="283" t="s">
        <v>1025</v>
      </c>
      <c r="E61" s="283"/>
      <c r="F61" s="283"/>
      <c r="G61" s="283"/>
      <c r="H61" s="283"/>
      <c r="I61" s="283"/>
      <c r="J61" s="283"/>
      <c r="K61" s="281"/>
    </row>
    <row r="62" spans="2:11" ht="12.75" customHeight="1">
      <c r="B62" s="279"/>
      <c r="C62" s="285"/>
      <c r="D62" s="285"/>
      <c r="E62" s="289"/>
      <c r="F62" s="285"/>
      <c r="G62" s="285"/>
      <c r="H62" s="285"/>
      <c r="I62" s="285"/>
      <c r="J62" s="285"/>
      <c r="K62" s="281"/>
    </row>
    <row r="63" spans="2:11" ht="15" customHeight="1">
      <c r="B63" s="279"/>
      <c r="C63" s="285"/>
      <c r="D63" s="283" t="s">
        <v>1026</v>
      </c>
      <c r="E63" s="283"/>
      <c r="F63" s="283"/>
      <c r="G63" s="283"/>
      <c r="H63" s="283"/>
      <c r="I63" s="283"/>
      <c r="J63" s="283"/>
      <c r="K63" s="281"/>
    </row>
    <row r="64" spans="2:11" ht="15" customHeight="1">
      <c r="B64" s="279"/>
      <c r="C64" s="285"/>
      <c r="D64" s="288" t="s">
        <v>1027</v>
      </c>
      <c r="E64" s="288"/>
      <c r="F64" s="288"/>
      <c r="G64" s="288"/>
      <c r="H64" s="288"/>
      <c r="I64" s="288"/>
      <c r="J64" s="288"/>
      <c r="K64" s="281"/>
    </row>
    <row r="65" spans="2:11" ht="15" customHeight="1">
      <c r="B65" s="279"/>
      <c r="C65" s="285"/>
      <c r="D65" s="283" t="s">
        <v>1028</v>
      </c>
      <c r="E65" s="283"/>
      <c r="F65" s="283"/>
      <c r="G65" s="283"/>
      <c r="H65" s="283"/>
      <c r="I65" s="283"/>
      <c r="J65" s="283"/>
      <c r="K65" s="281"/>
    </row>
    <row r="66" spans="2:11" ht="15" customHeight="1">
      <c r="B66" s="279"/>
      <c r="C66" s="285"/>
      <c r="D66" s="283" t="s">
        <v>1029</v>
      </c>
      <c r="E66" s="283"/>
      <c r="F66" s="283"/>
      <c r="G66" s="283"/>
      <c r="H66" s="283"/>
      <c r="I66" s="283"/>
      <c r="J66" s="283"/>
      <c r="K66" s="281"/>
    </row>
    <row r="67" spans="2:11" ht="15" customHeight="1">
      <c r="B67" s="279"/>
      <c r="C67" s="285"/>
      <c r="D67" s="283" t="s">
        <v>1030</v>
      </c>
      <c r="E67" s="283"/>
      <c r="F67" s="283"/>
      <c r="G67" s="283"/>
      <c r="H67" s="283"/>
      <c r="I67" s="283"/>
      <c r="J67" s="283"/>
      <c r="K67" s="281"/>
    </row>
    <row r="68" spans="2:11" ht="15" customHeight="1">
      <c r="B68" s="279"/>
      <c r="C68" s="285"/>
      <c r="D68" s="283" t="s">
        <v>1031</v>
      </c>
      <c r="E68" s="283"/>
      <c r="F68" s="283"/>
      <c r="G68" s="283"/>
      <c r="H68" s="283"/>
      <c r="I68" s="283"/>
      <c r="J68" s="283"/>
      <c r="K68" s="281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94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1032</v>
      </c>
      <c r="D74" s="301"/>
      <c r="E74" s="301"/>
      <c r="F74" s="301" t="s">
        <v>1033</v>
      </c>
      <c r="G74" s="302"/>
      <c r="H74" s="301" t="s">
        <v>111</v>
      </c>
      <c r="I74" s="301" t="s">
        <v>56</v>
      </c>
      <c r="J74" s="301" t="s">
        <v>1034</v>
      </c>
      <c r="K74" s="300"/>
    </row>
    <row r="75" spans="2:11" ht="17.25" customHeight="1">
      <c r="B75" s="298"/>
      <c r="C75" s="303" t="s">
        <v>1035</v>
      </c>
      <c r="D75" s="303"/>
      <c r="E75" s="303"/>
      <c r="F75" s="304" t="s">
        <v>1036</v>
      </c>
      <c r="G75" s="305"/>
      <c r="H75" s="303"/>
      <c r="I75" s="303"/>
      <c r="J75" s="303" t="s">
        <v>1037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52</v>
      </c>
      <c r="D77" s="306"/>
      <c r="E77" s="306"/>
      <c r="F77" s="308" t="s">
        <v>1038</v>
      </c>
      <c r="G77" s="307"/>
      <c r="H77" s="287" t="s">
        <v>1039</v>
      </c>
      <c r="I77" s="287" t="s">
        <v>1040</v>
      </c>
      <c r="J77" s="287">
        <v>20</v>
      </c>
      <c r="K77" s="300"/>
    </row>
    <row r="78" spans="2:11" ht="15" customHeight="1">
      <c r="B78" s="298"/>
      <c r="C78" s="287" t="s">
        <v>1041</v>
      </c>
      <c r="D78" s="287"/>
      <c r="E78" s="287"/>
      <c r="F78" s="308" t="s">
        <v>1038</v>
      </c>
      <c r="G78" s="307"/>
      <c r="H78" s="287" t="s">
        <v>1042</v>
      </c>
      <c r="I78" s="287" t="s">
        <v>1040</v>
      </c>
      <c r="J78" s="287">
        <v>120</v>
      </c>
      <c r="K78" s="300"/>
    </row>
    <row r="79" spans="2:11" ht="15" customHeight="1">
      <c r="B79" s="309"/>
      <c r="C79" s="287" t="s">
        <v>1043</v>
      </c>
      <c r="D79" s="287"/>
      <c r="E79" s="287"/>
      <c r="F79" s="308" t="s">
        <v>1044</v>
      </c>
      <c r="G79" s="307"/>
      <c r="H79" s="287" t="s">
        <v>1045</v>
      </c>
      <c r="I79" s="287" t="s">
        <v>1040</v>
      </c>
      <c r="J79" s="287">
        <v>50</v>
      </c>
      <c r="K79" s="300"/>
    </row>
    <row r="80" spans="2:11" ht="15" customHeight="1">
      <c r="B80" s="309"/>
      <c r="C80" s="287" t="s">
        <v>1046</v>
      </c>
      <c r="D80" s="287"/>
      <c r="E80" s="287"/>
      <c r="F80" s="308" t="s">
        <v>1038</v>
      </c>
      <c r="G80" s="307"/>
      <c r="H80" s="287" t="s">
        <v>1047</v>
      </c>
      <c r="I80" s="287" t="s">
        <v>1048</v>
      </c>
      <c r="J80" s="287"/>
      <c r="K80" s="300"/>
    </row>
    <row r="81" spans="2:11" ht="15" customHeight="1">
      <c r="B81" s="309"/>
      <c r="C81" s="310" t="s">
        <v>1049</v>
      </c>
      <c r="D81" s="310"/>
      <c r="E81" s="310"/>
      <c r="F81" s="311" t="s">
        <v>1044</v>
      </c>
      <c r="G81" s="310"/>
      <c r="H81" s="310" t="s">
        <v>1050</v>
      </c>
      <c r="I81" s="310" t="s">
        <v>1040</v>
      </c>
      <c r="J81" s="310">
        <v>15</v>
      </c>
      <c r="K81" s="300"/>
    </row>
    <row r="82" spans="2:11" ht="15" customHeight="1">
      <c r="B82" s="309"/>
      <c r="C82" s="310" t="s">
        <v>1051</v>
      </c>
      <c r="D82" s="310"/>
      <c r="E82" s="310"/>
      <c r="F82" s="311" t="s">
        <v>1044</v>
      </c>
      <c r="G82" s="310"/>
      <c r="H82" s="310" t="s">
        <v>1052</v>
      </c>
      <c r="I82" s="310" t="s">
        <v>1040</v>
      </c>
      <c r="J82" s="310">
        <v>15</v>
      </c>
      <c r="K82" s="300"/>
    </row>
    <row r="83" spans="2:11" ht="15" customHeight="1">
      <c r="B83" s="309"/>
      <c r="C83" s="310" t="s">
        <v>1053</v>
      </c>
      <c r="D83" s="310"/>
      <c r="E83" s="310"/>
      <c r="F83" s="311" t="s">
        <v>1044</v>
      </c>
      <c r="G83" s="310"/>
      <c r="H83" s="310" t="s">
        <v>1054</v>
      </c>
      <c r="I83" s="310" t="s">
        <v>1040</v>
      </c>
      <c r="J83" s="310">
        <v>20</v>
      </c>
      <c r="K83" s="300"/>
    </row>
    <row r="84" spans="2:11" ht="15" customHeight="1">
      <c r="B84" s="309"/>
      <c r="C84" s="310" t="s">
        <v>1055</v>
      </c>
      <c r="D84" s="310"/>
      <c r="E84" s="310"/>
      <c r="F84" s="311" t="s">
        <v>1044</v>
      </c>
      <c r="G84" s="310"/>
      <c r="H84" s="310" t="s">
        <v>1056</v>
      </c>
      <c r="I84" s="310" t="s">
        <v>1040</v>
      </c>
      <c r="J84" s="310">
        <v>20</v>
      </c>
      <c r="K84" s="300"/>
    </row>
    <row r="85" spans="2:11" ht="15" customHeight="1">
      <c r="B85" s="309"/>
      <c r="C85" s="287" t="s">
        <v>1057</v>
      </c>
      <c r="D85" s="287"/>
      <c r="E85" s="287"/>
      <c r="F85" s="308" t="s">
        <v>1044</v>
      </c>
      <c r="G85" s="307"/>
      <c r="H85" s="287" t="s">
        <v>1058</v>
      </c>
      <c r="I85" s="287" t="s">
        <v>1040</v>
      </c>
      <c r="J85" s="287">
        <v>50</v>
      </c>
      <c r="K85" s="300"/>
    </row>
    <row r="86" spans="2:11" ht="15" customHeight="1">
      <c r="B86" s="309"/>
      <c r="C86" s="287" t="s">
        <v>1059</v>
      </c>
      <c r="D86" s="287"/>
      <c r="E86" s="287"/>
      <c r="F86" s="308" t="s">
        <v>1044</v>
      </c>
      <c r="G86" s="307"/>
      <c r="H86" s="287" t="s">
        <v>1060</v>
      </c>
      <c r="I86" s="287" t="s">
        <v>1040</v>
      </c>
      <c r="J86" s="287">
        <v>20</v>
      </c>
      <c r="K86" s="300"/>
    </row>
    <row r="87" spans="2:11" ht="15" customHeight="1">
      <c r="B87" s="309"/>
      <c r="C87" s="287" t="s">
        <v>1061</v>
      </c>
      <c r="D87" s="287"/>
      <c r="E87" s="287"/>
      <c r="F87" s="308" t="s">
        <v>1044</v>
      </c>
      <c r="G87" s="307"/>
      <c r="H87" s="287" t="s">
        <v>1062</v>
      </c>
      <c r="I87" s="287" t="s">
        <v>1040</v>
      </c>
      <c r="J87" s="287">
        <v>20</v>
      </c>
      <c r="K87" s="300"/>
    </row>
    <row r="88" spans="2:11" ht="15" customHeight="1">
      <c r="B88" s="309"/>
      <c r="C88" s="287" t="s">
        <v>1063</v>
      </c>
      <c r="D88" s="287"/>
      <c r="E88" s="287"/>
      <c r="F88" s="308" t="s">
        <v>1044</v>
      </c>
      <c r="G88" s="307"/>
      <c r="H88" s="287" t="s">
        <v>1064</v>
      </c>
      <c r="I88" s="287" t="s">
        <v>1040</v>
      </c>
      <c r="J88" s="287">
        <v>50</v>
      </c>
      <c r="K88" s="300"/>
    </row>
    <row r="89" spans="2:11" ht="15" customHeight="1">
      <c r="B89" s="309"/>
      <c r="C89" s="287" t="s">
        <v>1065</v>
      </c>
      <c r="D89" s="287"/>
      <c r="E89" s="287"/>
      <c r="F89" s="308" t="s">
        <v>1044</v>
      </c>
      <c r="G89" s="307"/>
      <c r="H89" s="287" t="s">
        <v>1065</v>
      </c>
      <c r="I89" s="287" t="s">
        <v>1040</v>
      </c>
      <c r="J89" s="287">
        <v>50</v>
      </c>
      <c r="K89" s="300"/>
    </row>
    <row r="90" spans="2:11" ht="15" customHeight="1">
      <c r="B90" s="309"/>
      <c r="C90" s="287" t="s">
        <v>116</v>
      </c>
      <c r="D90" s="287"/>
      <c r="E90" s="287"/>
      <c r="F90" s="308" t="s">
        <v>1044</v>
      </c>
      <c r="G90" s="307"/>
      <c r="H90" s="287" t="s">
        <v>1066</v>
      </c>
      <c r="I90" s="287" t="s">
        <v>1040</v>
      </c>
      <c r="J90" s="287">
        <v>255</v>
      </c>
      <c r="K90" s="300"/>
    </row>
    <row r="91" spans="2:11" ht="15" customHeight="1">
      <c r="B91" s="309"/>
      <c r="C91" s="287" t="s">
        <v>1067</v>
      </c>
      <c r="D91" s="287"/>
      <c r="E91" s="287"/>
      <c r="F91" s="308" t="s">
        <v>1038</v>
      </c>
      <c r="G91" s="307"/>
      <c r="H91" s="287" t="s">
        <v>1068</v>
      </c>
      <c r="I91" s="287" t="s">
        <v>1069</v>
      </c>
      <c r="J91" s="287"/>
      <c r="K91" s="300"/>
    </row>
    <row r="92" spans="2:11" ht="15" customHeight="1">
      <c r="B92" s="309"/>
      <c r="C92" s="287" t="s">
        <v>1070</v>
      </c>
      <c r="D92" s="287"/>
      <c r="E92" s="287"/>
      <c r="F92" s="308" t="s">
        <v>1038</v>
      </c>
      <c r="G92" s="307"/>
      <c r="H92" s="287" t="s">
        <v>1071</v>
      </c>
      <c r="I92" s="287" t="s">
        <v>1072</v>
      </c>
      <c r="J92" s="287"/>
      <c r="K92" s="300"/>
    </row>
    <row r="93" spans="2:11" ht="15" customHeight="1">
      <c r="B93" s="309"/>
      <c r="C93" s="287" t="s">
        <v>1073</v>
      </c>
      <c r="D93" s="287"/>
      <c r="E93" s="287"/>
      <c r="F93" s="308" t="s">
        <v>1038</v>
      </c>
      <c r="G93" s="307"/>
      <c r="H93" s="287" t="s">
        <v>1073</v>
      </c>
      <c r="I93" s="287" t="s">
        <v>1072</v>
      </c>
      <c r="J93" s="287"/>
      <c r="K93" s="300"/>
    </row>
    <row r="94" spans="2:11" ht="15" customHeight="1">
      <c r="B94" s="309"/>
      <c r="C94" s="287" t="s">
        <v>37</v>
      </c>
      <c r="D94" s="287"/>
      <c r="E94" s="287"/>
      <c r="F94" s="308" t="s">
        <v>1038</v>
      </c>
      <c r="G94" s="307"/>
      <c r="H94" s="287" t="s">
        <v>1074</v>
      </c>
      <c r="I94" s="287" t="s">
        <v>1072</v>
      </c>
      <c r="J94" s="287"/>
      <c r="K94" s="300"/>
    </row>
    <row r="95" spans="2:11" ht="15" customHeight="1">
      <c r="B95" s="309"/>
      <c r="C95" s="287" t="s">
        <v>47</v>
      </c>
      <c r="D95" s="287"/>
      <c r="E95" s="287"/>
      <c r="F95" s="308" t="s">
        <v>1038</v>
      </c>
      <c r="G95" s="307"/>
      <c r="H95" s="287" t="s">
        <v>1075</v>
      </c>
      <c r="I95" s="287" t="s">
        <v>1072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1076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1032</v>
      </c>
      <c r="D101" s="301"/>
      <c r="E101" s="301"/>
      <c r="F101" s="301" t="s">
        <v>1033</v>
      </c>
      <c r="G101" s="302"/>
      <c r="H101" s="301" t="s">
        <v>111</v>
      </c>
      <c r="I101" s="301" t="s">
        <v>56</v>
      </c>
      <c r="J101" s="301" t="s">
        <v>1034</v>
      </c>
      <c r="K101" s="300"/>
    </row>
    <row r="102" spans="2:11" ht="17.25" customHeight="1">
      <c r="B102" s="298"/>
      <c r="C102" s="303" t="s">
        <v>1035</v>
      </c>
      <c r="D102" s="303"/>
      <c r="E102" s="303"/>
      <c r="F102" s="304" t="s">
        <v>1036</v>
      </c>
      <c r="G102" s="305"/>
      <c r="H102" s="303"/>
      <c r="I102" s="303"/>
      <c r="J102" s="303" t="s">
        <v>1037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52</v>
      </c>
      <c r="D104" s="306"/>
      <c r="E104" s="306"/>
      <c r="F104" s="308" t="s">
        <v>1038</v>
      </c>
      <c r="G104" s="317"/>
      <c r="H104" s="287" t="s">
        <v>1077</v>
      </c>
      <c r="I104" s="287" t="s">
        <v>1040</v>
      </c>
      <c r="J104" s="287">
        <v>20</v>
      </c>
      <c r="K104" s="300"/>
    </row>
    <row r="105" spans="2:11" ht="15" customHeight="1">
      <c r="B105" s="298"/>
      <c r="C105" s="287" t="s">
        <v>1041</v>
      </c>
      <c r="D105" s="287"/>
      <c r="E105" s="287"/>
      <c r="F105" s="308" t="s">
        <v>1038</v>
      </c>
      <c r="G105" s="287"/>
      <c r="H105" s="287" t="s">
        <v>1077</v>
      </c>
      <c r="I105" s="287" t="s">
        <v>1040</v>
      </c>
      <c r="J105" s="287">
        <v>120</v>
      </c>
      <c r="K105" s="300"/>
    </row>
    <row r="106" spans="2:11" ht="15" customHeight="1">
      <c r="B106" s="309"/>
      <c r="C106" s="287" t="s">
        <v>1043</v>
      </c>
      <c r="D106" s="287"/>
      <c r="E106" s="287"/>
      <c r="F106" s="308" t="s">
        <v>1044</v>
      </c>
      <c r="G106" s="287"/>
      <c r="H106" s="287" t="s">
        <v>1077</v>
      </c>
      <c r="I106" s="287" t="s">
        <v>1040</v>
      </c>
      <c r="J106" s="287">
        <v>50</v>
      </c>
      <c r="K106" s="300"/>
    </row>
    <row r="107" spans="2:11" ht="15" customHeight="1">
      <c r="B107" s="309"/>
      <c r="C107" s="287" t="s">
        <v>1046</v>
      </c>
      <c r="D107" s="287"/>
      <c r="E107" s="287"/>
      <c r="F107" s="308" t="s">
        <v>1038</v>
      </c>
      <c r="G107" s="287"/>
      <c r="H107" s="287" t="s">
        <v>1077</v>
      </c>
      <c r="I107" s="287" t="s">
        <v>1048</v>
      </c>
      <c r="J107" s="287"/>
      <c r="K107" s="300"/>
    </row>
    <row r="108" spans="2:11" ht="15" customHeight="1">
      <c r="B108" s="309"/>
      <c r="C108" s="287" t="s">
        <v>1057</v>
      </c>
      <c r="D108" s="287"/>
      <c r="E108" s="287"/>
      <c r="F108" s="308" t="s">
        <v>1044</v>
      </c>
      <c r="G108" s="287"/>
      <c r="H108" s="287" t="s">
        <v>1077</v>
      </c>
      <c r="I108" s="287" t="s">
        <v>1040</v>
      </c>
      <c r="J108" s="287">
        <v>50</v>
      </c>
      <c r="K108" s="300"/>
    </row>
    <row r="109" spans="2:11" ht="15" customHeight="1">
      <c r="B109" s="309"/>
      <c r="C109" s="287" t="s">
        <v>1065</v>
      </c>
      <c r="D109" s="287"/>
      <c r="E109" s="287"/>
      <c r="F109" s="308" t="s">
        <v>1044</v>
      </c>
      <c r="G109" s="287"/>
      <c r="H109" s="287" t="s">
        <v>1077</v>
      </c>
      <c r="I109" s="287" t="s">
        <v>1040</v>
      </c>
      <c r="J109" s="287">
        <v>50</v>
      </c>
      <c r="K109" s="300"/>
    </row>
    <row r="110" spans="2:11" ht="15" customHeight="1">
      <c r="B110" s="309"/>
      <c r="C110" s="287" t="s">
        <v>1063</v>
      </c>
      <c r="D110" s="287"/>
      <c r="E110" s="287"/>
      <c r="F110" s="308" t="s">
        <v>1044</v>
      </c>
      <c r="G110" s="287"/>
      <c r="H110" s="287" t="s">
        <v>1077</v>
      </c>
      <c r="I110" s="287" t="s">
        <v>1040</v>
      </c>
      <c r="J110" s="287">
        <v>50</v>
      </c>
      <c r="K110" s="300"/>
    </row>
    <row r="111" spans="2:11" ht="15" customHeight="1">
      <c r="B111" s="309"/>
      <c r="C111" s="287" t="s">
        <v>52</v>
      </c>
      <c r="D111" s="287"/>
      <c r="E111" s="287"/>
      <c r="F111" s="308" t="s">
        <v>1038</v>
      </c>
      <c r="G111" s="287"/>
      <c r="H111" s="287" t="s">
        <v>1078</v>
      </c>
      <c r="I111" s="287" t="s">
        <v>1040</v>
      </c>
      <c r="J111" s="287">
        <v>20</v>
      </c>
      <c r="K111" s="300"/>
    </row>
    <row r="112" spans="2:11" ht="15" customHeight="1">
      <c r="B112" s="309"/>
      <c r="C112" s="287" t="s">
        <v>1079</v>
      </c>
      <c r="D112" s="287"/>
      <c r="E112" s="287"/>
      <c r="F112" s="308" t="s">
        <v>1038</v>
      </c>
      <c r="G112" s="287"/>
      <c r="H112" s="287" t="s">
        <v>1080</v>
      </c>
      <c r="I112" s="287" t="s">
        <v>1040</v>
      </c>
      <c r="J112" s="287">
        <v>120</v>
      </c>
      <c r="K112" s="300"/>
    </row>
    <row r="113" spans="2:11" ht="15" customHeight="1">
      <c r="B113" s="309"/>
      <c r="C113" s="287" t="s">
        <v>37</v>
      </c>
      <c r="D113" s="287"/>
      <c r="E113" s="287"/>
      <c r="F113" s="308" t="s">
        <v>1038</v>
      </c>
      <c r="G113" s="287"/>
      <c r="H113" s="287" t="s">
        <v>1081</v>
      </c>
      <c r="I113" s="287" t="s">
        <v>1072</v>
      </c>
      <c r="J113" s="287"/>
      <c r="K113" s="300"/>
    </row>
    <row r="114" spans="2:11" ht="15" customHeight="1">
      <c r="B114" s="309"/>
      <c r="C114" s="287" t="s">
        <v>47</v>
      </c>
      <c r="D114" s="287"/>
      <c r="E114" s="287"/>
      <c r="F114" s="308" t="s">
        <v>1038</v>
      </c>
      <c r="G114" s="287"/>
      <c r="H114" s="287" t="s">
        <v>1082</v>
      </c>
      <c r="I114" s="287" t="s">
        <v>1072</v>
      </c>
      <c r="J114" s="287"/>
      <c r="K114" s="300"/>
    </row>
    <row r="115" spans="2:11" ht="15" customHeight="1">
      <c r="B115" s="309"/>
      <c r="C115" s="287" t="s">
        <v>56</v>
      </c>
      <c r="D115" s="287"/>
      <c r="E115" s="287"/>
      <c r="F115" s="308" t="s">
        <v>1038</v>
      </c>
      <c r="G115" s="287"/>
      <c r="H115" s="287" t="s">
        <v>1083</v>
      </c>
      <c r="I115" s="287" t="s">
        <v>1084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3"/>
      <c r="D117" s="283"/>
      <c r="E117" s="283"/>
      <c r="F117" s="320"/>
      <c r="G117" s="283"/>
      <c r="H117" s="283"/>
      <c r="I117" s="283"/>
      <c r="J117" s="283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7" t="s">
        <v>1085</v>
      </c>
      <c r="D120" s="277"/>
      <c r="E120" s="277"/>
      <c r="F120" s="277"/>
      <c r="G120" s="277"/>
      <c r="H120" s="277"/>
      <c r="I120" s="277"/>
      <c r="J120" s="277"/>
      <c r="K120" s="325"/>
    </row>
    <row r="121" spans="2:11" ht="17.25" customHeight="1">
      <c r="B121" s="326"/>
      <c r="C121" s="301" t="s">
        <v>1032</v>
      </c>
      <c r="D121" s="301"/>
      <c r="E121" s="301"/>
      <c r="F121" s="301" t="s">
        <v>1033</v>
      </c>
      <c r="G121" s="302"/>
      <c r="H121" s="301" t="s">
        <v>111</v>
      </c>
      <c r="I121" s="301" t="s">
        <v>56</v>
      </c>
      <c r="J121" s="301" t="s">
        <v>1034</v>
      </c>
      <c r="K121" s="327"/>
    </row>
    <row r="122" spans="2:11" ht="17.25" customHeight="1">
      <c r="B122" s="326"/>
      <c r="C122" s="303" t="s">
        <v>1035</v>
      </c>
      <c r="D122" s="303"/>
      <c r="E122" s="303"/>
      <c r="F122" s="304" t="s">
        <v>1036</v>
      </c>
      <c r="G122" s="305"/>
      <c r="H122" s="303"/>
      <c r="I122" s="303"/>
      <c r="J122" s="303" t="s">
        <v>1037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1041</v>
      </c>
      <c r="D124" s="306"/>
      <c r="E124" s="306"/>
      <c r="F124" s="308" t="s">
        <v>1038</v>
      </c>
      <c r="G124" s="287"/>
      <c r="H124" s="287" t="s">
        <v>1077</v>
      </c>
      <c r="I124" s="287" t="s">
        <v>1040</v>
      </c>
      <c r="J124" s="287">
        <v>120</v>
      </c>
      <c r="K124" s="330"/>
    </row>
    <row r="125" spans="2:11" ht="15" customHeight="1">
      <c r="B125" s="328"/>
      <c r="C125" s="287" t="s">
        <v>1086</v>
      </c>
      <c r="D125" s="287"/>
      <c r="E125" s="287"/>
      <c r="F125" s="308" t="s">
        <v>1038</v>
      </c>
      <c r="G125" s="287"/>
      <c r="H125" s="287" t="s">
        <v>1087</v>
      </c>
      <c r="I125" s="287" t="s">
        <v>1040</v>
      </c>
      <c r="J125" s="287" t="s">
        <v>1088</v>
      </c>
      <c r="K125" s="330"/>
    </row>
    <row r="126" spans="2:11" ht="15" customHeight="1">
      <c r="B126" s="328"/>
      <c r="C126" s="287" t="s">
        <v>987</v>
      </c>
      <c r="D126" s="287"/>
      <c r="E126" s="287"/>
      <c r="F126" s="308" t="s">
        <v>1038</v>
      </c>
      <c r="G126" s="287"/>
      <c r="H126" s="287" t="s">
        <v>1089</v>
      </c>
      <c r="I126" s="287" t="s">
        <v>1040</v>
      </c>
      <c r="J126" s="287" t="s">
        <v>1088</v>
      </c>
      <c r="K126" s="330"/>
    </row>
    <row r="127" spans="2:11" ht="15" customHeight="1">
      <c r="B127" s="328"/>
      <c r="C127" s="287" t="s">
        <v>1049</v>
      </c>
      <c r="D127" s="287"/>
      <c r="E127" s="287"/>
      <c r="F127" s="308" t="s">
        <v>1044</v>
      </c>
      <c r="G127" s="287"/>
      <c r="H127" s="287" t="s">
        <v>1050</v>
      </c>
      <c r="I127" s="287" t="s">
        <v>1040</v>
      </c>
      <c r="J127" s="287">
        <v>15</v>
      </c>
      <c r="K127" s="330"/>
    </row>
    <row r="128" spans="2:11" ht="15" customHeight="1">
      <c r="B128" s="328"/>
      <c r="C128" s="310" t="s">
        <v>1051</v>
      </c>
      <c r="D128" s="310"/>
      <c r="E128" s="310"/>
      <c r="F128" s="311" t="s">
        <v>1044</v>
      </c>
      <c r="G128" s="310"/>
      <c r="H128" s="310" t="s">
        <v>1052</v>
      </c>
      <c r="I128" s="310" t="s">
        <v>1040</v>
      </c>
      <c r="J128" s="310">
        <v>15</v>
      </c>
      <c r="K128" s="330"/>
    </row>
    <row r="129" spans="2:11" ht="15" customHeight="1">
      <c r="B129" s="328"/>
      <c r="C129" s="310" t="s">
        <v>1053</v>
      </c>
      <c r="D129" s="310"/>
      <c r="E129" s="310"/>
      <c r="F129" s="311" t="s">
        <v>1044</v>
      </c>
      <c r="G129" s="310"/>
      <c r="H129" s="310" t="s">
        <v>1054</v>
      </c>
      <c r="I129" s="310" t="s">
        <v>1040</v>
      </c>
      <c r="J129" s="310">
        <v>20</v>
      </c>
      <c r="K129" s="330"/>
    </row>
    <row r="130" spans="2:11" ht="15" customHeight="1">
      <c r="B130" s="328"/>
      <c r="C130" s="310" t="s">
        <v>1055</v>
      </c>
      <c r="D130" s="310"/>
      <c r="E130" s="310"/>
      <c r="F130" s="311" t="s">
        <v>1044</v>
      </c>
      <c r="G130" s="310"/>
      <c r="H130" s="310" t="s">
        <v>1056</v>
      </c>
      <c r="I130" s="310" t="s">
        <v>1040</v>
      </c>
      <c r="J130" s="310">
        <v>20</v>
      </c>
      <c r="K130" s="330"/>
    </row>
    <row r="131" spans="2:11" ht="15" customHeight="1">
      <c r="B131" s="328"/>
      <c r="C131" s="287" t="s">
        <v>1043</v>
      </c>
      <c r="D131" s="287"/>
      <c r="E131" s="287"/>
      <c r="F131" s="308" t="s">
        <v>1044</v>
      </c>
      <c r="G131" s="287"/>
      <c r="H131" s="287" t="s">
        <v>1077</v>
      </c>
      <c r="I131" s="287" t="s">
        <v>1040</v>
      </c>
      <c r="J131" s="287">
        <v>50</v>
      </c>
      <c r="K131" s="330"/>
    </row>
    <row r="132" spans="2:11" ht="15" customHeight="1">
      <c r="B132" s="328"/>
      <c r="C132" s="287" t="s">
        <v>1057</v>
      </c>
      <c r="D132" s="287"/>
      <c r="E132" s="287"/>
      <c r="F132" s="308" t="s">
        <v>1044</v>
      </c>
      <c r="G132" s="287"/>
      <c r="H132" s="287" t="s">
        <v>1077</v>
      </c>
      <c r="I132" s="287" t="s">
        <v>1040</v>
      </c>
      <c r="J132" s="287">
        <v>50</v>
      </c>
      <c r="K132" s="330"/>
    </row>
    <row r="133" spans="2:11" ht="15" customHeight="1">
      <c r="B133" s="328"/>
      <c r="C133" s="287" t="s">
        <v>1063</v>
      </c>
      <c r="D133" s="287"/>
      <c r="E133" s="287"/>
      <c r="F133" s="308" t="s">
        <v>1044</v>
      </c>
      <c r="G133" s="287"/>
      <c r="H133" s="287" t="s">
        <v>1077</v>
      </c>
      <c r="I133" s="287" t="s">
        <v>1040</v>
      </c>
      <c r="J133" s="287">
        <v>50</v>
      </c>
      <c r="K133" s="330"/>
    </row>
    <row r="134" spans="2:11" ht="15" customHeight="1">
      <c r="B134" s="328"/>
      <c r="C134" s="287" t="s">
        <v>1065</v>
      </c>
      <c r="D134" s="287"/>
      <c r="E134" s="287"/>
      <c r="F134" s="308" t="s">
        <v>1044</v>
      </c>
      <c r="G134" s="287"/>
      <c r="H134" s="287" t="s">
        <v>1077</v>
      </c>
      <c r="I134" s="287" t="s">
        <v>1040</v>
      </c>
      <c r="J134" s="287">
        <v>50</v>
      </c>
      <c r="K134" s="330"/>
    </row>
    <row r="135" spans="2:11" ht="15" customHeight="1">
      <c r="B135" s="328"/>
      <c r="C135" s="287" t="s">
        <v>116</v>
      </c>
      <c r="D135" s="287"/>
      <c r="E135" s="287"/>
      <c r="F135" s="308" t="s">
        <v>1044</v>
      </c>
      <c r="G135" s="287"/>
      <c r="H135" s="287" t="s">
        <v>1090</v>
      </c>
      <c r="I135" s="287" t="s">
        <v>1040</v>
      </c>
      <c r="J135" s="287">
        <v>255</v>
      </c>
      <c r="K135" s="330"/>
    </row>
    <row r="136" spans="2:11" ht="15" customHeight="1">
      <c r="B136" s="328"/>
      <c r="C136" s="287" t="s">
        <v>1067</v>
      </c>
      <c r="D136" s="287"/>
      <c r="E136" s="287"/>
      <c r="F136" s="308" t="s">
        <v>1038</v>
      </c>
      <c r="G136" s="287"/>
      <c r="H136" s="287" t="s">
        <v>1091</v>
      </c>
      <c r="I136" s="287" t="s">
        <v>1069</v>
      </c>
      <c r="J136" s="287"/>
      <c r="K136" s="330"/>
    </row>
    <row r="137" spans="2:11" ht="15" customHeight="1">
      <c r="B137" s="328"/>
      <c r="C137" s="287" t="s">
        <v>1070</v>
      </c>
      <c r="D137" s="287"/>
      <c r="E137" s="287"/>
      <c r="F137" s="308" t="s">
        <v>1038</v>
      </c>
      <c r="G137" s="287"/>
      <c r="H137" s="287" t="s">
        <v>1092</v>
      </c>
      <c r="I137" s="287" t="s">
        <v>1072</v>
      </c>
      <c r="J137" s="287"/>
      <c r="K137" s="330"/>
    </row>
    <row r="138" spans="2:11" ht="15" customHeight="1">
      <c r="B138" s="328"/>
      <c r="C138" s="287" t="s">
        <v>1073</v>
      </c>
      <c r="D138" s="287"/>
      <c r="E138" s="287"/>
      <c r="F138" s="308" t="s">
        <v>1038</v>
      </c>
      <c r="G138" s="287"/>
      <c r="H138" s="287" t="s">
        <v>1073</v>
      </c>
      <c r="I138" s="287" t="s">
        <v>1072</v>
      </c>
      <c r="J138" s="287"/>
      <c r="K138" s="330"/>
    </row>
    <row r="139" spans="2:11" ht="15" customHeight="1">
      <c r="B139" s="328"/>
      <c r="C139" s="287" t="s">
        <v>37</v>
      </c>
      <c r="D139" s="287"/>
      <c r="E139" s="287"/>
      <c r="F139" s="308" t="s">
        <v>1038</v>
      </c>
      <c r="G139" s="287"/>
      <c r="H139" s="287" t="s">
        <v>1093</v>
      </c>
      <c r="I139" s="287" t="s">
        <v>1072</v>
      </c>
      <c r="J139" s="287"/>
      <c r="K139" s="330"/>
    </row>
    <row r="140" spans="2:11" ht="15" customHeight="1">
      <c r="B140" s="328"/>
      <c r="C140" s="287" t="s">
        <v>1094</v>
      </c>
      <c r="D140" s="287"/>
      <c r="E140" s="287"/>
      <c r="F140" s="308" t="s">
        <v>1038</v>
      </c>
      <c r="G140" s="287"/>
      <c r="H140" s="287" t="s">
        <v>1095</v>
      </c>
      <c r="I140" s="287" t="s">
        <v>1072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3"/>
      <c r="C142" s="283"/>
      <c r="D142" s="283"/>
      <c r="E142" s="283"/>
      <c r="F142" s="320"/>
      <c r="G142" s="283"/>
      <c r="H142" s="283"/>
      <c r="I142" s="283"/>
      <c r="J142" s="283"/>
      <c r="K142" s="283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1096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1032</v>
      </c>
      <c r="D146" s="301"/>
      <c r="E146" s="301"/>
      <c r="F146" s="301" t="s">
        <v>1033</v>
      </c>
      <c r="G146" s="302"/>
      <c r="H146" s="301" t="s">
        <v>111</v>
      </c>
      <c r="I146" s="301" t="s">
        <v>56</v>
      </c>
      <c r="J146" s="301" t="s">
        <v>1034</v>
      </c>
      <c r="K146" s="300"/>
    </row>
    <row r="147" spans="2:11" ht="17.25" customHeight="1">
      <c r="B147" s="298"/>
      <c r="C147" s="303" t="s">
        <v>1035</v>
      </c>
      <c r="D147" s="303"/>
      <c r="E147" s="303"/>
      <c r="F147" s="304" t="s">
        <v>1036</v>
      </c>
      <c r="G147" s="305"/>
      <c r="H147" s="303"/>
      <c r="I147" s="303"/>
      <c r="J147" s="303" t="s">
        <v>1037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1041</v>
      </c>
      <c r="D149" s="287"/>
      <c r="E149" s="287"/>
      <c r="F149" s="335" t="s">
        <v>1038</v>
      </c>
      <c r="G149" s="287"/>
      <c r="H149" s="334" t="s">
        <v>1077</v>
      </c>
      <c r="I149" s="334" t="s">
        <v>1040</v>
      </c>
      <c r="J149" s="334">
        <v>120</v>
      </c>
      <c r="K149" s="330"/>
    </row>
    <row r="150" spans="2:11" ht="15" customHeight="1">
      <c r="B150" s="309"/>
      <c r="C150" s="334" t="s">
        <v>1086</v>
      </c>
      <c r="D150" s="287"/>
      <c r="E150" s="287"/>
      <c r="F150" s="335" t="s">
        <v>1038</v>
      </c>
      <c r="G150" s="287"/>
      <c r="H150" s="334" t="s">
        <v>1097</v>
      </c>
      <c r="I150" s="334" t="s">
        <v>1040</v>
      </c>
      <c r="J150" s="334" t="s">
        <v>1088</v>
      </c>
      <c r="K150" s="330"/>
    </row>
    <row r="151" spans="2:11" ht="15" customHeight="1">
      <c r="B151" s="309"/>
      <c r="C151" s="334" t="s">
        <v>987</v>
      </c>
      <c r="D151" s="287"/>
      <c r="E151" s="287"/>
      <c r="F151" s="335" t="s">
        <v>1038</v>
      </c>
      <c r="G151" s="287"/>
      <c r="H151" s="334" t="s">
        <v>1098</v>
      </c>
      <c r="I151" s="334" t="s">
        <v>1040</v>
      </c>
      <c r="J151" s="334" t="s">
        <v>1088</v>
      </c>
      <c r="K151" s="330"/>
    </row>
    <row r="152" spans="2:11" ht="15" customHeight="1">
      <c r="B152" s="309"/>
      <c r="C152" s="334" t="s">
        <v>1043</v>
      </c>
      <c r="D152" s="287"/>
      <c r="E152" s="287"/>
      <c r="F152" s="335" t="s">
        <v>1044</v>
      </c>
      <c r="G152" s="287"/>
      <c r="H152" s="334" t="s">
        <v>1077</v>
      </c>
      <c r="I152" s="334" t="s">
        <v>1040</v>
      </c>
      <c r="J152" s="334">
        <v>50</v>
      </c>
      <c r="K152" s="330"/>
    </row>
    <row r="153" spans="2:11" ht="15" customHeight="1">
      <c r="B153" s="309"/>
      <c r="C153" s="334" t="s">
        <v>1046</v>
      </c>
      <c r="D153" s="287"/>
      <c r="E153" s="287"/>
      <c r="F153" s="335" t="s">
        <v>1038</v>
      </c>
      <c r="G153" s="287"/>
      <c r="H153" s="334" t="s">
        <v>1077</v>
      </c>
      <c r="I153" s="334" t="s">
        <v>1048</v>
      </c>
      <c r="J153" s="334"/>
      <c r="K153" s="330"/>
    </row>
    <row r="154" spans="2:11" ht="15" customHeight="1">
      <c r="B154" s="309"/>
      <c r="C154" s="334" t="s">
        <v>1057</v>
      </c>
      <c r="D154" s="287"/>
      <c r="E154" s="287"/>
      <c r="F154" s="335" t="s">
        <v>1044</v>
      </c>
      <c r="G154" s="287"/>
      <c r="H154" s="334" t="s">
        <v>1077</v>
      </c>
      <c r="I154" s="334" t="s">
        <v>1040</v>
      </c>
      <c r="J154" s="334">
        <v>50</v>
      </c>
      <c r="K154" s="330"/>
    </row>
    <row r="155" spans="2:11" ht="15" customHeight="1">
      <c r="B155" s="309"/>
      <c r="C155" s="334" t="s">
        <v>1065</v>
      </c>
      <c r="D155" s="287"/>
      <c r="E155" s="287"/>
      <c r="F155" s="335" t="s">
        <v>1044</v>
      </c>
      <c r="G155" s="287"/>
      <c r="H155" s="334" t="s">
        <v>1077</v>
      </c>
      <c r="I155" s="334" t="s">
        <v>1040</v>
      </c>
      <c r="J155" s="334">
        <v>50</v>
      </c>
      <c r="K155" s="330"/>
    </row>
    <row r="156" spans="2:11" ht="15" customHeight="1">
      <c r="B156" s="309"/>
      <c r="C156" s="334" t="s">
        <v>1063</v>
      </c>
      <c r="D156" s="287"/>
      <c r="E156" s="287"/>
      <c r="F156" s="335" t="s">
        <v>1044</v>
      </c>
      <c r="G156" s="287"/>
      <c r="H156" s="334" t="s">
        <v>1077</v>
      </c>
      <c r="I156" s="334" t="s">
        <v>1040</v>
      </c>
      <c r="J156" s="334">
        <v>50</v>
      </c>
      <c r="K156" s="330"/>
    </row>
    <row r="157" spans="2:11" ht="15" customHeight="1">
      <c r="B157" s="309"/>
      <c r="C157" s="334" t="s">
        <v>99</v>
      </c>
      <c r="D157" s="287"/>
      <c r="E157" s="287"/>
      <c r="F157" s="335" t="s">
        <v>1038</v>
      </c>
      <c r="G157" s="287"/>
      <c r="H157" s="334" t="s">
        <v>1099</v>
      </c>
      <c r="I157" s="334" t="s">
        <v>1040</v>
      </c>
      <c r="J157" s="334" t="s">
        <v>1100</v>
      </c>
      <c r="K157" s="330"/>
    </row>
    <row r="158" spans="2:11" ht="15" customHeight="1">
      <c r="B158" s="309"/>
      <c r="C158" s="334" t="s">
        <v>1101</v>
      </c>
      <c r="D158" s="287"/>
      <c r="E158" s="287"/>
      <c r="F158" s="335" t="s">
        <v>1038</v>
      </c>
      <c r="G158" s="287"/>
      <c r="H158" s="334" t="s">
        <v>1102</v>
      </c>
      <c r="I158" s="334" t="s">
        <v>1072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3"/>
      <c r="C160" s="287"/>
      <c r="D160" s="287"/>
      <c r="E160" s="287"/>
      <c r="F160" s="308"/>
      <c r="G160" s="287"/>
      <c r="H160" s="287"/>
      <c r="I160" s="287"/>
      <c r="J160" s="287"/>
      <c r="K160" s="283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3"/>
      <c r="C162" s="274"/>
      <c r="D162" s="274"/>
      <c r="E162" s="274"/>
      <c r="F162" s="274"/>
      <c r="G162" s="274"/>
      <c r="H162" s="274"/>
      <c r="I162" s="274"/>
      <c r="J162" s="274"/>
      <c r="K162" s="275"/>
    </row>
    <row r="163" spans="2:11" ht="45" customHeight="1">
      <c r="B163" s="276"/>
      <c r="C163" s="277" t="s">
        <v>1103</v>
      </c>
      <c r="D163" s="277"/>
      <c r="E163" s="277"/>
      <c r="F163" s="277"/>
      <c r="G163" s="277"/>
      <c r="H163" s="277"/>
      <c r="I163" s="277"/>
      <c r="J163" s="277"/>
      <c r="K163" s="278"/>
    </row>
    <row r="164" spans="2:11" ht="17.25" customHeight="1">
      <c r="B164" s="276"/>
      <c r="C164" s="301" t="s">
        <v>1032</v>
      </c>
      <c r="D164" s="301"/>
      <c r="E164" s="301"/>
      <c r="F164" s="301" t="s">
        <v>1033</v>
      </c>
      <c r="G164" s="338"/>
      <c r="H164" s="339" t="s">
        <v>111</v>
      </c>
      <c r="I164" s="339" t="s">
        <v>56</v>
      </c>
      <c r="J164" s="301" t="s">
        <v>1034</v>
      </c>
      <c r="K164" s="278"/>
    </row>
    <row r="165" spans="2:11" ht="17.25" customHeight="1">
      <c r="B165" s="279"/>
      <c r="C165" s="303" t="s">
        <v>1035</v>
      </c>
      <c r="D165" s="303"/>
      <c r="E165" s="303"/>
      <c r="F165" s="304" t="s">
        <v>1036</v>
      </c>
      <c r="G165" s="340"/>
      <c r="H165" s="341"/>
      <c r="I165" s="341"/>
      <c r="J165" s="303" t="s">
        <v>1037</v>
      </c>
      <c r="K165" s="281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1041</v>
      </c>
      <c r="D167" s="287"/>
      <c r="E167" s="287"/>
      <c r="F167" s="308" t="s">
        <v>1038</v>
      </c>
      <c r="G167" s="287"/>
      <c r="H167" s="287" t="s">
        <v>1077</v>
      </c>
      <c r="I167" s="287" t="s">
        <v>1040</v>
      </c>
      <c r="J167" s="287">
        <v>120</v>
      </c>
      <c r="K167" s="330"/>
    </row>
    <row r="168" spans="2:11" ht="15" customHeight="1">
      <c r="B168" s="309"/>
      <c r="C168" s="287" t="s">
        <v>1086</v>
      </c>
      <c r="D168" s="287"/>
      <c r="E168" s="287"/>
      <c r="F168" s="308" t="s">
        <v>1038</v>
      </c>
      <c r="G168" s="287"/>
      <c r="H168" s="287" t="s">
        <v>1087</v>
      </c>
      <c r="I168" s="287" t="s">
        <v>1040</v>
      </c>
      <c r="J168" s="287" t="s">
        <v>1088</v>
      </c>
      <c r="K168" s="330"/>
    </row>
    <row r="169" spans="2:11" ht="15" customHeight="1">
      <c r="B169" s="309"/>
      <c r="C169" s="287" t="s">
        <v>987</v>
      </c>
      <c r="D169" s="287"/>
      <c r="E169" s="287"/>
      <c r="F169" s="308" t="s">
        <v>1038</v>
      </c>
      <c r="G169" s="287"/>
      <c r="H169" s="287" t="s">
        <v>1104</v>
      </c>
      <c r="I169" s="287" t="s">
        <v>1040</v>
      </c>
      <c r="J169" s="287" t="s">
        <v>1088</v>
      </c>
      <c r="K169" s="330"/>
    </row>
    <row r="170" spans="2:11" ht="15" customHeight="1">
      <c r="B170" s="309"/>
      <c r="C170" s="287" t="s">
        <v>1043</v>
      </c>
      <c r="D170" s="287"/>
      <c r="E170" s="287"/>
      <c r="F170" s="308" t="s">
        <v>1044</v>
      </c>
      <c r="G170" s="287"/>
      <c r="H170" s="287" t="s">
        <v>1104</v>
      </c>
      <c r="I170" s="287" t="s">
        <v>1040</v>
      </c>
      <c r="J170" s="287">
        <v>50</v>
      </c>
      <c r="K170" s="330"/>
    </row>
    <row r="171" spans="2:11" ht="15" customHeight="1">
      <c r="B171" s="309"/>
      <c r="C171" s="287" t="s">
        <v>1046</v>
      </c>
      <c r="D171" s="287"/>
      <c r="E171" s="287"/>
      <c r="F171" s="308" t="s">
        <v>1038</v>
      </c>
      <c r="G171" s="287"/>
      <c r="H171" s="287" t="s">
        <v>1104</v>
      </c>
      <c r="I171" s="287" t="s">
        <v>1048</v>
      </c>
      <c r="J171" s="287"/>
      <c r="K171" s="330"/>
    </row>
    <row r="172" spans="2:11" ht="15" customHeight="1">
      <c r="B172" s="309"/>
      <c r="C172" s="287" t="s">
        <v>1057</v>
      </c>
      <c r="D172" s="287"/>
      <c r="E172" s="287"/>
      <c r="F172" s="308" t="s">
        <v>1044</v>
      </c>
      <c r="G172" s="287"/>
      <c r="H172" s="287" t="s">
        <v>1104</v>
      </c>
      <c r="I172" s="287" t="s">
        <v>1040</v>
      </c>
      <c r="J172" s="287">
        <v>50</v>
      </c>
      <c r="K172" s="330"/>
    </row>
    <row r="173" spans="2:11" ht="15" customHeight="1">
      <c r="B173" s="309"/>
      <c r="C173" s="287" t="s">
        <v>1065</v>
      </c>
      <c r="D173" s="287"/>
      <c r="E173" s="287"/>
      <c r="F173" s="308" t="s">
        <v>1044</v>
      </c>
      <c r="G173" s="287"/>
      <c r="H173" s="287" t="s">
        <v>1104</v>
      </c>
      <c r="I173" s="287" t="s">
        <v>1040</v>
      </c>
      <c r="J173" s="287">
        <v>50</v>
      </c>
      <c r="K173" s="330"/>
    </row>
    <row r="174" spans="2:11" ht="15" customHeight="1">
      <c r="B174" s="309"/>
      <c r="C174" s="287" t="s">
        <v>1063</v>
      </c>
      <c r="D174" s="287"/>
      <c r="E174" s="287"/>
      <c r="F174" s="308" t="s">
        <v>1044</v>
      </c>
      <c r="G174" s="287"/>
      <c r="H174" s="287" t="s">
        <v>1104</v>
      </c>
      <c r="I174" s="287" t="s">
        <v>1040</v>
      </c>
      <c r="J174" s="287">
        <v>50</v>
      </c>
      <c r="K174" s="330"/>
    </row>
    <row r="175" spans="2:11" ht="15" customHeight="1">
      <c r="B175" s="309"/>
      <c r="C175" s="287" t="s">
        <v>110</v>
      </c>
      <c r="D175" s="287"/>
      <c r="E175" s="287"/>
      <c r="F175" s="308" t="s">
        <v>1038</v>
      </c>
      <c r="G175" s="287"/>
      <c r="H175" s="287" t="s">
        <v>1105</v>
      </c>
      <c r="I175" s="287" t="s">
        <v>1106</v>
      </c>
      <c r="J175" s="287"/>
      <c r="K175" s="330"/>
    </row>
    <row r="176" spans="2:11" ht="15" customHeight="1">
      <c r="B176" s="309"/>
      <c r="C176" s="287" t="s">
        <v>56</v>
      </c>
      <c r="D176" s="287"/>
      <c r="E176" s="287"/>
      <c r="F176" s="308" t="s">
        <v>1038</v>
      </c>
      <c r="G176" s="287"/>
      <c r="H176" s="287" t="s">
        <v>1107</v>
      </c>
      <c r="I176" s="287" t="s">
        <v>1108</v>
      </c>
      <c r="J176" s="287">
        <v>1</v>
      </c>
      <c r="K176" s="330"/>
    </row>
    <row r="177" spans="2:11" ht="15" customHeight="1">
      <c r="B177" s="309"/>
      <c r="C177" s="287" t="s">
        <v>52</v>
      </c>
      <c r="D177" s="287"/>
      <c r="E177" s="287"/>
      <c r="F177" s="308" t="s">
        <v>1038</v>
      </c>
      <c r="G177" s="287"/>
      <c r="H177" s="287" t="s">
        <v>1109</v>
      </c>
      <c r="I177" s="287" t="s">
        <v>1040</v>
      </c>
      <c r="J177" s="287">
        <v>20</v>
      </c>
      <c r="K177" s="330"/>
    </row>
    <row r="178" spans="2:11" ht="15" customHeight="1">
      <c r="B178" s="309"/>
      <c r="C178" s="287" t="s">
        <v>111</v>
      </c>
      <c r="D178" s="287"/>
      <c r="E178" s="287"/>
      <c r="F178" s="308" t="s">
        <v>1038</v>
      </c>
      <c r="G178" s="287"/>
      <c r="H178" s="287" t="s">
        <v>1110</v>
      </c>
      <c r="I178" s="287" t="s">
        <v>1040</v>
      </c>
      <c r="J178" s="287">
        <v>255</v>
      </c>
      <c r="K178" s="330"/>
    </row>
    <row r="179" spans="2:11" ht="15" customHeight="1">
      <c r="B179" s="309"/>
      <c r="C179" s="287" t="s">
        <v>112</v>
      </c>
      <c r="D179" s="287"/>
      <c r="E179" s="287"/>
      <c r="F179" s="308" t="s">
        <v>1038</v>
      </c>
      <c r="G179" s="287"/>
      <c r="H179" s="287" t="s">
        <v>1003</v>
      </c>
      <c r="I179" s="287" t="s">
        <v>1040</v>
      </c>
      <c r="J179" s="287">
        <v>10</v>
      </c>
      <c r="K179" s="330"/>
    </row>
    <row r="180" spans="2:11" ht="15" customHeight="1">
      <c r="B180" s="309"/>
      <c r="C180" s="287" t="s">
        <v>113</v>
      </c>
      <c r="D180" s="287"/>
      <c r="E180" s="287"/>
      <c r="F180" s="308" t="s">
        <v>1038</v>
      </c>
      <c r="G180" s="287"/>
      <c r="H180" s="287" t="s">
        <v>1111</v>
      </c>
      <c r="I180" s="287" t="s">
        <v>1072</v>
      </c>
      <c r="J180" s="287"/>
      <c r="K180" s="330"/>
    </row>
    <row r="181" spans="2:11" ht="15" customHeight="1">
      <c r="B181" s="309"/>
      <c r="C181" s="287" t="s">
        <v>1112</v>
      </c>
      <c r="D181" s="287"/>
      <c r="E181" s="287"/>
      <c r="F181" s="308" t="s">
        <v>1038</v>
      </c>
      <c r="G181" s="287"/>
      <c r="H181" s="287" t="s">
        <v>1113</v>
      </c>
      <c r="I181" s="287" t="s">
        <v>1072</v>
      </c>
      <c r="J181" s="287"/>
      <c r="K181" s="330"/>
    </row>
    <row r="182" spans="2:11" ht="15" customHeight="1">
      <c r="B182" s="309"/>
      <c r="C182" s="287" t="s">
        <v>1101</v>
      </c>
      <c r="D182" s="287"/>
      <c r="E182" s="287"/>
      <c r="F182" s="308" t="s">
        <v>1038</v>
      </c>
      <c r="G182" s="287"/>
      <c r="H182" s="287" t="s">
        <v>1114</v>
      </c>
      <c r="I182" s="287" t="s">
        <v>1072</v>
      </c>
      <c r="J182" s="287"/>
      <c r="K182" s="330"/>
    </row>
    <row r="183" spans="2:11" ht="15" customHeight="1">
      <c r="B183" s="309"/>
      <c r="C183" s="287" t="s">
        <v>115</v>
      </c>
      <c r="D183" s="287"/>
      <c r="E183" s="287"/>
      <c r="F183" s="308" t="s">
        <v>1044</v>
      </c>
      <c r="G183" s="287"/>
      <c r="H183" s="287" t="s">
        <v>1115</v>
      </c>
      <c r="I183" s="287" t="s">
        <v>1040</v>
      </c>
      <c r="J183" s="287">
        <v>50</v>
      </c>
      <c r="K183" s="330"/>
    </row>
    <row r="184" spans="2:11" ht="15" customHeight="1">
      <c r="B184" s="309"/>
      <c r="C184" s="287" t="s">
        <v>1116</v>
      </c>
      <c r="D184" s="287"/>
      <c r="E184" s="287"/>
      <c r="F184" s="308" t="s">
        <v>1044</v>
      </c>
      <c r="G184" s="287"/>
      <c r="H184" s="287" t="s">
        <v>1117</v>
      </c>
      <c r="I184" s="287" t="s">
        <v>1118</v>
      </c>
      <c r="J184" s="287"/>
      <c r="K184" s="330"/>
    </row>
    <row r="185" spans="2:11" ht="15" customHeight="1">
      <c r="B185" s="309"/>
      <c r="C185" s="287" t="s">
        <v>1119</v>
      </c>
      <c r="D185" s="287"/>
      <c r="E185" s="287"/>
      <c r="F185" s="308" t="s">
        <v>1044</v>
      </c>
      <c r="G185" s="287"/>
      <c r="H185" s="287" t="s">
        <v>1120</v>
      </c>
      <c r="I185" s="287" t="s">
        <v>1118</v>
      </c>
      <c r="J185" s="287"/>
      <c r="K185" s="330"/>
    </row>
    <row r="186" spans="2:11" ht="15" customHeight="1">
      <c r="B186" s="309"/>
      <c r="C186" s="287" t="s">
        <v>1121</v>
      </c>
      <c r="D186" s="287"/>
      <c r="E186" s="287"/>
      <c r="F186" s="308" t="s">
        <v>1044</v>
      </c>
      <c r="G186" s="287"/>
      <c r="H186" s="287" t="s">
        <v>1122</v>
      </c>
      <c r="I186" s="287" t="s">
        <v>1118</v>
      </c>
      <c r="J186" s="287"/>
      <c r="K186" s="330"/>
    </row>
    <row r="187" spans="2:11" ht="15" customHeight="1">
      <c r="B187" s="309"/>
      <c r="C187" s="342" t="s">
        <v>1123</v>
      </c>
      <c r="D187" s="287"/>
      <c r="E187" s="287"/>
      <c r="F187" s="308" t="s">
        <v>1044</v>
      </c>
      <c r="G187" s="287"/>
      <c r="H187" s="287" t="s">
        <v>1124</v>
      </c>
      <c r="I187" s="287" t="s">
        <v>1125</v>
      </c>
      <c r="J187" s="343" t="s">
        <v>1126</v>
      </c>
      <c r="K187" s="330"/>
    </row>
    <row r="188" spans="2:11" ht="15" customHeight="1">
      <c r="B188" s="309"/>
      <c r="C188" s="293" t="s">
        <v>41</v>
      </c>
      <c r="D188" s="287"/>
      <c r="E188" s="287"/>
      <c r="F188" s="308" t="s">
        <v>1038</v>
      </c>
      <c r="G188" s="287"/>
      <c r="H188" s="283" t="s">
        <v>1127</v>
      </c>
      <c r="I188" s="287" t="s">
        <v>1128</v>
      </c>
      <c r="J188" s="287"/>
      <c r="K188" s="330"/>
    </row>
    <row r="189" spans="2:11" ht="15" customHeight="1">
      <c r="B189" s="309"/>
      <c r="C189" s="293" t="s">
        <v>1129</v>
      </c>
      <c r="D189" s="287"/>
      <c r="E189" s="287"/>
      <c r="F189" s="308" t="s">
        <v>1038</v>
      </c>
      <c r="G189" s="287"/>
      <c r="H189" s="287" t="s">
        <v>1130</v>
      </c>
      <c r="I189" s="287" t="s">
        <v>1072</v>
      </c>
      <c r="J189" s="287"/>
      <c r="K189" s="330"/>
    </row>
    <row r="190" spans="2:11" ht="15" customHeight="1">
      <c r="B190" s="309"/>
      <c r="C190" s="293" t="s">
        <v>1131</v>
      </c>
      <c r="D190" s="287"/>
      <c r="E190" s="287"/>
      <c r="F190" s="308" t="s">
        <v>1038</v>
      </c>
      <c r="G190" s="287"/>
      <c r="H190" s="287" t="s">
        <v>1132</v>
      </c>
      <c r="I190" s="287" t="s">
        <v>1072</v>
      </c>
      <c r="J190" s="287"/>
      <c r="K190" s="330"/>
    </row>
    <row r="191" spans="2:11" ht="15" customHeight="1">
      <c r="B191" s="309"/>
      <c r="C191" s="293" t="s">
        <v>1133</v>
      </c>
      <c r="D191" s="287"/>
      <c r="E191" s="287"/>
      <c r="F191" s="308" t="s">
        <v>1044</v>
      </c>
      <c r="G191" s="287"/>
      <c r="H191" s="287" t="s">
        <v>1134</v>
      </c>
      <c r="I191" s="287" t="s">
        <v>1072</v>
      </c>
      <c r="J191" s="287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3"/>
      <c r="C193" s="287"/>
      <c r="D193" s="287"/>
      <c r="E193" s="287"/>
      <c r="F193" s="308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8"/>
      <c r="G194" s="287"/>
      <c r="H194" s="287"/>
      <c r="I194" s="287"/>
      <c r="J194" s="287"/>
      <c r="K194" s="283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3"/>
      <c r="C196" s="274"/>
      <c r="D196" s="274"/>
      <c r="E196" s="274"/>
      <c r="F196" s="274"/>
      <c r="G196" s="274"/>
      <c r="H196" s="274"/>
      <c r="I196" s="274"/>
      <c r="J196" s="274"/>
      <c r="K196" s="275"/>
    </row>
    <row r="197" spans="2:11" ht="21">
      <c r="B197" s="276"/>
      <c r="C197" s="277" t="s">
        <v>1135</v>
      </c>
      <c r="D197" s="277"/>
      <c r="E197" s="277"/>
      <c r="F197" s="277"/>
      <c r="G197" s="277"/>
      <c r="H197" s="277"/>
      <c r="I197" s="277"/>
      <c r="J197" s="277"/>
      <c r="K197" s="278"/>
    </row>
    <row r="198" spans="2:11" ht="25.5" customHeight="1">
      <c r="B198" s="276"/>
      <c r="C198" s="345" t="s">
        <v>1136</v>
      </c>
      <c r="D198" s="345"/>
      <c r="E198" s="345"/>
      <c r="F198" s="345" t="s">
        <v>1137</v>
      </c>
      <c r="G198" s="346"/>
      <c r="H198" s="345" t="s">
        <v>1138</v>
      </c>
      <c r="I198" s="345"/>
      <c r="J198" s="345"/>
      <c r="K198" s="278"/>
    </row>
    <row r="199" spans="2:11" ht="5.25" customHeight="1">
      <c r="B199" s="309"/>
      <c r="C199" s="306"/>
      <c r="D199" s="306"/>
      <c r="E199" s="306"/>
      <c r="F199" s="306"/>
      <c r="G199" s="287"/>
      <c r="H199" s="306"/>
      <c r="I199" s="306"/>
      <c r="J199" s="306"/>
      <c r="K199" s="330"/>
    </row>
    <row r="200" spans="2:11" ht="15" customHeight="1">
      <c r="B200" s="309"/>
      <c r="C200" s="287" t="s">
        <v>1128</v>
      </c>
      <c r="D200" s="287"/>
      <c r="E200" s="287"/>
      <c r="F200" s="308" t="s">
        <v>42</v>
      </c>
      <c r="G200" s="287"/>
      <c r="H200" s="287" t="s">
        <v>1139</v>
      </c>
      <c r="I200" s="287"/>
      <c r="J200" s="287"/>
      <c r="K200" s="330"/>
    </row>
    <row r="201" spans="2:11" ht="15" customHeight="1">
      <c r="B201" s="309"/>
      <c r="C201" s="315"/>
      <c r="D201" s="287"/>
      <c r="E201" s="287"/>
      <c r="F201" s="308" t="s">
        <v>43</v>
      </c>
      <c r="G201" s="287"/>
      <c r="H201" s="287" t="s">
        <v>1140</v>
      </c>
      <c r="I201" s="287"/>
      <c r="J201" s="287"/>
      <c r="K201" s="330"/>
    </row>
    <row r="202" spans="2:11" ht="15" customHeight="1">
      <c r="B202" s="309"/>
      <c r="C202" s="315"/>
      <c r="D202" s="287"/>
      <c r="E202" s="287"/>
      <c r="F202" s="308" t="s">
        <v>46</v>
      </c>
      <c r="G202" s="287"/>
      <c r="H202" s="287" t="s">
        <v>1141</v>
      </c>
      <c r="I202" s="287"/>
      <c r="J202" s="287"/>
      <c r="K202" s="330"/>
    </row>
    <row r="203" spans="2:11" ht="15" customHeight="1">
      <c r="B203" s="309"/>
      <c r="C203" s="287"/>
      <c r="D203" s="287"/>
      <c r="E203" s="287"/>
      <c r="F203" s="308" t="s">
        <v>44</v>
      </c>
      <c r="G203" s="287"/>
      <c r="H203" s="287" t="s">
        <v>1142</v>
      </c>
      <c r="I203" s="287"/>
      <c r="J203" s="287"/>
      <c r="K203" s="330"/>
    </row>
    <row r="204" spans="2:11" ht="15" customHeight="1">
      <c r="B204" s="309"/>
      <c r="C204" s="287"/>
      <c r="D204" s="287"/>
      <c r="E204" s="287"/>
      <c r="F204" s="308" t="s">
        <v>45</v>
      </c>
      <c r="G204" s="287"/>
      <c r="H204" s="287" t="s">
        <v>1143</v>
      </c>
      <c r="I204" s="287"/>
      <c r="J204" s="287"/>
      <c r="K204" s="330"/>
    </row>
    <row r="205" spans="2:11" ht="15" customHeight="1">
      <c r="B205" s="309"/>
      <c r="C205" s="287"/>
      <c r="D205" s="287"/>
      <c r="E205" s="287"/>
      <c r="F205" s="308"/>
      <c r="G205" s="287"/>
      <c r="H205" s="287"/>
      <c r="I205" s="287"/>
      <c r="J205" s="287"/>
      <c r="K205" s="330"/>
    </row>
    <row r="206" spans="2:11" ht="15" customHeight="1">
      <c r="B206" s="309"/>
      <c r="C206" s="287" t="s">
        <v>1084</v>
      </c>
      <c r="D206" s="287"/>
      <c r="E206" s="287"/>
      <c r="F206" s="308" t="s">
        <v>78</v>
      </c>
      <c r="G206" s="287"/>
      <c r="H206" s="287" t="s">
        <v>1144</v>
      </c>
      <c r="I206" s="287"/>
      <c r="J206" s="287"/>
      <c r="K206" s="330"/>
    </row>
    <row r="207" spans="2:11" ht="15" customHeight="1">
      <c r="B207" s="309"/>
      <c r="C207" s="315"/>
      <c r="D207" s="287"/>
      <c r="E207" s="287"/>
      <c r="F207" s="308" t="s">
        <v>983</v>
      </c>
      <c r="G207" s="287"/>
      <c r="H207" s="287" t="s">
        <v>984</v>
      </c>
      <c r="I207" s="287"/>
      <c r="J207" s="287"/>
      <c r="K207" s="330"/>
    </row>
    <row r="208" spans="2:11" ht="15" customHeight="1">
      <c r="B208" s="309"/>
      <c r="C208" s="287"/>
      <c r="D208" s="287"/>
      <c r="E208" s="287"/>
      <c r="F208" s="308" t="s">
        <v>981</v>
      </c>
      <c r="G208" s="287"/>
      <c r="H208" s="287" t="s">
        <v>1145</v>
      </c>
      <c r="I208" s="287"/>
      <c r="J208" s="287"/>
      <c r="K208" s="330"/>
    </row>
    <row r="209" spans="2:11" ht="15" customHeight="1">
      <c r="B209" s="347"/>
      <c r="C209" s="315"/>
      <c r="D209" s="315"/>
      <c r="E209" s="315"/>
      <c r="F209" s="308" t="s">
        <v>87</v>
      </c>
      <c r="G209" s="293"/>
      <c r="H209" s="334" t="s">
        <v>88</v>
      </c>
      <c r="I209" s="334"/>
      <c r="J209" s="334"/>
      <c r="K209" s="348"/>
    </row>
    <row r="210" spans="2:11" ht="15" customHeight="1">
      <c r="B210" s="347"/>
      <c r="C210" s="315"/>
      <c r="D210" s="315"/>
      <c r="E210" s="315"/>
      <c r="F210" s="308" t="s">
        <v>985</v>
      </c>
      <c r="G210" s="293"/>
      <c r="H210" s="334" t="s">
        <v>1146</v>
      </c>
      <c r="I210" s="334"/>
      <c r="J210" s="334"/>
      <c r="K210" s="348"/>
    </row>
    <row r="211" spans="2:11" ht="15" customHeight="1">
      <c r="B211" s="347"/>
      <c r="C211" s="315"/>
      <c r="D211" s="315"/>
      <c r="E211" s="315"/>
      <c r="F211" s="349"/>
      <c r="G211" s="293"/>
      <c r="H211" s="350"/>
      <c r="I211" s="350"/>
      <c r="J211" s="350"/>
      <c r="K211" s="348"/>
    </row>
    <row r="212" spans="2:11" ht="15" customHeight="1">
      <c r="B212" s="347"/>
      <c r="C212" s="287" t="s">
        <v>1108</v>
      </c>
      <c r="D212" s="315"/>
      <c r="E212" s="315"/>
      <c r="F212" s="308">
        <v>1</v>
      </c>
      <c r="G212" s="293"/>
      <c r="H212" s="334" t="s">
        <v>1147</v>
      </c>
      <c r="I212" s="334"/>
      <c r="J212" s="334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3"/>
      <c r="H213" s="334" t="s">
        <v>1148</v>
      </c>
      <c r="I213" s="334"/>
      <c r="J213" s="334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3"/>
      <c r="H214" s="334" t="s">
        <v>1149</v>
      </c>
      <c r="I214" s="334"/>
      <c r="J214" s="334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3"/>
      <c r="H215" s="334" t="s">
        <v>1150</v>
      </c>
      <c r="I215" s="334"/>
      <c r="J215" s="334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2018-11-19T08:27:23Z</dcterms:created>
  <dcterms:modified xsi:type="dcterms:W3CDTF">2018-11-19T08:27:30Z</dcterms:modified>
  <cp:category/>
  <cp:version/>
  <cp:contentType/>
  <cp:contentStatus/>
</cp:coreProperties>
</file>