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T - Stavební úpravy a ob..." sheetId="2" r:id="rId2"/>
    <sheet name="ZTI - Zdravotní instalace" sheetId="3" r:id="rId3"/>
    <sheet name="UT - Ústřední vytápění" sheetId="4" r:id="rId4"/>
    <sheet name="VZT - Vzduchotechnika" sheetId="5" r:id="rId5"/>
    <sheet name="EL - Elektroinstalace" sheetId="6" r:id="rId6"/>
    <sheet name="MaR - Měření a regulace" sheetId="7" r:id="rId7"/>
    <sheet name="VRN03 - Vedlejší rozpočto..." sheetId="8" r:id="rId8"/>
    <sheet name="Pokyny pro vyplnění" sheetId="9" r:id="rId9"/>
  </sheets>
  <definedNames>
    <definedName name="_xlnm.Print_Area" localSheetId="0">'Rekapitulace stavby'!$D$4:$AO$33,'Rekapitulace stavby'!$C$39:$AQ$60</definedName>
    <definedName name="_xlnm.Print_Titles" localSheetId="0">'Rekapitulace stavby'!$49:$49</definedName>
    <definedName name="_xlnm._FilterDatabase" localSheetId="1" hidden="1">'ST - Stavební úpravy a ob...'!$C$114:$K$1402</definedName>
    <definedName name="_xlnm.Print_Area" localSheetId="1">'ST - Stavební úpravy a ob...'!$C$4:$J$38,'ST - Stavební úpravy a ob...'!$C$44:$J$94,'ST - Stavební úpravy a ob...'!$C$100:$K$1402</definedName>
    <definedName name="_xlnm.Print_Titles" localSheetId="1">'ST - Stavební úpravy a ob...'!$114:$114</definedName>
    <definedName name="_xlnm._FilterDatabase" localSheetId="2" hidden="1">'ZTI - Zdravotní instalace'!$C$89:$K$295</definedName>
    <definedName name="_xlnm.Print_Area" localSheetId="2">'ZTI - Zdravotní instalace'!$C$4:$J$38,'ZTI - Zdravotní instalace'!$C$44:$J$69,'ZTI - Zdravotní instalace'!$C$75:$K$295</definedName>
    <definedName name="_xlnm.Print_Titles" localSheetId="2">'ZTI - Zdravotní instalace'!$89:$89</definedName>
    <definedName name="_xlnm._FilterDatabase" localSheetId="3" hidden="1">'UT - Ústřední vytápění'!$C$92:$K$196</definedName>
    <definedName name="_xlnm.Print_Area" localSheetId="3">'UT - Ústřední vytápění'!$C$4:$J$38,'UT - Ústřední vytápění'!$C$44:$J$72,'UT - Ústřední vytápění'!$C$78:$K$196</definedName>
    <definedName name="_xlnm.Print_Titles" localSheetId="3">'UT - Ústřední vytápění'!$92:$92</definedName>
    <definedName name="_xlnm._FilterDatabase" localSheetId="4" hidden="1">'VZT - Vzduchotechnika'!$C$93:$K$439</definedName>
    <definedName name="_xlnm.Print_Area" localSheetId="4">'VZT - Vzduchotechnika'!$C$4:$J$38,'VZT - Vzduchotechnika'!$C$44:$J$73,'VZT - Vzduchotechnika'!$C$79:$K$439</definedName>
    <definedName name="_xlnm.Print_Titles" localSheetId="4">'VZT - Vzduchotechnika'!$93:$93</definedName>
    <definedName name="_xlnm._FilterDatabase" localSheetId="5" hidden="1">'EL - Elektroinstalace'!$C$89:$K$286</definedName>
    <definedName name="_xlnm.Print_Area" localSheetId="5">'EL - Elektroinstalace'!$C$4:$J$38,'EL - Elektroinstalace'!$C$44:$J$69,'EL - Elektroinstalace'!$C$75:$K$286</definedName>
    <definedName name="_xlnm.Print_Titles" localSheetId="5">'EL - Elektroinstalace'!$89:$89</definedName>
    <definedName name="_xlnm._FilterDatabase" localSheetId="6" hidden="1">'MaR - Měření a regulace'!$C$94:$K$501</definedName>
    <definedName name="_xlnm.Print_Area" localSheetId="6">'MaR - Měření a regulace'!$C$4:$J$38,'MaR - Měření a regulace'!$C$44:$J$74,'MaR - Měření a regulace'!$C$80:$K$501</definedName>
    <definedName name="_xlnm.Print_Titles" localSheetId="6">'MaR - Měření a regulace'!$94:$94</definedName>
    <definedName name="_xlnm._FilterDatabase" localSheetId="7" hidden="1">'VRN03 - Vedlejší rozpočto...'!$C$85:$K$93</definedName>
    <definedName name="_xlnm.Print_Area" localSheetId="7">'VRN03 - Vedlejší rozpočto...'!$C$4:$J$38,'VRN03 - Vedlejší rozpočto...'!$C$44:$J$65,'VRN03 - Vedlejší rozpočto...'!$C$71:$K$93</definedName>
    <definedName name="_xlnm.Print_Titles" localSheetId="7">'VRN03 - Vedlejší rozpočto...'!$85:$85</definedName>
    <definedName name="_xlnm.Print_Area" localSheetId="8">'Pokyny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9"/>
  <c r="AX59"/>
  <c i="8" r="BI93"/>
  <c r="BH93"/>
  <c r="BG93"/>
  <c r="BF93"/>
  <c r="T93"/>
  <c r="T92"/>
  <c r="R93"/>
  <c r="R92"/>
  <c r="P93"/>
  <c r="P92"/>
  <c r="BK93"/>
  <c r="BK92"/>
  <c r="J92"/>
  <c r="J93"/>
  <c r="BE93"/>
  <c r="J64"/>
  <c r="BI91"/>
  <c r="BH91"/>
  <c r="BG91"/>
  <c r="BF91"/>
  <c r="T91"/>
  <c r="T90"/>
  <c r="R91"/>
  <c r="R90"/>
  <c r="P91"/>
  <c r="P90"/>
  <c r="BK91"/>
  <c r="BK90"/>
  <c r="J90"/>
  <c r="J91"/>
  <c r="BE91"/>
  <c r="J63"/>
  <c r="BI89"/>
  <c r="F36"/>
  <c i="1" r="BD59"/>
  <c i="8" r="BH89"/>
  <c r="F35"/>
  <c i="1" r="BC59"/>
  <c i="8" r="BG89"/>
  <c r="F34"/>
  <c i="1" r="BB59"/>
  <c i="8" r="BF89"/>
  <c r="J33"/>
  <c i="1" r="AW59"/>
  <c i="8" r="F33"/>
  <c i="1" r="BA59"/>
  <c i="8" r="T89"/>
  <c r="T88"/>
  <c r="T87"/>
  <c r="T86"/>
  <c r="R89"/>
  <c r="R88"/>
  <c r="R87"/>
  <c r="R86"/>
  <c r="P89"/>
  <c r="P88"/>
  <c r="P87"/>
  <c r="P86"/>
  <c i="1" r="AU59"/>
  <c i="8" r="BK89"/>
  <c r="BK88"/>
  <c r="J88"/>
  <c r="BK87"/>
  <c r="J87"/>
  <c r="BK86"/>
  <c r="J86"/>
  <c r="J60"/>
  <c r="J29"/>
  <c i="1" r="AG59"/>
  <c i="8" r="J89"/>
  <c r="BE89"/>
  <c r="J32"/>
  <c i="1" r="AV59"/>
  <c i="8" r="F32"/>
  <c i="1" r="AZ59"/>
  <c i="8" r="J62"/>
  <c r="J61"/>
  <c r="J82"/>
  <c r="F82"/>
  <c r="F80"/>
  <c r="E78"/>
  <c r="J55"/>
  <c r="F55"/>
  <c r="F53"/>
  <c r="E51"/>
  <c r="J38"/>
  <c r="J20"/>
  <c r="E20"/>
  <c r="F83"/>
  <c r="F56"/>
  <c r="J19"/>
  <c r="J14"/>
  <c r="J80"/>
  <c r="J53"/>
  <c r="E7"/>
  <c r="E74"/>
  <c r="E47"/>
  <c i="7" r="J222"/>
  <c i="1" r="AY58"/>
  <c r="AX58"/>
  <c i="7" r="BI501"/>
  <c r="BH501"/>
  <c r="BG501"/>
  <c r="BF501"/>
  <c r="T501"/>
  <c r="R501"/>
  <c r="P501"/>
  <c r="BK501"/>
  <c r="J501"/>
  <c r="BE501"/>
  <c r="BI500"/>
  <c r="BH500"/>
  <c r="BG500"/>
  <c r="BF500"/>
  <c r="T500"/>
  <c r="R500"/>
  <c r="P500"/>
  <c r="BK500"/>
  <c r="J500"/>
  <c r="BE500"/>
  <c r="BI499"/>
  <c r="BH499"/>
  <c r="BG499"/>
  <c r="BF499"/>
  <c r="T499"/>
  <c r="R499"/>
  <c r="P499"/>
  <c r="BK499"/>
  <c r="J499"/>
  <c r="BE499"/>
  <c r="BI498"/>
  <c r="BH498"/>
  <c r="BG498"/>
  <c r="BF498"/>
  <c r="T498"/>
  <c r="R498"/>
  <c r="P498"/>
  <c r="BK498"/>
  <c r="J498"/>
  <c r="BE498"/>
  <c r="BI497"/>
  <c r="BH497"/>
  <c r="BG497"/>
  <c r="BF497"/>
  <c r="T497"/>
  <c r="R497"/>
  <c r="P497"/>
  <c r="BK497"/>
  <c r="J497"/>
  <c r="BE497"/>
  <c r="BI496"/>
  <c r="BH496"/>
  <c r="BG496"/>
  <c r="BF496"/>
  <c r="T496"/>
  <c r="R496"/>
  <c r="P496"/>
  <c r="BK496"/>
  <c r="J496"/>
  <c r="BE496"/>
  <c r="BI495"/>
  <c r="BH495"/>
  <c r="BG495"/>
  <c r="BF495"/>
  <c r="T495"/>
  <c r="R495"/>
  <c r="P495"/>
  <c r="BK495"/>
  <c r="J495"/>
  <c r="BE495"/>
  <c r="BI494"/>
  <c r="BH494"/>
  <c r="BG494"/>
  <c r="BF494"/>
  <c r="T494"/>
  <c r="R494"/>
  <c r="P494"/>
  <c r="BK494"/>
  <c r="J494"/>
  <c r="BE494"/>
  <c r="BI493"/>
  <c r="BH493"/>
  <c r="BG493"/>
  <c r="BF493"/>
  <c r="T493"/>
  <c r="R493"/>
  <c r="P493"/>
  <c r="BK493"/>
  <c r="J493"/>
  <c r="BE493"/>
  <c r="BI492"/>
  <c r="BH492"/>
  <c r="BG492"/>
  <c r="BF492"/>
  <c r="T492"/>
  <c r="R492"/>
  <c r="P492"/>
  <c r="BK492"/>
  <c r="J492"/>
  <c r="BE492"/>
  <c r="BI491"/>
  <c r="BH491"/>
  <c r="BG491"/>
  <c r="BF491"/>
  <c r="T491"/>
  <c r="T490"/>
  <c r="R491"/>
  <c r="R490"/>
  <c r="P491"/>
  <c r="P490"/>
  <c r="BK491"/>
  <c r="BK490"/>
  <c r="J490"/>
  <c r="J491"/>
  <c r="BE491"/>
  <c r="J73"/>
  <c r="BI489"/>
  <c r="BH489"/>
  <c r="BG489"/>
  <c r="BF489"/>
  <c r="T489"/>
  <c r="R489"/>
  <c r="P489"/>
  <c r="BK489"/>
  <c r="J489"/>
  <c r="BE489"/>
  <c r="BI487"/>
  <c r="BH487"/>
  <c r="BG487"/>
  <c r="BF487"/>
  <c r="T487"/>
  <c r="R487"/>
  <c r="P487"/>
  <c r="BK487"/>
  <c r="J487"/>
  <c r="BE487"/>
  <c r="BI486"/>
  <c r="BH486"/>
  <c r="BG486"/>
  <c r="BF486"/>
  <c r="T486"/>
  <c r="R486"/>
  <c r="P486"/>
  <c r="BK486"/>
  <c r="J486"/>
  <c r="BE486"/>
  <c r="BI485"/>
  <c r="BH485"/>
  <c r="BG485"/>
  <c r="BF485"/>
  <c r="T485"/>
  <c r="R485"/>
  <c r="P485"/>
  <c r="BK485"/>
  <c r="J485"/>
  <c r="BE485"/>
  <c r="BI483"/>
  <c r="BH483"/>
  <c r="BG483"/>
  <c r="BF483"/>
  <c r="T483"/>
  <c r="R483"/>
  <c r="P483"/>
  <c r="BK483"/>
  <c r="J483"/>
  <c r="BE483"/>
  <c r="BI481"/>
  <c r="BH481"/>
  <c r="BG481"/>
  <c r="BF481"/>
  <c r="T481"/>
  <c r="R481"/>
  <c r="P481"/>
  <c r="BK481"/>
  <c r="J481"/>
  <c r="BE481"/>
  <c r="BI479"/>
  <c r="BH479"/>
  <c r="BG479"/>
  <c r="BF479"/>
  <c r="T479"/>
  <c r="R479"/>
  <c r="P479"/>
  <c r="BK479"/>
  <c r="J479"/>
  <c r="BE479"/>
  <c r="BI477"/>
  <c r="BH477"/>
  <c r="BG477"/>
  <c r="BF477"/>
  <c r="T477"/>
  <c r="R477"/>
  <c r="P477"/>
  <c r="BK477"/>
  <c r="J477"/>
  <c r="BE477"/>
  <c r="BI475"/>
  <c r="BH475"/>
  <c r="BG475"/>
  <c r="BF475"/>
  <c r="T475"/>
  <c r="R475"/>
  <c r="P475"/>
  <c r="BK475"/>
  <c r="J475"/>
  <c r="BE475"/>
  <c r="BI473"/>
  <c r="BH473"/>
  <c r="BG473"/>
  <c r="BF473"/>
  <c r="T473"/>
  <c r="R473"/>
  <c r="P473"/>
  <c r="BK473"/>
  <c r="J473"/>
  <c r="BE473"/>
  <c r="BI471"/>
  <c r="BH471"/>
  <c r="BG471"/>
  <c r="BF471"/>
  <c r="T471"/>
  <c r="R471"/>
  <c r="P471"/>
  <c r="BK471"/>
  <c r="J471"/>
  <c r="BE471"/>
  <c r="BI469"/>
  <c r="BH469"/>
  <c r="BG469"/>
  <c r="BF469"/>
  <c r="T469"/>
  <c r="R469"/>
  <c r="P469"/>
  <c r="BK469"/>
  <c r="J469"/>
  <c r="BE469"/>
  <c r="BI468"/>
  <c r="BH468"/>
  <c r="BG468"/>
  <c r="BF468"/>
  <c r="T468"/>
  <c r="R468"/>
  <c r="P468"/>
  <c r="BK468"/>
  <c r="J468"/>
  <c r="BE468"/>
  <c r="BI466"/>
  <c r="BH466"/>
  <c r="BG466"/>
  <c r="BF466"/>
  <c r="T466"/>
  <c r="R466"/>
  <c r="P466"/>
  <c r="BK466"/>
  <c r="J466"/>
  <c r="BE466"/>
  <c r="BI464"/>
  <c r="BH464"/>
  <c r="BG464"/>
  <c r="BF464"/>
  <c r="T464"/>
  <c r="R464"/>
  <c r="P464"/>
  <c r="BK464"/>
  <c r="J464"/>
  <c r="BE464"/>
  <c r="BI462"/>
  <c r="BH462"/>
  <c r="BG462"/>
  <c r="BF462"/>
  <c r="T462"/>
  <c r="T461"/>
  <c r="R462"/>
  <c r="R461"/>
  <c r="P462"/>
  <c r="P461"/>
  <c r="BK462"/>
  <c r="BK461"/>
  <c r="J461"/>
  <c r="J462"/>
  <c r="BE462"/>
  <c r="J72"/>
  <c r="BI459"/>
  <c r="BH459"/>
  <c r="BG459"/>
  <c r="BF459"/>
  <c r="T459"/>
  <c r="R459"/>
  <c r="P459"/>
  <c r="BK459"/>
  <c r="J459"/>
  <c r="BE459"/>
  <c r="BI458"/>
  <c r="BH458"/>
  <c r="BG458"/>
  <c r="BF458"/>
  <c r="T458"/>
  <c r="R458"/>
  <c r="P458"/>
  <c r="BK458"/>
  <c r="J458"/>
  <c r="BE458"/>
  <c r="BI456"/>
  <c r="BH456"/>
  <c r="BG456"/>
  <c r="BF456"/>
  <c r="T456"/>
  <c r="R456"/>
  <c r="P456"/>
  <c r="BK456"/>
  <c r="J456"/>
  <c r="BE456"/>
  <c r="BI455"/>
  <c r="BH455"/>
  <c r="BG455"/>
  <c r="BF455"/>
  <c r="T455"/>
  <c r="R455"/>
  <c r="P455"/>
  <c r="BK455"/>
  <c r="J455"/>
  <c r="BE455"/>
  <c r="BI453"/>
  <c r="BH453"/>
  <c r="BG453"/>
  <c r="BF453"/>
  <c r="T453"/>
  <c r="R453"/>
  <c r="P453"/>
  <c r="BK453"/>
  <c r="J453"/>
  <c r="BE453"/>
  <c r="BI452"/>
  <c r="BH452"/>
  <c r="BG452"/>
  <c r="BF452"/>
  <c r="T452"/>
  <c r="T451"/>
  <c r="R452"/>
  <c r="R451"/>
  <c r="P452"/>
  <c r="P451"/>
  <c r="BK452"/>
  <c r="BK451"/>
  <c r="J451"/>
  <c r="J452"/>
  <c r="BE452"/>
  <c r="J71"/>
  <c r="BI449"/>
  <c r="BH449"/>
  <c r="BG449"/>
  <c r="BF449"/>
  <c r="T449"/>
  <c r="R449"/>
  <c r="P449"/>
  <c r="BK449"/>
  <c r="J449"/>
  <c r="BE449"/>
  <c r="BI447"/>
  <c r="BH447"/>
  <c r="BG447"/>
  <c r="BF447"/>
  <c r="T447"/>
  <c r="R447"/>
  <c r="P447"/>
  <c r="BK447"/>
  <c r="J447"/>
  <c r="BE447"/>
  <c r="BI445"/>
  <c r="BH445"/>
  <c r="BG445"/>
  <c r="BF445"/>
  <c r="T445"/>
  <c r="R445"/>
  <c r="P445"/>
  <c r="BK445"/>
  <c r="J445"/>
  <c r="BE445"/>
  <c r="BI443"/>
  <c r="BH443"/>
  <c r="BG443"/>
  <c r="BF443"/>
  <c r="T443"/>
  <c r="R443"/>
  <c r="P443"/>
  <c r="BK443"/>
  <c r="J443"/>
  <c r="BE443"/>
  <c r="BI441"/>
  <c r="BH441"/>
  <c r="BG441"/>
  <c r="BF441"/>
  <c r="T441"/>
  <c r="R441"/>
  <c r="P441"/>
  <c r="BK441"/>
  <c r="J441"/>
  <c r="BE441"/>
  <c r="BI439"/>
  <c r="BH439"/>
  <c r="BG439"/>
  <c r="BF439"/>
  <c r="T439"/>
  <c r="R439"/>
  <c r="P439"/>
  <c r="BK439"/>
  <c r="J439"/>
  <c r="BE439"/>
  <c r="BI437"/>
  <c r="BH437"/>
  <c r="BG437"/>
  <c r="BF437"/>
  <c r="T437"/>
  <c r="R437"/>
  <c r="P437"/>
  <c r="BK437"/>
  <c r="J437"/>
  <c r="BE437"/>
  <c r="BI435"/>
  <c r="BH435"/>
  <c r="BG435"/>
  <c r="BF435"/>
  <c r="T435"/>
  <c r="R435"/>
  <c r="P435"/>
  <c r="BK435"/>
  <c r="J435"/>
  <c r="BE435"/>
  <c r="BI433"/>
  <c r="BH433"/>
  <c r="BG433"/>
  <c r="BF433"/>
  <c r="T433"/>
  <c r="R433"/>
  <c r="P433"/>
  <c r="BK433"/>
  <c r="J433"/>
  <c r="BE433"/>
  <c r="BI431"/>
  <c r="BH431"/>
  <c r="BG431"/>
  <c r="BF431"/>
  <c r="T431"/>
  <c r="R431"/>
  <c r="P431"/>
  <c r="BK431"/>
  <c r="J431"/>
  <c r="BE431"/>
  <c r="BI429"/>
  <c r="BH429"/>
  <c r="BG429"/>
  <c r="BF429"/>
  <c r="T429"/>
  <c r="R429"/>
  <c r="P429"/>
  <c r="BK429"/>
  <c r="J429"/>
  <c r="BE429"/>
  <c r="BI427"/>
  <c r="BH427"/>
  <c r="BG427"/>
  <c r="BF427"/>
  <c r="T427"/>
  <c r="R427"/>
  <c r="P427"/>
  <c r="BK427"/>
  <c r="J427"/>
  <c r="BE427"/>
  <c r="BI425"/>
  <c r="BH425"/>
  <c r="BG425"/>
  <c r="BF425"/>
  <c r="T425"/>
  <c r="R425"/>
  <c r="P425"/>
  <c r="BK425"/>
  <c r="J425"/>
  <c r="BE425"/>
  <c r="BI423"/>
  <c r="BH423"/>
  <c r="BG423"/>
  <c r="BF423"/>
  <c r="T423"/>
  <c r="R423"/>
  <c r="P423"/>
  <c r="BK423"/>
  <c r="J423"/>
  <c r="BE423"/>
  <c r="BI421"/>
  <c r="BH421"/>
  <c r="BG421"/>
  <c r="BF421"/>
  <c r="T421"/>
  <c r="R421"/>
  <c r="P421"/>
  <c r="BK421"/>
  <c r="J421"/>
  <c r="BE421"/>
  <c r="BI419"/>
  <c r="BH419"/>
  <c r="BG419"/>
  <c r="BF419"/>
  <c r="T419"/>
  <c r="R419"/>
  <c r="P419"/>
  <c r="BK419"/>
  <c r="J419"/>
  <c r="BE419"/>
  <c r="BI417"/>
  <c r="BH417"/>
  <c r="BG417"/>
  <c r="BF417"/>
  <c r="T417"/>
  <c r="R417"/>
  <c r="P417"/>
  <c r="BK417"/>
  <c r="J417"/>
  <c r="BE417"/>
  <c r="BI415"/>
  <c r="BH415"/>
  <c r="BG415"/>
  <c r="BF415"/>
  <c r="T415"/>
  <c r="R415"/>
  <c r="P415"/>
  <c r="BK415"/>
  <c r="J415"/>
  <c r="BE415"/>
  <c r="BI413"/>
  <c r="BH413"/>
  <c r="BG413"/>
  <c r="BF413"/>
  <c r="T413"/>
  <c r="R413"/>
  <c r="P413"/>
  <c r="BK413"/>
  <c r="J413"/>
  <c r="BE413"/>
  <c r="BI411"/>
  <c r="BH411"/>
  <c r="BG411"/>
  <c r="BF411"/>
  <c r="T411"/>
  <c r="R411"/>
  <c r="P411"/>
  <c r="BK411"/>
  <c r="J411"/>
  <c r="BE411"/>
  <c r="BI409"/>
  <c r="BH409"/>
  <c r="BG409"/>
  <c r="BF409"/>
  <c r="T409"/>
  <c r="R409"/>
  <c r="P409"/>
  <c r="BK409"/>
  <c r="J409"/>
  <c r="BE409"/>
  <c r="BI407"/>
  <c r="BH407"/>
  <c r="BG407"/>
  <c r="BF407"/>
  <c r="T407"/>
  <c r="R407"/>
  <c r="P407"/>
  <c r="BK407"/>
  <c r="J407"/>
  <c r="BE407"/>
  <c r="BI405"/>
  <c r="BH405"/>
  <c r="BG405"/>
  <c r="BF405"/>
  <c r="T405"/>
  <c r="R405"/>
  <c r="P405"/>
  <c r="BK405"/>
  <c r="J405"/>
  <c r="BE405"/>
  <c r="BI403"/>
  <c r="BH403"/>
  <c r="BG403"/>
  <c r="BF403"/>
  <c r="T403"/>
  <c r="R403"/>
  <c r="P403"/>
  <c r="BK403"/>
  <c r="J403"/>
  <c r="BE403"/>
  <c r="BI402"/>
  <c r="BH402"/>
  <c r="BG402"/>
  <c r="BF402"/>
  <c r="T402"/>
  <c r="R402"/>
  <c r="P402"/>
  <c r="BK402"/>
  <c r="J402"/>
  <c r="BE402"/>
  <c r="BI400"/>
  <c r="BH400"/>
  <c r="BG400"/>
  <c r="BF400"/>
  <c r="T400"/>
  <c r="R400"/>
  <c r="P400"/>
  <c r="BK400"/>
  <c r="J400"/>
  <c r="BE400"/>
  <c r="BI398"/>
  <c r="BH398"/>
  <c r="BG398"/>
  <c r="BF398"/>
  <c r="T398"/>
  <c r="R398"/>
  <c r="P398"/>
  <c r="BK398"/>
  <c r="J398"/>
  <c r="BE398"/>
  <c r="BI396"/>
  <c r="BH396"/>
  <c r="BG396"/>
  <c r="BF396"/>
  <c r="T396"/>
  <c r="T395"/>
  <c r="R396"/>
  <c r="R395"/>
  <c r="P396"/>
  <c r="P395"/>
  <c r="BK396"/>
  <c r="BK395"/>
  <c r="J395"/>
  <c r="J396"/>
  <c r="BE396"/>
  <c r="J70"/>
  <c r="BI393"/>
  <c r="BH393"/>
  <c r="BG393"/>
  <c r="BF393"/>
  <c r="T393"/>
  <c r="R393"/>
  <c r="P393"/>
  <c r="BK393"/>
  <c r="J393"/>
  <c r="BE393"/>
  <c r="BI391"/>
  <c r="BH391"/>
  <c r="BG391"/>
  <c r="BF391"/>
  <c r="T391"/>
  <c r="R391"/>
  <c r="P391"/>
  <c r="BK391"/>
  <c r="J391"/>
  <c r="BE391"/>
  <c r="BI389"/>
  <c r="BH389"/>
  <c r="BG389"/>
  <c r="BF389"/>
  <c r="T389"/>
  <c r="R389"/>
  <c r="P389"/>
  <c r="BK389"/>
  <c r="J389"/>
  <c r="BE389"/>
  <c r="BI387"/>
  <c r="BH387"/>
  <c r="BG387"/>
  <c r="BF387"/>
  <c r="T387"/>
  <c r="R387"/>
  <c r="P387"/>
  <c r="BK387"/>
  <c r="J387"/>
  <c r="BE387"/>
  <c r="BI385"/>
  <c r="BH385"/>
  <c r="BG385"/>
  <c r="BF385"/>
  <c r="T385"/>
  <c r="R385"/>
  <c r="P385"/>
  <c r="BK385"/>
  <c r="J385"/>
  <c r="BE385"/>
  <c r="BI383"/>
  <c r="BH383"/>
  <c r="BG383"/>
  <c r="BF383"/>
  <c r="T383"/>
  <c r="R383"/>
  <c r="P383"/>
  <c r="BK383"/>
  <c r="J383"/>
  <c r="BE383"/>
  <c r="BI381"/>
  <c r="BH381"/>
  <c r="BG381"/>
  <c r="BF381"/>
  <c r="T381"/>
  <c r="R381"/>
  <c r="P381"/>
  <c r="BK381"/>
  <c r="J381"/>
  <c r="BE381"/>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R373"/>
  <c r="P373"/>
  <c r="BK373"/>
  <c r="J373"/>
  <c r="BE373"/>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3"/>
  <c r="BH363"/>
  <c r="BG363"/>
  <c r="BF363"/>
  <c r="T363"/>
  <c r="R363"/>
  <c r="P363"/>
  <c r="BK363"/>
  <c r="J363"/>
  <c r="BE363"/>
  <c r="BI361"/>
  <c r="BH361"/>
  <c r="BG361"/>
  <c r="BF361"/>
  <c r="T361"/>
  <c r="R361"/>
  <c r="P361"/>
  <c r="BK361"/>
  <c r="J361"/>
  <c r="BE361"/>
  <c r="BI359"/>
  <c r="BH359"/>
  <c r="BG359"/>
  <c r="BF359"/>
  <c r="T359"/>
  <c r="R359"/>
  <c r="P359"/>
  <c r="BK359"/>
  <c r="J359"/>
  <c r="BE359"/>
  <c r="BI357"/>
  <c r="BH357"/>
  <c r="BG357"/>
  <c r="BF357"/>
  <c r="T357"/>
  <c r="R357"/>
  <c r="P357"/>
  <c r="BK357"/>
  <c r="J357"/>
  <c r="BE357"/>
  <c r="BI355"/>
  <c r="BH355"/>
  <c r="BG355"/>
  <c r="BF355"/>
  <c r="T355"/>
  <c r="R355"/>
  <c r="P355"/>
  <c r="BK355"/>
  <c r="J355"/>
  <c r="BE355"/>
  <c r="BI353"/>
  <c r="BH353"/>
  <c r="BG353"/>
  <c r="BF353"/>
  <c r="T353"/>
  <c r="R353"/>
  <c r="P353"/>
  <c r="BK353"/>
  <c r="J353"/>
  <c r="BE353"/>
  <c r="BI351"/>
  <c r="BH351"/>
  <c r="BG351"/>
  <c r="BF351"/>
  <c r="T351"/>
  <c r="R351"/>
  <c r="P351"/>
  <c r="BK351"/>
  <c r="J351"/>
  <c r="BE351"/>
  <c r="BI349"/>
  <c r="BH349"/>
  <c r="BG349"/>
  <c r="BF349"/>
  <c r="T349"/>
  <c r="R349"/>
  <c r="P349"/>
  <c r="BK349"/>
  <c r="J349"/>
  <c r="BE349"/>
  <c r="BI347"/>
  <c r="BH347"/>
  <c r="BG347"/>
  <c r="BF347"/>
  <c r="T347"/>
  <c r="R347"/>
  <c r="P347"/>
  <c r="BK347"/>
  <c r="J347"/>
  <c r="BE347"/>
  <c r="BI346"/>
  <c r="BH346"/>
  <c r="BG346"/>
  <c r="BF346"/>
  <c r="T346"/>
  <c r="R346"/>
  <c r="P346"/>
  <c r="BK346"/>
  <c r="J346"/>
  <c r="BE346"/>
  <c r="BI344"/>
  <c r="BH344"/>
  <c r="BG344"/>
  <c r="BF344"/>
  <c r="T344"/>
  <c r="R344"/>
  <c r="P344"/>
  <c r="BK344"/>
  <c r="J344"/>
  <c r="BE344"/>
  <c r="BI342"/>
  <c r="BH342"/>
  <c r="BG342"/>
  <c r="BF342"/>
  <c r="T342"/>
  <c r="R342"/>
  <c r="P342"/>
  <c r="BK342"/>
  <c r="J342"/>
  <c r="BE342"/>
  <c r="BI340"/>
  <c r="BH340"/>
  <c r="BG340"/>
  <c r="BF340"/>
  <c r="T340"/>
  <c r="T339"/>
  <c r="R340"/>
  <c r="R339"/>
  <c r="P340"/>
  <c r="P339"/>
  <c r="BK340"/>
  <c r="BK339"/>
  <c r="J339"/>
  <c r="J340"/>
  <c r="BE340"/>
  <c r="J69"/>
  <c r="BI337"/>
  <c r="BH337"/>
  <c r="BG337"/>
  <c r="BF337"/>
  <c r="T337"/>
  <c r="R337"/>
  <c r="P337"/>
  <c r="BK337"/>
  <c r="J337"/>
  <c r="BE337"/>
  <c r="BI335"/>
  <c r="BH335"/>
  <c r="BG335"/>
  <c r="BF335"/>
  <c r="T335"/>
  <c r="R335"/>
  <c r="P335"/>
  <c r="BK335"/>
  <c r="J335"/>
  <c r="BE335"/>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5"/>
  <c r="BH325"/>
  <c r="BG325"/>
  <c r="BF325"/>
  <c r="T325"/>
  <c r="R325"/>
  <c r="P325"/>
  <c r="BK325"/>
  <c r="J325"/>
  <c r="BE325"/>
  <c r="BI323"/>
  <c r="BH323"/>
  <c r="BG323"/>
  <c r="BF323"/>
  <c r="T323"/>
  <c r="R323"/>
  <c r="P323"/>
  <c r="BK323"/>
  <c r="J323"/>
  <c r="BE323"/>
  <c r="BI321"/>
  <c r="BH321"/>
  <c r="BG321"/>
  <c r="BF321"/>
  <c r="T321"/>
  <c r="R321"/>
  <c r="P321"/>
  <c r="BK321"/>
  <c r="J321"/>
  <c r="BE321"/>
  <c r="BI319"/>
  <c r="BH319"/>
  <c r="BG319"/>
  <c r="BF319"/>
  <c r="T319"/>
  <c r="R319"/>
  <c r="P319"/>
  <c r="BK319"/>
  <c r="J319"/>
  <c r="BE319"/>
  <c r="BI317"/>
  <c r="BH317"/>
  <c r="BG317"/>
  <c r="BF317"/>
  <c r="T317"/>
  <c r="R317"/>
  <c r="P317"/>
  <c r="BK317"/>
  <c r="J317"/>
  <c r="BE317"/>
  <c r="BI315"/>
  <c r="BH315"/>
  <c r="BG315"/>
  <c r="BF315"/>
  <c r="T315"/>
  <c r="R315"/>
  <c r="P315"/>
  <c r="BK315"/>
  <c r="J315"/>
  <c r="BE315"/>
  <c r="BI313"/>
  <c r="BH313"/>
  <c r="BG313"/>
  <c r="BF313"/>
  <c r="T313"/>
  <c r="R313"/>
  <c r="P313"/>
  <c r="BK313"/>
  <c r="J313"/>
  <c r="BE313"/>
  <c r="BI311"/>
  <c r="BH311"/>
  <c r="BG311"/>
  <c r="BF311"/>
  <c r="T311"/>
  <c r="R311"/>
  <c r="P311"/>
  <c r="BK311"/>
  <c r="J311"/>
  <c r="BE311"/>
  <c r="BI309"/>
  <c r="BH309"/>
  <c r="BG309"/>
  <c r="BF309"/>
  <c r="T309"/>
  <c r="R309"/>
  <c r="P309"/>
  <c r="BK309"/>
  <c r="J309"/>
  <c r="BE309"/>
  <c r="BI307"/>
  <c r="BH307"/>
  <c r="BG307"/>
  <c r="BF307"/>
  <c r="T307"/>
  <c r="R307"/>
  <c r="P307"/>
  <c r="BK307"/>
  <c r="J307"/>
  <c r="BE307"/>
  <c r="BI305"/>
  <c r="BH305"/>
  <c r="BG305"/>
  <c r="BF305"/>
  <c r="T305"/>
  <c r="R305"/>
  <c r="P305"/>
  <c r="BK305"/>
  <c r="J305"/>
  <c r="BE305"/>
  <c r="BI303"/>
  <c r="BH303"/>
  <c r="BG303"/>
  <c r="BF303"/>
  <c r="T303"/>
  <c r="R303"/>
  <c r="P303"/>
  <c r="BK303"/>
  <c r="J303"/>
  <c r="BE303"/>
  <c r="BI301"/>
  <c r="BH301"/>
  <c r="BG301"/>
  <c r="BF301"/>
  <c r="T301"/>
  <c r="R301"/>
  <c r="P301"/>
  <c r="BK301"/>
  <c r="J301"/>
  <c r="BE301"/>
  <c r="BI299"/>
  <c r="BH299"/>
  <c r="BG299"/>
  <c r="BF299"/>
  <c r="T299"/>
  <c r="R299"/>
  <c r="P299"/>
  <c r="BK299"/>
  <c r="J299"/>
  <c r="BE299"/>
  <c r="BI297"/>
  <c r="BH297"/>
  <c r="BG297"/>
  <c r="BF297"/>
  <c r="T297"/>
  <c r="R297"/>
  <c r="P297"/>
  <c r="BK297"/>
  <c r="J297"/>
  <c r="BE297"/>
  <c r="BI295"/>
  <c r="BH295"/>
  <c r="BG295"/>
  <c r="BF295"/>
  <c r="T295"/>
  <c r="R295"/>
  <c r="P295"/>
  <c r="BK295"/>
  <c r="J295"/>
  <c r="BE295"/>
  <c r="BI293"/>
  <c r="BH293"/>
  <c r="BG293"/>
  <c r="BF293"/>
  <c r="T293"/>
  <c r="R293"/>
  <c r="P293"/>
  <c r="BK293"/>
  <c r="J293"/>
  <c r="BE293"/>
  <c r="BI291"/>
  <c r="BH291"/>
  <c r="BG291"/>
  <c r="BF291"/>
  <c r="T291"/>
  <c r="R291"/>
  <c r="P291"/>
  <c r="BK291"/>
  <c r="J291"/>
  <c r="BE291"/>
  <c r="BI290"/>
  <c r="BH290"/>
  <c r="BG290"/>
  <c r="BF290"/>
  <c r="T290"/>
  <c r="R290"/>
  <c r="P290"/>
  <c r="BK290"/>
  <c r="J290"/>
  <c r="BE290"/>
  <c r="BI288"/>
  <c r="BH288"/>
  <c r="BG288"/>
  <c r="BF288"/>
  <c r="T288"/>
  <c r="R288"/>
  <c r="P288"/>
  <c r="BK288"/>
  <c r="J288"/>
  <c r="BE288"/>
  <c r="BI286"/>
  <c r="BH286"/>
  <c r="BG286"/>
  <c r="BF286"/>
  <c r="T286"/>
  <c r="R286"/>
  <c r="P286"/>
  <c r="BK286"/>
  <c r="J286"/>
  <c r="BE286"/>
  <c r="BI284"/>
  <c r="BH284"/>
  <c r="BG284"/>
  <c r="BF284"/>
  <c r="T284"/>
  <c r="T283"/>
  <c r="R284"/>
  <c r="R283"/>
  <c r="P284"/>
  <c r="P283"/>
  <c r="BK284"/>
  <c r="BK283"/>
  <c r="J283"/>
  <c r="J284"/>
  <c r="BE284"/>
  <c r="J68"/>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T223"/>
  <c r="R224"/>
  <c r="R223"/>
  <c r="P224"/>
  <c r="P223"/>
  <c r="BK224"/>
  <c r="BK223"/>
  <c r="J223"/>
  <c r="J224"/>
  <c r="BE224"/>
  <c r="J67"/>
  <c r="J66"/>
  <c r="BI221"/>
  <c r="BH221"/>
  <c r="BG221"/>
  <c r="BF221"/>
  <c r="T221"/>
  <c r="R221"/>
  <c r="P221"/>
  <c r="BK221"/>
  <c r="J221"/>
  <c r="BE221"/>
  <c r="BI219"/>
  <c r="BH219"/>
  <c r="BG219"/>
  <c r="BF219"/>
  <c r="T219"/>
  <c r="R219"/>
  <c r="P219"/>
  <c r="BK219"/>
  <c r="J219"/>
  <c r="BE219"/>
  <c r="BI218"/>
  <c r="BH218"/>
  <c r="BG218"/>
  <c r="BF218"/>
  <c r="T218"/>
  <c r="R218"/>
  <c r="P218"/>
  <c r="BK218"/>
  <c r="J218"/>
  <c r="BE218"/>
  <c r="BI216"/>
  <c r="BH216"/>
  <c r="BG216"/>
  <c r="BF216"/>
  <c r="T216"/>
  <c r="R216"/>
  <c r="P216"/>
  <c r="BK216"/>
  <c r="J216"/>
  <c r="BE216"/>
  <c r="BI215"/>
  <c r="BH215"/>
  <c r="BG215"/>
  <c r="BF215"/>
  <c r="T215"/>
  <c r="R215"/>
  <c r="P215"/>
  <c r="BK215"/>
  <c r="J215"/>
  <c r="BE215"/>
  <c r="BI213"/>
  <c r="BH213"/>
  <c r="BG213"/>
  <c r="BF213"/>
  <c r="T213"/>
  <c r="R213"/>
  <c r="P213"/>
  <c r="BK213"/>
  <c r="J213"/>
  <c r="BE213"/>
  <c r="BI212"/>
  <c r="BH212"/>
  <c r="BG212"/>
  <c r="BF212"/>
  <c r="T212"/>
  <c r="R212"/>
  <c r="P212"/>
  <c r="BK212"/>
  <c r="J212"/>
  <c r="BE212"/>
  <c r="BI210"/>
  <c r="BH210"/>
  <c r="BG210"/>
  <c r="BF210"/>
  <c r="T210"/>
  <c r="R210"/>
  <c r="P210"/>
  <c r="BK210"/>
  <c r="J210"/>
  <c r="BE210"/>
  <c r="BI209"/>
  <c r="BH209"/>
  <c r="BG209"/>
  <c r="BF209"/>
  <c r="T209"/>
  <c r="R209"/>
  <c r="P209"/>
  <c r="BK209"/>
  <c r="J209"/>
  <c r="BE209"/>
  <c r="BI207"/>
  <c r="BH207"/>
  <c r="BG207"/>
  <c r="BF207"/>
  <c r="T207"/>
  <c r="R207"/>
  <c r="P207"/>
  <c r="BK207"/>
  <c r="J207"/>
  <c r="BE207"/>
  <c r="BI206"/>
  <c r="BH206"/>
  <c r="BG206"/>
  <c r="BF206"/>
  <c r="T206"/>
  <c r="R206"/>
  <c r="P206"/>
  <c r="BK206"/>
  <c r="J206"/>
  <c r="BE206"/>
  <c r="BI204"/>
  <c r="BH204"/>
  <c r="BG204"/>
  <c r="BF204"/>
  <c r="T204"/>
  <c r="R204"/>
  <c r="P204"/>
  <c r="BK204"/>
  <c r="J204"/>
  <c r="BE204"/>
  <c r="BI203"/>
  <c r="BH203"/>
  <c r="BG203"/>
  <c r="BF203"/>
  <c r="T203"/>
  <c r="R203"/>
  <c r="P203"/>
  <c r="BK203"/>
  <c r="J203"/>
  <c r="BE203"/>
  <c r="BI201"/>
  <c r="BH201"/>
  <c r="BG201"/>
  <c r="BF201"/>
  <c r="T201"/>
  <c r="R201"/>
  <c r="P201"/>
  <c r="BK201"/>
  <c r="J201"/>
  <c r="BE201"/>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7"/>
  <c r="BH157"/>
  <c r="BG157"/>
  <c r="BF157"/>
  <c r="T157"/>
  <c r="R157"/>
  <c r="P157"/>
  <c r="BK157"/>
  <c r="J157"/>
  <c r="BE157"/>
  <c r="BI155"/>
  <c r="BH155"/>
  <c r="BG155"/>
  <c r="BF155"/>
  <c r="T155"/>
  <c r="R155"/>
  <c r="P155"/>
  <c r="BK155"/>
  <c r="J155"/>
  <c r="BE155"/>
  <c r="BI154"/>
  <c r="BH154"/>
  <c r="BG154"/>
  <c r="BF154"/>
  <c r="T154"/>
  <c r="R154"/>
  <c r="P154"/>
  <c r="BK154"/>
  <c r="J154"/>
  <c r="BE154"/>
  <c r="BI152"/>
  <c r="BH152"/>
  <c r="BG152"/>
  <c r="BF152"/>
  <c r="T152"/>
  <c r="R152"/>
  <c r="P152"/>
  <c r="BK152"/>
  <c r="J152"/>
  <c r="BE152"/>
  <c r="BI151"/>
  <c r="BH151"/>
  <c r="BG151"/>
  <c r="BF151"/>
  <c r="T151"/>
  <c r="R151"/>
  <c r="P151"/>
  <c r="BK151"/>
  <c r="J151"/>
  <c r="BE151"/>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J145"/>
  <c r="BE145"/>
  <c r="BI143"/>
  <c r="BH143"/>
  <c r="BG143"/>
  <c r="BF143"/>
  <c r="T143"/>
  <c r="R143"/>
  <c r="P143"/>
  <c r="BK143"/>
  <c r="J143"/>
  <c r="BE143"/>
  <c r="BI142"/>
  <c r="BH142"/>
  <c r="BG142"/>
  <c r="BF142"/>
  <c r="T142"/>
  <c r="R142"/>
  <c r="P142"/>
  <c r="BK142"/>
  <c r="J142"/>
  <c r="BE142"/>
  <c r="BI140"/>
  <c r="BH140"/>
  <c r="BG140"/>
  <c r="BF140"/>
  <c r="T140"/>
  <c r="R140"/>
  <c r="P140"/>
  <c r="BK140"/>
  <c r="J140"/>
  <c r="BE140"/>
  <c r="BI139"/>
  <c r="BH139"/>
  <c r="BG139"/>
  <c r="BF139"/>
  <c r="T139"/>
  <c r="T138"/>
  <c r="R139"/>
  <c r="R138"/>
  <c r="P139"/>
  <c r="P138"/>
  <c r="BK139"/>
  <c r="BK138"/>
  <c r="J138"/>
  <c r="J139"/>
  <c r="BE139"/>
  <c r="J65"/>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30"/>
  <c r="BH130"/>
  <c r="BG130"/>
  <c r="BF130"/>
  <c r="T130"/>
  <c r="R130"/>
  <c r="P130"/>
  <c r="BK130"/>
  <c r="J130"/>
  <c r="BE130"/>
  <c r="BI129"/>
  <c r="BH129"/>
  <c r="BG129"/>
  <c r="BF129"/>
  <c r="T129"/>
  <c r="R129"/>
  <c r="P129"/>
  <c r="BK129"/>
  <c r="J129"/>
  <c r="BE129"/>
  <c r="BI127"/>
  <c r="BH127"/>
  <c r="BG127"/>
  <c r="BF127"/>
  <c r="T127"/>
  <c r="R127"/>
  <c r="P127"/>
  <c r="BK127"/>
  <c r="J127"/>
  <c r="BE127"/>
  <c r="BI126"/>
  <c r="BH126"/>
  <c r="BG126"/>
  <c r="BF126"/>
  <c r="T126"/>
  <c r="R126"/>
  <c r="P126"/>
  <c r="BK126"/>
  <c r="J126"/>
  <c r="BE126"/>
  <c r="BI124"/>
  <c r="BH124"/>
  <c r="BG124"/>
  <c r="BF124"/>
  <c r="T124"/>
  <c r="R124"/>
  <c r="P124"/>
  <c r="BK124"/>
  <c r="J124"/>
  <c r="BE124"/>
  <c r="BI123"/>
  <c r="BH123"/>
  <c r="BG123"/>
  <c r="BF123"/>
  <c r="T123"/>
  <c r="R123"/>
  <c r="P123"/>
  <c r="BK123"/>
  <c r="J123"/>
  <c r="BE123"/>
  <c r="BI121"/>
  <c r="BH121"/>
  <c r="BG121"/>
  <c r="BF121"/>
  <c r="T121"/>
  <c r="R121"/>
  <c r="P121"/>
  <c r="BK121"/>
  <c r="J121"/>
  <c r="BE121"/>
  <c r="BI120"/>
  <c r="BH120"/>
  <c r="BG120"/>
  <c r="BF120"/>
  <c r="T120"/>
  <c r="T119"/>
  <c r="R120"/>
  <c r="R119"/>
  <c r="P120"/>
  <c r="P119"/>
  <c r="BK120"/>
  <c r="BK119"/>
  <c r="J119"/>
  <c r="J120"/>
  <c r="BE120"/>
  <c r="J64"/>
  <c r="BI117"/>
  <c r="BH117"/>
  <c r="BG117"/>
  <c r="BF117"/>
  <c r="T117"/>
  <c r="R117"/>
  <c r="P117"/>
  <c r="BK117"/>
  <c r="J117"/>
  <c r="BE117"/>
  <c r="BI116"/>
  <c r="BH116"/>
  <c r="BG116"/>
  <c r="BF116"/>
  <c r="T116"/>
  <c r="R116"/>
  <c r="P116"/>
  <c r="BK116"/>
  <c r="J116"/>
  <c r="BE116"/>
  <c r="BI114"/>
  <c r="BH114"/>
  <c r="BG114"/>
  <c r="BF114"/>
  <c r="T114"/>
  <c r="R114"/>
  <c r="P114"/>
  <c r="BK114"/>
  <c r="J114"/>
  <c r="BE114"/>
  <c r="BI112"/>
  <c r="BH112"/>
  <c r="BG112"/>
  <c r="BF112"/>
  <c r="T112"/>
  <c r="R112"/>
  <c r="P112"/>
  <c r="BK112"/>
  <c r="J112"/>
  <c r="BE112"/>
  <c r="BI111"/>
  <c r="BH111"/>
  <c r="BG111"/>
  <c r="BF111"/>
  <c r="T111"/>
  <c r="R111"/>
  <c r="P111"/>
  <c r="BK111"/>
  <c r="J111"/>
  <c r="BE111"/>
  <c r="BI109"/>
  <c r="BH109"/>
  <c r="BG109"/>
  <c r="BF109"/>
  <c r="T109"/>
  <c r="R109"/>
  <c r="P109"/>
  <c r="BK109"/>
  <c r="J109"/>
  <c r="BE109"/>
  <c r="BI108"/>
  <c r="BH108"/>
  <c r="BG108"/>
  <c r="BF108"/>
  <c r="T108"/>
  <c r="R108"/>
  <c r="P108"/>
  <c r="BK108"/>
  <c r="J108"/>
  <c r="BE108"/>
  <c r="BI106"/>
  <c r="BH106"/>
  <c r="BG106"/>
  <c r="BF106"/>
  <c r="T106"/>
  <c r="R106"/>
  <c r="P106"/>
  <c r="BK106"/>
  <c r="J106"/>
  <c r="BE106"/>
  <c r="BI105"/>
  <c r="BH105"/>
  <c r="BG105"/>
  <c r="BF105"/>
  <c r="T105"/>
  <c r="R105"/>
  <c r="P105"/>
  <c r="BK105"/>
  <c r="J105"/>
  <c r="BE105"/>
  <c r="BI103"/>
  <c r="BH103"/>
  <c r="BG103"/>
  <c r="BF103"/>
  <c r="T103"/>
  <c r="R103"/>
  <c r="P103"/>
  <c r="BK103"/>
  <c r="J103"/>
  <c r="BE103"/>
  <c r="BI102"/>
  <c r="BH102"/>
  <c r="BG102"/>
  <c r="BF102"/>
  <c r="T102"/>
  <c r="R102"/>
  <c r="P102"/>
  <c r="BK102"/>
  <c r="J102"/>
  <c r="BE102"/>
  <c r="BI100"/>
  <c r="BH100"/>
  <c r="BG100"/>
  <c r="BF100"/>
  <c r="T100"/>
  <c r="R100"/>
  <c r="P100"/>
  <c r="BK100"/>
  <c r="J100"/>
  <c r="BE100"/>
  <c r="BI99"/>
  <c r="F36"/>
  <c i="1" r="BD58"/>
  <c i="7" r="BH99"/>
  <c r="F35"/>
  <c i="1" r="BC58"/>
  <c i="7" r="BG99"/>
  <c r="F34"/>
  <c i="1" r="BB58"/>
  <c i="7" r="BF99"/>
  <c r="J33"/>
  <c i="1" r="AW58"/>
  <c i="7" r="F33"/>
  <c i="1" r="BA58"/>
  <c i="7" r="T99"/>
  <c r="T98"/>
  <c r="T97"/>
  <c r="T96"/>
  <c r="T95"/>
  <c r="R99"/>
  <c r="R98"/>
  <c r="R97"/>
  <c r="R96"/>
  <c r="R95"/>
  <c r="P99"/>
  <c r="P98"/>
  <c r="P97"/>
  <c r="P96"/>
  <c r="P95"/>
  <c i="1" r="AU58"/>
  <c i="7" r="BK99"/>
  <c r="BK98"/>
  <c r="J98"/>
  <c r="BK97"/>
  <c r="J97"/>
  <c r="BK96"/>
  <c r="J96"/>
  <c r="BK95"/>
  <c r="J95"/>
  <c r="J60"/>
  <c r="J29"/>
  <c i="1" r="AG58"/>
  <c i="7" r="J99"/>
  <c r="BE99"/>
  <c r="J32"/>
  <c i="1" r="AV58"/>
  <c i="7" r="F32"/>
  <c i="1" r="AZ58"/>
  <c i="7" r="J63"/>
  <c r="J62"/>
  <c r="J61"/>
  <c r="J91"/>
  <c r="F91"/>
  <c r="F89"/>
  <c r="E87"/>
  <c r="J55"/>
  <c r="F55"/>
  <c r="F53"/>
  <c r="E51"/>
  <c r="J38"/>
  <c r="J20"/>
  <c r="E20"/>
  <c r="F92"/>
  <c r="F56"/>
  <c r="J19"/>
  <c r="J14"/>
  <c r="J89"/>
  <c r="J53"/>
  <c r="E7"/>
  <c r="E83"/>
  <c r="E47"/>
  <c i="1" r="AY57"/>
  <c r="AX57"/>
  <c i="6" r="BI285"/>
  <c r="BH285"/>
  <c r="BG285"/>
  <c r="BF285"/>
  <c r="T285"/>
  <c r="R285"/>
  <c r="P285"/>
  <c r="BK285"/>
  <c r="J285"/>
  <c r="BE285"/>
  <c r="BI284"/>
  <c r="BH284"/>
  <c r="BG284"/>
  <c r="BF284"/>
  <c r="T284"/>
  <c r="R284"/>
  <c r="P284"/>
  <c r="BK284"/>
  <c r="J284"/>
  <c r="BE284"/>
  <c r="BI282"/>
  <c r="BH282"/>
  <c r="BG282"/>
  <c r="BF282"/>
  <c r="T282"/>
  <c r="R282"/>
  <c r="P282"/>
  <c r="BK282"/>
  <c r="J282"/>
  <c r="BE282"/>
  <c r="BI281"/>
  <c r="BH281"/>
  <c r="BG281"/>
  <c r="BF281"/>
  <c r="T281"/>
  <c r="R281"/>
  <c r="P281"/>
  <c r="BK281"/>
  <c r="J281"/>
  <c r="BE281"/>
  <c r="BI280"/>
  <c r="BH280"/>
  <c r="BG280"/>
  <c r="BF280"/>
  <c r="T280"/>
  <c r="R280"/>
  <c r="P280"/>
  <c r="BK280"/>
  <c r="J280"/>
  <c r="BE280"/>
  <c r="BI278"/>
  <c r="BH278"/>
  <c r="BG278"/>
  <c r="BF278"/>
  <c r="T278"/>
  <c r="R278"/>
  <c r="P278"/>
  <c r="BK278"/>
  <c r="J278"/>
  <c r="BE278"/>
  <c r="BI277"/>
  <c r="BH277"/>
  <c r="BG277"/>
  <c r="BF277"/>
  <c r="T277"/>
  <c r="R277"/>
  <c r="P277"/>
  <c r="BK277"/>
  <c r="J277"/>
  <c r="BE277"/>
  <c r="BI276"/>
  <c r="BH276"/>
  <c r="BG276"/>
  <c r="BF276"/>
  <c r="T276"/>
  <c r="T275"/>
  <c r="R276"/>
  <c r="R275"/>
  <c r="P276"/>
  <c r="P275"/>
  <c r="BK276"/>
  <c r="BK275"/>
  <c r="J275"/>
  <c r="J276"/>
  <c r="BE276"/>
  <c r="J68"/>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6"/>
  <c r="BH266"/>
  <c r="BG266"/>
  <c r="BF266"/>
  <c r="T266"/>
  <c r="R266"/>
  <c r="P266"/>
  <c r="BK266"/>
  <c r="J266"/>
  <c r="BE266"/>
  <c r="BI264"/>
  <c r="BH264"/>
  <c r="BG264"/>
  <c r="BF264"/>
  <c r="T264"/>
  <c r="R264"/>
  <c r="P264"/>
  <c r="BK264"/>
  <c r="J264"/>
  <c r="BE264"/>
  <c r="BI263"/>
  <c r="BH263"/>
  <c r="BG263"/>
  <c r="BF263"/>
  <c r="T263"/>
  <c r="R263"/>
  <c r="P263"/>
  <c r="BK263"/>
  <c r="J263"/>
  <c r="BE263"/>
  <c r="BI261"/>
  <c r="BH261"/>
  <c r="BG261"/>
  <c r="BF261"/>
  <c r="T261"/>
  <c r="R261"/>
  <c r="P261"/>
  <c r="BK261"/>
  <c r="J261"/>
  <c r="BE261"/>
  <c r="BI259"/>
  <c r="BH259"/>
  <c r="BG259"/>
  <c r="BF259"/>
  <c r="T259"/>
  <c r="R259"/>
  <c r="P259"/>
  <c r="BK259"/>
  <c r="J259"/>
  <c r="BE259"/>
  <c r="BI258"/>
  <c r="BH258"/>
  <c r="BG258"/>
  <c r="BF258"/>
  <c r="T258"/>
  <c r="R258"/>
  <c r="P258"/>
  <c r="BK258"/>
  <c r="J258"/>
  <c r="BE258"/>
  <c r="BI256"/>
  <c r="BH256"/>
  <c r="BG256"/>
  <c r="BF256"/>
  <c r="T256"/>
  <c r="R256"/>
  <c r="P256"/>
  <c r="BK256"/>
  <c r="J256"/>
  <c r="BE256"/>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5"/>
  <c r="BH195"/>
  <c r="BG195"/>
  <c r="BF195"/>
  <c r="T195"/>
  <c r="R195"/>
  <c r="P195"/>
  <c r="BK195"/>
  <c r="J195"/>
  <c r="BE195"/>
  <c r="BI193"/>
  <c r="BH193"/>
  <c r="BG193"/>
  <c r="BF193"/>
  <c r="T193"/>
  <c r="R193"/>
  <c r="P193"/>
  <c r="BK193"/>
  <c r="J193"/>
  <c r="BE193"/>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R188"/>
  <c r="P188"/>
  <c r="BK188"/>
  <c r="J188"/>
  <c r="BE188"/>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7"/>
  <c r="BH177"/>
  <c r="BG177"/>
  <c r="BF177"/>
  <c r="T177"/>
  <c r="R177"/>
  <c r="P177"/>
  <c r="BK177"/>
  <c r="J177"/>
  <c r="BE177"/>
  <c r="BI176"/>
  <c r="BH176"/>
  <c r="BG176"/>
  <c r="BF176"/>
  <c r="T176"/>
  <c r="R176"/>
  <c r="P176"/>
  <c r="BK176"/>
  <c r="J176"/>
  <c r="BE176"/>
  <c r="BI174"/>
  <c r="BH174"/>
  <c r="BG174"/>
  <c r="BF174"/>
  <c r="T174"/>
  <c r="R174"/>
  <c r="P174"/>
  <c r="BK174"/>
  <c r="J174"/>
  <c r="BE174"/>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6"/>
  <c r="BH166"/>
  <c r="BG166"/>
  <c r="BF166"/>
  <c r="T166"/>
  <c r="R166"/>
  <c r="P166"/>
  <c r="BK166"/>
  <c r="J166"/>
  <c r="BE166"/>
  <c r="BI164"/>
  <c r="BH164"/>
  <c r="BG164"/>
  <c r="BF164"/>
  <c r="T164"/>
  <c r="R164"/>
  <c r="P164"/>
  <c r="BK164"/>
  <c r="J164"/>
  <c r="BE164"/>
  <c r="BI163"/>
  <c r="BH163"/>
  <c r="BG163"/>
  <c r="BF163"/>
  <c r="T163"/>
  <c r="R163"/>
  <c r="P163"/>
  <c r="BK163"/>
  <c r="J163"/>
  <c r="BE163"/>
  <c r="BI161"/>
  <c r="BH161"/>
  <c r="BG161"/>
  <c r="BF161"/>
  <c r="T161"/>
  <c r="R161"/>
  <c r="P161"/>
  <c r="BK161"/>
  <c r="J161"/>
  <c r="BE161"/>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3"/>
  <c r="BH153"/>
  <c r="BG153"/>
  <c r="BF153"/>
  <c r="T153"/>
  <c r="R153"/>
  <c r="P153"/>
  <c r="BK153"/>
  <c r="J153"/>
  <c r="BE153"/>
  <c r="BI151"/>
  <c r="BH151"/>
  <c r="BG151"/>
  <c r="BF151"/>
  <c r="T151"/>
  <c r="R151"/>
  <c r="P151"/>
  <c r="BK151"/>
  <c r="J151"/>
  <c r="BE151"/>
  <c r="BI150"/>
  <c r="BH150"/>
  <c r="BG150"/>
  <c r="BF150"/>
  <c r="T150"/>
  <c r="R150"/>
  <c r="P150"/>
  <c r="BK150"/>
  <c r="J150"/>
  <c r="BE150"/>
  <c r="BI148"/>
  <c r="BH148"/>
  <c r="BG148"/>
  <c r="BF148"/>
  <c r="T148"/>
  <c r="R148"/>
  <c r="P148"/>
  <c r="BK148"/>
  <c r="J148"/>
  <c r="BE148"/>
  <c r="BI146"/>
  <c r="BH146"/>
  <c r="BG146"/>
  <c r="BF146"/>
  <c r="T146"/>
  <c r="R146"/>
  <c r="P146"/>
  <c r="BK146"/>
  <c r="J146"/>
  <c r="BE146"/>
  <c r="BI145"/>
  <c r="BH145"/>
  <c r="BG145"/>
  <c r="BF145"/>
  <c r="T145"/>
  <c r="R145"/>
  <c r="P145"/>
  <c r="BK145"/>
  <c r="J145"/>
  <c r="BE145"/>
  <c r="BI143"/>
  <c r="BH143"/>
  <c r="BG143"/>
  <c r="BF143"/>
  <c r="T143"/>
  <c r="R143"/>
  <c r="P143"/>
  <c r="BK143"/>
  <c r="J143"/>
  <c r="BE143"/>
  <c r="BI142"/>
  <c r="BH142"/>
  <c r="BG142"/>
  <c r="BF142"/>
  <c r="T142"/>
  <c r="R142"/>
  <c r="P142"/>
  <c r="BK142"/>
  <c r="J142"/>
  <c r="BE142"/>
  <c r="BI140"/>
  <c r="BH140"/>
  <c r="BG140"/>
  <c r="BF140"/>
  <c r="T140"/>
  <c r="R140"/>
  <c r="P140"/>
  <c r="BK140"/>
  <c r="J140"/>
  <c r="BE140"/>
  <c r="BI138"/>
  <c r="BH138"/>
  <c r="BG138"/>
  <c r="BF138"/>
  <c r="T138"/>
  <c r="R138"/>
  <c r="P138"/>
  <c r="BK138"/>
  <c r="J138"/>
  <c r="BE138"/>
  <c r="BI137"/>
  <c r="BH137"/>
  <c r="BG137"/>
  <c r="BF137"/>
  <c r="T137"/>
  <c r="R137"/>
  <c r="P137"/>
  <c r="BK137"/>
  <c r="J137"/>
  <c r="BE137"/>
  <c r="BI135"/>
  <c r="BH135"/>
  <c r="BG135"/>
  <c r="BF135"/>
  <c r="T135"/>
  <c r="R135"/>
  <c r="P135"/>
  <c r="BK135"/>
  <c r="J135"/>
  <c r="BE135"/>
  <c r="BI133"/>
  <c r="BH133"/>
  <c r="BG133"/>
  <c r="BF133"/>
  <c r="T133"/>
  <c r="R133"/>
  <c r="P133"/>
  <c r="BK133"/>
  <c r="J133"/>
  <c r="BE133"/>
  <c r="BI132"/>
  <c r="BH132"/>
  <c r="BG132"/>
  <c r="BF132"/>
  <c r="T132"/>
  <c r="R132"/>
  <c r="P132"/>
  <c r="BK132"/>
  <c r="J132"/>
  <c r="BE132"/>
  <c r="BI130"/>
  <c r="BH130"/>
  <c r="BG130"/>
  <c r="BF130"/>
  <c r="T130"/>
  <c r="R130"/>
  <c r="P130"/>
  <c r="BK130"/>
  <c r="J130"/>
  <c r="BE130"/>
  <c r="BI128"/>
  <c r="BH128"/>
  <c r="BG128"/>
  <c r="BF128"/>
  <c r="T128"/>
  <c r="R128"/>
  <c r="P128"/>
  <c r="BK128"/>
  <c r="J128"/>
  <c r="BE128"/>
  <c r="BI127"/>
  <c r="BH127"/>
  <c r="BG127"/>
  <c r="BF127"/>
  <c r="T127"/>
  <c r="R127"/>
  <c r="P127"/>
  <c r="BK127"/>
  <c r="J127"/>
  <c r="BE127"/>
  <c r="BI125"/>
  <c r="BH125"/>
  <c r="BG125"/>
  <c r="BF125"/>
  <c r="T125"/>
  <c r="R125"/>
  <c r="P125"/>
  <c r="BK125"/>
  <c r="J125"/>
  <c r="BE125"/>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T112"/>
  <c r="T111"/>
  <c r="R113"/>
  <c r="R112"/>
  <c r="R111"/>
  <c r="P113"/>
  <c r="P112"/>
  <c r="P111"/>
  <c r="BK113"/>
  <c r="BK112"/>
  <c r="J112"/>
  <c r="BK111"/>
  <c r="J111"/>
  <c r="J113"/>
  <c r="BE113"/>
  <c r="J67"/>
  <c r="J66"/>
  <c r="BI109"/>
  <c r="BH109"/>
  <c r="BG109"/>
  <c r="BF109"/>
  <c r="T109"/>
  <c r="T108"/>
  <c r="R109"/>
  <c r="R108"/>
  <c r="P109"/>
  <c r="P108"/>
  <c r="BK109"/>
  <c r="BK108"/>
  <c r="J108"/>
  <c r="J109"/>
  <c r="BE109"/>
  <c r="J65"/>
  <c r="BI106"/>
  <c r="BH106"/>
  <c r="BG106"/>
  <c r="BF106"/>
  <c r="T106"/>
  <c r="R106"/>
  <c r="P106"/>
  <c r="BK106"/>
  <c r="J106"/>
  <c r="BE106"/>
  <c r="BI103"/>
  <c r="BH103"/>
  <c r="BG103"/>
  <c r="BF103"/>
  <c r="T103"/>
  <c r="R103"/>
  <c r="P103"/>
  <c r="BK103"/>
  <c r="J103"/>
  <c r="BE103"/>
  <c r="BI101"/>
  <c r="BH101"/>
  <c r="BG101"/>
  <c r="BF101"/>
  <c r="T101"/>
  <c r="T100"/>
  <c r="R101"/>
  <c r="R100"/>
  <c r="P101"/>
  <c r="P100"/>
  <c r="BK101"/>
  <c r="BK100"/>
  <c r="J100"/>
  <c r="J101"/>
  <c r="BE101"/>
  <c r="J64"/>
  <c r="BI99"/>
  <c r="BH99"/>
  <c r="BG99"/>
  <c r="BF99"/>
  <c r="T99"/>
  <c r="R99"/>
  <c r="P99"/>
  <c r="BK99"/>
  <c r="J99"/>
  <c r="BE99"/>
  <c r="BI98"/>
  <c r="BH98"/>
  <c r="BG98"/>
  <c r="BF98"/>
  <c r="T98"/>
  <c r="R98"/>
  <c r="P98"/>
  <c r="BK98"/>
  <c r="J98"/>
  <c r="BE98"/>
  <c r="BI97"/>
  <c r="BH97"/>
  <c r="BG97"/>
  <c r="BF97"/>
  <c r="T97"/>
  <c r="R97"/>
  <c r="P97"/>
  <c r="BK97"/>
  <c r="J97"/>
  <c r="BE97"/>
  <c r="BI96"/>
  <c r="BH96"/>
  <c r="BG96"/>
  <c r="BF96"/>
  <c r="T96"/>
  <c r="T95"/>
  <c r="R96"/>
  <c r="R95"/>
  <c r="P96"/>
  <c r="P95"/>
  <c r="BK96"/>
  <c r="BK95"/>
  <c r="J95"/>
  <c r="J96"/>
  <c r="BE96"/>
  <c r="J63"/>
  <c r="BI93"/>
  <c r="F36"/>
  <c i="1" r="BD57"/>
  <c i="6" r="BH93"/>
  <c r="F35"/>
  <c i="1" r="BC57"/>
  <c i="6" r="BG93"/>
  <c r="F34"/>
  <c i="1" r="BB57"/>
  <c i="6" r="BF93"/>
  <c r="J33"/>
  <c i="1" r="AW57"/>
  <c i="6" r="F33"/>
  <c i="1" r="BA57"/>
  <c i="6" r="T93"/>
  <c r="T92"/>
  <c r="T91"/>
  <c r="T90"/>
  <c r="R93"/>
  <c r="R92"/>
  <c r="R91"/>
  <c r="R90"/>
  <c r="P93"/>
  <c r="P92"/>
  <c r="P91"/>
  <c r="P90"/>
  <c i="1" r="AU57"/>
  <c i="6" r="BK93"/>
  <c r="BK92"/>
  <c r="J92"/>
  <c r="BK91"/>
  <c r="J91"/>
  <c r="BK90"/>
  <c r="J90"/>
  <c r="J60"/>
  <c r="J29"/>
  <c i="1" r="AG57"/>
  <c i="6" r="J93"/>
  <c r="BE93"/>
  <c r="J32"/>
  <c i="1" r="AV57"/>
  <c i="6" r="F32"/>
  <c i="1" r="AZ57"/>
  <c i="6" r="J62"/>
  <c r="J61"/>
  <c r="J86"/>
  <c r="F86"/>
  <c r="F84"/>
  <c r="E82"/>
  <c r="J55"/>
  <c r="F55"/>
  <c r="F53"/>
  <c r="E51"/>
  <c r="J38"/>
  <c r="J20"/>
  <c r="E20"/>
  <c r="F87"/>
  <c r="F56"/>
  <c r="J19"/>
  <c r="J14"/>
  <c r="J84"/>
  <c r="J53"/>
  <c r="E7"/>
  <c r="E78"/>
  <c r="E47"/>
  <c i="1" r="AY56"/>
  <c r="AX56"/>
  <c i="5" r="BI438"/>
  <c r="BH438"/>
  <c r="BG438"/>
  <c r="BF438"/>
  <c r="T438"/>
  <c r="R438"/>
  <c r="P438"/>
  <c r="BK438"/>
  <c r="J438"/>
  <c r="BE438"/>
  <c r="BI436"/>
  <c r="BH436"/>
  <c r="BG436"/>
  <c r="BF436"/>
  <c r="T436"/>
  <c r="R436"/>
  <c r="P436"/>
  <c r="BK436"/>
  <c r="J436"/>
  <c r="BE436"/>
  <c r="BI434"/>
  <c r="BH434"/>
  <c r="BG434"/>
  <c r="BF434"/>
  <c r="T434"/>
  <c r="R434"/>
  <c r="P434"/>
  <c r="BK434"/>
  <c r="J434"/>
  <c r="BE434"/>
  <c r="BI432"/>
  <c r="BH432"/>
  <c r="BG432"/>
  <c r="BF432"/>
  <c r="T432"/>
  <c r="T431"/>
  <c r="R432"/>
  <c r="R431"/>
  <c r="P432"/>
  <c r="P431"/>
  <c r="BK432"/>
  <c r="BK431"/>
  <c r="J431"/>
  <c r="J432"/>
  <c r="BE432"/>
  <c r="J72"/>
  <c r="BI428"/>
  <c r="BH428"/>
  <c r="BG428"/>
  <c r="BF428"/>
  <c r="T428"/>
  <c r="R428"/>
  <c r="P428"/>
  <c r="BK428"/>
  <c r="J428"/>
  <c r="BE428"/>
  <c r="BI427"/>
  <c r="BH427"/>
  <c r="BG427"/>
  <c r="BF427"/>
  <c r="T427"/>
  <c r="R427"/>
  <c r="P427"/>
  <c r="BK427"/>
  <c r="J427"/>
  <c r="BE427"/>
  <c r="BI426"/>
  <c r="BH426"/>
  <c r="BG426"/>
  <c r="BF426"/>
  <c r="T426"/>
  <c r="T425"/>
  <c r="R426"/>
  <c r="R425"/>
  <c r="P426"/>
  <c r="P425"/>
  <c r="BK426"/>
  <c r="BK425"/>
  <c r="J425"/>
  <c r="J426"/>
  <c r="BE426"/>
  <c r="J71"/>
  <c r="BI423"/>
  <c r="BH423"/>
  <c r="BG423"/>
  <c r="BF423"/>
  <c r="T423"/>
  <c r="R423"/>
  <c r="P423"/>
  <c r="BK423"/>
  <c r="J423"/>
  <c r="BE423"/>
  <c r="BI421"/>
  <c r="BH421"/>
  <c r="BG421"/>
  <c r="BF421"/>
  <c r="T421"/>
  <c r="R421"/>
  <c r="P421"/>
  <c r="BK421"/>
  <c r="J421"/>
  <c r="BE421"/>
  <c r="BI418"/>
  <c r="BH418"/>
  <c r="BG418"/>
  <c r="BF418"/>
  <c r="T418"/>
  <c r="T417"/>
  <c r="R418"/>
  <c r="R417"/>
  <c r="P418"/>
  <c r="P417"/>
  <c r="BK418"/>
  <c r="BK417"/>
  <c r="J417"/>
  <c r="J418"/>
  <c r="BE418"/>
  <c r="J70"/>
  <c r="BI415"/>
  <c r="BH415"/>
  <c r="BG415"/>
  <c r="BF415"/>
  <c r="T415"/>
  <c r="R415"/>
  <c r="P415"/>
  <c r="BK415"/>
  <c r="J415"/>
  <c r="BE415"/>
  <c r="BI413"/>
  <c r="BH413"/>
  <c r="BG413"/>
  <c r="BF413"/>
  <c r="T413"/>
  <c r="R413"/>
  <c r="P413"/>
  <c r="BK413"/>
  <c r="J413"/>
  <c r="BE413"/>
  <c r="BI410"/>
  <c r="BH410"/>
  <c r="BG410"/>
  <c r="BF410"/>
  <c r="T410"/>
  <c r="R410"/>
  <c r="P410"/>
  <c r="BK410"/>
  <c r="J410"/>
  <c r="BE410"/>
  <c r="BI407"/>
  <c r="BH407"/>
  <c r="BG407"/>
  <c r="BF407"/>
  <c r="T407"/>
  <c r="R407"/>
  <c r="P407"/>
  <c r="BK407"/>
  <c r="J407"/>
  <c r="BE407"/>
  <c r="BI404"/>
  <c r="BH404"/>
  <c r="BG404"/>
  <c r="BF404"/>
  <c r="T404"/>
  <c r="R404"/>
  <c r="P404"/>
  <c r="BK404"/>
  <c r="J404"/>
  <c r="BE404"/>
  <c r="BI401"/>
  <c r="BH401"/>
  <c r="BG401"/>
  <c r="BF401"/>
  <c r="T401"/>
  <c r="R401"/>
  <c r="P401"/>
  <c r="BK401"/>
  <c r="J401"/>
  <c r="BE401"/>
  <c r="BI398"/>
  <c r="BH398"/>
  <c r="BG398"/>
  <c r="BF398"/>
  <c r="T398"/>
  <c r="R398"/>
  <c r="P398"/>
  <c r="BK398"/>
  <c r="J398"/>
  <c r="BE398"/>
  <c r="BI395"/>
  <c r="BH395"/>
  <c r="BG395"/>
  <c r="BF395"/>
  <c r="T395"/>
  <c r="R395"/>
  <c r="P395"/>
  <c r="BK395"/>
  <c r="J395"/>
  <c r="BE395"/>
  <c r="BI393"/>
  <c r="BH393"/>
  <c r="BG393"/>
  <c r="BF393"/>
  <c r="T393"/>
  <c r="R393"/>
  <c r="P393"/>
  <c r="BK393"/>
  <c r="J393"/>
  <c r="BE393"/>
  <c r="BI391"/>
  <c r="BH391"/>
  <c r="BG391"/>
  <c r="BF391"/>
  <c r="T391"/>
  <c r="R391"/>
  <c r="P391"/>
  <c r="BK391"/>
  <c r="J391"/>
  <c r="BE391"/>
  <c r="BI389"/>
  <c r="BH389"/>
  <c r="BG389"/>
  <c r="BF389"/>
  <c r="T389"/>
  <c r="R389"/>
  <c r="P389"/>
  <c r="BK389"/>
  <c r="J389"/>
  <c r="BE389"/>
  <c r="BI387"/>
  <c r="BH387"/>
  <c r="BG387"/>
  <c r="BF387"/>
  <c r="T387"/>
  <c r="R387"/>
  <c r="P387"/>
  <c r="BK387"/>
  <c r="J387"/>
  <c r="BE387"/>
  <c r="BI385"/>
  <c r="BH385"/>
  <c r="BG385"/>
  <c r="BF385"/>
  <c r="T385"/>
  <c r="R385"/>
  <c r="P385"/>
  <c r="BK385"/>
  <c r="J385"/>
  <c r="BE385"/>
  <c r="BI383"/>
  <c r="BH383"/>
  <c r="BG383"/>
  <c r="BF383"/>
  <c r="T383"/>
  <c r="R383"/>
  <c r="P383"/>
  <c r="BK383"/>
  <c r="J383"/>
  <c r="BE383"/>
  <c r="BI381"/>
  <c r="BH381"/>
  <c r="BG381"/>
  <c r="BF381"/>
  <c r="T381"/>
  <c r="R381"/>
  <c r="P381"/>
  <c r="BK381"/>
  <c r="J381"/>
  <c r="BE381"/>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R373"/>
  <c r="P373"/>
  <c r="BK373"/>
  <c r="J373"/>
  <c r="BE373"/>
  <c r="BI372"/>
  <c r="BH372"/>
  <c r="BG372"/>
  <c r="BF372"/>
  <c r="T372"/>
  <c r="R372"/>
  <c r="P372"/>
  <c r="BK372"/>
  <c r="J372"/>
  <c r="BE372"/>
  <c r="BI370"/>
  <c r="BH370"/>
  <c r="BG370"/>
  <c r="BF370"/>
  <c r="T370"/>
  <c r="R370"/>
  <c r="P370"/>
  <c r="BK370"/>
  <c r="J370"/>
  <c r="BE370"/>
  <c r="BI369"/>
  <c r="BH369"/>
  <c r="BG369"/>
  <c r="BF369"/>
  <c r="T369"/>
  <c r="R369"/>
  <c r="P369"/>
  <c r="BK369"/>
  <c r="J369"/>
  <c r="BE369"/>
  <c r="BI367"/>
  <c r="BH367"/>
  <c r="BG367"/>
  <c r="BF367"/>
  <c r="T367"/>
  <c r="R367"/>
  <c r="P367"/>
  <c r="BK367"/>
  <c r="J367"/>
  <c r="BE367"/>
  <c r="BI366"/>
  <c r="BH366"/>
  <c r="BG366"/>
  <c r="BF366"/>
  <c r="T366"/>
  <c r="R366"/>
  <c r="P366"/>
  <c r="BK366"/>
  <c r="J366"/>
  <c r="BE366"/>
  <c r="BI364"/>
  <c r="BH364"/>
  <c r="BG364"/>
  <c r="BF364"/>
  <c r="T364"/>
  <c r="R364"/>
  <c r="P364"/>
  <c r="BK364"/>
  <c r="J364"/>
  <c r="BE364"/>
  <c r="BI363"/>
  <c r="BH363"/>
  <c r="BG363"/>
  <c r="BF363"/>
  <c r="T363"/>
  <c r="R363"/>
  <c r="P363"/>
  <c r="BK363"/>
  <c r="J363"/>
  <c r="BE363"/>
  <c r="BI361"/>
  <c r="BH361"/>
  <c r="BG361"/>
  <c r="BF361"/>
  <c r="T361"/>
  <c r="R361"/>
  <c r="P361"/>
  <c r="BK361"/>
  <c r="J361"/>
  <c r="BE361"/>
  <c r="BI360"/>
  <c r="BH360"/>
  <c r="BG360"/>
  <c r="BF360"/>
  <c r="T360"/>
  <c r="R360"/>
  <c r="P360"/>
  <c r="BK360"/>
  <c r="J360"/>
  <c r="BE360"/>
  <c r="BI358"/>
  <c r="BH358"/>
  <c r="BG358"/>
  <c r="BF358"/>
  <c r="T358"/>
  <c r="R358"/>
  <c r="P358"/>
  <c r="BK358"/>
  <c r="J358"/>
  <c r="BE358"/>
  <c r="BI357"/>
  <c r="BH357"/>
  <c r="BG357"/>
  <c r="BF357"/>
  <c r="T357"/>
  <c r="R357"/>
  <c r="P357"/>
  <c r="BK357"/>
  <c r="J357"/>
  <c r="BE357"/>
  <c r="BI355"/>
  <c r="BH355"/>
  <c r="BG355"/>
  <c r="BF355"/>
  <c r="T355"/>
  <c r="R355"/>
  <c r="P355"/>
  <c r="BK355"/>
  <c r="J355"/>
  <c r="BE355"/>
  <c r="BI354"/>
  <c r="BH354"/>
  <c r="BG354"/>
  <c r="BF354"/>
  <c r="T354"/>
  <c r="R354"/>
  <c r="P354"/>
  <c r="BK354"/>
  <c r="J354"/>
  <c r="BE354"/>
  <c r="BI352"/>
  <c r="BH352"/>
  <c r="BG352"/>
  <c r="BF352"/>
  <c r="T352"/>
  <c r="R352"/>
  <c r="P352"/>
  <c r="BK352"/>
  <c r="J352"/>
  <c r="BE352"/>
  <c r="BI350"/>
  <c r="BH350"/>
  <c r="BG350"/>
  <c r="BF350"/>
  <c r="T350"/>
  <c r="R350"/>
  <c r="P350"/>
  <c r="BK350"/>
  <c r="J350"/>
  <c r="BE350"/>
  <c r="BI349"/>
  <c r="BH349"/>
  <c r="BG349"/>
  <c r="BF349"/>
  <c r="T349"/>
  <c r="R349"/>
  <c r="P349"/>
  <c r="BK349"/>
  <c r="J349"/>
  <c r="BE349"/>
  <c r="BI347"/>
  <c r="BH347"/>
  <c r="BG347"/>
  <c r="BF347"/>
  <c r="T347"/>
  <c r="R347"/>
  <c r="P347"/>
  <c r="BK347"/>
  <c r="J347"/>
  <c r="BE347"/>
  <c r="BI346"/>
  <c r="BH346"/>
  <c r="BG346"/>
  <c r="BF346"/>
  <c r="T346"/>
  <c r="R346"/>
  <c r="P346"/>
  <c r="BK346"/>
  <c r="J346"/>
  <c r="BE346"/>
  <c r="BI344"/>
  <c r="BH344"/>
  <c r="BG344"/>
  <c r="BF344"/>
  <c r="T344"/>
  <c r="R344"/>
  <c r="P344"/>
  <c r="BK344"/>
  <c r="J344"/>
  <c r="BE344"/>
  <c r="BI343"/>
  <c r="BH343"/>
  <c r="BG343"/>
  <c r="BF343"/>
  <c r="T343"/>
  <c r="R343"/>
  <c r="P343"/>
  <c r="BK343"/>
  <c r="J343"/>
  <c r="BE343"/>
  <c r="BI341"/>
  <c r="BH341"/>
  <c r="BG341"/>
  <c r="BF341"/>
  <c r="T341"/>
  <c r="R341"/>
  <c r="P341"/>
  <c r="BK341"/>
  <c r="J341"/>
  <c r="BE341"/>
  <c r="BI340"/>
  <c r="BH340"/>
  <c r="BG340"/>
  <c r="BF340"/>
  <c r="T340"/>
  <c r="R340"/>
  <c r="P340"/>
  <c r="BK340"/>
  <c r="J340"/>
  <c r="BE340"/>
  <c r="BI338"/>
  <c r="BH338"/>
  <c r="BG338"/>
  <c r="BF338"/>
  <c r="T338"/>
  <c r="R338"/>
  <c r="P338"/>
  <c r="BK338"/>
  <c r="J338"/>
  <c r="BE338"/>
  <c r="BI337"/>
  <c r="BH337"/>
  <c r="BG337"/>
  <c r="BF337"/>
  <c r="T337"/>
  <c r="R337"/>
  <c r="P337"/>
  <c r="BK337"/>
  <c r="J337"/>
  <c r="BE337"/>
  <c r="BI335"/>
  <c r="BH335"/>
  <c r="BG335"/>
  <c r="BF335"/>
  <c r="T335"/>
  <c r="R335"/>
  <c r="P335"/>
  <c r="BK335"/>
  <c r="J335"/>
  <c r="BE335"/>
  <c r="BI334"/>
  <c r="BH334"/>
  <c r="BG334"/>
  <c r="BF334"/>
  <c r="T334"/>
  <c r="R334"/>
  <c r="P334"/>
  <c r="BK334"/>
  <c r="J334"/>
  <c r="BE334"/>
  <c r="BI332"/>
  <c r="BH332"/>
  <c r="BG332"/>
  <c r="BF332"/>
  <c r="T332"/>
  <c r="R332"/>
  <c r="P332"/>
  <c r="BK332"/>
  <c r="J332"/>
  <c r="BE332"/>
  <c r="BI331"/>
  <c r="BH331"/>
  <c r="BG331"/>
  <c r="BF331"/>
  <c r="T331"/>
  <c r="R331"/>
  <c r="P331"/>
  <c r="BK331"/>
  <c r="J331"/>
  <c r="BE331"/>
  <c r="BI329"/>
  <c r="BH329"/>
  <c r="BG329"/>
  <c r="BF329"/>
  <c r="T329"/>
  <c r="R329"/>
  <c r="P329"/>
  <c r="BK329"/>
  <c r="J329"/>
  <c r="BE329"/>
  <c r="BI328"/>
  <c r="BH328"/>
  <c r="BG328"/>
  <c r="BF328"/>
  <c r="T328"/>
  <c r="R328"/>
  <c r="P328"/>
  <c r="BK328"/>
  <c r="J328"/>
  <c r="BE328"/>
  <c r="BI326"/>
  <c r="BH326"/>
  <c r="BG326"/>
  <c r="BF326"/>
  <c r="T326"/>
  <c r="R326"/>
  <c r="P326"/>
  <c r="BK326"/>
  <c r="J326"/>
  <c r="BE326"/>
  <c r="BI325"/>
  <c r="BH325"/>
  <c r="BG325"/>
  <c r="BF325"/>
  <c r="T325"/>
  <c r="R325"/>
  <c r="P325"/>
  <c r="BK325"/>
  <c r="J325"/>
  <c r="BE325"/>
  <c r="BI323"/>
  <c r="BH323"/>
  <c r="BG323"/>
  <c r="BF323"/>
  <c r="T323"/>
  <c r="R323"/>
  <c r="P323"/>
  <c r="BK323"/>
  <c r="J323"/>
  <c r="BE323"/>
  <c r="BI322"/>
  <c r="BH322"/>
  <c r="BG322"/>
  <c r="BF322"/>
  <c r="T322"/>
  <c r="R322"/>
  <c r="P322"/>
  <c r="BK322"/>
  <c r="J322"/>
  <c r="BE322"/>
  <c r="BI320"/>
  <c r="BH320"/>
  <c r="BG320"/>
  <c r="BF320"/>
  <c r="T320"/>
  <c r="R320"/>
  <c r="P320"/>
  <c r="BK320"/>
  <c r="J320"/>
  <c r="BE320"/>
  <c r="BI319"/>
  <c r="BH319"/>
  <c r="BG319"/>
  <c r="BF319"/>
  <c r="T319"/>
  <c r="R319"/>
  <c r="P319"/>
  <c r="BK319"/>
  <c r="J319"/>
  <c r="BE319"/>
  <c r="BI317"/>
  <c r="BH317"/>
  <c r="BG317"/>
  <c r="BF317"/>
  <c r="T317"/>
  <c r="R317"/>
  <c r="P317"/>
  <c r="BK317"/>
  <c r="J317"/>
  <c r="BE317"/>
  <c r="BI316"/>
  <c r="BH316"/>
  <c r="BG316"/>
  <c r="BF316"/>
  <c r="T316"/>
  <c r="R316"/>
  <c r="P316"/>
  <c r="BK316"/>
  <c r="J316"/>
  <c r="BE316"/>
  <c r="BI314"/>
  <c r="BH314"/>
  <c r="BG314"/>
  <c r="BF314"/>
  <c r="T314"/>
  <c r="R314"/>
  <c r="P314"/>
  <c r="BK314"/>
  <c r="J314"/>
  <c r="BE314"/>
  <c r="BI313"/>
  <c r="BH313"/>
  <c r="BG313"/>
  <c r="BF313"/>
  <c r="T313"/>
  <c r="R313"/>
  <c r="P313"/>
  <c r="BK313"/>
  <c r="J313"/>
  <c r="BE313"/>
  <c r="BI311"/>
  <c r="BH311"/>
  <c r="BG311"/>
  <c r="BF311"/>
  <c r="T311"/>
  <c r="R311"/>
  <c r="P311"/>
  <c r="BK311"/>
  <c r="J311"/>
  <c r="BE311"/>
  <c r="BI310"/>
  <c r="BH310"/>
  <c r="BG310"/>
  <c r="BF310"/>
  <c r="T310"/>
  <c r="R310"/>
  <c r="P310"/>
  <c r="BK310"/>
  <c r="J310"/>
  <c r="BE310"/>
  <c r="BI308"/>
  <c r="BH308"/>
  <c r="BG308"/>
  <c r="BF308"/>
  <c r="T308"/>
  <c r="R308"/>
  <c r="P308"/>
  <c r="BK308"/>
  <c r="J308"/>
  <c r="BE308"/>
  <c r="BI307"/>
  <c r="BH307"/>
  <c r="BG307"/>
  <c r="BF307"/>
  <c r="T307"/>
  <c r="R307"/>
  <c r="P307"/>
  <c r="BK307"/>
  <c r="J307"/>
  <c r="BE307"/>
  <c r="BI305"/>
  <c r="BH305"/>
  <c r="BG305"/>
  <c r="BF305"/>
  <c r="T305"/>
  <c r="R305"/>
  <c r="P305"/>
  <c r="BK305"/>
  <c r="J305"/>
  <c r="BE305"/>
  <c r="BI304"/>
  <c r="BH304"/>
  <c r="BG304"/>
  <c r="BF304"/>
  <c r="T304"/>
  <c r="R304"/>
  <c r="P304"/>
  <c r="BK304"/>
  <c r="J304"/>
  <c r="BE304"/>
  <c r="BI302"/>
  <c r="BH302"/>
  <c r="BG302"/>
  <c r="BF302"/>
  <c r="T302"/>
  <c r="R302"/>
  <c r="P302"/>
  <c r="BK302"/>
  <c r="J302"/>
  <c r="BE302"/>
  <c r="BI301"/>
  <c r="BH301"/>
  <c r="BG301"/>
  <c r="BF301"/>
  <c r="T301"/>
  <c r="R301"/>
  <c r="P301"/>
  <c r="BK301"/>
  <c r="J301"/>
  <c r="BE301"/>
  <c r="BI299"/>
  <c r="BH299"/>
  <c r="BG299"/>
  <c r="BF299"/>
  <c r="T299"/>
  <c r="R299"/>
  <c r="P299"/>
  <c r="BK299"/>
  <c r="J299"/>
  <c r="BE299"/>
  <c r="BI298"/>
  <c r="BH298"/>
  <c r="BG298"/>
  <c r="BF298"/>
  <c r="T298"/>
  <c r="R298"/>
  <c r="P298"/>
  <c r="BK298"/>
  <c r="J298"/>
  <c r="BE298"/>
  <c r="BI296"/>
  <c r="BH296"/>
  <c r="BG296"/>
  <c r="BF296"/>
  <c r="T296"/>
  <c r="R296"/>
  <c r="P296"/>
  <c r="BK296"/>
  <c r="J296"/>
  <c r="BE296"/>
  <c r="BI295"/>
  <c r="BH295"/>
  <c r="BG295"/>
  <c r="BF295"/>
  <c r="T295"/>
  <c r="R295"/>
  <c r="P295"/>
  <c r="BK295"/>
  <c r="J295"/>
  <c r="BE295"/>
  <c r="BI293"/>
  <c r="BH293"/>
  <c r="BG293"/>
  <c r="BF293"/>
  <c r="T293"/>
  <c r="R293"/>
  <c r="P293"/>
  <c r="BK293"/>
  <c r="J293"/>
  <c r="BE293"/>
  <c r="BI292"/>
  <c r="BH292"/>
  <c r="BG292"/>
  <c r="BF292"/>
  <c r="T292"/>
  <c r="R292"/>
  <c r="P292"/>
  <c r="BK292"/>
  <c r="J292"/>
  <c r="BE292"/>
  <c r="BI290"/>
  <c r="BH290"/>
  <c r="BG290"/>
  <c r="BF290"/>
  <c r="T290"/>
  <c r="R290"/>
  <c r="P290"/>
  <c r="BK290"/>
  <c r="J290"/>
  <c r="BE290"/>
  <c r="BI289"/>
  <c r="BH289"/>
  <c r="BG289"/>
  <c r="BF289"/>
  <c r="T289"/>
  <c r="R289"/>
  <c r="P289"/>
  <c r="BK289"/>
  <c r="J289"/>
  <c r="BE289"/>
  <c r="BI287"/>
  <c r="BH287"/>
  <c r="BG287"/>
  <c r="BF287"/>
  <c r="T287"/>
  <c r="R287"/>
  <c r="P287"/>
  <c r="BK287"/>
  <c r="J287"/>
  <c r="BE287"/>
  <c r="BI286"/>
  <c r="BH286"/>
  <c r="BG286"/>
  <c r="BF286"/>
  <c r="T286"/>
  <c r="R286"/>
  <c r="P286"/>
  <c r="BK286"/>
  <c r="J286"/>
  <c r="BE286"/>
  <c r="BI284"/>
  <c r="BH284"/>
  <c r="BG284"/>
  <c r="BF284"/>
  <c r="T284"/>
  <c r="R284"/>
  <c r="P284"/>
  <c r="BK284"/>
  <c r="J284"/>
  <c r="BE284"/>
  <c r="BI283"/>
  <c r="BH283"/>
  <c r="BG283"/>
  <c r="BF283"/>
  <c r="T283"/>
  <c r="R283"/>
  <c r="P283"/>
  <c r="BK283"/>
  <c r="J283"/>
  <c r="BE283"/>
  <c r="BI281"/>
  <c r="BH281"/>
  <c r="BG281"/>
  <c r="BF281"/>
  <c r="T281"/>
  <c r="R281"/>
  <c r="P281"/>
  <c r="BK281"/>
  <c r="J281"/>
  <c r="BE281"/>
  <c r="BI280"/>
  <c r="BH280"/>
  <c r="BG280"/>
  <c r="BF280"/>
  <c r="T280"/>
  <c r="R280"/>
  <c r="P280"/>
  <c r="BK280"/>
  <c r="J280"/>
  <c r="BE280"/>
  <c r="BI278"/>
  <c r="BH278"/>
  <c r="BG278"/>
  <c r="BF278"/>
  <c r="T278"/>
  <c r="R278"/>
  <c r="P278"/>
  <c r="BK278"/>
  <c r="J278"/>
  <c r="BE278"/>
  <c r="BI277"/>
  <c r="BH277"/>
  <c r="BG277"/>
  <c r="BF277"/>
  <c r="T277"/>
  <c r="R277"/>
  <c r="P277"/>
  <c r="BK277"/>
  <c r="J277"/>
  <c r="BE277"/>
  <c r="BI275"/>
  <c r="BH275"/>
  <c r="BG275"/>
  <c r="BF275"/>
  <c r="T275"/>
  <c r="R275"/>
  <c r="P275"/>
  <c r="BK275"/>
  <c r="J275"/>
  <c r="BE275"/>
  <c r="BI274"/>
  <c r="BH274"/>
  <c r="BG274"/>
  <c r="BF274"/>
  <c r="T274"/>
  <c r="R274"/>
  <c r="P274"/>
  <c r="BK274"/>
  <c r="J274"/>
  <c r="BE274"/>
  <c r="BI272"/>
  <c r="BH272"/>
  <c r="BG272"/>
  <c r="BF272"/>
  <c r="T272"/>
  <c r="R272"/>
  <c r="P272"/>
  <c r="BK272"/>
  <c r="J272"/>
  <c r="BE272"/>
  <c r="BI271"/>
  <c r="BH271"/>
  <c r="BG271"/>
  <c r="BF271"/>
  <c r="T271"/>
  <c r="R271"/>
  <c r="P271"/>
  <c r="BK271"/>
  <c r="J271"/>
  <c r="BE271"/>
  <c r="BI269"/>
  <c r="BH269"/>
  <c r="BG269"/>
  <c r="BF269"/>
  <c r="T269"/>
  <c r="R269"/>
  <c r="P269"/>
  <c r="BK269"/>
  <c r="J269"/>
  <c r="BE269"/>
  <c r="BI268"/>
  <c r="BH268"/>
  <c r="BG268"/>
  <c r="BF268"/>
  <c r="T268"/>
  <c r="R268"/>
  <c r="P268"/>
  <c r="BK268"/>
  <c r="J268"/>
  <c r="BE268"/>
  <c r="BI266"/>
  <c r="BH266"/>
  <c r="BG266"/>
  <c r="BF266"/>
  <c r="T266"/>
  <c r="R266"/>
  <c r="P266"/>
  <c r="BK266"/>
  <c r="J266"/>
  <c r="BE266"/>
  <c r="BI265"/>
  <c r="BH265"/>
  <c r="BG265"/>
  <c r="BF265"/>
  <c r="T265"/>
  <c r="R265"/>
  <c r="P265"/>
  <c r="BK265"/>
  <c r="J265"/>
  <c r="BE265"/>
  <c r="BI263"/>
  <c r="BH263"/>
  <c r="BG263"/>
  <c r="BF263"/>
  <c r="T263"/>
  <c r="R263"/>
  <c r="P263"/>
  <c r="BK263"/>
  <c r="J263"/>
  <c r="BE263"/>
  <c r="BI262"/>
  <c r="BH262"/>
  <c r="BG262"/>
  <c r="BF262"/>
  <c r="T262"/>
  <c r="R262"/>
  <c r="P262"/>
  <c r="BK262"/>
  <c r="J262"/>
  <c r="BE262"/>
  <c r="BI260"/>
  <c r="BH260"/>
  <c r="BG260"/>
  <c r="BF260"/>
  <c r="T260"/>
  <c r="R260"/>
  <c r="P260"/>
  <c r="BK260"/>
  <c r="J260"/>
  <c r="BE260"/>
  <c r="BI259"/>
  <c r="BH259"/>
  <c r="BG259"/>
  <c r="BF259"/>
  <c r="T259"/>
  <c r="R259"/>
  <c r="P259"/>
  <c r="BK259"/>
  <c r="J259"/>
  <c r="BE259"/>
  <c r="BI257"/>
  <c r="BH257"/>
  <c r="BG257"/>
  <c r="BF257"/>
  <c r="T257"/>
  <c r="R257"/>
  <c r="P257"/>
  <c r="BK257"/>
  <c r="J257"/>
  <c r="BE257"/>
  <c r="BI256"/>
  <c r="BH256"/>
  <c r="BG256"/>
  <c r="BF256"/>
  <c r="T256"/>
  <c r="R256"/>
  <c r="P256"/>
  <c r="BK256"/>
  <c r="J256"/>
  <c r="BE256"/>
  <c r="BI254"/>
  <c r="BH254"/>
  <c r="BG254"/>
  <c r="BF254"/>
  <c r="T254"/>
  <c r="R254"/>
  <c r="P254"/>
  <c r="BK254"/>
  <c r="J254"/>
  <c r="BE254"/>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6"/>
  <c r="BH246"/>
  <c r="BG246"/>
  <c r="BF246"/>
  <c r="T246"/>
  <c r="R246"/>
  <c r="P246"/>
  <c r="BK246"/>
  <c r="J246"/>
  <c r="BE246"/>
  <c r="BI244"/>
  <c r="BH244"/>
  <c r="BG244"/>
  <c r="BF244"/>
  <c r="T244"/>
  <c r="R244"/>
  <c r="P244"/>
  <c r="BK244"/>
  <c r="J244"/>
  <c r="BE244"/>
  <c r="BI243"/>
  <c r="BH243"/>
  <c r="BG243"/>
  <c r="BF243"/>
  <c r="T243"/>
  <c r="R243"/>
  <c r="P243"/>
  <c r="BK243"/>
  <c r="J243"/>
  <c r="BE243"/>
  <c r="BI241"/>
  <c r="BH241"/>
  <c r="BG241"/>
  <c r="BF241"/>
  <c r="T241"/>
  <c r="R241"/>
  <c r="P241"/>
  <c r="BK241"/>
  <c r="J241"/>
  <c r="BE241"/>
  <c r="BI240"/>
  <c r="BH240"/>
  <c r="BG240"/>
  <c r="BF240"/>
  <c r="T240"/>
  <c r="R240"/>
  <c r="P240"/>
  <c r="BK240"/>
  <c r="J240"/>
  <c r="BE240"/>
  <c r="BI238"/>
  <c r="BH238"/>
  <c r="BG238"/>
  <c r="BF238"/>
  <c r="T238"/>
  <c r="R238"/>
  <c r="P238"/>
  <c r="BK238"/>
  <c r="J238"/>
  <c r="BE238"/>
  <c r="BI237"/>
  <c r="BH237"/>
  <c r="BG237"/>
  <c r="BF237"/>
  <c r="T237"/>
  <c r="R237"/>
  <c r="P237"/>
  <c r="BK237"/>
  <c r="J237"/>
  <c r="BE237"/>
  <c r="BI235"/>
  <c r="BH235"/>
  <c r="BG235"/>
  <c r="BF235"/>
  <c r="T235"/>
  <c r="R235"/>
  <c r="P235"/>
  <c r="BK235"/>
  <c r="J235"/>
  <c r="BE235"/>
  <c r="BI234"/>
  <c r="BH234"/>
  <c r="BG234"/>
  <c r="BF234"/>
  <c r="T234"/>
  <c r="R234"/>
  <c r="P234"/>
  <c r="BK234"/>
  <c r="J234"/>
  <c r="BE234"/>
  <c r="BI232"/>
  <c r="BH232"/>
  <c r="BG232"/>
  <c r="BF232"/>
  <c r="T232"/>
  <c r="R232"/>
  <c r="P232"/>
  <c r="BK232"/>
  <c r="J232"/>
  <c r="BE232"/>
  <c r="BI231"/>
  <c r="BH231"/>
  <c r="BG231"/>
  <c r="BF231"/>
  <c r="T231"/>
  <c r="R231"/>
  <c r="P231"/>
  <c r="BK231"/>
  <c r="J231"/>
  <c r="BE231"/>
  <c r="BI229"/>
  <c r="BH229"/>
  <c r="BG229"/>
  <c r="BF229"/>
  <c r="T229"/>
  <c r="R229"/>
  <c r="P229"/>
  <c r="BK229"/>
  <c r="J229"/>
  <c r="BE229"/>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5"/>
  <c r="BH205"/>
  <c r="BG205"/>
  <c r="BF205"/>
  <c r="T205"/>
  <c r="R205"/>
  <c r="P205"/>
  <c r="BK205"/>
  <c r="J205"/>
  <c r="BE205"/>
  <c r="BI203"/>
  <c r="BH203"/>
  <c r="BG203"/>
  <c r="BF203"/>
  <c r="T203"/>
  <c r="R203"/>
  <c r="P203"/>
  <c r="BK203"/>
  <c r="J203"/>
  <c r="BE203"/>
  <c r="BI202"/>
  <c r="BH202"/>
  <c r="BG202"/>
  <c r="BF202"/>
  <c r="T202"/>
  <c r="R202"/>
  <c r="P202"/>
  <c r="BK202"/>
  <c r="J202"/>
  <c r="BE202"/>
  <c r="BI200"/>
  <c r="BH200"/>
  <c r="BG200"/>
  <c r="BF200"/>
  <c r="T200"/>
  <c r="R200"/>
  <c r="P200"/>
  <c r="BK200"/>
  <c r="J200"/>
  <c r="BE200"/>
  <c r="BI199"/>
  <c r="BH199"/>
  <c r="BG199"/>
  <c r="BF199"/>
  <c r="T199"/>
  <c r="R199"/>
  <c r="P199"/>
  <c r="BK199"/>
  <c r="J199"/>
  <c r="BE199"/>
  <c r="BI197"/>
  <c r="BH197"/>
  <c r="BG197"/>
  <c r="BF197"/>
  <c r="T197"/>
  <c r="R197"/>
  <c r="P197"/>
  <c r="BK197"/>
  <c r="J197"/>
  <c r="BE197"/>
  <c r="BI195"/>
  <c r="BH195"/>
  <c r="BG195"/>
  <c r="BF195"/>
  <c r="T195"/>
  <c r="R195"/>
  <c r="P195"/>
  <c r="BK195"/>
  <c r="J195"/>
  <c r="BE195"/>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1"/>
  <c r="BH181"/>
  <c r="BG181"/>
  <c r="BF181"/>
  <c r="T181"/>
  <c r="R181"/>
  <c r="P181"/>
  <c r="BK181"/>
  <c r="J181"/>
  <c r="BE181"/>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3"/>
  <c r="BH173"/>
  <c r="BG173"/>
  <c r="BF173"/>
  <c r="T173"/>
  <c r="R173"/>
  <c r="P173"/>
  <c r="BK173"/>
  <c r="J173"/>
  <c r="BE173"/>
  <c r="BI172"/>
  <c r="BH172"/>
  <c r="BG172"/>
  <c r="BF172"/>
  <c r="T172"/>
  <c r="R172"/>
  <c r="P172"/>
  <c r="BK172"/>
  <c r="J172"/>
  <c r="BE172"/>
  <c r="BI170"/>
  <c r="BH170"/>
  <c r="BG170"/>
  <c r="BF170"/>
  <c r="T170"/>
  <c r="R170"/>
  <c r="P170"/>
  <c r="BK170"/>
  <c r="J170"/>
  <c r="BE170"/>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8"/>
  <c r="BH158"/>
  <c r="BG158"/>
  <c r="BF158"/>
  <c r="T158"/>
  <c r="R158"/>
  <c r="P158"/>
  <c r="BK158"/>
  <c r="J158"/>
  <c r="BE158"/>
  <c r="BI156"/>
  <c r="BH156"/>
  <c r="BG156"/>
  <c r="BF156"/>
  <c r="T156"/>
  <c r="R156"/>
  <c r="P156"/>
  <c r="BK156"/>
  <c r="J156"/>
  <c r="BE156"/>
  <c r="BI155"/>
  <c r="BH155"/>
  <c r="BG155"/>
  <c r="BF155"/>
  <c r="T155"/>
  <c r="R155"/>
  <c r="P155"/>
  <c r="BK155"/>
  <c r="J155"/>
  <c r="BE155"/>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T149"/>
  <c r="R150"/>
  <c r="R149"/>
  <c r="P150"/>
  <c r="P149"/>
  <c r="BK150"/>
  <c r="BK149"/>
  <c r="J149"/>
  <c r="J150"/>
  <c r="BE150"/>
  <c r="J69"/>
  <c r="BI147"/>
  <c r="BH147"/>
  <c r="BG147"/>
  <c r="BF147"/>
  <c r="T147"/>
  <c r="R147"/>
  <c r="P147"/>
  <c r="BK147"/>
  <c r="J147"/>
  <c r="BE147"/>
  <c r="BI145"/>
  <c r="BH145"/>
  <c r="BG145"/>
  <c r="BF145"/>
  <c r="T145"/>
  <c r="R145"/>
  <c r="P145"/>
  <c r="BK145"/>
  <c r="J145"/>
  <c r="BE145"/>
  <c r="BI143"/>
  <c r="BH143"/>
  <c r="BG143"/>
  <c r="BF143"/>
  <c r="T143"/>
  <c r="R143"/>
  <c r="P143"/>
  <c r="BK143"/>
  <c r="J143"/>
  <c r="BE143"/>
  <c r="BI140"/>
  <c r="BH140"/>
  <c r="BG140"/>
  <c r="BF140"/>
  <c r="T140"/>
  <c r="R140"/>
  <c r="P140"/>
  <c r="BK140"/>
  <c r="J140"/>
  <c r="BE140"/>
  <c r="BI138"/>
  <c r="BH138"/>
  <c r="BG138"/>
  <c r="BF138"/>
  <c r="T138"/>
  <c r="R138"/>
  <c r="P138"/>
  <c r="BK138"/>
  <c r="J138"/>
  <c r="BE138"/>
  <c r="BI136"/>
  <c r="BH136"/>
  <c r="BG136"/>
  <c r="BF136"/>
  <c r="T136"/>
  <c r="R136"/>
  <c r="P136"/>
  <c r="BK136"/>
  <c r="J136"/>
  <c r="BE136"/>
  <c r="BI133"/>
  <c r="BH133"/>
  <c r="BG133"/>
  <c r="BF133"/>
  <c r="T133"/>
  <c r="T132"/>
  <c r="T131"/>
  <c r="R133"/>
  <c r="R132"/>
  <c r="R131"/>
  <c r="P133"/>
  <c r="P132"/>
  <c r="P131"/>
  <c r="BK133"/>
  <c r="BK132"/>
  <c r="J132"/>
  <c r="BK131"/>
  <c r="J131"/>
  <c r="J133"/>
  <c r="BE133"/>
  <c r="J68"/>
  <c r="J67"/>
  <c r="BI129"/>
  <c r="BH129"/>
  <c r="BG129"/>
  <c r="BF129"/>
  <c r="T129"/>
  <c r="T128"/>
  <c r="R129"/>
  <c r="R128"/>
  <c r="P129"/>
  <c r="P128"/>
  <c r="BK129"/>
  <c r="BK128"/>
  <c r="J128"/>
  <c r="J129"/>
  <c r="BE129"/>
  <c r="J66"/>
  <c r="BI123"/>
  <c r="BH123"/>
  <c r="BG123"/>
  <c r="BF123"/>
  <c r="T123"/>
  <c r="R123"/>
  <c r="P123"/>
  <c r="BK123"/>
  <c r="J123"/>
  <c r="BE123"/>
  <c r="BI120"/>
  <c r="BH120"/>
  <c r="BG120"/>
  <c r="BF120"/>
  <c r="T120"/>
  <c r="R120"/>
  <c r="P120"/>
  <c r="BK120"/>
  <c r="J120"/>
  <c r="BE120"/>
  <c r="BI116"/>
  <c r="BH116"/>
  <c r="BG116"/>
  <c r="BF116"/>
  <c r="T116"/>
  <c r="R116"/>
  <c r="P116"/>
  <c r="BK116"/>
  <c r="J116"/>
  <c r="BE116"/>
  <c r="BI114"/>
  <c r="BH114"/>
  <c r="BG114"/>
  <c r="BF114"/>
  <c r="T114"/>
  <c r="R114"/>
  <c r="P114"/>
  <c r="BK114"/>
  <c r="J114"/>
  <c r="BE114"/>
  <c r="BI112"/>
  <c r="BH112"/>
  <c r="BG112"/>
  <c r="BF112"/>
  <c r="T112"/>
  <c r="T111"/>
  <c r="R112"/>
  <c r="R111"/>
  <c r="P112"/>
  <c r="P111"/>
  <c r="BK112"/>
  <c r="BK111"/>
  <c r="J111"/>
  <c r="J112"/>
  <c r="BE112"/>
  <c r="J65"/>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2"/>
  <c r="BH102"/>
  <c r="BG102"/>
  <c r="BF102"/>
  <c r="T102"/>
  <c r="R102"/>
  <c r="P102"/>
  <c r="BK102"/>
  <c r="J102"/>
  <c r="BE102"/>
  <c r="BI101"/>
  <c r="BH101"/>
  <c r="BG101"/>
  <c r="BF101"/>
  <c r="T101"/>
  <c r="T100"/>
  <c r="R101"/>
  <c r="R100"/>
  <c r="P101"/>
  <c r="P100"/>
  <c r="BK101"/>
  <c r="BK100"/>
  <c r="J100"/>
  <c r="J101"/>
  <c r="BE101"/>
  <c r="J64"/>
  <c r="BI98"/>
  <c r="F36"/>
  <c i="1" r="BD56"/>
  <c i="5" r="BH98"/>
  <c r="F35"/>
  <c i="1" r="BC56"/>
  <c i="5" r="BG98"/>
  <c r="F34"/>
  <c i="1" r="BB56"/>
  <c i="5" r="BF98"/>
  <c r="J33"/>
  <c i="1" r="AW56"/>
  <c i="5" r="F33"/>
  <c i="1" r="BA56"/>
  <c i="5" r="T98"/>
  <c r="T97"/>
  <c r="T96"/>
  <c r="T95"/>
  <c r="T94"/>
  <c r="R98"/>
  <c r="R97"/>
  <c r="R96"/>
  <c r="R95"/>
  <c r="R94"/>
  <c r="P98"/>
  <c r="P97"/>
  <c r="P96"/>
  <c r="P95"/>
  <c r="P94"/>
  <c i="1" r="AU56"/>
  <c i="5" r="BK98"/>
  <c r="BK97"/>
  <c r="J97"/>
  <c r="BK96"/>
  <c r="J96"/>
  <c r="BK95"/>
  <c r="J95"/>
  <c r="BK94"/>
  <c r="J94"/>
  <c r="J60"/>
  <c r="J29"/>
  <c i="1" r="AG56"/>
  <c i="5" r="J98"/>
  <c r="BE98"/>
  <c r="J32"/>
  <c i="1" r="AV56"/>
  <c i="5" r="F32"/>
  <c i="1" r="AZ56"/>
  <c i="5" r="J63"/>
  <c r="J62"/>
  <c r="J61"/>
  <c r="J90"/>
  <c r="F90"/>
  <c r="F88"/>
  <c r="E86"/>
  <c r="J55"/>
  <c r="F55"/>
  <c r="F53"/>
  <c r="E51"/>
  <c r="J38"/>
  <c r="J20"/>
  <c r="E20"/>
  <c r="F91"/>
  <c r="F56"/>
  <c r="J19"/>
  <c r="J14"/>
  <c r="J88"/>
  <c r="J53"/>
  <c r="E7"/>
  <c r="E82"/>
  <c r="E47"/>
  <c i="1" r="AY55"/>
  <c r="AX55"/>
  <c i="4" r="BI195"/>
  <c r="BH195"/>
  <c r="BG195"/>
  <c r="BF195"/>
  <c r="T195"/>
  <c r="R195"/>
  <c r="P195"/>
  <c r="BK195"/>
  <c r="J195"/>
  <c r="BE195"/>
  <c r="BI193"/>
  <c r="BH193"/>
  <c r="BG193"/>
  <c r="BF193"/>
  <c r="T193"/>
  <c r="R193"/>
  <c r="P193"/>
  <c r="BK193"/>
  <c r="J193"/>
  <c r="BE193"/>
  <c r="BI191"/>
  <c r="BH191"/>
  <c r="BG191"/>
  <c r="BF191"/>
  <c r="T191"/>
  <c r="T190"/>
  <c r="R191"/>
  <c r="R190"/>
  <c r="P191"/>
  <c r="P190"/>
  <c r="BK191"/>
  <c r="BK190"/>
  <c r="J190"/>
  <c r="J191"/>
  <c r="BE191"/>
  <c r="J71"/>
  <c r="BI189"/>
  <c r="BH189"/>
  <c r="BG189"/>
  <c r="BF189"/>
  <c r="T189"/>
  <c r="T188"/>
  <c r="R189"/>
  <c r="R188"/>
  <c r="P189"/>
  <c r="P188"/>
  <c r="BK189"/>
  <c r="BK188"/>
  <c r="J188"/>
  <c r="J189"/>
  <c r="BE189"/>
  <c r="J70"/>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T179"/>
  <c r="R180"/>
  <c r="R179"/>
  <c r="P180"/>
  <c r="P179"/>
  <c r="BK180"/>
  <c r="BK179"/>
  <c r="J179"/>
  <c r="J180"/>
  <c r="BE180"/>
  <c r="J69"/>
  <c r="BI177"/>
  <c r="BH177"/>
  <c r="BG177"/>
  <c r="BF177"/>
  <c r="T177"/>
  <c r="R177"/>
  <c r="P177"/>
  <c r="BK177"/>
  <c r="J177"/>
  <c r="BE177"/>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2"/>
  <c r="BH162"/>
  <c r="BG162"/>
  <c r="BF162"/>
  <c r="T162"/>
  <c r="R162"/>
  <c r="P162"/>
  <c r="BK162"/>
  <c r="J162"/>
  <c r="BE162"/>
  <c r="BI161"/>
  <c r="BH161"/>
  <c r="BG161"/>
  <c r="BF161"/>
  <c r="T161"/>
  <c r="R161"/>
  <c r="P161"/>
  <c r="BK161"/>
  <c r="J161"/>
  <c r="BE161"/>
  <c r="BI159"/>
  <c r="BH159"/>
  <c r="BG159"/>
  <c r="BF159"/>
  <c r="T159"/>
  <c r="R159"/>
  <c r="P159"/>
  <c r="BK159"/>
  <c r="J159"/>
  <c r="BE159"/>
  <c r="BI158"/>
  <c r="BH158"/>
  <c r="BG158"/>
  <c r="BF158"/>
  <c r="T158"/>
  <c r="R158"/>
  <c r="P158"/>
  <c r="BK158"/>
  <c r="J158"/>
  <c r="BE158"/>
  <c r="BI156"/>
  <c r="BH156"/>
  <c r="BG156"/>
  <c r="BF156"/>
  <c r="T156"/>
  <c r="R156"/>
  <c r="P156"/>
  <c r="BK156"/>
  <c r="J156"/>
  <c r="BE156"/>
  <c r="BI155"/>
  <c r="BH155"/>
  <c r="BG155"/>
  <c r="BF155"/>
  <c r="T155"/>
  <c r="T154"/>
  <c r="R155"/>
  <c r="R154"/>
  <c r="P155"/>
  <c r="P154"/>
  <c r="BK155"/>
  <c r="BK154"/>
  <c r="J154"/>
  <c r="J155"/>
  <c r="BE155"/>
  <c r="J68"/>
  <c r="BI152"/>
  <c r="BH152"/>
  <c r="BG152"/>
  <c r="BF152"/>
  <c r="T152"/>
  <c r="R152"/>
  <c r="P152"/>
  <c r="BK152"/>
  <c r="J152"/>
  <c r="BE152"/>
  <c r="BI150"/>
  <c r="BH150"/>
  <c r="BG150"/>
  <c r="BF150"/>
  <c r="T150"/>
  <c r="R150"/>
  <c r="P150"/>
  <c r="BK150"/>
  <c r="J150"/>
  <c r="BE150"/>
  <c r="BI149"/>
  <c r="BH149"/>
  <c r="BG149"/>
  <c r="BF149"/>
  <c r="T149"/>
  <c r="R149"/>
  <c r="P149"/>
  <c r="BK149"/>
  <c r="J149"/>
  <c r="BE149"/>
  <c r="BI147"/>
  <c r="BH147"/>
  <c r="BG147"/>
  <c r="BF147"/>
  <c r="T147"/>
  <c r="R147"/>
  <c r="P147"/>
  <c r="BK147"/>
  <c r="J147"/>
  <c r="BE147"/>
  <c r="BI145"/>
  <c r="BH145"/>
  <c r="BG145"/>
  <c r="BF145"/>
  <c r="T145"/>
  <c r="R145"/>
  <c r="P145"/>
  <c r="BK145"/>
  <c r="J145"/>
  <c r="BE145"/>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1"/>
  <c r="BH131"/>
  <c r="BG131"/>
  <c r="BF131"/>
  <c r="T131"/>
  <c r="R131"/>
  <c r="P131"/>
  <c r="BK131"/>
  <c r="J131"/>
  <c r="BE131"/>
  <c r="BI129"/>
  <c r="BH129"/>
  <c r="BG129"/>
  <c r="BF129"/>
  <c r="T129"/>
  <c r="R129"/>
  <c r="P129"/>
  <c r="BK129"/>
  <c r="J129"/>
  <c r="BE129"/>
  <c r="BI128"/>
  <c r="BH128"/>
  <c r="BG128"/>
  <c r="BF128"/>
  <c r="T128"/>
  <c r="R128"/>
  <c r="P128"/>
  <c r="BK128"/>
  <c r="J128"/>
  <c r="BE128"/>
  <c r="BI126"/>
  <c r="BH126"/>
  <c r="BG126"/>
  <c r="BF126"/>
  <c r="T126"/>
  <c r="T125"/>
  <c r="R126"/>
  <c r="R125"/>
  <c r="P126"/>
  <c r="P125"/>
  <c r="BK126"/>
  <c r="BK125"/>
  <c r="J125"/>
  <c r="J126"/>
  <c r="BE126"/>
  <c r="J67"/>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T120"/>
  <c r="T119"/>
  <c r="R121"/>
  <c r="R120"/>
  <c r="R119"/>
  <c r="P121"/>
  <c r="P120"/>
  <c r="P119"/>
  <c r="BK121"/>
  <c r="BK120"/>
  <c r="J120"/>
  <c r="BK119"/>
  <c r="J119"/>
  <c r="J121"/>
  <c r="BE121"/>
  <c r="J66"/>
  <c r="J65"/>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07"/>
  <c r="BH107"/>
  <c r="BG107"/>
  <c r="BF107"/>
  <c r="T107"/>
  <c r="T106"/>
  <c r="T105"/>
  <c r="R107"/>
  <c r="R106"/>
  <c r="R105"/>
  <c r="P107"/>
  <c r="P106"/>
  <c r="P105"/>
  <c r="BK107"/>
  <c r="BK106"/>
  <c r="J106"/>
  <c r="BK105"/>
  <c r="J105"/>
  <c r="J107"/>
  <c r="BE107"/>
  <c r="J64"/>
  <c r="J63"/>
  <c r="BI104"/>
  <c r="BH104"/>
  <c r="BG104"/>
  <c r="BF104"/>
  <c r="T104"/>
  <c r="R104"/>
  <c r="P104"/>
  <c r="BK104"/>
  <c r="J104"/>
  <c r="BE104"/>
  <c r="BI100"/>
  <c r="BH100"/>
  <c r="BG100"/>
  <c r="BF100"/>
  <c r="T100"/>
  <c r="R100"/>
  <c r="P100"/>
  <c r="BK100"/>
  <c r="J100"/>
  <c r="BE100"/>
  <c r="BI98"/>
  <c r="BH98"/>
  <c r="BG98"/>
  <c r="BF98"/>
  <c r="T98"/>
  <c r="R98"/>
  <c r="P98"/>
  <c r="BK98"/>
  <c r="J98"/>
  <c r="BE98"/>
  <c r="BI96"/>
  <c r="F36"/>
  <c i="1" r="BD55"/>
  <c i="4" r="BH96"/>
  <c r="F35"/>
  <c i="1" r="BC55"/>
  <c i="4" r="BG96"/>
  <c r="F34"/>
  <c i="1" r="BB55"/>
  <c i="4" r="BF96"/>
  <c r="J33"/>
  <c i="1" r="AW55"/>
  <c i="4" r="F33"/>
  <c i="1" r="BA55"/>
  <c i="4" r="T96"/>
  <c r="T95"/>
  <c r="T94"/>
  <c r="T93"/>
  <c r="R96"/>
  <c r="R95"/>
  <c r="R94"/>
  <c r="R93"/>
  <c r="P96"/>
  <c r="P95"/>
  <c r="P94"/>
  <c r="P93"/>
  <c i="1" r="AU55"/>
  <c i="4" r="BK96"/>
  <c r="BK95"/>
  <c r="J95"/>
  <c r="BK94"/>
  <c r="J94"/>
  <c r="BK93"/>
  <c r="J93"/>
  <c r="J60"/>
  <c r="J29"/>
  <c i="1" r="AG55"/>
  <c i="4" r="J96"/>
  <c r="BE96"/>
  <c r="J32"/>
  <c i="1" r="AV55"/>
  <c i="4" r="F32"/>
  <c i="1" r="AZ55"/>
  <c i="4" r="J62"/>
  <c r="J61"/>
  <c r="J89"/>
  <c r="F89"/>
  <c r="F87"/>
  <c r="E85"/>
  <c r="J55"/>
  <c r="F55"/>
  <c r="F53"/>
  <c r="E51"/>
  <c r="J38"/>
  <c r="J20"/>
  <c r="E20"/>
  <c r="F90"/>
  <c r="F56"/>
  <c r="J19"/>
  <c r="J14"/>
  <c r="J87"/>
  <c r="J53"/>
  <c r="E7"/>
  <c r="E81"/>
  <c r="E47"/>
  <c i="1" r="AY54"/>
  <c r="AX54"/>
  <c i="3" r="BI294"/>
  <c r="BH294"/>
  <c r="BG294"/>
  <c r="BF294"/>
  <c r="T294"/>
  <c r="R294"/>
  <c r="P294"/>
  <c r="BK294"/>
  <c r="J294"/>
  <c r="BE294"/>
  <c r="BI291"/>
  <c r="BH291"/>
  <c r="BG291"/>
  <c r="BF291"/>
  <c r="T291"/>
  <c r="T290"/>
  <c r="R291"/>
  <c r="R290"/>
  <c r="P291"/>
  <c r="P290"/>
  <c r="BK291"/>
  <c r="BK290"/>
  <c r="J290"/>
  <c r="J291"/>
  <c r="BE291"/>
  <c r="J68"/>
  <c r="BI289"/>
  <c r="BH289"/>
  <c r="BG289"/>
  <c r="BF289"/>
  <c r="T289"/>
  <c r="R289"/>
  <c r="P289"/>
  <c r="BK289"/>
  <c r="J289"/>
  <c r="BE289"/>
  <c r="BI288"/>
  <c r="BH288"/>
  <c r="BG288"/>
  <c r="BF288"/>
  <c r="T288"/>
  <c r="R288"/>
  <c r="P288"/>
  <c r="BK288"/>
  <c r="J288"/>
  <c r="BE288"/>
  <c r="BI287"/>
  <c r="BH287"/>
  <c r="BG287"/>
  <c r="BF287"/>
  <c r="T287"/>
  <c r="T286"/>
  <c r="R287"/>
  <c r="R286"/>
  <c r="P287"/>
  <c r="P286"/>
  <c r="BK287"/>
  <c r="BK286"/>
  <c r="J286"/>
  <c r="J287"/>
  <c r="BE287"/>
  <c r="J67"/>
  <c r="BI284"/>
  <c r="BH284"/>
  <c r="BG284"/>
  <c r="BF284"/>
  <c r="T284"/>
  <c r="R284"/>
  <c r="P284"/>
  <c r="BK284"/>
  <c r="J284"/>
  <c r="BE284"/>
  <c r="BI283"/>
  <c r="BH283"/>
  <c r="BG283"/>
  <c r="BF283"/>
  <c r="T283"/>
  <c r="R283"/>
  <c r="P283"/>
  <c r="BK283"/>
  <c r="J283"/>
  <c r="BE283"/>
  <c r="BI281"/>
  <c r="BH281"/>
  <c r="BG281"/>
  <c r="BF281"/>
  <c r="T281"/>
  <c r="R281"/>
  <c r="P281"/>
  <c r="BK281"/>
  <c r="J281"/>
  <c r="BE281"/>
  <c r="BI279"/>
  <c r="BH279"/>
  <c r="BG279"/>
  <c r="BF279"/>
  <c r="T279"/>
  <c r="R279"/>
  <c r="P279"/>
  <c r="BK279"/>
  <c r="J279"/>
  <c r="BE279"/>
  <c r="BI278"/>
  <c r="BH278"/>
  <c r="BG278"/>
  <c r="BF278"/>
  <c r="T278"/>
  <c r="R278"/>
  <c r="P278"/>
  <c r="BK278"/>
  <c r="J278"/>
  <c r="BE278"/>
  <c r="BI276"/>
  <c r="BH276"/>
  <c r="BG276"/>
  <c r="BF276"/>
  <c r="T276"/>
  <c r="R276"/>
  <c r="P276"/>
  <c r="BK276"/>
  <c r="J276"/>
  <c r="BE276"/>
  <c r="BI275"/>
  <c r="BH275"/>
  <c r="BG275"/>
  <c r="BF275"/>
  <c r="T275"/>
  <c r="R275"/>
  <c r="P275"/>
  <c r="BK275"/>
  <c r="J275"/>
  <c r="BE275"/>
  <c r="BI274"/>
  <c r="BH274"/>
  <c r="BG274"/>
  <c r="BF274"/>
  <c r="T274"/>
  <c r="R274"/>
  <c r="P274"/>
  <c r="BK274"/>
  <c r="J274"/>
  <c r="BE274"/>
  <c r="BI272"/>
  <c r="BH272"/>
  <c r="BG272"/>
  <c r="BF272"/>
  <c r="T272"/>
  <c r="R272"/>
  <c r="P272"/>
  <c r="BK272"/>
  <c r="J272"/>
  <c r="BE272"/>
  <c r="BI271"/>
  <c r="BH271"/>
  <c r="BG271"/>
  <c r="BF271"/>
  <c r="T271"/>
  <c r="R271"/>
  <c r="P271"/>
  <c r="BK271"/>
  <c r="J271"/>
  <c r="BE271"/>
  <c r="BI269"/>
  <c r="BH269"/>
  <c r="BG269"/>
  <c r="BF269"/>
  <c r="T269"/>
  <c r="R269"/>
  <c r="P269"/>
  <c r="BK269"/>
  <c r="J269"/>
  <c r="BE269"/>
  <c r="BI268"/>
  <c r="BH268"/>
  <c r="BG268"/>
  <c r="BF268"/>
  <c r="T268"/>
  <c r="R268"/>
  <c r="P268"/>
  <c r="BK268"/>
  <c r="J268"/>
  <c r="BE268"/>
  <c r="BI266"/>
  <c r="BH266"/>
  <c r="BG266"/>
  <c r="BF266"/>
  <c r="T266"/>
  <c r="R266"/>
  <c r="P266"/>
  <c r="BK266"/>
  <c r="J266"/>
  <c r="BE266"/>
  <c r="BI264"/>
  <c r="BH264"/>
  <c r="BG264"/>
  <c r="BF264"/>
  <c r="T264"/>
  <c r="R264"/>
  <c r="P264"/>
  <c r="BK264"/>
  <c r="J264"/>
  <c r="BE264"/>
  <c r="BI263"/>
  <c r="BH263"/>
  <c r="BG263"/>
  <c r="BF263"/>
  <c r="T263"/>
  <c r="R263"/>
  <c r="P263"/>
  <c r="BK263"/>
  <c r="J263"/>
  <c r="BE263"/>
  <c r="BI261"/>
  <c r="BH261"/>
  <c r="BG261"/>
  <c r="BF261"/>
  <c r="T261"/>
  <c r="R261"/>
  <c r="P261"/>
  <c r="BK261"/>
  <c r="J261"/>
  <c r="BE261"/>
  <c r="BI260"/>
  <c r="BH260"/>
  <c r="BG260"/>
  <c r="BF260"/>
  <c r="T260"/>
  <c r="R260"/>
  <c r="P260"/>
  <c r="BK260"/>
  <c r="J260"/>
  <c r="BE260"/>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T250"/>
  <c r="R251"/>
  <c r="R250"/>
  <c r="P251"/>
  <c r="P250"/>
  <c r="BK251"/>
  <c r="BK250"/>
  <c r="J250"/>
  <c r="J251"/>
  <c r="BE251"/>
  <c r="J66"/>
  <c r="BI249"/>
  <c r="BH249"/>
  <c r="BG249"/>
  <c r="BF249"/>
  <c r="T249"/>
  <c r="R249"/>
  <c r="P249"/>
  <c r="BK249"/>
  <c r="J249"/>
  <c r="BE249"/>
  <c r="BI247"/>
  <c r="BH247"/>
  <c r="BG247"/>
  <c r="BF247"/>
  <c r="T247"/>
  <c r="R247"/>
  <c r="P247"/>
  <c r="BK247"/>
  <c r="J247"/>
  <c r="BE247"/>
  <c r="BI245"/>
  <c r="BH245"/>
  <c r="BG245"/>
  <c r="BF245"/>
  <c r="T245"/>
  <c r="R245"/>
  <c r="P245"/>
  <c r="BK245"/>
  <c r="J245"/>
  <c r="BE245"/>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5"/>
  <c r="BH235"/>
  <c r="BG235"/>
  <c r="BF235"/>
  <c r="T235"/>
  <c r="R235"/>
  <c r="P235"/>
  <c r="BK235"/>
  <c r="J235"/>
  <c r="BE235"/>
  <c r="BI234"/>
  <c r="BH234"/>
  <c r="BG234"/>
  <c r="BF234"/>
  <c r="T234"/>
  <c r="T233"/>
  <c r="R234"/>
  <c r="R233"/>
  <c r="P234"/>
  <c r="P233"/>
  <c r="BK234"/>
  <c r="BK233"/>
  <c r="J233"/>
  <c r="J234"/>
  <c r="BE234"/>
  <c r="J65"/>
  <c r="BI231"/>
  <c r="BH231"/>
  <c r="BG231"/>
  <c r="BF231"/>
  <c r="T231"/>
  <c r="R231"/>
  <c r="P231"/>
  <c r="BK231"/>
  <c r="J231"/>
  <c r="BE231"/>
  <c r="BI229"/>
  <c r="BH229"/>
  <c r="BG229"/>
  <c r="BF229"/>
  <c r="T229"/>
  <c r="R229"/>
  <c r="P229"/>
  <c r="BK229"/>
  <c r="J229"/>
  <c r="BE229"/>
  <c r="BI227"/>
  <c r="BH227"/>
  <c r="BG227"/>
  <c r="BF227"/>
  <c r="T227"/>
  <c r="R227"/>
  <c r="P227"/>
  <c r="BK227"/>
  <c r="J227"/>
  <c r="BE227"/>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9"/>
  <c r="BH219"/>
  <c r="BG219"/>
  <c r="BF219"/>
  <c r="T219"/>
  <c r="R219"/>
  <c r="P219"/>
  <c r="BK219"/>
  <c r="J219"/>
  <c r="BE219"/>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09"/>
  <c r="BH209"/>
  <c r="BG209"/>
  <c r="BF209"/>
  <c r="T209"/>
  <c r="R209"/>
  <c r="P209"/>
  <c r="BK209"/>
  <c r="J209"/>
  <c r="BE209"/>
  <c r="BI207"/>
  <c r="BH207"/>
  <c r="BG207"/>
  <c r="BF207"/>
  <c r="T207"/>
  <c r="R207"/>
  <c r="P207"/>
  <c r="BK207"/>
  <c r="J207"/>
  <c r="BE207"/>
  <c r="BI205"/>
  <c r="BH205"/>
  <c r="BG205"/>
  <c r="BF205"/>
  <c r="T205"/>
  <c r="R205"/>
  <c r="P205"/>
  <c r="BK205"/>
  <c r="J205"/>
  <c r="BE205"/>
  <c r="BI202"/>
  <c r="BH202"/>
  <c r="BG202"/>
  <c r="BF202"/>
  <c r="T202"/>
  <c r="R202"/>
  <c r="P202"/>
  <c r="BK202"/>
  <c r="J202"/>
  <c r="BE202"/>
  <c r="BI198"/>
  <c r="BH198"/>
  <c r="BG198"/>
  <c r="BF198"/>
  <c r="T198"/>
  <c r="R198"/>
  <c r="P198"/>
  <c r="BK198"/>
  <c r="J198"/>
  <c r="BE198"/>
  <c r="BI197"/>
  <c r="BH197"/>
  <c r="BG197"/>
  <c r="BF197"/>
  <c r="T197"/>
  <c r="R197"/>
  <c r="P197"/>
  <c r="BK197"/>
  <c r="J197"/>
  <c r="BE197"/>
  <c r="BI195"/>
  <c r="BH195"/>
  <c r="BG195"/>
  <c r="BF195"/>
  <c r="T195"/>
  <c r="R195"/>
  <c r="P195"/>
  <c r="BK195"/>
  <c r="J195"/>
  <c r="BE195"/>
  <c r="BI194"/>
  <c r="BH194"/>
  <c r="BG194"/>
  <c r="BF194"/>
  <c r="T194"/>
  <c r="R194"/>
  <c r="P194"/>
  <c r="BK194"/>
  <c r="J194"/>
  <c r="BE194"/>
  <c r="BI192"/>
  <c r="BH192"/>
  <c r="BG192"/>
  <c r="BF192"/>
  <c r="T192"/>
  <c r="R192"/>
  <c r="P192"/>
  <c r="BK192"/>
  <c r="J192"/>
  <c r="BE192"/>
  <c r="BI191"/>
  <c r="BH191"/>
  <c r="BG191"/>
  <c r="BF191"/>
  <c r="T191"/>
  <c r="R191"/>
  <c r="P191"/>
  <c r="BK191"/>
  <c r="J191"/>
  <c r="BE191"/>
  <c r="BI189"/>
  <c r="BH189"/>
  <c r="BG189"/>
  <c r="BF189"/>
  <c r="T189"/>
  <c r="R189"/>
  <c r="P189"/>
  <c r="BK189"/>
  <c r="J189"/>
  <c r="BE189"/>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2"/>
  <c r="BH162"/>
  <c r="BG162"/>
  <c r="BF162"/>
  <c r="T162"/>
  <c r="R162"/>
  <c r="P162"/>
  <c r="BK162"/>
  <c r="J162"/>
  <c r="BE162"/>
  <c r="BI161"/>
  <c r="BH161"/>
  <c r="BG161"/>
  <c r="BF161"/>
  <c r="T161"/>
  <c r="T160"/>
  <c r="R161"/>
  <c r="R160"/>
  <c r="P161"/>
  <c r="P160"/>
  <c r="BK161"/>
  <c r="BK160"/>
  <c r="J160"/>
  <c r="J161"/>
  <c r="BE161"/>
  <c r="J64"/>
  <c r="BI158"/>
  <c r="BH158"/>
  <c r="BG158"/>
  <c r="BF158"/>
  <c r="T158"/>
  <c r="R158"/>
  <c r="P158"/>
  <c r="BK158"/>
  <c r="J158"/>
  <c r="BE158"/>
  <c r="BI156"/>
  <c r="BH156"/>
  <c r="BG156"/>
  <c r="BF156"/>
  <c r="T156"/>
  <c r="R156"/>
  <c r="P156"/>
  <c r="BK156"/>
  <c r="J156"/>
  <c r="BE156"/>
  <c r="BI152"/>
  <c r="BH152"/>
  <c r="BG152"/>
  <c r="BF152"/>
  <c r="T152"/>
  <c r="R152"/>
  <c r="P152"/>
  <c r="BK152"/>
  <c r="J152"/>
  <c r="BE152"/>
  <c r="BI151"/>
  <c r="BH151"/>
  <c r="BG151"/>
  <c r="BF151"/>
  <c r="T151"/>
  <c r="R151"/>
  <c r="P151"/>
  <c r="BK151"/>
  <c r="J151"/>
  <c r="BE151"/>
  <c r="BI149"/>
  <c r="BH149"/>
  <c r="BG149"/>
  <c r="BF149"/>
  <c r="T149"/>
  <c r="R149"/>
  <c r="P149"/>
  <c r="BK149"/>
  <c r="J149"/>
  <c r="BE149"/>
  <c r="BI148"/>
  <c r="BH148"/>
  <c r="BG148"/>
  <c r="BF148"/>
  <c r="T148"/>
  <c r="R148"/>
  <c r="P148"/>
  <c r="BK148"/>
  <c r="J148"/>
  <c r="BE148"/>
  <c r="BI146"/>
  <c r="BH146"/>
  <c r="BG146"/>
  <c r="BF146"/>
  <c r="T146"/>
  <c r="R146"/>
  <c r="P146"/>
  <c r="BK146"/>
  <c r="J146"/>
  <c r="BE146"/>
  <c r="BI144"/>
  <c r="BH144"/>
  <c r="BG144"/>
  <c r="BF144"/>
  <c r="T144"/>
  <c r="R144"/>
  <c r="P144"/>
  <c r="BK144"/>
  <c r="J144"/>
  <c r="BE144"/>
  <c r="BI140"/>
  <c r="BH140"/>
  <c r="BG140"/>
  <c r="BF140"/>
  <c r="T140"/>
  <c r="R140"/>
  <c r="P140"/>
  <c r="BK140"/>
  <c r="J140"/>
  <c r="BE140"/>
  <c r="BI137"/>
  <c r="BH137"/>
  <c r="BG137"/>
  <c r="BF137"/>
  <c r="T137"/>
  <c r="R137"/>
  <c r="P137"/>
  <c r="BK137"/>
  <c r="J137"/>
  <c r="BE137"/>
  <c r="BI134"/>
  <c r="BH134"/>
  <c r="BG134"/>
  <c r="BF134"/>
  <c r="T134"/>
  <c r="R134"/>
  <c r="P134"/>
  <c r="BK134"/>
  <c r="J134"/>
  <c r="BE134"/>
  <c r="BI131"/>
  <c r="BH131"/>
  <c r="BG131"/>
  <c r="BF131"/>
  <c r="T131"/>
  <c r="R131"/>
  <c r="P131"/>
  <c r="BK131"/>
  <c r="J131"/>
  <c r="BE131"/>
  <c r="BI128"/>
  <c r="BH128"/>
  <c r="BG128"/>
  <c r="BF128"/>
  <c r="T128"/>
  <c r="R128"/>
  <c r="P128"/>
  <c r="BK128"/>
  <c r="J128"/>
  <c r="BE128"/>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T112"/>
  <c r="R113"/>
  <c r="R112"/>
  <c r="P113"/>
  <c r="P112"/>
  <c r="BK113"/>
  <c r="BK112"/>
  <c r="J112"/>
  <c r="J113"/>
  <c r="BE113"/>
  <c r="J63"/>
  <c r="BI110"/>
  <c r="BH110"/>
  <c r="BG110"/>
  <c r="BF110"/>
  <c r="T110"/>
  <c r="R110"/>
  <c r="P110"/>
  <c r="BK110"/>
  <c r="J110"/>
  <c r="BE110"/>
  <c r="BI109"/>
  <c r="BH109"/>
  <c r="BG109"/>
  <c r="BF109"/>
  <c r="T109"/>
  <c r="R109"/>
  <c r="P109"/>
  <c r="BK109"/>
  <c r="J109"/>
  <c r="BE109"/>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3"/>
  <c r="F36"/>
  <c i="1" r="BD54"/>
  <c i="3" r="BH93"/>
  <c r="F35"/>
  <c i="1" r="BC54"/>
  <c i="3" r="BG93"/>
  <c r="F34"/>
  <c i="1" r="BB54"/>
  <c i="3" r="BF93"/>
  <c r="J33"/>
  <c i="1" r="AW54"/>
  <c i="3" r="F33"/>
  <c i="1" r="BA54"/>
  <c i="3" r="T93"/>
  <c r="T92"/>
  <c r="T91"/>
  <c r="T90"/>
  <c r="R93"/>
  <c r="R92"/>
  <c r="R91"/>
  <c r="R90"/>
  <c r="P93"/>
  <c r="P92"/>
  <c r="P91"/>
  <c r="P90"/>
  <c i="1" r="AU54"/>
  <c i="3" r="BK93"/>
  <c r="BK92"/>
  <c r="J92"/>
  <c r="BK91"/>
  <c r="J91"/>
  <c r="BK90"/>
  <c r="J90"/>
  <c r="J60"/>
  <c r="J29"/>
  <c i="1" r="AG54"/>
  <c i="3" r="J93"/>
  <c r="BE93"/>
  <c r="J32"/>
  <c i="1" r="AV54"/>
  <c i="3" r="F32"/>
  <c i="1" r="AZ54"/>
  <c i="3" r="J62"/>
  <c r="J61"/>
  <c r="J86"/>
  <c r="F86"/>
  <c r="F84"/>
  <c r="E82"/>
  <c r="J55"/>
  <c r="F55"/>
  <c r="F53"/>
  <c r="E51"/>
  <c r="J38"/>
  <c r="J20"/>
  <c r="E20"/>
  <c r="F87"/>
  <c r="F56"/>
  <c r="J19"/>
  <c r="J14"/>
  <c r="J84"/>
  <c r="J53"/>
  <c r="E7"/>
  <c r="E78"/>
  <c r="E47"/>
  <c i="1" r="AY53"/>
  <c r="AX53"/>
  <c i="2" r="BI1400"/>
  <c r="BH1400"/>
  <c r="BG1400"/>
  <c r="BF1400"/>
  <c r="T1400"/>
  <c r="R1400"/>
  <c r="P1400"/>
  <c r="BK1400"/>
  <c r="J1400"/>
  <c r="BE1400"/>
  <c r="BI1398"/>
  <c r="BH1398"/>
  <c r="BG1398"/>
  <c r="BF1398"/>
  <c r="T1398"/>
  <c r="R1398"/>
  <c r="P1398"/>
  <c r="BK1398"/>
  <c r="J1398"/>
  <c r="BE1398"/>
  <c r="BI1396"/>
  <c r="BH1396"/>
  <c r="BG1396"/>
  <c r="BF1396"/>
  <c r="T1396"/>
  <c r="T1395"/>
  <c r="T1394"/>
  <c r="R1396"/>
  <c r="R1395"/>
  <c r="R1394"/>
  <c r="P1396"/>
  <c r="P1395"/>
  <c r="P1394"/>
  <c r="BK1396"/>
  <c r="BK1395"/>
  <c r="J1395"/>
  <c r="BK1394"/>
  <c r="J1394"/>
  <c r="J1396"/>
  <c r="BE1396"/>
  <c r="J93"/>
  <c r="J92"/>
  <c r="BI1392"/>
  <c r="BH1392"/>
  <c r="BG1392"/>
  <c r="BF1392"/>
  <c r="T1392"/>
  <c r="R1392"/>
  <c r="P1392"/>
  <c r="BK1392"/>
  <c r="J1392"/>
  <c r="BE1392"/>
  <c r="BI1390"/>
  <c r="BH1390"/>
  <c r="BG1390"/>
  <c r="BF1390"/>
  <c r="T1390"/>
  <c r="T1389"/>
  <c r="T1388"/>
  <c r="R1390"/>
  <c r="R1389"/>
  <c r="R1388"/>
  <c r="P1390"/>
  <c r="P1389"/>
  <c r="P1388"/>
  <c r="BK1390"/>
  <c r="BK1389"/>
  <c r="J1389"/>
  <c r="BK1388"/>
  <c r="J1388"/>
  <c r="J1390"/>
  <c r="BE1390"/>
  <c r="J91"/>
  <c r="J90"/>
  <c r="BI1387"/>
  <c r="BH1387"/>
  <c r="BG1387"/>
  <c r="BF1387"/>
  <c r="T1387"/>
  <c r="R1387"/>
  <c r="P1387"/>
  <c r="BK1387"/>
  <c r="J1387"/>
  <c r="BE1387"/>
  <c r="BI1386"/>
  <c r="BH1386"/>
  <c r="BG1386"/>
  <c r="BF1386"/>
  <c r="T1386"/>
  <c r="R1386"/>
  <c r="P1386"/>
  <c r="BK1386"/>
  <c r="J1386"/>
  <c r="BE1386"/>
  <c r="BI1344"/>
  <c r="BH1344"/>
  <c r="BG1344"/>
  <c r="BF1344"/>
  <c r="T1344"/>
  <c r="R1344"/>
  <c r="P1344"/>
  <c r="BK1344"/>
  <c r="J1344"/>
  <c r="BE1344"/>
  <c r="BI1341"/>
  <c r="BH1341"/>
  <c r="BG1341"/>
  <c r="BF1341"/>
  <c r="T1341"/>
  <c r="R1341"/>
  <c r="P1341"/>
  <c r="BK1341"/>
  <c r="J1341"/>
  <c r="BE1341"/>
  <c r="BI1340"/>
  <c r="BH1340"/>
  <c r="BG1340"/>
  <c r="BF1340"/>
  <c r="T1340"/>
  <c r="R1340"/>
  <c r="P1340"/>
  <c r="BK1340"/>
  <c r="J1340"/>
  <c r="BE1340"/>
  <c r="BI1334"/>
  <c r="BH1334"/>
  <c r="BG1334"/>
  <c r="BF1334"/>
  <c r="T1334"/>
  <c r="T1333"/>
  <c r="R1334"/>
  <c r="R1333"/>
  <c r="P1334"/>
  <c r="P1333"/>
  <c r="BK1334"/>
  <c r="BK1333"/>
  <c r="J1333"/>
  <c r="J1334"/>
  <c r="BE1334"/>
  <c r="J89"/>
  <c r="BI1330"/>
  <c r="BH1330"/>
  <c r="BG1330"/>
  <c r="BF1330"/>
  <c r="T1330"/>
  <c r="R1330"/>
  <c r="P1330"/>
  <c r="BK1330"/>
  <c r="J1330"/>
  <c r="BE1330"/>
  <c r="BI1318"/>
  <c r="BH1318"/>
  <c r="BG1318"/>
  <c r="BF1318"/>
  <c r="T1318"/>
  <c r="R1318"/>
  <c r="P1318"/>
  <c r="BK1318"/>
  <c r="J1318"/>
  <c r="BE1318"/>
  <c r="BI1308"/>
  <c r="BH1308"/>
  <c r="BG1308"/>
  <c r="BF1308"/>
  <c r="T1308"/>
  <c r="R1308"/>
  <c r="P1308"/>
  <c r="BK1308"/>
  <c r="J1308"/>
  <c r="BE1308"/>
  <c r="BI1298"/>
  <c r="BH1298"/>
  <c r="BG1298"/>
  <c r="BF1298"/>
  <c r="T1298"/>
  <c r="R1298"/>
  <c r="P1298"/>
  <c r="BK1298"/>
  <c r="J1298"/>
  <c r="BE1298"/>
  <c r="BI1284"/>
  <c r="BH1284"/>
  <c r="BG1284"/>
  <c r="BF1284"/>
  <c r="T1284"/>
  <c r="R1284"/>
  <c r="P1284"/>
  <c r="BK1284"/>
  <c r="J1284"/>
  <c r="BE1284"/>
  <c r="BI1271"/>
  <c r="BH1271"/>
  <c r="BG1271"/>
  <c r="BF1271"/>
  <c r="T1271"/>
  <c r="R1271"/>
  <c r="P1271"/>
  <c r="BK1271"/>
  <c r="J1271"/>
  <c r="BE1271"/>
  <c r="BI1258"/>
  <c r="BH1258"/>
  <c r="BG1258"/>
  <c r="BF1258"/>
  <c r="T1258"/>
  <c r="T1257"/>
  <c r="R1258"/>
  <c r="R1257"/>
  <c r="P1258"/>
  <c r="P1257"/>
  <c r="BK1258"/>
  <c r="BK1257"/>
  <c r="J1257"/>
  <c r="J1258"/>
  <c r="BE1258"/>
  <c r="J88"/>
  <c r="BI1256"/>
  <c r="BH1256"/>
  <c r="BG1256"/>
  <c r="BF1256"/>
  <c r="T1256"/>
  <c r="R1256"/>
  <c r="P1256"/>
  <c r="BK1256"/>
  <c r="J1256"/>
  <c r="BE1256"/>
  <c r="BI1253"/>
  <c r="BH1253"/>
  <c r="BG1253"/>
  <c r="BF1253"/>
  <c r="T1253"/>
  <c r="R1253"/>
  <c r="P1253"/>
  <c r="BK1253"/>
  <c r="J1253"/>
  <c r="BE1253"/>
  <c r="BI1235"/>
  <c r="BH1235"/>
  <c r="BG1235"/>
  <c r="BF1235"/>
  <c r="T1235"/>
  <c r="R1235"/>
  <c r="P1235"/>
  <c r="BK1235"/>
  <c r="J1235"/>
  <c r="BE1235"/>
  <c r="BI1234"/>
  <c r="BH1234"/>
  <c r="BG1234"/>
  <c r="BF1234"/>
  <c r="T1234"/>
  <c r="R1234"/>
  <c r="P1234"/>
  <c r="BK1234"/>
  <c r="J1234"/>
  <c r="BE1234"/>
  <c r="BI1233"/>
  <c r="BH1233"/>
  <c r="BG1233"/>
  <c r="BF1233"/>
  <c r="T1233"/>
  <c r="R1233"/>
  <c r="P1233"/>
  <c r="BK1233"/>
  <c r="J1233"/>
  <c r="BE1233"/>
  <c r="BI1232"/>
  <c r="BH1232"/>
  <c r="BG1232"/>
  <c r="BF1232"/>
  <c r="T1232"/>
  <c r="R1232"/>
  <c r="P1232"/>
  <c r="BK1232"/>
  <c r="J1232"/>
  <c r="BE1232"/>
  <c r="BI1208"/>
  <c r="BH1208"/>
  <c r="BG1208"/>
  <c r="BF1208"/>
  <c r="T1208"/>
  <c r="R1208"/>
  <c r="P1208"/>
  <c r="BK1208"/>
  <c r="J1208"/>
  <c r="BE1208"/>
  <c r="BI1207"/>
  <c r="BH1207"/>
  <c r="BG1207"/>
  <c r="BF1207"/>
  <c r="T1207"/>
  <c r="R1207"/>
  <c r="P1207"/>
  <c r="BK1207"/>
  <c r="J1207"/>
  <c r="BE1207"/>
  <c r="BI1204"/>
  <c r="BH1204"/>
  <c r="BG1204"/>
  <c r="BF1204"/>
  <c r="T1204"/>
  <c r="R1204"/>
  <c r="P1204"/>
  <c r="BK1204"/>
  <c r="J1204"/>
  <c r="BE1204"/>
  <c r="BI1180"/>
  <c r="BH1180"/>
  <c r="BG1180"/>
  <c r="BF1180"/>
  <c r="T1180"/>
  <c r="T1179"/>
  <c r="R1180"/>
  <c r="R1179"/>
  <c r="P1180"/>
  <c r="P1179"/>
  <c r="BK1180"/>
  <c r="BK1179"/>
  <c r="J1179"/>
  <c r="J1180"/>
  <c r="BE1180"/>
  <c r="J87"/>
  <c r="BI1178"/>
  <c r="BH1178"/>
  <c r="BG1178"/>
  <c r="BF1178"/>
  <c r="T1178"/>
  <c r="R1178"/>
  <c r="P1178"/>
  <c r="BK1178"/>
  <c r="J1178"/>
  <c r="BE1178"/>
  <c r="BI1176"/>
  <c r="BH1176"/>
  <c r="BG1176"/>
  <c r="BF1176"/>
  <c r="T1176"/>
  <c r="R1176"/>
  <c r="P1176"/>
  <c r="BK1176"/>
  <c r="J1176"/>
  <c r="BE1176"/>
  <c r="BI1174"/>
  <c r="BH1174"/>
  <c r="BG1174"/>
  <c r="BF1174"/>
  <c r="T1174"/>
  <c r="R1174"/>
  <c r="P1174"/>
  <c r="BK1174"/>
  <c r="J1174"/>
  <c r="BE1174"/>
  <c r="BI1172"/>
  <c r="BH1172"/>
  <c r="BG1172"/>
  <c r="BF1172"/>
  <c r="T1172"/>
  <c r="R1172"/>
  <c r="P1172"/>
  <c r="BK1172"/>
  <c r="J1172"/>
  <c r="BE1172"/>
  <c r="BI1168"/>
  <c r="BH1168"/>
  <c r="BG1168"/>
  <c r="BF1168"/>
  <c r="T1168"/>
  <c r="R1168"/>
  <c r="P1168"/>
  <c r="BK1168"/>
  <c r="J1168"/>
  <c r="BE1168"/>
  <c r="BI1166"/>
  <c r="BH1166"/>
  <c r="BG1166"/>
  <c r="BF1166"/>
  <c r="T1166"/>
  <c r="R1166"/>
  <c r="P1166"/>
  <c r="BK1166"/>
  <c r="J1166"/>
  <c r="BE1166"/>
  <c r="BI1163"/>
  <c r="BH1163"/>
  <c r="BG1163"/>
  <c r="BF1163"/>
  <c r="T1163"/>
  <c r="T1162"/>
  <c r="R1163"/>
  <c r="R1162"/>
  <c r="P1163"/>
  <c r="P1162"/>
  <c r="BK1163"/>
  <c r="BK1162"/>
  <c r="J1162"/>
  <c r="J1163"/>
  <c r="BE1163"/>
  <c r="J86"/>
  <c r="BI1161"/>
  <c r="BH1161"/>
  <c r="BG1161"/>
  <c r="BF1161"/>
  <c r="T1161"/>
  <c r="R1161"/>
  <c r="P1161"/>
  <c r="BK1161"/>
  <c r="J1161"/>
  <c r="BE1161"/>
  <c r="BI1157"/>
  <c r="BH1157"/>
  <c r="BG1157"/>
  <c r="BF1157"/>
  <c r="T1157"/>
  <c r="R1157"/>
  <c r="P1157"/>
  <c r="BK1157"/>
  <c r="J1157"/>
  <c r="BE1157"/>
  <c r="BI1154"/>
  <c r="BH1154"/>
  <c r="BG1154"/>
  <c r="BF1154"/>
  <c r="T1154"/>
  <c r="R1154"/>
  <c r="P1154"/>
  <c r="BK1154"/>
  <c r="J1154"/>
  <c r="BE1154"/>
  <c r="BI1152"/>
  <c r="BH1152"/>
  <c r="BG1152"/>
  <c r="BF1152"/>
  <c r="T1152"/>
  <c r="R1152"/>
  <c r="P1152"/>
  <c r="BK1152"/>
  <c r="J1152"/>
  <c r="BE1152"/>
  <c r="BI1151"/>
  <c r="BH1151"/>
  <c r="BG1151"/>
  <c r="BF1151"/>
  <c r="T1151"/>
  <c r="R1151"/>
  <c r="P1151"/>
  <c r="BK1151"/>
  <c r="J1151"/>
  <c r="BE1151"/>
  <c r="BI1150"/>
  <c r="BH1150"/>
  <c r="BG1150"/>
  <c r="BF1150"/>
  <c r="T1150"/>
  <c r="R1150"/>
  <c r="P1150"/>
  <c r="BK1150"/>
  <c r="J1150"/>
  <c r="BE1150"/>
  <c r="BI1149"/>
  <c r="BH1149"/>
  <c r="BG1149"/>
  <c r="BF1149"/>
  <c r="T1149"/>
  <c r="R1149"/>
  <c r="P1149"/>
  <c r="BK1149"/>
  <c r="J1149"/>
  <c r="BE1149"/>
  <c r="BI1147"/>
  <c r="BH1147"/>
  <c r="BG1147"/>
  <c r="BF1147"/>
  <c r="T1147"/>
  <c r="R1147"/>
  <c r="P1147"/>
  <c r="BK1147"/>
  <c r="J1147"/>
  <c r="BE1147"/>
  <c r="BI1145"/>
  <c r="BH1145"/>
  <c r="BG1145"/>
  <c r="BF1145"/>
  <c r="T1145"/>
  <c r="R1145"/>
  <c r="P1145"/>
  <c r="BK1145"/>
  <c r="J1145"/>
  <c r="BE1145"/>
  <c r="BI1114"/>
  <c r="BH1114"/>
  <c r="BG1114"/>
  <c r="BF1114"/>
  <c r="T1114"/>
  <c r="R1114"/>
  <c r="P1114"/>
  <c r="BK1114"/>
  <c r="J1114"/>
  <c r="BE1114"/>
  <c r="BI1091"/>
  <c r="BH1091"/>
  <c r="BG1091"/>
  <c r="BF1091"/>
  <c r="T1091"/>
  <c r="R1091"/>
  <c r="P1091"/>
  <c r="BK1091"/>
  <c r="J1091"/>
  <c r="BE1091"/>
  <c r="BI1090"/>
  <c r="BH1090"/>
  <c r="BG1090"/>
  <c r="BF1090"/>
  <c r="T1090"/>
  <c r="T1089"/>
  <c r="R1090"/>
  <c r="R1089"/>
  <c r="P1090"/>
  <c r="P1089"/>
  <c r="BK1090"/>
  <c r="BK1089"/>
  <c r="J1089"/>
  <c r="J1090"/>
  <c r="BE1090"/>
  <c r="J85"/>
  <c r="BI1088"/>
  <c r="BH1088"/>
  <c r="BG1088"/>
  <c r="BF1088"/>
  <c r="T1088"/>
  <c r="R1088"/>
  <c r="P1088"/>
  <c r="BK1088"/>
  <c r="J1088"/>
  <c r="BE1088"/>
  <c r="BI1085"/>
  <c r="BH1085"/>
  <c r="BG1085"/>
  <c r="BF1085"/>
  <c r="T1085"/>
  <c r="R1085"/>
  <c r="P1085"/>
  <c r="BK1085"/>
  <c r="J1085"/>
  <c r="BE1085"/>
  <c r="BI1082"/>
  <c r="BH1082"/>
  <c r="BG1082"/>
  <c r="BF1082"/>
  <c r="T1082"/>
  <c r="R1082"/>
  <c r="P1082"/>
  <c r="BK1082"/>
  <c r="J1082"/>
  <c r="BE1082"/>
  <c r="BI1079"/>
  <c r="BH1079"/>
  <c r="BG1079"/>
  <c r="BF1079"/>
  <c r="T1079"/>
  <c r="R1079"/>
  <c r="P1079"/>
  <c r="BK1079"/>
  <c r="J1079"/>
  <c r="BE1079"/>
  <c r="BI1076"/>
  <c r="BH1076"/>
  <c r="BG1076"/>
  <c r="BF1076"/>
  <c r="T1076"/>
  <c r="R1076"/>
  <c r="P1076"/>
  <c r="BK1076"/>
  <c r="J1076"/>
  <c r="BE1076"/>
  <c r="BI1073"/>
  <c r="BH1073"/>
  <c r="BG1073"/>
  <c r="BF1073"/>
  <c r="T1073"/>
  <c r="R1073"/>
  <c r="P1073"/>
  <c r="BK1073"/>
  <c r="J1073"/>
  <c r="BE1073"/>
  <c r="BI1070"/>
  <c r="BH1070"/>
  <c r="BG1070"/>
  <c r="BF1070"/>
  <c r="T1070"/>
  <c r="R1070"/>
  <c r="P1070"/>
  <c r="BK1070"/>
  <c r="J1070"/>
  <c r="BE1070"/>
  <c r="BI1067"/>
  <c r="BH1067"/>
  <c r="BG1067"/>
  <c r="BF1067"/>
  <c r="T1067"/>
  <c r="R1067"/>
  <c r="P1067"/>
  <c r="BK1067"/>
  <c r="J1067"/>
  <c r="BE1067"/>
  <c r="BI1064"/>
  <c r="BH1064"/>
  <c r="BG1064"/>
  <c r="BF1064"/>
  <c r="T1064"/>
  <c r="R1064"/>
  <c r="P1064"/>
  <c r="BK1064"/>
  <c r="J1064"/>
  <c r="BE1064"/>
  <c r="BI1062"/>
  <c r="BH1062"/>
  <c r="BG1062"/>
  <c r="BF1062"/>
  <c r="T1062"/>
  <c r="R1062"/>
  <c r="P1062"/>
  <c r="BK1062"/>
  <c r="J1062"/>
  <c r="BE1062"/>
  <c r="BI1058"/>
  <c r="BH1058"/>
  <c r="BG1058"/>
  <c r="BF1058"/>
  <c r="T1058"/>
  <c r="R1058"/>
  <c r="P1058"/>
  <c r="BK1058"/>
  <c r="J1058"/>
  <c r="BE1058"/>
  <c r="BI1055"/>
  <c r="BH1055"/>
  <c r="BG1055"/>
  <c r="BF1055"/>
  <c r="T1055"/>
  <c r="R1055"/>
  <c r="P1055"/>
  <c r="BK1055"/>
  <c r="J1055"/>
  <c r="BE1055"/>
  <c r="BI1051"/>
  <c r="BH1051"/>
  <c r="BG1051"/>
  <c r="BF1051"/>
  <c r="T1051"/>
  <c r="R1051"/>
  <c r="P1051"/>
  <c r="BK1051"/>
  <c r="J1051"/>
  <c r="BE1051"/>
  <c r="BI1049"/>
  <c r="BH1049"/>
  <c r="BG1049"/>
  <c r="BF1049"/>
  <c r="T1049"/>
  <c r="R1049"/>
  <c r="P1049"/>
  <c r="BK1049"/>
  <c r="J1049"/>
  <c r="BE1049"/>
  <c r="BI1046"/>
  <c r="BH1046"/>
  <c r="BG1046"/>
  <c r="BF1046"/>
  <c r="T1046"/>
  <c r="R1046"/>
  <c r="P1046"/>
  <c r="BK1046"/>
  <c r="J1046"/>
  <c r="BE1046"/>
  <c r="BI1043"/>
  <c r="BH1043"/>
  <c r="BG1043"/>
  <c r="BF1043"/>
  <c r="T1043"/>
  <c r="R1043"/>
  <c r="P1043"/>
  <c r="BK1043"/>
  <c r="J1043"/>
  <c r="BE1043"/>
  <c r="BI1041"/>
  <c r="BH1041"/>
  <c r="BG1041"/>
  <c r="BF1041"/>
  <c r="T1041"/>
  <c r="R1041"/>
  <c r="P1041"/>
  <c r="BK1041"/>
  <c r="J1041"/>
  <c r="BE1041"/>
  <c r="BI1038"/>
  <c r="BH1038"/>
  <c r="BG1038"/>
  <c r="BF1038"/>
  <c r="T1038"/>
  <c r="T1037"/>
  <c r="R1038"/>
  <c r="R1037"/>
  <c r="P1038"/>
  <c r="P1037"/>
  <c r="BK1038"/>
  <c r="BK1037"/>
  <c r="J1037"/>
  <c r="J1038"/>
  <c r="BE1038"/>
  <c r="J84"/>
  <c r="BI1036"/>
  <c r="BH1036"/>
  <c r="BG1036"/>
  <c r="BF1036"/>
  <c r="T1036"/>
  <c r="R1036"/>
  <c r="P1036"/>
  <c r="BK1036"/>
  <c r="J1036"/>
  <c r="BE1036"/>
  <c r="BI1031"/>
  <c r="BH1031"/>
  <c r="BG1031"/>
  <c r="BF1031"/>
  <c r="T1031"/>
  <c r="R1031"/>
  <c r="P1031"/>
  <c r="BK1031"/>
  <c r="J1031"/>
  <c r="BE1031"/>
  <c r="BI1026"/>
  <c r="BH1026"/>
  <c r="BG1026"/>
  <c r="BF1026"/>
  <c r="T1026"/>
  <c r="R1026"/>
  <c r="P1026"/>
  <c r="BK1026"/>
  <c r="J1026"/>
  <c r="BE1026"/>
  <c r="BI1019"/>
  <c r="BH1019"/>
  <c r="BG1019"/>
  <c r="BF1019"/>
  <c r="T1019"/>
  <c r="R1019"/>
  <c r="P1019"/>
  <c r="BK1019"/>
  <c r="J1019"/>
  <c r="BE1019"/>
  <c r="BI1018"/>
  <c r="BH1018"/>
  <c r="BG1018"/>
  <c r="BF1018"/>
  <c r="T1018"/>
  <c r="R1018"/>
  <c r="P1018"/>
  <c r="BK1018"/>
  <c r="J1018"/>
  <c r="BE1018"/>
  <c r="BI1017"/>
  <c r="BH1017"/>
  <c r="BG1017"/>
  <c r="BF1017"/>
  <c r="T1017"/>
  <c r="R1017"/>
  <c r="P1017"/>
  <c r="BK1017"/>
  <c r="J1017"/>
  <c r="BE1017"/>
  <c r="BI1011"/>
  <c r="BH1011"/>
  <c r="BG1011"/>
  <c r="BF1011"/>
  <c r="T1011"/>
  <c r="R1011"/>
  <c r="P1011"/>
  <c r="BK1011"/>
  <c r="J1011"/>
  <c r="BE1011"/>
  <c r="BI1009"/>
  <c r="BH1009"/>
  <c r="BG1009"/>
  <c r="BF1009"/>
  <c r="T1009"/>
  <c r="R1009"/>
  <c r="P1009"/>
  <c r="BK1009"/>
  <c r="J1009"/>
  <c r="BE1009"/>
  <c r="BI1006"/>
  <c r="BH1006"/>
  <c r="BG1006"/>
  <c r="BF1006"/>
  <c r="T1006"/>
  <c r="R1006"/>
  <c r="P1006"/>
  <c r="BK1006"/>
  <c r="J1006"/>
  <c r="BE1006"/>
  <c r="BI1003"/>
  <c r="BH1003"/>
  <c r="BG1003"/>
  <c r="BF1003"/>
  <c r="T1003"/>
  <c r="R1003"/>
  <c r="P1003"/>
  <c r="BK1003"/>
  <c r="J1003"/>
  <c r="BE1003"/>
  <c r="BI999"/>
  <c r="BH999"/>
  <c r="BG999"/>
  <c r="BF999"/>
  <c r="T999"/>
  <c r="R999"/>
  <c r="P999"/>
  <c r="BK999"/>
  <c r="J999"/>
  <c r="BE999"/>
  <c r="BI995"/>
  <c r="BH995"/>
  <c r="BG995"/>
  <c r="BF995"/>
  <c r="T995"/>
  <c r="R995"/>
  <c r="P995"/>
  <c r="BK995"/>
  <c r="J995"/>
  <c r="BE995"/>
  <c r="BI990"/>
  <c r="BH990"/>
  <c r="BG990"/>
  <c r="BF990"/>
  <c r="T990"/>
  <c r="R990"/>
  <c r="P990"/>
  <c r="BK990"/>
  <c r="J990"/>
  <c r="BE990"/>
  <c r="BI986"/>
  <c r="BH986"/>
  <c r="BG986"/>
  <c r="BF986"/>
  <c r="T986"/>
  <c r="R986"/>
  <c r="P986"/>
  <c r="BK986"/>
  <c r="J986"/>
  <c r="BE986"/>
  <c r="BI983"/>
  <c r="BH983"/>
  <c r="BG983"/>
  <c r="BF983"/>
  <c r="T983"/>
  <c r="R983"/>
  <c r="P983"/>
  <c r="BK983"/>
  <c r="J983"/>
  <c r="BE983"/>
  <c r="BI978"/>
  <c r="BH978"/>
  <c r="BG978"/>
  <c r="BF978"/>
  <c r="T978"/>
  <c r="R978"/>
  <c r="P978"/>
  <c r="BK978"/>
  <c r="J978"/>
  <c r="BE978"/>
  <c r="BI971"/>
  <c r="BH971"/>
  <c r="BG971"/>
  <c r="BF971"/>
  <c r="T971"/>
  <c r="R971"/>
  <c r="P971"/>
  <c r="BK971"/>
  <c r="J971"/>
  <c r="BE971"/>
  <c r="BI968"/>
  <c r="BH968"/>
  <c r="BG968"/>
  <c r="BF968"/>
  <c r="T968"/>
  <c r="R968"/>
  <c r="P968"/>
  <c r="BK968"/>
  <c r="J968"/>
  <c r="BE968"/>
  <c r="BI958"/>
  <c r="BH958"/>
  <c r="BG958"/>
  <c r="BF958"/>
  <c r="T958"/>
  <c r="R958"/>
  <c r="P958"/>
  <c r="BK958"/>
  <c r="J958"/>
  <c r="BE958"/>
  <c r="BI955"/>
  <c r="BH955"/>
  <c r="BG955"/>
  <c r="BF955"/>
  <c r="T955"/>
  <c r="R955"/>
  <c r="P955"/>
  <c r="BK955"/>
  <c r="J955"/>
  <c r="BE955"/>
  <c r="BI953"/>
  <c r="BH953"/>
  <c r="BG953"/>
  <c r="BF953"/>
  <c r="T953"/>
  <c r="R953"/>
  <c r="P953"/>
  <c r="BK953"/>
  <c r="J953"/>
  <c r="BE953"/>
  <c r="BI950"/>
  <c r="BH950"/>
  <c r="BG950"/>
  <c r="BF950"/>
  <c r="T950"/>
  <c r="R950"/>
  <c r="P950"/>
  <c r="BK950"/>
  <c r="J950"/>
  <c r="BE950"/>
  <c r="BI949"/>
  <c r="BH949"/>
  <c r="BG949"/>
  <c r="BF949"/>
  <c r="T949"/>
  <c r="R949"/>
  <c r="P949"/>
  <c r="BK949"/>
  <c r="J949"/>
  <c r="BE949"/>
  <c r="BI947"/>
  <c r="BH947"/>
  <c r="BG947"/>
  <c r="BF947"/>
  <c r="T947"/>
  <c r="R947"/>
  <c r="P947"/>
  <c r="BK947"/>
  <c r="J947"/>
  <c r="BE947"/>
  <c r="BI944"/>
  <c r="BH944"/>
  <c r="BG944"/>
  <c r="BF944"/>
  <c r="T944"/>
  <c r="R944"/>
  <c r="P944"/>
  <c r="BK944"/>
  <c r="J944"/>
  <c r="BE944"/>
  <c r="BI943"/>
  <c r="BH943"/>
  <c r="BG943"/>
  <c r="BF943"/>
  <c r="T943"/>
  <c r="R943"/>
  <c r="P943"/>
  <c r="BK943"/>
  <c r="J943"/>
  <c r="BE943"/>
  <c r="BI941"/>
  <c r="BH941"/>
  <c r="BG941"/>
  <c r="BF941"/>
  <c r="T941"/>
  <c r="T940"/>
  <c r="R941"/>
  <c r="R940"/>
  <c r="P941"/>
  <c r="P940"/>
  <c r="BK941"/>
  <c r="BK940"/>
  <c r="J940"/>
  <c r="J941"/>
  <c r="BE941"/>
  <c r="J83"/>
  <c r="BI939"/>
  <c r="BH939"/>
  <c r="BG939"/>
  <c r="BF939"/>
  <c r="T939"/>
  <c r="R939"/>
  <c r="P939"/>
  <c r="BK939"/>
  <c r="J939"/>
  <c r="BE939"/>
  <c r="BI937"/>
  <c r="BH937"/>
  <c r="BG937"/>
  <c r="BF937"/>
  <c r="T937"/>
  <c r="R937"/>
  <c r="P937"/>
  <c r="BK937"/>
  <c r="J937"/>
  <c r="BE937"/>
  <c r="BI934"/>
  <c r="BH934"/>
  <c r="BG934"/>
  <c r="BF934"/>
  <c r="T934"/>
  <c r="R934"/>
  <c r="P934"/>
  <c r="BK934"/>
  <c r="J934"/>
  <c r="BE934"/>
  <c r="BI932"/>
  <c r="BH932"/>
  <c r="BG932"/>
  <c r="BF932"/>
  <c r="T932"/>
  <c r="R932"/>
  <c r="P932"/>
  <c r="BK932"/>
  <c r="J932"/>
  <c r="BE932"/>
  <c r="BI930"/>
  <c r="BH930"/>
  <c r="BG930"/>
  <c r="BF930"/>
  <c r="T930"/>
  <c r="R930"/>
  <c r="P930"/>
  <c r="BK930"/>
  <c r="J930"/>
  <c r="BE930"/>
  <c r="BI928"/>
  <c r="BH928"/>
  <c r="BG928"/>
  <c r="BF928"/>
  <c r="T928"/>
  <c r="R928"/>
  <c r="P928"/>
  <c r="BK928"/>
  <c r="J928"/>
  <c r="BE928"/>
  <c r="BI922"/>
  <c r="BH922"/>
  <c r="BG922"/>
  <c r="BF922"/>
  <c r="T922"/>
  <c r="R922"/>
  <c r="P922"/>
  <c r="BK922"/>
  <c r="J922"/>
  <c r="BE922"/>
  <c r="BI920"/>
  <c r="BH920"/>
  <c r="BG920"/>
  <c r="BF920"/>
  <c r="T920"/>
  <c r="R920"/>
  <c r="P920"/>
  <c r="BK920"/>
  <c r="J920"/>
  <c r="BE920"/>
  <c r="BI915"/>
  <c r="BH915"/>
  <c r="BG915"/>
  <c r="BF915"/>
  <c r="T915"/>
  <c r="R915"/>
  <c r="P915"/>
  <c r="BK915"/>
  <c r="J915"/>
  <c r="BE915"/>
  <c r="BI913"/>
  <c r="BH913"/>
  <c r="BG913"/>
  <c r="BF913"/>
  <c r="T913"/>
  <c r="R913"/>
  <c r="P913"/>
  <c r="BK913"/>
  <c r="J913"/>
  <c r="BE913"/>
  <c r="BI911"/>
  <c r="BH911"/>
  <c r="BG911"/>
  <c r="BF911"/>
  <c r="T911"/>
  <c r="R911"/>
  <c r="P911"/>
  <c r="BK911"/>
  <c r="J911"/>
  <c r="BE911"/>
  <c r="BI909"/>
  <c r="BH909"/>
  <c r="BG909"/>
  <c r="BF909"/>
  <c r="T909"/>
  <c r="R909"/>
  <c r="P909"/>
  <c r="BK909"/>
  <c r="J909"/>
  <c r="BE909"/>
  <c r="BI907"/>
  <c r="BH907"/>
  <c r="BG907"/>
  <c r="BF907"/>
  <c r="T907"/>
  <c r="R907"/>
  <c r="P907"/>
  <c r="BK907"/>
  <c r="J907"/>
  <c r="BE907"/>
  <c r="BI905"/>
  <c r="BH905"/>
  <c r="BG905"/>
  <c r="BF905"/>
  <c r="T905"/>
  <c r="T904"/>
  <c r="R905"/>
  <c r="R904"/>
  <c r="P905"/>
  <c r="P904"/>
  <c r="BK905"/>
  <c r="BK904"/>
  <c r="J904"/>
  <c r="J905"/>
  <c r="BE905"/>
  <c r="J82"/>
  <c r="BI903"/>
  <c r="BH903"/>
  <c r="BG903"/>
  <c r="BF903"/>
  <c r="T903"/>
  <c r="R903"/>
  <c r="P903"/>
  <c r="BK903"/>
  <c r="J903"/>
  <c r="BE903"/>
  <c r="BI901"/>
  <c r="BH901"/>
  <c r="BG901"/>
  <c r="BF901"/>
  <c r="T901"/>
  <c r="R901"/>
  <c r="P901"/>
  <c r="BK901"/>
  <c r="J901"/>
  <c r="BE901"/>
  <c r="BI898"/>
  <c r="BH898"/>
  <c r="BG898"/>
  <c r="BF898"/>
  <c r="T898"/>
  <c r="R898"/>
  <c r="P898"/>
  <c r="BK898"/>
  <c r="J898"/>
  <c r="BE898"/>
  <c r="BI896"/>
  <c r="BH896"/>
  <c r="BG896"/>
  <c r="BF896"/>
  <c r="T896"/>
  <c r="R896"/>
  <c r="P896"/>
  <c r="BK896"/>
  <c r="J896"/>
  <c r="BE896"/>
  <c r="BI893"/>
  <c r="BH893"/>
  <c r="BG893"/>
  <c r="BF893"/>
  <c r="T893"/>
  <c r="R893"/>
  <c r="P893"/>
  <c r="BK893"/>
  <c r="J893"/>
  <c r="BE893"/>
  <c r="BI890"/>
  <c r="BH890"/>
  <c r="BG890"/>
  <c r="BF890"/>
  <c r="T890"/>
  <c r="T889"/>
  <c r="R890"/>
  <c r="R889"/>
  <c r="P890"/>
  <c r="P889"/>
  <c r="BK890"/>
  <c r="BK889"/>
  <c r="J889"/>
  <c r="J890"/>
  <c r="BE890"/>
  <c r="J81"/>
  <c r="BI888"/>
  <c r="BH888"/>
  <c r="BG888"/>
  <c r="BF888"/>
  <c r="T888"/>
  <c r="R888"/>
  <c r="P888"/>
  <c r="BK888"/>
  <c r="J888"/>
  <c r="BE888"/>
  <c r="BI887"/>
  <c r="BH887"/>
  <c r="BG887"/>
  <c r="BF887"/>
  <c r="T887"/>
  <c r="R887"/>
  <c r="P887"/>
  <c r="BK887"/>
  <c r="J887"/>
  <c r="BE887"/>
  <c r="BI884"/>
  <c r="BH884"/>
  <c r="BG884"/>
  <c r="BF884"/>
  <c r="T884"/>
  <c r="T883"/>
  <c r="R884"/>
  <c r="R883"/>
  <c r="P884"/>
  <c r="P883"/>
  <c r="BK884"/>
  <c r="BK883"/>
  <c r="J883"/>
  <c r="J884"/>
  <c r="BE884"/>
  <c r="J80"/>
  <c r="BI882"/>
  <c r="BH882"/>
  <c r="BG882"/>
  <c r="BF882"/>
  <c r="T882"/>
  <c r="R882"/>
  <c r="P882"/>
  <c r="BK882"/>
  <c r="J882"/>
  <c r="BE882"/>
  <c r="BI881"/>
  <c r="BH881"/>
  <c r="BG881"/>
  <c r="BF881"/>
  <c r="T881"/>
  <c r="T880"/>
  <c r="R881"/>
  <c r="R880"/>
  <c r="P881"/>
  <c r="P880"/>
  <c r="BK881"/>
  <c r="BK880"/>
  <c r="J880"/>
  <c r="J881"/>
  <c r="BE881"/>
  <c r="J79"/>
  <c r="BI879"/>
  <c r="BH879"/>
  <c r="BG879"/>
  <c r="BF879"/>
  <c r="T879"/>
  <c r="R879"/>
  <c r="P879"/>
  <c r="BK879"/>
  <c r="J879"/>
  <c r="BE879"/>
  <c r="BI877"/>
  <c r="BH877"/>
  <c r="BG877"/>
  <c r="BF877"/>
  <c r="T877"/>
  <c r="R877"/>
  <c r="P877"/>
  <c r="BK877"/>
  <c r="J877"/>
  <c r="BE877"/>
  <c r="BI875"/>
  <c r="BH875"/>
  <c r="BG875"/>
  <c r="BF875"/>
  <c r="T875"/>
  <c r="R875"/>
  <c r="P875"/>
  <c r="BK875"/>
  <c r="J875"/>
  <c r="BE875"/>
  <c r="BI873"/>
  <c r="BH873"/>
  <c r="BG873"/>
  <c r="BF873"/>
  <c r="T873"/>
  <c r="R873"/>
  <c r="P873"/>
  <c r="BK873"/>
  <c r="J873"/>
  <c r="BE873"/>
  <c r="BI871"/>
  <c r="BH871"/>
  <c r="BG871"/>
  <c r="BF871"/>
  <c r="T871"/>
  <c r="R871"/>
  <c r="P871"/>
  <c r="BK871"/>
  <c r="J871"/>
  <c r="BE871"/>
  <c r="BI870"/>
  <c r="BH870"/>
  <c r="BG870"/>
  <c r="BF870"/>
  <c r="T870"/>
  <c r="T869"/>
  <c r="R870"/>
  <c r="R869"/>
  <c r="P870"/>
  <c r="P869"/>
  <c r="BK870"/>
  <c r="BK869"/>
  <c r="J869"/>
  <c r="J870"/>
  <c r="BE870"/>
  <c r="J78"/>
  <c r="BI868"/>
  <c r="BH868"/>
  <c r="BG868"/>
  <c r="BF868"/>
  <c r="T868"/>
  <c r="R868"/>
  <c r="P868"/>
  <c r="BK868"/>
  <c r="J868"/>
  <c r="BE868"/>
  <c r="BI859"/>
  <c r="BH859"/>
  <c r="BG859"/>
  <c r="BF859"/>
  <c r="T859"/>
  <c r="R859"/>
  <c r="P859"/>
  <c r="BK859"/>
  <c r="J859"/>
  <c r="BE859"/>
  <c r="BI850"/>
  <c r="BH850"/>
  <c r="BG850"/>
  <c r="BF850"/>
  <c r="T850"/>
  <c r="R850"/>
  <c r="P850"/>
  <c r="BK850"/>
  <c r="J850"/>
  <c r="BE850"/>
  <c r="BI848"/>
  <c r="BH848"/>
  <c r="BG848"/>
  <c r="BF848"/>
  <c r="T848"/>
  <c r="R848"/>
  <c r="P848"/>
  <c r="BK848"/>
  <c r="J848"/>
  <c r="BE848"/>
  <c r="BI847"/>
  <c r="BH847"/>
  <c r="BG847"/>
  <c r="BF847"/>
  <c r="T847"/>
  <c r="R847"/>
  <c r="P847"/>
  <c r="BK847"/>
  <c r="J847"/>
  <c r="BE847"/>
  <c r="BI845"/>
  <c r="BH845"/>
  <c r="BG845"/>
  <c r="BF845"/>
  <c r="T845"/>
  <c r="R845"/>
  <c r="P845"/>
  <c r="BK845"/>
  <c r="J845"/>
  <c r="BE845"/>
  <c r="BI842"/>
  <c r="BH842"/>
  <c r="BG842"/>
  <c r="BF842"/>
  <c r="T842"/>
  <c r="R842"/>
  <c r="P842"/>
  <c r="BK842"/>
  <c r="J842"/>
  <c r="BE842"/>
  <c r="BI840"/>
  <c r="BH840"/>
  <c r="BG840"/>
  <c r="BF840"/>
  <c r="T840"/>
  <c r="R840"/>
  <c r="P840"/>
  <c r="BK840"/>
  <c r="J840"/>
  <c r="BE840"/>
  <c r="BI837"/>
  <c r="BH837"/>
  <c r="BG837"/>
  <c r="BF837"/>
  <c r="T837"/>
  <c r="T836"/>
  <c r="T835"/>
  <c r="R837"/>
  <c r="R836"/>
  <c r="R835"/>
  <c r="P837"/>
  <c r="P836"/>
  <c r="P835"/>
  <c r="BK837"/>
  <c r="BK836"/>
  <c r="J836"/>
  <c r="BK835"/>
  <c r="J835"/>
  <c r="J837"/>
  <c r="BE837"/>
  <c r="J77"/>
  <c r="J76"/>
  <c r="BI833"/>
  <c r="BH833"/>
  <c r="BG833"/>
  <c r="BF833"/>
  <c r="T833"/>
  <c r="T832"/>
  <c r="R833"/>
  <c r="R832"/>
  <c r="P833"/>
  <c r="P832"/>
  <c r="BK833"/>
  <c r="BK832"/>
  <c r="J832"/>
  <c r="J833"/>
  <c r="BE833"/>
  <c r="J75"/>
  <c r="BI829"/>
  <c r="BH829"/>
  <c r="BG829"/>
  <c r="BF829"/>
  <c r="T829"/>
  <c r="R829"/>
  <c r="P829"/>
  <c r="BK829"/>
  <c r="J829"/>
  <c r="BE829"/>
  <c r="BI826"/>
  <c r="BH826"/>
  <c r="BG826"/>
  <c r="BF826"/>
  <c r="T826"/>
  <c r="R826"/>
  <c r="P826"/>
  <c r="BK826"/>
  <c r="J826"/>
  <c r="BE826"/>
  <c r="BI822"/>
  <c r="BH822"/>
  <c r="BG822"/>
  <c r="BF822"/>
  <c r="T822"/>
  <c r="R822"/>
  <c r="P822"/>
  <c r="BK822"/>
  <c r="J822"/>
  <c r="BE822"/>
  <c r="BI820"/>
  <c r="BH820"/>
  <c r="BG820"/>
  <c r="BF820"/>
  <c r="T820"/>
  <c r="R820"/>
  <c r="P820"/>
  <c r="BK820"/>
  <c r="J820"/>
  <c r="BE820"/>
  <c r="BI818"/>
  <c r="BH818"/>
  <c r="BG818"/>
  <c r="BF818"/>
  <c r="T818"/>
  <c r="T817"/>
  <c r="R818"/>
  <c r="R817"/>
  <c r="P818"/>
  <c r="P817"/>
  <c r="BK818"/>
  <c r="BK817"/>
  <c r="J817"/>
  <c r="J818"/>
  <c r="BE818"/>
  <c r="J74"/>
  <c r="BI814"/>
  <c r="BH814"/>
  <c r="BG814"/>
  <c r="BF814"/>
  <c r="T814"/>
  <c r="R814"/>
  <c r="P814"/>
  <c r="BK814"/>
  <c r="J814"/>
  <c r="BE814"/>
  <c r="BI807"/>
  <c r="BH807"/>
  <c r="BG807"/>
  <c r="BF807"/>
  <c r="T807"/>
  <c r="R807"/>
  <c r="P807"/>
  <c r="BK807"/>
  <c r="J807"/>
  <c r="BE807"/>
  <c r="BI805"/>
  <c r="BH805"/>
  <c r="BG805"/>
  <c r="BF805"/>
  <c r="T805"/>
  <c r="R805"/>
  <c r="P805"/>
  <c r="BK805"/>
  <c r="J805"/>
  <c r="BE805"/>
  <c r="BI794"/>
  <c r="BH794"/>
  <c r="BG794"/>
  <c r="BF794"/>
  <c r="T794"/>
  <c r="R794"/>
  <c r="P794"/>
  <c r="BK794"/>
  <c r="J794"/>
  <c r="BE794"/>
  <c r="BI791"/>
  <c r="BH791"/>
  <c r="BG791"/>
  <c r="BF791"/>
  <c r="T791"/>
  <c r="R791"/>
  <c r="P791"/>
  <c r="BK791"/>
  <c r="J791"/>
  <c r="BE791"/>
  <c r="BI788"/>
  <c r="BH788"/>
  <c r="BG788"/>
  <c r="BF788"/>
  <c r="T788"/>
  <c r="R788"/>
  <c r="P788"/>
  <c r="BK788"/>
  <c r="J788"/>
  <c r="BE788"/>
  <c r="BI786"/>
  <c r="BH786"/>
  <c r="BG786"/>
  <c r="BF786"/>
  <c r="T786"/>
  <c r="R786"/>
  <c r="P786"/>
  <c r="BK786"/>
  <c r="J786"/>
  <c r="BE786"/>
  <c r="BI784"/>
  <c r="BH784"/>
  <c r="BG784"/>
  <c r="BF784"/>
  <c r="T784"/>
  <c r="R784"/>
  <c r="P784"/>
  <c r="BK784"/>
  <c r="J784"/>
  <c r="BE784"/>
  <c r="BI773"/>
  <c r="BH773"/>
  <c r="BG773"/>
  <c r="BF773"/>
  <c r="T773"/>
  <c r="R773"/>
  <c r="P773"/>
  <c r="BK773"/>
  <c r="J773"/>
  <c r="BE773"/>
  <c r="BI765"/>
  <c r="BH765"/>
  <c r="BG765"/>
  <c r="BF765"/>
  <c r="T765"/>
  <c r="R765"/>
  <c r="P765"/>
  <c r="BK765"/>
  <c r="J765"/>
  <c r="BE765"/>
  <c r="BI756"/>
  <c r="BH756"/>
  <c r="BG756"/>
  <c r="BF756"/>
  <c r="T756"/>
  <c r="R756"/>
  <c r="P756"/>
  <c r="BK756"/>
  <c r="J756"/>
  <c r="BE756"/>
  <c r="BI753"/>
  <c r="BH753"/>
  <c r="BG753"/>
  <c r="BF753"/>
  <c r="T753"/>
  <c r="R753"/>
  <c r="P753"/>
  <c r="BK753"/>
  <c r="J753"/>
  <c r="BE753"/>
  <c r="BI747"/>
  <c r="BH747"/>
  <c r="BG747"/>
  <c r="BF747"/>
  <c r="T747"/>
  <c r="R747"/>
  <c r="P747"/>
  <c r="BK747"/>
  <c r="J747"/>
  <c r="BE747"/>
  <c r="BI744"/>
  <c r="BH744"/>
  <c r="BG744"/>
  <c r="BF744"/>
  <c r="T744"/>
  <c r="R744"/>
  <c r="P744"/>
  <c r="BK744"/>
  <c r="J744"/>
  <c r="BE744"/>
  <c r="BI741"/>
  <c r="BH741"/>
  <c r="BG741"/>
  <c r="BF741"/>
  <c r="T741"/>
  <c r="R741"/>
  <c r="P741"/>
  <c r="BK741"/>
  <c r="J741"/>
  <c r="BE741"/>
  <c r="BI739"/>
  <c r="BH739"/>
  <c r="BG739"/>
  <c r="BF739"/>
  <c r="T739"/>
  <c r="R739"/>
  <c r="P739"/>
  <c r="BK739"/>
  <c r="J739"/>
  <c r="BE739"/>
  <c r="BI732"/>
  <c r="BH732"/>
  <c r="BG732"/>
  <c r="BF732"/>
  <c r="T732"/>
  <c r="R732"/>
  <c r="P732"/>
  <c r="BK732"/>
  <c r="J732"/>
  <c r="BE732"/>
  <c r="BI726"/>
  <c r="BH726"/>
  <c r="BG726"/>
  <c r="BF726"/>
  <c r="T726"/>
  <c r="R726"/>
  <c r="P726"/>
  <c r="BK726"/>
  <c r="J726"/>
  <c r="BE726"/>
  <c r="BI723"/>
  <c r="BH723"/>
  <c r="BG723"/>
  <c r="BF723"/>
  <c r="T723"/>
  <c r="R723"/>
  <c r="P723"/>
  <c r="BK723"/>
  <c r="J723"/>
  <c r="BE723"/>
  <c r="BI712"/>
  <c r="BH712"/>
  <c r="BG712"/>
  <c r="BF712"/>
  <c r="T712"/>
  <c r="R712"/>
  <c r="P712"/>
  <c r="BK712"/>
  <c r="J712"/>
  <c r="BE712"/>
  <c r="BI691"/>
  <c r="BH691"/>
  <c r="BG691"/>
  <c r="BF691"/>
  <c r="T691"/>
  <c r="R691"/>
  <c r="P691"/>
  <c r="BK691"/>
  <c r="J691"/>
  <c r="BE691"/>
  <c r="BI665"/>
  <c r="BH665"/>
  <c r="BG665"/>
  <c r="BF665"/>
  <c r="T665"/>
  <c r="R665"/>
  <c r="P665"/>
  <c r="BK665"/>
  <c r="J665"/>
  <c r="BE665"/>
  <c r="BI660"/>
  <c r="BH660"/>
  <c r="BG660"/>
  <c r="BF660"/>
  <c r="T660"/>
  <c r="R660"/>
  <c r="P660"/>
  <c r="BK660"/>
  <c r="J660"/>
  <c r="BE660"/>
  <c r="BI631"/>
  <c r="BH631"/>
  <c r="BG631"/>
  <c r="BF631"/>
  <c r="T631"/>
  <c r="R631"/>
  <c r="P631"/>
  <c r="BK631"/>
  <c r="J631"/>
  <c r="BE631"/>
  <c r="BI629"/>
  <c r="BH629"/>
  <c r="BG629"/>
  <c r="BF629"/>
  <c r="T629"/>
  <c r="T628"/>
  <c r="R629"/>
  <c r="R628"/>
  <c r="P629"/>
  <c r="P628"/>
  <c r="BK629"/>
  <c r="BK628"/>
  <c r="J628"/>
  <c r="J629"/>
  <c r="BE629"/>
  <c r="J73"/>
  <c r="BI625"/>
  <c r="BH625"/>
  <c r="BG625"/>
  <c r="BF625"/>
  <c r="T625"/>
  <c r="R625"/>
  <c r="P625"/>
  <c r="BK625"/>
  <c r="J625"/>
  <c r="BE625"/>
  <c r="BI622"/>
  <c r="BH622"/>
  <c r="BG622"/>
  <c r="BF622"/>
  <c r="T622"/>
  <c r="R622"/>
  <c r="P622"/>
  <c r="BK622"/>
  <c r="J622"/>
  <c r="BE622"/>
  <c r="BI619"/>
  <c r="BH619"/>
  <c r="BG619"/>
  <c r="BF619"/>
  <c r="T619"/>
  <c r="R619"/>
  <c r="P619"/>
  <c r="BK619"/>
  <c r="J619"/>
  <c r="BE619"/>
  <c r="BI578"/>
  <c r="BH578"/>
  <c r="BG578"/>
  <c r="BF578"/>
  <c r="T578"/>
  <c r="T577"/>
  <c r="R578"/>
  <c r="R577"/>
  <c r="P578"/>
  <c r="P577"/>
  <c r="BK578"/>
  <c r="BK577"/>
  <c r="J577"/>
  <c r="J578"/>
  <c r="BE578"/>
  <c r="J72"/>
  <c r="BI576"/>
  <c r="BH576"/>
  <c r="BG576"/>
  <c r="BF576"/>
  <c r="T576"/>
  <c r="R576"/>
  <c r="P576"/>
  <c r="BK576"/>
  <c r="J576"/>
  <c r="BE576"/>
  <c r="BI574"/>
  <c r="BH574"/>
  <c r="BG574"/>
  <c r="BF574"/>
  <c r="T574"/>
  <c r="R574"/>
  <c r="P574"/>
  <c r="BK574"/>
  <c r="J574"/>
  <c r="BE574"/>
  <c r="BI571"/>
  <c r="BH571"/>
  <c r="BG571"/>
  <c r="BF571"/>
  <c r="T571"/>
  <c r="R571"/>
  <c r="P571"/>
  <c r="BK571"/>
  <c r="J571"/>
  <c r="BE571"/>
  <c r="BI569"/>
  <c r="BH569"/>
  <c r="BG569"/>
  <c r="BF569"/>
  <c r="T569"/>
  <c r="T568"/>
  <c r="T567"/>
  <c r="R569"/>
  <c r="R568"/>
  <c r="R567"/>
  <c r="P569"/>
  <c r="P568"/>
  <c r="P567"/>
  <c r="BK569"/>
  <c r="BK568"/>
  <c r="J568"/>
  <c r="BK567"/>
  <c r="J567"/>
  <c r="J569"/>
  <c r="BE569"/>
  <c r="J71"/>
  <c r="J70"/>
  <c r="BI563"/>
  <c r="BH563"/>
  <c r="BG563"/>
  <c r="BF563"/>
  <c r="T563"/>
  <c r="R563"/>
  <c r="P563"/>
  <c r="BK563"/>
  <c r="J563"/>
  <c r="BE563"/>
  <c r="BI560"/>
  <c r="BH560"/>
  <c r="BG560"/>
  <c r="BF560"/>
  <c r="T560"/>
  <c r="R560"/>
  <c r="P560"/>
  <c r="BK560"/>
  <c r="J560"/>
  <c r="BE560"/>
  <c r="BI557"/>
  <c r="BH557"/>
  <c r="BG557"/>
  <c r="BF557"/>
  <c r="T557"/>
  <c r="R557"/>
  <c r="P557"/>
  <c r="BK557"/>
  <c r="J557"/>
  <c r="BE557"/>
  <c r="BI554"/>
  <c r="BH554"/>
  <c r="BG554"/>
  <c r="BF554"/>
  <c r="T554"/>
  <c r="R554"/>
  <c r="P554"/>
  <c r="BK554"/>
  <c r="J554"/>
  <c r="BE554"/>
  <c r="BI547"/>
  <c r="BH547"/>
  <c r="BG547"/>
  <c r="BF547"/>
  <c r="T547"/>
  <c r="R547"/>
  <c r="P547"/>
  <c r="BK547"/>
  <c r="J547"/>
  <c r="BE547"/>
  <c r="BI544"/>
  <c r="BH544"/>
  <c r="BG544"/>
  <c r="BF544"/>
  <c r="T544"/>
  <c r="R544"/>
  <c r="P544"/>
  <c r="BK544"/>
  <c r="J544"/>
  <c r="BE544"/>
  <c r="BI539"/>
  <c r="BH539"/>
  <c r="BG539"/>
  <c r="BF539"/>
  <c r="T539"/>
  <c r="R539"/>
  <c r="P539"/>
  <c r="BK539"/>
  <c r="J539"/>
  <c r="BE539"/>
  <c r="BI536"/>
  <c r="BH536"/>
  <c r="BG536"/>
  <c r="BF536"/>
  <c r="T536"/>
  <c r="R536"/>
  <c r="P536"/>
  <c r="BK536"/>
  <c r="J536"/>
  <c r="BE536"/>
  <c r="BI533"/>
  <c r="BH533"/>
  <c r="BG533"/>
  <c r="BF533"/>
  <c r="T533"/>
  <c r="R533"/>
  <c r="P533"/>
  <c r="BK533"/>
  <c r="J533"/>
  <c r="BE533"/>
  <c r="BI525"/>
  <c r="BH525"/>
  <c r="BG525"/>
  <c r="BF525"/>
  <c r="T525"/>
  <c r="R525"/>
  <c r="P525"/>
  <c r="BK525"/>
  <c r="J525"/>
  <c r="BE525"/>
  <c r="BI522"/>
  <c r="BH522"/>
  <c r="BG522"/>
  <c r="BF522"/>
  <c r="T522"/>
  <c r="R522"/>
  <c r="P522"/>
  <c r="BK522"/>
  <c r="J522"/>
  <c r="BE522"/>
  <c r="BI519"/>
  <c r="BH519"/>
  <c r="BG519"/>
  <c r="BF519"/>
  <c r="T519"/>
  <c r="R519"/>
  <c r="P519"/>
  <c r="BK519"/>
  <c r="J519"/>
  <c r="BE519"/>
  <c r="BI514"/>
  <c r="BH514"/>
  <c r="BG514"/>
  <c r="BF514"/>
  <c r="T514"/>
  <c r="R514"/>
  <c r="P514"/>
  <c r="BK514"/>
  <c r="J514"/>
  <c r="BE514"/>
  <c r="BI507"/>
  <c r="BH507"/>
  <c r="BG507"/>
  <c r="BF507"/>
  <c r="T507"/>
  <c r="T506"/>
  <c r="R507"/>
  <c r="R506"/>
  <c r="P507"/>
  <c r="P506"/>
  <c r="BK507"/>
  <c r="BK506"/>
  <c r="J506"/>
  <c r="J507"/>
  <c r="BE507"/>
  <c r="J69"/>
  <c r="BI497"/>
  <c r="BH497"/>
  <c r="BG497"/>
  <c r="BF497"/>
  <c r="T497"/>
  <c r="R497"/>
  <c r="P497"/>
  <c r="BK497"/>
  <c r="J497"/>
  <c r="BE497"/>
  <c r="BI494"/>
  <c r="BH494"/>
  <c r="BG494"/>
  <c r="BF494"/>
  <c r="T494"/>
  <c r="R494"/>
  <c r="P494"/>
  <c r="BK494"/>
  <c r="J494"/>
  <c r="BE494"/>
  <c r="BI491"/>
  <c r="BH491"/>
  <c r="BG491"/>
  <c r="BF491"/>
  <c r="T491"/>
  <c r="R491"/>
  <c r="P491"/>
  <c r="BK491"/>
  <c r="J491"/>
  <c r="BE491"/>
  <c r="BI488"/>
  <c r="BH488"/>
  <c r="BG488"/>
  <c r="BF488"/>
  <c r="T488"/>
  <c r="R488"/>
  <c r="P488"/>
  <c r="BK488"/>
  <c r="J488"/>
  <c r="BE488"/>
  <c r="BI485"/>
  <c r="BH485"/>
  <c r="BG485"/>
  <c r="BF485"/>
  <c r="T485"/>
  <c r="R485"/>
  <c r="P485"/>
  <c r="BK485"/>
  <c r="J485"/>
  <c r="BE485"/>
  <c r="BI459"/>
  <c r="BH459"/>
  <c r="BG459"/>
  <c r="BF459"/>
  <c r="T459"/>
  <c r="R459"/>
  <c r="P459"/>
  <c r="BK459"/>
  <c r="J459"/>
  <c r="BE459"/>
  <c r="BI454"/>
  <c r="BH454"/>
  <c r="BG454"/>
  <c r="BF454"/>
  <c r="T454"/>
  <c r="R454"/>
  <c r="P454"/>
  <c r="BK454"/>
  <c r="J454"/>
  <c r="BE454"/>
  <c r="BI446"/>
  <c r="BH446"/>
  <c r="BG446"/>
  <c r="BF446"/>
  <c r="T446"/>
  <c r="T445"/>
  <c r="R446"/>
  <c r="R445"/>
  <c r="P446"/>
  <c r="P445"/>
  <c r="BK446"/>
  <c r="BK445"/>
  <c r="J445"/>
  <c r="J446"/>
  <c r="BE446"/>
  <c r="J68"/>
  <c r="BI427"/>
  <c r="BH427"/>
  <c r="BG427"/>
  <c r="BF427"/>
  <c r="T427"/>
  <c r="R427"/>
  <c r="P427"/>
  <c r="BK427"/>
  <c r="J427"/>
  <c r="BE427"/>
  <c r="BI423"/>
  <c r="BH423"/>
  <c r="BG423"/>
  <c r="BF423"/>
  <c r="T423"/>
  <c r="R423"/>
  <c r="P423"/>
  <c r="BK423"/>
  <c r="J423"/>
  <c r="BE423"/>
  <c r="BI419"/>
  <c r="BH419"/>
  <c r="BG419"/>
  <c r="BF419"/>
  <c r="T419"/>
  <c r="R419"/>
  <c r="P419"/>
  <c r="BK419"/>
  <c r="J419"/>
  <c r="BE419"/>
  <c r="BI415"/>
  <c r="BH415"/>
  <c r="BG415"/>
  <c r="BF415"/>
  <c r="T415"/>
  <c r="R415"/>
  <c r="P415"/>
  <c r="BK415"/>
  <c r="J415"/>
  <c r="BE415"/>
  <c r="BI413"/>
  <c r="BH413"/>
  <c r="BG413"/>
  <c r="BF413"/>
  <c r="T413"/>
  <c r="R413"/>
  <c r="P413"/>
  <c r="BK413"/>
  <c r="J413"/>
  <c r="BE413"/>
  <c r="BI410"/>
  <c r="BH410"/>
  <c r="BG410"/>
  <c r="BF410"/>
  <c r="T410"/>
  <c r="R410"/>
  <c r="P410"/>
  <c r="BK410"/>
  <c r="J410"/>
  <c r="BE410"/>
  <c r="BI407"/>
  <c r="BH407"/>
  <c r="BG407"/>
  <c r="BF407"/>
  <c r="T407"/>
  <c r="R407"/>
  <c r="P407"/>
  <c r="BK407"/>
  <c r="J407"/>
  <c r="BE407"/>
  <c r="BI403"/>
  <c r="BH403"/>
  <c r="BG403"/>
  <c r="BF403"/>
  <c r="T403"/>
  <c r="R403"/>
  <c r="P403"/>
  <c r="BK403"/>
  <c r="J403"/>
  <c r="BE403"/>
  <c r="BI397"/>
  <c r="BH397"/>
  <c r="BG397"/>
  <c r="BF397"/>
  <c r="T397"/>
  <c r="R397"/>
  <c r="P397"/>
  <c r="BK397"/>
  <c r="J397"/>
  <c r="BE397"/>
  <c r="BI394"/>
  <c r="BH394"/>
  <c r="BG394"/>
  <c r="BF394"/>
  <c r="T394"/>
  <c r="R394"/>
  <c r="P394"/>
  <c r="BK394"/>
  <c r="J394"/>
  <c r="BE394"/>
  <c r="BI388"/>
  <c r="BH388"/>
  <c r="BG388"/>
  <c r="BF388"/>
  <c r="T388"/>
  <c r="R388"/>
  <c r="P388"/>
  <c r="BK388"/>
  <c r="J388"/>
  <c r="BE388"/>
  <c r="BI376"/>
  <c r="BH376"/>
  <c r="BG376"/>
  <c r="BF376"/>
  <c r="T376"/>
  <c r="R376"/>
  <c r="P376"/>
  <c r="BK376"/>
  <c r="J376"/>
  <c r="BE376"/>
  <c r="BI374"/>
  <c r="BH374"/>
  <c r="BG374"/>
  <c r="BF374"/>
  <c r="T374"/>
  <c r="R374"/>
  <c r="P374"/>
  <c r="BK374"/>
  <c r="J374"/>
  <c r="BE374"/>
  <c r="BI362"/>
  <c r="BH362"/>
  <c r="BG362"/>
  <c r="BF362"/>
  <c r="T362"/>
  <c r="R362"/>
  <c r="P362"/>
  <c r="BK362"/>
  <c r="J362"/>
  <c r="BE362"/>
  <c r="BI350"/>
  <c r="BH350"/>
  <c r="BG350"/>
  <c r="BF350"/>
  <c r="T350"/>
  <c r="R350"/>
  <c r="P350"/>
  <c r="BK350"/>
  <c r="J350"/>
  <c r="BE350"/>
  <c r="BI339"/>
  <c r="BH339"/>
  <c r="BG339"/>
  <c r="BF339"/>
  <c r="T339"/>
  <c r="R339"/>
  <c r="P339"/>
  <c r="BK339"/>
  <c r="J339"/>
  <c r="BE339"/>
  <c r="BI316"/>
  <c r="BH316"/>
  <c r="BG316"/>
  <c r="BF316"/>
  <c r="T316"/>
  <c r="R316"/>
  <c r="P316"/>
  <c r="BK316"/>
  <c r="J316"/>
  <c r="BE316"/>
  <c r="BI294"/>
  <c r="BH294"/>
  <c r="BG294"/>
  <c r="BF294"/>
  <c r="T294"/>
  <c r="T293"/>
  <c r="T292"/>
  <c r="R294"/>
  <c r="R293"/>
  <c r="R292"/>
  <c r="P294"/>
  <c r="P293"/>
  <c r="P292"/>
  <c r="BK294"/>
  <c r="BK293"/>
  <c r="J293"/>
  <c r="BK292"/>
  <c r="J292"/>
  <c r="J294"/>
  <c r="BE294"/>
  <c r="J67"/>
  <c r="J66"/>
  <c r="BI289"/>
  <c r="BH289"/>
  <c r="BG289"/>
  <c r="BF289"/>
  <c r="T289"/>
  <c r="R289"/>
  <c r="P289"/>
  <c r="BK289"/>
  <c r="J289"/>
  <c r="BE289"/>
  <c r="BI286"/>
  <c r="BH286"/>
  <c r="BG286"/>
  <c r="BF286"/>
  <c r="T286"/>
  <c r="R286"/>
  <c r="P286"/>
  <c r="BK286"/>
  <c r="J286"/>
  <c r="BE286"/>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3"/>
  <c r="BH273"/>
  <c r="BG273"/>
  <c r="BF273"/>
  <c r="T273"/>
  <c r="R273"/>
  <c r="P273"/>
  <c r="BK273"/>
  <c r="J273"/>
  <c r="BE273"/>
  <c r="BI270"/>
  <c r="BH270"/>
  <c r="BG270"/>
  <c r="BF270"/>
  <c r="T270"/>
  <c r="T269"/>
  <c r="R270"/>
  <c r="R269"/>
  <c r="P270"/>
  <c r="P269"/>
  <c r="BK270"/>
  <c r="BK269"/>
  <c r="J269"/>
  <c r="J270"/>
  <c r="BE270"/>
  <c r="J65"/>
  <c r="BI263"/>
  <c r="BH263"/>
  <c r="BG263"/>
  <c r="BF263"/>
  <c r="T263"/>
  <c r="R263"/>
  <c r="P263"/>
  <c r="BK263"/>
  <c r="J263"/>
  <c r="BE263"/>
  <c r="BI260"/>
  <c r="BH260"/>
  <c r="BG260"/>
  <c r="BF260"/>
  <c r="T260"/>
  <c r="R260"/>
  <c r="P260"/>
  <c r="BK260"/>
  <c r="J260"/>
  <c r="BE260"/>
  <c r="BI255"/>
  <c r="BH255"/>
  <c r="BG255"/>
  <c r="BF255"/>
  <c r="T255"/>
  <c r="R255"/>
  <c r="P255"/>
  <c r="BK255"/>
  <c r="J255"/>
  <c r="BE255"/>
  <c r="BI250"/>
  <c r="BH250"/>
  <c r="BG250"/>
  <c r="BF250"/>
  <c r="T250"/>
  <c r="R250"/>
  <c r="P250"/>
  <c r="BK250"/>
  <c r="J250"/>
  <c r="BE250"/>
  <c r="BI247"/>
  <c r="BH247"/>
  <c r="BG247"/>
  <c r="BF247"/>
  <c r="T247"/>
  <c r="R247"/>
  <c r="P247"/>
  <c r="BK247"/>
  <c r="J247"/>
  <c r="BE247"/>
  <c r="BI244"/>
  <c r="BH244"/>
  <c r="BG244"/>
  <c r="BF244"/>
  <c r="T244"/>
  <c r="R244"/>
  <c r="P244"/>
  <c r="BK244"/>
  <c r="J244"/>
  <c r="BE244"/>
  <c r="BI233"/>
  <c r="BH233"/>
  <c r="BG233"/>
  <c r="BF233"/>
  <c r="T233"/>
  <c r="R233"/>
  <c r="P233"/>
  <c r="BK233"/>
  <c r="J233"/>
  <c r="BE233"/>
  <c r="BI222"/>
  <c r="BH222"/>
  <c r="BG222"/>
  <c r="BF222"/>
  <c r="T222"/>
  <c r="R222"/>
  <c r="P222"/>
  <c r="BK222"/>
  <c r="J222"/>
  <c r="BE222"/>
  <c r="BI211"/>
  <c r="BH211"/>
  <c r="BG211"/>
  <c r="BF211"/>
  <c r="T211"/>
  <c r="R211"/>
  <c r="P211"/>
  <c r="BK211"/>
  <c r="J211"/>
  <c r="BE211"/>
  <c r="BI201"/>
  <c r="BH201"/>
  <c r="BG201"/>
  <c r="BF201"/>
  <c r="T201"/>
  <c r="R201"/>
  <c r="P201"/>
  <c r="BK201"/>
  <c r="J201"/>
  <c r="BE201"/>
  <c r="BI189"/>
  <c r="BH189"/>
  <c r="BG189"/>
  <c r="BF189"/>
  <c r="T189"/>
  <c r="R189"/>
  <c r="P189"/>
  <c r="BK189"/>
  <c r="J189"/>
  <c r="BE189"/>
  <c r="BI186"/>
  <c r="BH186"/>
  <c r="BG186"/>
  <c r="BF186"/>
  <c r="T186"/>
  <c r="R186"/>
  <c r="P186"/>
  <c r="BK186"/>
  <c r="J186"/>
  <c r="BE186"/>
  <c r="BI181"/>
  <c r="BH181"/>
  <c r="BG181"/>
  <c r="BF181"/>
  <c r="T181"/>
  <c r="R181"/>
  <c r="P181"/>
  <c r="BK181"/>
  <c r="J181"/>
  <c r="BE181"/>
  <c r="BI174"/>
  <c r="BH174"/>
  <c r="BG174"/>
  <c r="BF174"/>
  <c r="T174"/>
  <c r="R174"/>
  <c r="P174"/>
  <c r="BK174"/>
  <c r="J174"/>
  <c r="BE174"/>
  <c r="BI169"/>
  <c r="BH169"/>
  <c r="BG169"/>
  <c r="BF169"/>
  <c r="T169"/>
  <c r="R169"/>
  <c r="P169"/>
  <c r="BK169"/>
  <c r="J169"/>
  <c r="BE169"/>
  <c r="BI162"/>
  <c r="BH162"/>
  <c r="BG162"/>
  <c r="BF162"/>
  <c r="T162"/>
  <c r="R162"/>
  <c r="P162"/>
  <c r="BK162"/>
  <c r="J162"/>
  <c r="BE162"/>
  <c r="BI156"/>
  <c r="BH156"/>
  <c r="BG156"/>
  <c r="BF156"/>
  <c r="T156"/>
  <c r="R156"/>
  <c r="P156"/>
  <c r="BK156"/>
  <c r="J156"/>
  <c r="BE156"/>
  <c r="BI149"/>
  <c r="BH149"/>
  <c r="BG149"/>
  <c r="BF149"/>
  <c r="T149"/>
  <c r="R149"/>
  <c r="P149"/>
  <c r="BK149"/>
  <c r="J149"/>
  <c r="BE149"/>
  <c r="BI145"/>
  <c r="BH145"/>
  <c r="BG145"/>
  <c r="BF145"/>
  <c r="T145"/>
  <c r="R145"/>
  <c r="P145"/>
  <c r="BK145"/>
  <c r="J145"/>
  <c r="BE145"/>
  <c r="BI141"/>
  <c r="BH141"/>
  <c r="BG141"/>
  <c r="BF141"/>
  <c r="T141"/>
  <c r="R141"/>
  <c r="P141"/>
  <c r="BK141"/>
  <c r="J141"/>
  <c r="BE141"/>
  <c r="BI134"/>
  <c r="BH134"/>
  <c r="BG134"/>
  <c r="BF134"/>
  <c r="T134"/>
  <c r="T133"/>
  <c r="R134"/>
  <c r="R133"/>
  <c r="P134"/>
  <c r="P133"/>
  <c r="BK134"/>
  <c r="BK133"/>
  <c r="J133"/>
  <c r="J134"/>
  <c r="BE134"/>
  <c r="J64"/>
  <c r="BI129"/>
  <c r="BH129"/>
  <c r="BG129"/>
  <c r="BF129"/>
  <c r="T129"/>
  <c r="R129"/>
  <c r="P129"/>
  <c r="BK129"/>
  <c r="J129"/>
  <c r="BE129"/>
  <c r="BI126"/>
  <c r="BH126"/>
  <c r="BG126"/>
  <c r="BF126"/>
  <c r="T126"/>
  <c r="T125"/>
  <c r="R126"/>
  <c r="R125"/>
  <c r="P126"/>
  <c r="P125"/>
  <c r="BK126"/>
  <c r="BK125"/>
  <c r="J125"/>
  <c r="J126"/>
  <c r="BE126"/>
  <c r="J63"/>
  <c r="BI123"/>
  <c r="BH123"/>
  <c r="BG123"/>
  <c r="BF123"/>
  <c r="T123"/>
  <c r="R123"/>
  <c r="P123"/>
  <c r="BK123"/>
  <c r="J123"/>
  <c r="BE123"/>
  <c r="BI122"/>
  <c r="BH122"/>
  <c r="BG122"/>
  <c r="BF122"/>
  <c r="T122"/>
  <c r="R122"/>
  <c r="P122"/>
  <c r="BK122"/>
  <c r="J122"/>
  <c r="BE122"/>
  <c r="BI121"/>
  <c r="BH121"/>
  <c r="BG121"/>
  <c r="BF121"/>
  <c r="T121"/>
  <c r="R121"/>
  <c r="P121"/>
  <c r="BK121"/>
  <c r="J121"/>
  <c r="BE121"/>
  <c r="BI118"/>
  <c r="F36"/>
  <c i="1" r="BD53"/>
  <c i="2" r="BH118"/>
  <c r="F35"/>
  <c i="1" r="BC53"/>
  <c i="2" r="BG118"/>
  <c r="F34"/>
  <c i="1" r="BB53"/>
  <c i="2" r="BF118"/>
  <c r="J33"/>
  <c i="1" r="AW53"/>
  <c i="2" r="F33"/>
  <c i="1" r="BA53"/>
  <c i="2" r="T118"/>
  <c r="T117"/>
  <c r="T116"/>
  <c r="T115"/>
  <c r="R118"/>
  <c r="R117"/>
  <c r="R116"/>
  <c r="R115"/>
  <c r="P118"/>
  <c r="P117"/>
  <c r="P116"/>
  <c r="P115"/>
  <c i="1" r="AU53"/>
  <c i="2" r="BK118"/>
  <c r="BK117"/>
  <c r="J117"/>
  <c r="BK116"/>
  <c r="J116"/>
  <c r="BK115"/>
  <c r="J115"/>
  <c r="J60"/>
  <c r="J29"/>
  <c i="1" r="AG53"/>
  <c i="2" r="J118"/>
  <c r="BE118"/>
  <c r="J32"/>
  <c i="1" r="AV53"/>
  <c i="2" r="F32"/>
  <c i="1" r="AZ53"/>
  <c i="2" r="J62"/>
  <c r="J61"/>
  <c r="J111"/>
  <c r="F111"/>
  <c r="F109"/>
  <c r="E107"/>
  <c r="J55"/>
  <c r="F55"/>
  <c r="F53"/>
  <c r="E51"/>
  <c r="J38"/>
  <c r="J20"/>
  <c r="E20"/>
  <c r="F112"/>
  <c r="F56"/>
  <c r="J19"/>
  <c r="J14"/>
  <c r="J109"/>
  <c r="J53"/>
  <c r="E7"/>
  <c r="E103"/>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9"/>
  <c r="AN59"/>
  <c r="AT58"/>
  <c r="AN58"/>
  <c r="AT57"/>
  <c r="AN57"/>
  <c r="AT56"/>
  <c r="AN56"/>
  <c r="AT55"/>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<sst xmlns="http://schemas.openxmlformats.org/spreadsheetml/2006/main">
  <si>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</si>
  <si>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</si>
  <si>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</si>
  <si>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</si>
  <si>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</si>
  <si>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</si>
  <si>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</si>
  <si>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{29caaa9b-e17c-4775-a9e1-407682b9336c}</t>
  </si>
  <si>
    <t>0,01</t>
  </si>
  <si>
    <t>21</t>
  </si>
  <si>
    <t>15</t>
  </si>
  <si>
    <t>REKAPITULACE STAVBY</t>
  </si>
  <si>
    <t xml:space="preserve">v ---  níže se nacházejí doplnkové a pomocné údaje k sestavám  --- v</t>
  </si>
  <si>
    <t>Návod na vyplnění</t>
  </si>
  <si>
    <t>0,001</t>
  </si>
  <si>
    <t>Kód:</t>
  </si>
  <si>
    <t>999206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</si>
  <si>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</si>
  <si>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</si>
  <si>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a obnova technolog.vybavení kuchyně v pav.D</t>
  </si>
  <si>
    <t>0,1</t>
  </si>
  <si>
    <t>KSO:</t>
  </si>
  <si>
    <t/>
  </si>
  <si>
    <t>CC-CZ:</t>
  </si>
  <si>
    <t>1</t>
  </si>
  <si>
    <t>Místo:</t>
  </si>
  <si>
    <t>Karlovy Vary</t>
  </si>
  <si>
    <t>Datum:</t>
  </si>
  <si>
    <t>25. 7. 2018</t>
  </si>
  <si>
    <t>10</t>
  </si>
  <si>
    <t>100</t>
  </si>
  <si>
    <t>Zadavatel:</t>
  </si>
  <si>
    <t>IČ:</t>
  </si>
  <si>
    <t>Domov mládeže, Lidická 38, K.Vary</t>
  </si>
  <si>
    <t>DIČ:</t>
  </si>
  <si>
    <t>Uchazeč:</t>
  </si>
  <si>
    <t>Vyplň údaj</t>
  </si>
  <si>
    <t>Projektant:</t>
  </si>
  <si>
    <t>Ing.Roman Gajdoš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</si>
  <si>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</si>
  <si>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</si>
  <si>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</si>
  <si>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</si>
  <si>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</si>
  <si>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</si>
  <si>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</si>
  <si>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</si>
  <si>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</si>
  <si>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</si>
  <si>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</si>
  <si>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</si>
  <si>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</si>
  <si>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</si>
  <si>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</si>
  <si>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</si>
  <si>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</si>
  <si>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</si>
  <si>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</si>
  <si>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</si>
  <si>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</si>
  <si>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</si>
  <si>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</si>
  <si>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</si>
  <si>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</si>
  <si>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</si>
  <si>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</si>
  <si>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</si>
  <si>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</si>
  <si>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</si>
  <si>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</si>
  <si>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</si>
  <si>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</si>
  <si>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</si>
  <si>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</si>
  <si>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</si>
  <si>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</si>
  <si>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</si>
  <si>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</si>
  <si>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</si>
  <si>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03</t>
  </si>
  <si>
    <t>Část č.2 - Stavební úpravy</t>
  </si>
  <si>
    <t>STA</t>
  </si>
  <si>
    <t>{550dc7a8-c21a-4b79-8e8a-488ea15435a3}</t>
  </si>
  <si>
    <t>2</t>
  </si>
  <si>
    <t>/</t>
  </si>
  <si>
    <t>ST</t>
  </si>
  <si>
    <t>Stavební úpravy a obnova technologického vybavení</t>
  </si>
  <si>
    <t>Soupis</t>
  </si>
  <si>
    <t>{d03d189d-7c61-4deb-97f8-c387b9bf972c}</t>
  </si>
  <si>
    <t>ZTI</t>
  </si>
  <si>
    <t>Zdravotní instalace</t>
  </si>
  <si>
    <t>{6b15860b-ac83-455b-8a56-cba35775cbee}</t>
  </si>
  <si>
    <t>UT</t>
  </si>
  <si>
    <t>Ústřední vytápění</t>
  </si>
  <si>
    <t>{f4cd5278-c3d3-44a8-8d18-62eefedc17f0}</t>
  </si>
  <si>
    <t>VZT</t>
  </si>
  <si>
    <t>Vzduchotechnika</t>
  </si>
  <si>
    <t>{f43fa948-38ca-44cf-93ff-494f2695e121}</t>
  </si>
  <si>
    <t>EL</t>
  </si>
  <si>
    <t>Elektroinstalace</t>
  </si>
  <si>
    <t>{a0735c70-5d5d-4411-850d-1b3fa45b43c4}</t>
  </si>
  <si>
    <t>MaR</t>
  </si>
  <si>
    <t>Měření a regulace</t>
  </si>
  <si>
    <t>{63082519-1dac-4cf6-9286-de957c5c8eae}</t>
  </si>
  <si>
    <t>VRN03</t>
  </si>
  <si>
    <t>Vedlejší rozpočtové náklady</t>
  </si>
  <si>
    <t>{65ef6f38-9fbb-46c4-b240-136d2d8cc099}</t>
  </si>
  <si>
    <t>1) Krycí list soupisu</t>
  </si>
  <si>
    <t>2) Rekapitulace</t>
  </si>
  <si>
    <t>3) Soupis prací</t>
  </si>
  <si>
    <t>Zpět na list:</t>
  </si>
  <si>
    <t>Rekapitulace stavby</t>
  </si>
  <si>
    <t>KRYCÍ LIST SOUPISU</t>
  </si>
  <si>
    <t>Objekt:</t>
  </si>
  <si>
    <t>03 - Část č.2 - Stavební úpravy</t>
  </si>
  <si>
    <t>Soupis:</t>
  </si>
  <si>
    <t>ST - Stavební úpravy a obnova technologického vybavení</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</si>
  <si>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</si>
  <si>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</si>
  <si>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</si>
  <si>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</si>
  <si>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</si>
  <si>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</si>
  <si>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</si>
  <si>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</si>
  <si>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</si>
  <si>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</si>
  <si>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</si>
  <si>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61 - Úprava povrchů vnitřní</t>
  </si>
  <si>
    <t xml:space="preserve">      63 - Podlahy a podlahové konstrukce</t>
  </si>
  <si>
    <t xml:space="preserve">      64 - Osazování výplní otvorů</t>
  </si>
  <si>
    <t xml:space="preserve">    9 - Ostatní konstrukce a práce-bourání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</si>
  <si>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</si>
  <si>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</si>
  <si>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</si>
  <si>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</si>
  <si>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</si>
  <si>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</si>
  <si>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</si>
  <si>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</si>
  <si>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721 - Zdravotechnika - vnitřní kanalizace</t>
  </si>
  <si>
    <t xml:space="preserve">    722 - Zdravotechnika - vnitřní vodovod</t>
  </si>
  <si>
    <t xml:space="preserve">    725 - Zdravotechnika - zařizovací předměty</t>
  </si>
  <si>
    <t xml:space="preserve">    763 - Konstrukce montované z desek, dílců a panelů</t>
  </si>
  <si>
    <t xml:space="preserve">    766 - Konstrukce truhlářské</t>
  </si>
  <si>
    <t xml:space="preserve">    767 - Konstrukce zámečnické</t>
  </si>
  <si>
    <t xml:space="preserve">    771 - Podlahy z dlaždic</t>
  </si>
  <si>
    <t xml:space="preserve">    776 - Podlahy povlakové</t>
  </si>
  <si>
    <t xml:space="preserve">    781 - Dokončovací práce - obklady keramické</t>
  </si>
  <si>
    <t xml:space="preserve">    783 - Dokončovací práce - nátěry</t>
  </si>
  <si>
    <t xml:space="preserve">    784 - Dokončovací práce - malby</t>
  </si>
  <si>
    <t>M - Práce a dodávky M</t>
  </si>
  <si>
    <t xml:space="preserve">    33-M - Montáže dopr.zaříz.,sklad. zař. a váh</t>
  </si>
  <si>
    <t>OST - Ostatní</t>
  </si>
  <si>
    <t xml:space="preserve">    O01 -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</si>
  <si>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</si>
  <si>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</si>
  <si>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</si>
  <si>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</si>
  <si>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</si>
  <si>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</si>
  <si>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</si>
  <si>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</si>
  <si>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</si>
  <si>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</si>
  <si>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</si>
  <si>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</si>
  <si>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</si>
  <si>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</si>
  <si>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</si>
  <si>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</si>
  <si>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</si>
  <si>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</si>
  <si>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</si>
  <si>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139711101</t>
  </si>
  <si>
    <t xml:space="preserve">Vykopávka v uzavřených prostorách  s naložením výkopku na dopravní prostředek v hornině tř. 1 až 4</t>
  </si>
  <si>
    <t>m3</t>
  </si>
  <si>
    <t>CS ÚRS 2018 01</t>
  </si>
  <si>
    <t>4</t>
  </si>
  <si>
    <t>-2134009945</t>
  </si>
  <si>
    <t>VV</t>
  </si>
  <si>
    <t>"výtah 630" 2,3*2,09*0,75</t>
  </si>
  <si>
    <t>True</t>
  </si>
  <si>
    <t>"výtah 320" 0,3*1,9*0,9</t>
  </si>
  <si>
    <t>162701101</t>
  </si>
  <si>
    <t xml:space="preserve">Vodorovné přemístění výkopku nebo sypaniny po suchu  na obvyklém dopravním prostředku, bez naložení výkopku, avšak se složením bez rozhrnutí z horniny tř. 1 až 4 na vzdálenost přes 5 000 do 6 000 m</t>
  </si>
  <si>
    <t>-1297014713</t>
  </si>
  <si>
    <t>3</t>
  </si>
  <si>
    <t>171201201</t>
  </si>
  <si>
    <t xml:space="preserve">Uložení sypaniny  na skládky</t>
  </si>
  <si>
    <t>-883647205</t>
  </si>
  <si>
    <t>171201211</t>
  </si>
  <si>
    <t>Poplatek za uložení stavebního odpadu na skládce (skládkovné) zeminy a kameniva zatříděného do Katalogu odpadů pod kódem 170 504</t>
  </si>
  <si>
    <t>t</t>
  </si>
  <si>
    <t>523668105</t>
  </si>
  <si>
    <t>4,118*2 'Přepočtené koeficientem množství</t>
  </si>
  <si>
    <t>Zakládání</t>
  </si>
  <si>
    <t>5</t>
  </si>
  <si>
    <t>273322611</t>
  </si>
  <si>
    <t>Základy z betonu železového (bez výztuže) desky z betonu se zvýšenými nároky na prostředí tř. C 30/37</t>
  </si>
  <si>
    <t>607758697</t>
  </si>
  <si>
    <t>PSC</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</si>
  <si>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</si>
  <si>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"výtah 630" 2,3*2,09*0,3</t>
  </si>
  <si>
    <t>6</t>
  </si>
  <si>
    <t>274322611</t>
  </si>
  <si>
    <t>Základy z betonu železového (bez výztuže) pasy z betonu se zvýšenými nároky na prostředí tř. C 30/37</t>
  </si>
  <si>
    <t>2062473686</t>
  </si>
  <si>
    <t>"výtah 630" 0,3*(2,3+1,64)*2*1,05</t>
  </si>
  <si>
    <t>"výtah 320" 0,3*1,9*1,1</t>
  </si>
  <si>
    <t>Svislé a kompletní konstrukce</t>
  </si>
  <si>
    <t>7</t>
  </si>
  <si>
    <t>317141424</t>
  </si>
  <si>
    <t>Překlady ploché prefabrikované z pórobetonu osazené do tenkého maltového lože, včetně slepení dvou překladů vedle sebe po celé délce boční plochy, výšky překladu do 200 mm šířky 125 mm, délky překladu přes 1500 do 1800 mm</t>
  </si>
  <si>
    <t>kus</t>
  </si>
  <si>
    <t>505037932</t>
  </si>
  <si>
    <t xml:space="preserve">Poznámka k souboru cen:_x000d_
1. V cenách jsou započteny náklady na: a) dodání a uložení překladu předepsané délky, včetně podmazání ložné plochy tenkovrstvou maltou, b) montážní podepření plochých překladů tak, aby světlá vzdálenost mezi podporou a okrajem otvoru nebo mezi podporami byla maximálně 1,25 m. 2. Množství jednotek se určuje v kusech překladů podle šířky a světlosti otvoru. </t>
  </si>
  <si>
    <t>1.NP</t>
  </si>
  <si>
    <t>"1130/2115" 2</t>
  </si>
  <si>
    <t>2.NP</t>
  </si>
  <si>
    <t>"1100/1970" 1</t>
  </si>
  <si>
    <t>8</t>
  </si>
  <si>
    <t>317141427</t>
  </si>
  <si>
    <t>Překlady ploché prefabrikované z pórobetonu osazené do tenkého maltového lože, včetně slepení dvou překladů vedle sebe po celé délce boční plochy, výšky překladu do 200 mm šířky 125 mm, délky překladu přes 2300 do 2500 mm</t>
  </si>
  <si>
    <t>-391008403</t>
  </si>
  <si>
    <t>" 2.01 hala 2200/1970" 1</t>
  </si>
  <si>
    <t>9</t>
  </si>
  <si>
    <t>317142412</t>
  </si>
  <si>
    <t>Překlady nenosné prefabrikované z pórobetonu přímé osazené do tenkého maltového lože v příčkách tloušťky 75 mm, délky překladu přes 1000 do 1250 mm</t>
  </si>
  <si>
    <t>1767660318</t>
  </si>
  <si>
    <t xml:space="preserve">Poznámka k souboru cen:_x000d_
1. V cenách jsou započteny náklady na dodání a uložení překladu, včetně podmazání ložné plochy tenkovrstvou maltou. </t>
  </si>
  <si>
    <t>"2.28 umývárna 700/1970" 1</t>
  </si>
  <si>
    <t>317142422</t>
  </si>
  <si>
    <t>Překlady nenosné prefabrikované z pórobetonu přímé osazené do tenkého maltového lože v příčkách tloušťky 100 mm, délky překladu přes 1000 do 1250 mm</t>
  </si>
  <si>
    <t>-826318589</t>
  </si>
  <si>
    <t>"1.05 WC 700/1970" 1</t>
  </si>
  <si>
    <t>" 2.26 umývárna 700/1970" 1</t>
  </si>
  <si>
    <t>" 2.32 schodiště 900/1970"1</t>
  </si>
  <si>
    <t>11</t>
  </si>
  <si>
    <t>317142432</t>
  </si>
  <si>
    <t>Překlady nenosné prefabrikované z pórobetonu přímé osazené do tenkého maltového lože v příčkách tloušťky 125 mm, délky překladu přes 1000 do 1250 mm</t>
  </si>
  <si>
    <t>-1478385279</t>
  </si>
  <si>
    <t>"1.05 WC personál 700/1970"1</t>
  </si>
  <si>
    <t>"2.31 úklid 700/1970" 1</t>
  </si>
  <si>
    <t>12</t>
  </si>
  <si>
    <t>340271025</t>
  </si>
  <si>
    <t>Zazdívka otvorů v příčkách nebo stěnách pórobetonovými tvárnicemi plochy přes 1 m2 do 4 m2, objemová hmotnost 500 kg/m3, tloušťka příčky 100 mm</t>
  </si>
  <si>
    <t>m2</t>
  </si>
  <si>
    <t>-998857760</t>
  </si>
  <si>
    <t>"2.07 mytí stol.nádobí" 1*1,3*2</t>
  </si>
  <si>
    <t>"2.18 suchý sklad" 1,2*3,3</t>
  </si>
  <si>
    <t>"2.22 denní místnost" 1*3,3</t>
  </si>
  <si>
    <t>"2.24 WC personál" 0,7*2,1+0,75*3,3</t>
  </si>
  <si>
    <t>"2.27 šatna" 1,2*2,3</t>
  </si>
  <si>
    <t>13</t>
  </si>
  <si>
    <t>340271035</t>
  </si>
  <si>
    <t>Zazdívka otvorů v příčkách nebo stěnách pórobetonovými tvárnicemi plochy přes 1 m2 do 4 m2, objemová hmotnost 500 kg/m3, tloušťka příčky 125 mm</t>
  </si>
  <si>
    <t>-1557951936</t>
  </si>
  <si>
    <t>"2.01 hala" 1*2,1</t>
  </si>
  <si>
    <t>"2.19 příprava těsta" 0,9*2,1</t>
  </si>
  <si>
    <t>"2.26 umývárna" 0,9*2,1</t>
  </si>
  <si>
    <t>14</t>
  </si>
  <si>
    <t>311272031</t>
  </si>
  <si>
    <t>Zdivo z pórobetonových tvárnic na tenké maltové lože, tl. zdiva 200 mm pevnost tvárnic přes P2 do P4, objemová hmotnost přes 450 do 600 kg/m3 hladkých</t>
  </si>
  <si>
    <t>-1741909500</t>
  </si>
  <si>
    <t>"1.03 výtah"1,475*3,3</t>
  </si>
  <si>
    <t>"1.06 výtah"1,875*3,3</t>
  </si>
  <si>
    <t>"2.08 výtah"1,475*3,3</t>
  </si>
  <si>
    <t>"2.06 výtah"1,875*3,3</t>
  </si>
  <si>
    <t>311272111</t>
  </si>
  <si>
    <t>Zdivo z pórobetonových tvárnic na tenké maltové lože, tl. zdiva 250 mm pevnost tvárnic do P2, objemová hmotnost do 450 kg/m3 hladkých</t>
  </si>
  <si>
    <t>-338399947</t>
  </si>
  <si>
    <t>"1.33 výtah"1,875*3,3</t>
  </si>
  <si>
    <t>16</t>
  </si>
  <si>
    <t>342272248</t>
  </si>
  <si>
    <t>Příčky z pórobetonových tvárnic hladkých na tenké maltové lože objemová hmotnost do 500 kg/m3, tloušťka příčky 75 mm</t>
  </si>
  <si>
    <t>914079267</t>
  </si>
  <si>
    <t>"2.28 umývárna" (1,75+1,25+1,5)*3,3-0,7*1,97</t>
  </si>
  <si>
    <t>17</t>
  </si>
  <si>
    <t>342272323</t>
  </si>
  <si>
    <t>Příčky z pórobetonových tvárnic hladkých na tenké maltové lože objemová hmotnost do 500 kg/m3, tloušťka příčky 100 mm</t>
  </si>
  <si>
    <t>-2145774283</t>
  </si>
  <si>
    <t>"1.04 hrubá zelenina" 1,5*3</t>
  </si>
  <si>
    <t>"1.05 WC" 1,375*3-0,7*1,97</t>
  </si>
  <si>
    <t>" 2.01 hala" 1,55*3,3-1,1*1,97+3,4*3,3-2,2*1,97</t>
  </si>
  <si>
    <t>" 2.03 kancelář" (1+0,55)*3,3</t>
  </si>
  <si>
    <t>" 2.06 varna" 4,6*3,3</t>
  </si>
  <si>
    <t>" 2.19 příprava těsta" 4,05*3,3</t>
  </si>
  <si>
    <t>" 2.23 dozor" 4,05*3,3</t>
  </si>
  <si>
    <t>" 2.26 umývárna" 1,875*3,3-0,7*1,97</t>
  </si>
  <si>
    <t>" 2.32 schodiště" (1,25+2,4)*3,3-0,9*1,97</t>
  </si>
  <si>
    <t>18</t>
  </si>
  <si>
    <t>342272423</t>
  </si>
  <si>
    <t>Příčky z pórobetonových tvárnic hladkých na tenké maltové lože objemová hmotnost do 500 kg/m3, tloušťka příčky 125 mm</t>
  </si>
  <si>
    <t>-2058121778</t>
  </si>
  <si>
    <t>"1.03 výtah"1,45*3,3</t>
  </si>
  <si>
    <t>"1.05 WC personál"(1,15+1,5)*3-0,7*1,97</t>
  </si>
  <si>
    <t>"1.06 výtah"1,64*3,3-1,13*2,115</t>
  </si>
  <si>
    <t>"2.03 kancelář" 2,75*3,3</t>
  </si>
  <si>
    <t>"2.08 výtah" 1,45*3,3-1,03*2,15</t>
  </si>
  <si>
    <t>"2.31 úklid" (0,4+2,1)*3,3-0,7*1,97</t>
  </si>
  <si>
    <t>"2.33 výtah"1,64*3,3-1,13*2,115</t>
  </si>
  <si>
    <t>19</t>
  </si>
  <si>
    <t>317944321</t>
  </si>
  <si>
    <t xml:space="preserve">Válcované nosníky dodatečně osazované do připravených otvorů  bez zazdění hlav do č. 12</t>
  </si>
  <si>
    <t>172065534</t>
  </si>
  <si>
    <t>1.NP - do stávající příčky I120</t>
  </si>
  <si>
    <t>"1.01 sklad odpadků - 800" 1,1*11,1*0,001</t>
  </si>
  <si>
    <t>"1.04 hrubá zelenina 800" 1,1*11,1*0,001</t>
  </si>
  <si>
    <t>2.NP - do stávající příčky I 120</t>
  </si>
  <si>
    <t>"2.04 jídelna 1100" 1,5*2*11,1*0,001</t>
  </si>
  <si>
    <t>"2.06 varna 800" 1,1*11,1*0,001*2</t>
  </si>
  <si>
    <t>"2.12 čistá příprava 800" 1,1*11,1*0,001</t>
  </si>
  <si>
    <t>"2.24 WC personál 700" 1*11,1*0,001</t>
  </si>
  <si>
    <t>"2.21denní sklad 800" 1,1*11,1*0,001</t>
  </si>
  <si>
    <t>"2.26 umývárna 700" 1,1*11,1*0,001</t>
  </si>
  <si>
    <t>20</t>
  </si>
  <si>
    <t>346244381</t>
  </si>
  <si>
    <t xml:space="preserve">Plentování ocelových válcovaných nosníků jednostranné cihlami  na maltu, výška stojiny do 200 mm</t>
  </si>
  <si>
    <t>-486299733</t>
  </si>
  <si>
    <t>1.NP - do stávající příčky I 120</t>
  </si>
  <si>
    <t>"1.01 sklad odpadků - I 120" 1,1*0,12*2</t>
  </si>
  <si>
    <t>"1.04 hrubá zelenina I 120" 1,1*0,12*2</t>
  </si>
  <si>
    <t>"2.04 jídelna 1000" 1,5*0,12*2</t>
  </si>
  <si>
    <t>"2.06 varna 800" 1,1*2*0,12*2</t>
  </si>
  <si>
    <t>"2.12 čistá příprava 800" 1,1*0,12*2</t>
  </si>
  <si>
    <t>"2.24 WC personál 700" 1*0,12*2</t>
  </si>
  <si>
    <t>"2.21denní sklad 800" 1,1*0,12*2</t>
  </si>
  <si>
    <t>"2.26 umývárna 700" 1,1*0,12*2</t>
  </si>
  <si>
    <t>346481112</t>
  </si>
  <si>
    <t xml:space="preserve">Zaplentování rýh, potrubí, válcovaných nosníků, výklenků nebo nik  jakéhokoliv tvaru, na maltu ve stěnách nebo před stěnami keramickým a funkčně podobným pletivem</t>
  </si>
  <si>
    <t>-545447297</t>
  </si>
  <si>
    <t>1.NP - nové</t>
  </si>
  <si>
    <t>"1.01 sklad odpadků - I 120" 1,1*(0,12*2+0,15)</t>
  </si>
  <si>
    <t>"1.04 hrubá zelenina I 120" 1,1*(0,12*2+0,15)</t>
  </si>
  <si>
    <t>"2.04 jídelna 1100" 1,5*2*(0,12*2+0,1)</t>
  </si>
  <si>
    <t>"2.06 varna 800" 1,1*2*(0,12*2+0,1)</t>
  </si>
  <si>
    <t>"2.12 čistá příprava 800" 1,1*(0,12*2+0,1)</t>
  </si>
  <si>
    <t>"2.24 WC personál 700" 1*(0,12*2+0,1)</t>
  </si>
  <si>
    <t>"2.21denní sklad 800" 1,1*(0,12*2+0,1)</t>
  </si>
  <si>
    <t>"2.26 umývárna 700" 1,1*(0,12*2+0,1)</t>
  </si>
  <si>
    <t>22</t>
  </si>
  <si>
    <t>342291111</t>
  </si>
  <si>
    <t xml:space="preserve">Ukotvení příček  polyuretanovou pěnou, tl. příčky do 100 mm</t>
  </si>
  <si>
    <t>m</t>
  </si>
  <si>
    <t>1521754559</t>
  </si>
  <si>
    <t>"1.NP" 1,5+1,375</t>
  </si>
  <si>
    <t>"2.NP"1,5+3,4+1+0,55+4,6+4,05+1,875+1,75+1,25+1,5+1,25+2,4</t>
  </si>
  <si>
    <t>23</t>
  </si>
  <si>
    <t>342291112</t>
  </si>
  <si>
    <t xml:space="preserve">Ukotvení příček  polyuretanovou pěnou, tl. příčky přes 100 mm</t>
  </si>
  <si>
    <t>-1696763858</t>
  </si>
  <si>
    <t>"1.NP" 1,45+1,5+1,15+1,64</t>
  </si>
  <si>
    <t>"2.NP" 2,75+0,4+2,1+1,64</t>
  </si>
  <si>
    <t>24</t>
  </si>
  <si>
    <t>342291121</t>
  </si>
  <si>
    <t xml:space="preserve">Ukotvení příček  plochými kotvami, do konstrukce cihelné</t>
  </si>
  <si>
    <t>-815515820</t>
  </si>
  <si>
    <t>"1.NP" 3*4</t>
  </si>
  <si>
    <t>"2.NP" 4*3,3+(2+4+2*4)*3,3</t>
  </si>
  <si>
    <t>"1.NP" 3,3*2+3*4</t>
  </si>
  <si>
    <t>"2.NP"(2*4)*3,3</t>
  </si>
  <si>
    <t>25</t>
  </si>
  <si>
    <t>346244353</t>
  </si>
  <si>
    <t xml:space="preserve">Obezdívka koupelnových van  ploch rovných z přesných pórobetonových tvárnic, na tenké maltové lože, tl. 75 mm</t>
  </si>
  <si>
    <t>-1932014336</t>
  </si>
  <si>
    <t xml:space="preserve">"1.NP 1.05  WC" 1*1,3</t>
  </si>
  <si>
    <t xml:space="preserve">"2.NP 2.20  WC" 0,9*1,3*2</t>
  </si>
  <si>
    <t xml:space="preserve">"2.NP 2.24  WC" 0,85*1,3</t>
  </si>
  <si>
    <t>"2.NP 2.26 umývárna" 0,8*1,3</t>
  </si>
  <si>
    <t>26</t>
  </si>
  <si>
    <t>349231821</t>
  </si>
  <si>
    <t xml:space="preserve">Přizdívka z cihel ostění s ozubem  ve vybouraných otvorech, s vysekáním kapes pro zavázaní přes 150 do 300 mm</t>
  </si>
  <si>
    <t>1416196700</t>
  </si>
  <si>
    <t>"2.07 mytí stolního nádobí" (0,3+0,35)*3,3</t>
  </si>
  <si>
    <t>27</t>
  </si>
  <si>
    <t>319201321</t>
  </si>
  <si>
    <t xml:space="preserve">Vyrovnání nerovného povrchu vnitřního i vnějšího zdiva  bez odsekání vadných cihel, maltou (s dodáním hmot) tl. do 30 mm</t>
  </si>
  <si>
    <t>2064626507</t>
  </si>
  <si>
    <t>"1.NP po odsekání stěny " (1,95+4)*2*3,3-0,8*1,8</t>
  </si>
  <si>
    <t>"1.-2.NP obklady" 324,754</t>
  </si>
  <si>
    <t>obklady na nových příčkách</t>
  </si>
  <si>
    <t>"1.NP"-(1,5*1,8+1,8+1+1,5+1,375)*2*1,8-(0,7*1,97*3)</t>
  </si>
  <si>
    <t>"2.NP" -(18,8+2,95+5+17,27+10,7+8,1+10,1+4,7+7+7,6+3+2,4+6,5)</t>
  </si>
  <si>
    <t>Vodorovné konstrukce</t>
  </si>
  <si>
    <t>28</t>
  </si>
  <si>
    <t>411321515</t>
  </si>
  <si>
    <t xml:space="preserve">Stropy z betonu železového (bez výztuže)  stropů deskových, plochých střech, desek balkonových, desek hřibových stropů včetně hlavic hřibových sloupů tř. C 20/25</t>
  </si>
  <si>
    <t>1568643185</t>
  </si>
  <si>
    <t>"2.09 sklad chemie" 1,5*1,8*0,3</t>
  </si>
  <si>
    <t>29</t>
  </si>
  <si>
    <t>411351021</t>
  </si>
  <si>
    <t>Bednění stropních konstrukcí - bez podpěrné konstrukce desek tloušťky stropní desky přes 25 do 50 cm zřízení</t>
  </si>
  <si>
    <t>-1253649008</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</si>
  <si>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</si>
  <si>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"2.09 sklad chemie" 1,5*1,8</t>
  </si>
  <si>
    <t>30</t>
  </si>
  <si>
    <t>411351022</t>
  </si>
  <si>
    <t>Bednění stropních konstrukcí - bez podpěrné konstrukce desek tloušťky stropní desky přes 25 do 50 cm odstranění</t>
  </si>
  <si>
    <t>-831180848</t>
  </si>
  <si>
    <t>31</t>
  </si>
  <si>
    <t>411354315</t>
  </si>
  <si>
    <t>Podpěrná konstrukce stropů - desek, kleneb a skořepin výška podepření do 4 m tloušťka stropu přes 25 do 35 cm zřízení</t>
  </si>
  <si>
    <t>1374414621</t>
  </si>
  <si>
    <t xml:space="preserve">Poznámka k souboru cen:_x000d_
1. Podepření větších výšek než 6 m se oceňuje individuálně. </t>
  </si>
  <si>
    <t>32</t>
  </si>
  <si>
    <t>411354316</t>
  </si>
  <si>
    <t>Podpěrná konstrukce stropů - desek, kleneb a skořepin výška podepření do 4 m tloušťka stropu přes 25 do 35 cm odstranění</t>
  </si>
  <si>
    <t>820184318</t>
  </si>
  <si>
    <t>33</t>
  </si>
  <si>
    <t>411362021</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</si>
  <si>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</si>
  <si>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1083092193</t>
  </si>
  <si>
    <t>2.NP KARI 100/100/10 - 2x</t>
  </si>
  <si>
    <t>"2.09 sklad chemie" 1,5*1,8*6,17*2*1,3*0,001*2</t>
  </si>
  <si>
    <t>34</t>
  </si>
  <si>
    <t>413941123</t>
  </si>
  <si>
    <t>Osazování ocelových válcovaných nosníků ve stropech I nebo IE nebo U nebo UE nebo L č. 14 až 22 nebo výšky do 220 mm</t>
  </si>
  <si>
    <t>-277239225</t>
  </si>
  <si>
    <t xml:space="preserve">2.NP - I 160 </t>
  </si>
  <si>
    <t>"2.09 sklad chemie" 2,2*3*17,9*0,001</t>
  </si>
  <si>
    <t>35</t>
  </si>
  <si>
    <t>M</t>
  </si>
  <si>
    <t>13010718</t>
  </si>
  <si>
    <t>ocel profilová IPN 160 jakost 11 375</t>
  </si>
  <si>
    <t>-146388058</t>
  </si>
  <si>
    <t>"2.09 sklad chemie" 2,2*3*17,9*0,001*1,09</t>
  </si>
  <si>
    <t>Úpravy povrchů, podlahy a osazování výplní</t>
  </si>
  <si>
    <t>61</t>
  </si>
  <si>
    <t>Úprava povrchů vnitřní</t>
  </si>
  <si>
    <t>36</t>
  </si>
  <si>
    <t>619995001</t>
  </si>
  <si>
    <t xml:space="preserve">Začištění omítek (s dodáním hmot)  kolem oken, dveří, podlah, obkladů apod.</t>
  </si>
  <si>
    <t>370253460</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</si>
  <si>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</si>
  <si>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otvory</t>
  </si>
  <si>
    <t>"1350/1050" (1,35+1,05)*2</t>
  </si>
  <si>
    <t>" 700/1970" 2*(0,8+2,1*2)</t>
  </si>
  <si>
    <t>"800/1970" 2*(0,9+2,1*2)</t>
  </si>
  <si>
    <t>"1030/2115" 1,03+2,115*2</t>
  </si>
  <si>
    <t>"1130/2115" 1,13+2,115*2</t>
  </si>
  <si>
    <t>" 700/1970" 9*(0,8+2,1*2)</t>
  </si>
  <si>
    <t>"600/1970" 1*(ˇ0,7+2,1*2)</t>
  </si>
  <si>
    <t>"800/1970" 8*(0,9+2,1*2)</t>
  </si>
  <si>
    <t>"900/1970" 8*(1+2,1*2)</t>
  </si>
  <si>
    <t>"1100/1970" 3*(1,2+2,1*2)</t>
  </si>
  <si>
    <t>"1250/1970" 1*(1,35+2,1*2)</t>
  </si>
  <si>
    <t>"2370/2900"+2,37+2,9*2</t>
  </si>
  <si>
    <t>"3700/2900"+3,7+2,9*2</t>
  </si>
  <si>
    <t>"soklík" 82,96+15</t>
  </si>
  <si>
    <t>"obklady"336,84</t>
  </si>
  <si>
    <t>37</t>
  </si>
  <si>
    <t>611135101</t>
  </si>
  <si>
    <t xml:space="preserve">Hrubá výplň rýh maltou  jakékoli šířky rýhy ve stropech</t>
  </si>
  <si>
    <t>-1831330035</t>
  </si>
  <si>
    <t xml:space="preserve">Poznámka k souboru cen:_x000d_
1. V cenách nejsou započteny náklady na omítku rýh, tyto se ocení příšlušnými cenami tohoto katalogu. </t>
  </si>
  <si>
    <t>2.NP stávající 150</t>
  </si>
  <si>
    <t>"2.03 kancelář" 0,15*0,4</t>
  </si>
  <si>
    <t>"2.13 kuchyň " 0,15*1,1</t>
  </si>
  <si>
    <t>"2.14 vedoucí kuch. " 0,15*4,05</t>
  </si>
  <si>
    <t>"2.15 manipulace " 0,15*(1,45+2,25+2,3+2,75+0,6+3,05+1,95+3,1+0,2)</t>
  </si>
  <si>
    <t>"2.22 šatna ž. " 0,15*1,3</t>
  </si>
  <si>
    <t>"2.27 šatna m. " 0,15*(1+0,9)</t>
  </si>
  <si>
    <t>"2.30 bufet. " 0,15*(0,3+1)</t>
  </si>
  <si>
    <t>"2.31 přípravna. "0,15* (0,6+2,45)</t>
  </si>
  <si>
    <t>"2.33 předsíň " 0,15*(1,035+0,7)</t>
  </si>
  <si>
    <t>1.NP stávající 200</t>
  </si>
  <si>
    <t>"1.32 chladírna odpadků" 0,2*4</t>
  </si>
  <si>
    <t>"1.55 WC, výtah" 0,2*(0,9*3+2,2)</t>
  </si>
  <si>
    <t>2.NP stávající 200</t>
  </si>
  <si>
    <t>"2.15 manipulace " 0,2*(2,2+0,9*4)</t>
  </si>
  <si>
    <t>1.NP stávající 300</t>
  </si>
  <si>
    <t>"1.27 chodba" 0,3*3,2</t>
  </si>
  <si>
    <t>"1.31 manipulace" 0,3*1,8</t>
  </si>
  <si>
    <t>2.NP stávající 300</t>
  </si>
  <si>
    <t>"2.15 manipulace" 0,3*2,2</t>
  </si>
  <si>
    <t>"2.06 bílá umývárna" 0,3*1,8</t>
  </si>
  <si>
    <t>38</t>
  </si>
  <si>
    <t>611315121</t>
  </si>
  <si>
    <t>Vápenná omítka rýh štuková ve stropech, šířky rýhy do 150 mm</t>
  </si>
  <si>
    <t>-876476675</t>
  </si>
  <si>
    <t>39</t>
  </si>
  <si>
    <t>611315122</t>
  </si>
  <si>
    <t>Vápenná omítka rýh štuková ve stropech, šířky rýhy přes 150 do 300 mm</t>
  </si>
  <si>
    <t>-1689370590</t>
  </si>
  <si>
    <t>40</t>
  </si>
  <si>
    <t>612135101</t>
  </si>
  <si>
    <t xml:space="preserve">Hrubá výplň rýh maltou  jakékoli šířky rýhy ve stěnách</t>
  </si>
  <si>
    <t>1869299908</t>
  </si>
  <si>
    <t>2.NP stávající příčky</t>
  </si>
  <si>
    <t>"2.03 kancelář" 0,15*3,3</t>
  </si>
  <si>
    <t>"2.13 kuchyň " 0,15*3,3*2</t>
  </si>
  <si>
    <t>"2.14 vedoucí kuch. " 0,15*(3,3*2)</t>
  </si>
  <si>
    <t>"2.15 manipulace " 0,15*(3,3*6)+0,2*(3,3*5)+0,25*3,3</t>
  </si>
  <si>
    <t>"2.22 šatna ž. " 0,15*3,3*2</t>
  </si>
  <si>
    <t>"2.27 šatna m. " 0,15*3,3*2</t>
  </si>
  <si>
    <t>"2.30 bufet. " 0,15*3,3*3</t>
  </si>
  <si>
    <t>"2.31 přípravna. " 0,15*3,3</t>
  </si>
  <si>
    <t>"2.33 předsíň " 0,15*3,3*2</t>
  </si>
  <si>
    <t>41</t>
  </si>
  <si>
    <t>612315111</t>
  </si>
  <si>
    <t>Vápenná omítka rýh hladká ve stěnách, šířky rýhy do 150 mm</t>
  </si>
  <si>
    <t>-538398872</t>
  </si>
  <si>
    <t>14,52</t>
  </si>
  <si>
    <t>42</t>
  </si>
  <si>
    <t>612315301</t>
  </si>
  <si>
    <t>Vápenná omítka ostění nebo nadpraží hladká</t>
  </si>
  <si>
    <t>1856894654</t>
  </si>
  <si>
    <t xml:space="preserve">Poznámka k souboru cen:_x000d_
1. Ceny lze použít jen pro ocenění samostatně upravovaného ostění a nadpraží ( např. při dodatečné výměně oken nebo zárubní ) v šířce do 300 mm okolo upravovaného otvoru. </t>
  </si>
  <si>
    <t>1.NP stávající</t>
  </si>
  <si>
    <t>"1.31 manipulace" 0,125*(0,9+2,1*2)</t>
  </si>
  <si>
    <t>"1.36 sklad brambor"0,1*( 0,9+2,1*2)</t>
  </si>
  <si>
    <t>2.NP - do stávající příčky</t>
  </si>
  <si>
    <t>"2.04 jídelna 1000" 0,1*(1,2+2,1*2)*2</t>
  </si>
  <si>
    <t>"2.12 čistá příprava 800" 0,1*( 0,9+2,1*2)</t>
  </si>
  <si>
    <t>"2.13 kuchyň 800" 0,1*( 0,9+2,1*2)*2</t>
  </si>
  <si>
    <t>"2.28 sklad papír.odpadků 700"0,1*( 0,8+2,1*2)</t>
  </si>
  <si>
    <t>"2.31 přípravna 800" 0,1*( 0,9+2,1*2)</t>
  </si>
  <si>
    <t>"2.33 předsíň - 700" 0,1*( 0,8+2,1*2)</t>
  </si>
  <si>
    <t>43</t>
  </si>
  <si>
    <t>612315302</t>
  </si>
  <si>
    <t>Vápenná omítka ostění nebo nadpraží štuková</t>
  </si>
  <si>
    <t>1994572620</t>
  </si>
  <si>
    <t>2.NP stávající</t>
  </si>
  <si>
    <t>"2.13 kuchyň " 0,1*3,3</t>
  </si>
  <si>
    <t>"2.22 šatna ž. "0,1*3,3</t>
  </si>
  <si>
    <t>"2.30 bufet. " 0,1*3,3</t>
  </si>
  <si>
    <t>44</t>
  </si>
  <si>
    <t>611111121</t>
  </si>
  <si>
    <t xml:space="preserve">Vyspravení povrchu neomítaných vnitřních ploch  monolitických betonových nebo železobetonových konstrukcí rozetřením vysprávky do ztracena maltou cementovou lokálně v rozsahu vyspravované plochy do 30 % z celkové plochy stropů</t>
  </si>
  <si>
    <t>728018214</t>
  </si>
  <si>
    <t xml:space="preserve">Poznámka k souboru cen:_x000d_
1. Ceny -1121 jsou určeny pro lokální vyspravení povrchu do 30% z celkové plochy povrchu (např. zahlazení spár po odbednění), plocha větší než 30% se oceňuje cenami pro celoplošné vyspravení povrchu -1111. 2. Pro ocenění betonových konstrukcí z prefabrikovaných dílců je rozhodující: a) u stropních a schodišťových konstrukcí šířka dílců; jsou-li na strop kladeny dílce různé šířky, určuje se pro všechny dílce jediná cena podle množství m2 převládajícího výskytu dílců téže šířky, b) u stěnových konstrukcí délka dílců; jsou-li dílce různé délky, určuje se pro všechny dílce v podlaží jediná cena podle množství m2 převládajícího výskytu dílců téže délky. 3. Ceny jsou určeny pod úpravu povrchu vyžadující rovinný podklad, jako konečná zednická úprava (např. pod tapetování, malbu či nátěr). 4. Ceny nelze použít, je-li předepsána omítka. 5. Měrná jednotka se určuje v m2 celkové plochy betonového povrchu vnitřních ploch. </t>
  </si>
  <si>
    <t>"po odbourání zavěšené kce podhledu" 103,815</t>
  </si>
  <si>
    <t>45</t>
  </si>
  <si>
    <t>611321141</t>
  </si>
  <si>
    <t xml:space="preserve">Omítka vápenocementová vnitřních ploch  nanášená ručně dvouvrstvá, tloušťky jádrové omítky do 10 mm a tloušťky štuku do 3 mm štuková vodorovných konstrukcí stropů rovných</t>
  </si>
  <si>
    <t>605981817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</si>
  <si>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</si>
  <si>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 xml:space="preserve">2.NP  po odbourání sníženého podhledu</t>
  </si>
  <si>
    <t>"2.05 výdej" 6,3*11,55+(0,3+2)*13,5</t>
  </si>
  <si>
    <t xml:space="preserve">nové zastropení </t>
  </si>
  <si>
    <t>"2.09 sklad chemie" 2,63</t>
  </si>
  <si>
    <t>46</t>
  </si>
  <si>
    <t>613111121</t>
  </si>
  <si>
    <t xml:space="preserve">Vyspravení povrchu neomítaných vnitřních ploch  monolitických betonových nebo železobetonových konstrukcí rozetřením vysprávky do ztracena maltou cementovou lokálně v rozsahu vyspravované plochy do 30 % z celkové plochy pilířů nebo sloupů</t>
  </si>
  <si>
    <t>642706755</t>
  </si>
  <si>
    <t>po odstranění obkladu</t>
  </si>
  <si>
    <t>"2.NP - 2.04 jídelna sloupy" 0,5*4*3,25*8+(0,5+1)*2*3,25</t>
  </si>
  <si>
    <t>47</t>
  </si>
  <si>
    <t>613321141</t>
  </si>
  <si>
    <t xml:space="preserve">Omítka vápenocementová vnitřních ploch  nanášená ručně dvouvrstvá, tloušťky jádrové omítky do 10 mm a tloušťky štuku do 3 mm štuková svislých konstrukcí pilířů nebo sloupů</t>
  </si>
  <si>
    <t>1148625564</t>
  </si>
  <si>
    <t>48</t>
  </si>
  <si>
    <t>622143003</t>
  </si>
  <si>
    <t xml:space="preserve">Montáž omítkových profilů  plastových nebo pozinkovaných, upevněných vtlačením do podkladní vrstvy nebo přibitím rohových s tkaninou</t>
  </si>
  <si>
    <t>-2000635809</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</si>
  <si>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</si>
  <si>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"2.NP - 2.04 jídelna sloupy" 4*3,25*(8+1)</t>
  </si>
  <si>
    <t>49</t>
  </si>
  <si>
    <t>59051480</t>
  </si>
  <si>
    <t>profil rohový Al s tkaninou kontaktního zateplení</t>
  </si>
  <si>
    <t>-1020820566</t>
  </si>
  <si>
    <t>117*1,05 'Přepočtené koeficientem množství</t>
  </si>
  <si>
    <t>50</t>
  </si>
  <si>
    <t>612111121</t>
  </si>
  <si>
    <t xml:space="preserve">Vyspravení povrchu neomítaných vnitřních ploch  monolitických betonových nebo železobetonových konstrukcí rozetřením vysprávky do ztracena maltou cementovou lokálně v rozsahu vyspravované plochy do 30 % z celkové plochy stěn</t>
  </si>
  <si>
    <t>-1722552456</t>
  </si>
  <si>
    <t>"2.NP - 2.04 jídelna" (4,75+0,975+0,3+1+1,5+4,3*2+10,5)*3,25</t>
  </si>
  <si>
    <t>51</t>
  </si>
  <si>
    <t>612321141</t>
  </si>
  <si>
    <t xml:space="preserve">Omítka vápenocementová vnitřních ploch  nanášená ručně dvouvrstvá, tloušťky jádrové omítky do 10 mm a tloušťky štuku do 3 mm štuková svislých konstrukcí stěn</t>
  </si>
  <si>
    <t>832063953</t>
  </si>
  <si>
    <t>52</t>
  </si>
  <si>
    <t>612311131</t>
  </si>
  <si>
    <t>Potažení vnitřních ploch štukem tloušťky do 3 mm svislých konstrukcí stěn</t>
  </si>
  <si>
    <t>-201362720</t>
  </si>
  <si>
    <t>"1.-2.NP štuk na novém zdivu"378,09</t>
  </si>
  <si>
    <t>53</t>
  </si>
  <si>
    <t>612142001</t>
  </si>
  <si>
    <t xml:space="preserve">Potažení vnitřních ploch pletivem  v ploše nebo pruzích, na plném podkladu sklovláknitým vtlačením do tmelu stěn</t>
  </si>
  <si>
    <t>991542321</t>
  </si>
  <si>
    <t xml:space="preserve">Poznámka k souboru cen:_x000d_
1. V cenách -2001 jsou započteny i náklady na tmel. </t>
  </si>
  <si>
    <t>"stěny 200"(4,868+6,188)*2</t>
  </si>
  <si>
    <t>"stěny 250"6,188*2</t>
  </si>
  <si>
    <t>"příčky 100"(4,5+2,746)*2</t>
  </si>
  <si>
    <t>"příčky 125"(4,785+6,571+3,022)*2</t>
  </si>
  <si>
    <t>"obezdívka" 1,3</t>
  </si>
  <si>
    <t>"zazdívky 100"16,565*2</t>
  </si>
  <si>
    <t>"zazdívky 125"5,88*2</t>
  </si>
  <si>
    <t>"příčky 75"13,471*2</t>
  </si>
  <si>
    <t>"příčky 100"(9,834+5,115+15,18+13,365*2+4,809+10,272)*2</t>
  </si>
  <si>
    <t>"příčky 125"(9,075+2,571+6,871+3,022)*2</t>
  </si>
  <si>
    <t>"obezdívka" 2,34+1,105+1,04</t>
  </si>
  <si>
    <t>63</t>
  </si>
  <si>
    <t>Podlahy a podlahové konstrukce</t>
  </si>
  <si>
    <t>54</t>
  </si>
  <si>
    <t>628195001</t>
  </si>
  <si>
    <t>Očištění zdiva nebo betonu zdí a valů před započetím oprav ručně</t>
  </si>
  <si>
    <t>1966328173</t>
  </si>
  <si>
    <t xml:space="preserve">Poznámka k souboru cen:_x000d_
1. V ceně jsou započteny náklady na odstranění mechu, příp. i jiných rostlin a jejich odklizení na vzdálenost do 20 m. 2. Množství měrných jednotek se stanoví v m2 očištěné plochy. </t>
  </si>
  <si>
    <t xml:space="preserve">1.NP  -  P1.1 očištění, odmaštění ploch</t>
  </si>
  <si>
    <t>"1.01 sklad odpadků"21,28+(1,4+1,03+0,8+0,6)*0,1</t>
  </si>
  <si>
    <t>"1.04 hrubá zelenina"14,22+0,8*0,1</t>
  </si>
  <si>
    <t>"1.05 WC personál"3,98+0,7*0,1*2</t>
  </si>
  <si>
    <t xml:space="preserve">2.NP  očištění žb desky</t>
  </si>
  <si>
    <t xml:space="preserve">"2.06  varna" 140</t>
  </si>
  <si>
    <t>55</t>
  </si>
  <si>
    <t>632452421</t>
  </si>
  <si>
    <t xml:space="preserve">Doplnění cementového potěru na mazaninách a betonových podkladech  (s dodáním hmot), hlazeného dřevěným nebo ocelovým hladítkem, plochy jednotlivě přes 1 m2 do 4 m2 a tl. přes 10 do 20 mm</t>
  </si>
  <si>
    <t>-71161544</t>
  </si>
  <si>
    <t xml:space="preserve">1.NP  -  P1.1 - vysprávka poruch 30 %</t>
  </si>
  <si>
    <t>"1.01 sklad odpadků"21,28*0,3</t>
  </si>
  <si>
    <t>"1.04 hrubá zelenina"14,22*0,3</t>
  </si>
  <si>
    <t>"1.05 WC personál"3,98*0,3</t>
  </si>
  <si>
    <t>56</t>
  </si>
  <si>
    <t>632451032</t>
  </si>
  <si>
    <t>Potěr cementový vyrovnávací z malty (MC-15) v ploše o průměrné (střední) tl. přes 20 do 30 mm</t>
  </si>
  <si>
    <t>-1222457500</t>
  </si>
  <si>
    <t xml:space="preserve">2.NP  - P2.2 po vybourání dlažby</t>
  </si>
  <si>
    <t xml:space="preserve">"2.05  výdej" 53,21+1,1*0,1</t>
  </si>
  <si>
    <t>"2.07 mytí stolního nádobí" 55,52+(1,1+1,2)*0,1</t>
  </si>
  <si>
    <t>"2.10 mytí kuchyňského nádobí" 17,81</t>
  </si>
  <si>
    <t>"2.11 studená kuchyně" 17,90</t>
  </si>
  <si>
    <t>"2.12 čistá příprava zeleniny" 18,32</t>
  </si>
  <si>
    <t>"2.13 příprava masa" 18,69</t>
  </si>
  <si>
    <t>"2.14 mrazicí box" 19,77</t>
  </si>
  <si>
    <t xml:space="preserve">"2.15  chladící boxy" 27,87</t>
  </si>
  <si>
    <t>"2.16 manipulace" 22,32+1,13*0,1</t>
  </si>
  <si>
    <t xml:space="preserve">"2.17 chodba"  16,89</t>
  </si>
  <si>
    <t xml:space="preserve">"2.18 suchý sklad"  12,31</t>
  </si>
  <si>
    <t xml:space="preserve">"2.19 příprava těsta"  12,45</t>
  </si>
  <si>
    <t xml:space="preserve">"2.20 WC "  7,11</t>
  </si>
  <si>
    <t xml:space="preserve">"2.21 denní sklad "  10,13</t>
  </si>
  <si>
    <t xml:space="preserve">"2.22 denní místnost"  16,04</t>
  </si>
  <si>
    <t>"2.24 WC personál" 5,36</t>
  </si>
  <si>
    <t>"2.25 šatna" 5,44</t>
  </si>
  <si>
    <t>"2.26 umývárna" 5,23</t>
  </si>
  <si>
    <t>"2.27 šatna " 17,89</t>
  </si>
  <si>
    <t>"2.28 umývárna " 5,88</t>
  </si>
  <si>
    <t>"2.29 umývárna " 5,89</t>
  </si>
  <si>
    <t>"2.30 šatna " 21,72</t>
  </si>
  <si>
    <t>"2.31 úklid" 5,52</t>
  </si>
  <si>
    <t>57</t>
  </si>
  <si>
    <t>632450131</t>
  </si>
  <si>
    <t xml:space="preserve">Potěr cementový vyrovnávací ze suchých směsí  v ploše o průměrné (střední) tl. od 10 do 20 mm</t>
  </si>
  <si>
    <t>350065683</t>
  </si>
  <si>
    <t xml:space="preserve">2.NP </t>
  </si>
  <si>
    <t>58</t>
  </si>
  <si>
    <t>632450134</t>
  </si>
  <si>
    <t xml:space="preserve">Potěr cementový vyrovnávací ze suchých směsí  v ploše o průměrné (střední) tl. přes 40 do 50 mm</t>
  </si>
  <si>
    <t>240543959</t>
  </si>
  <si>
    <t xml:space="preserve">2.NP  - P2.1 ochranný cementový potěr</t>
  </si>
  <si>
    <t>59</t>
  </si>
  <si>
    <t>634111113</t>
  </si>
  <si>
    <t xml:space="preserve">Obvodová dilatace mezi stěnou a mazaninou  pružnou těsnicí páskou výšky 80 mm</t>
  </si>
  <si>
    <t>512875204</t>
  </si>
  <si>
    <t xml:space="preserve">"2.06  varna" (10,1+11,85+0,3*3)*2</t>
  </si>
  <si>
    <t>60</t>
  </si>
  <si>
    <t>634113115</t>
  </si>
  <si>
    <t xml:space="preserve">Výplň dilatačních spár mazanin plastovým profilem  výšky 80 mm</t>
  </si>
  <si>
    <t>-848651460</t>
  </si>
  <si>
    <t xml:space="preserve">"2.06  varna" (10,1+11,85)</t>
  </si>
  <si>
    <t>632450124</t>
  </si>
  <si>
    <t xml:space="preserve">Potěr cementový vyrovnávací ze suchých směsí  v pásu o průměrné (střední) tl. přes 40 do 50 mm</t>
  </si>
  <si>
    <t>-1372403684</t>
  </si>
  <si>
    <t>" po vybourání otvorů" 0,1*0,9*2</t>
  </si>
  <si>
    <t>" po vybourání příček" 0,15*(4,3+0,9*3+2,2+(1,95+4)*2)</t>
  </si>
  <si>
    <t>" po vybourání zdí" 0,25*(3,2+1,8)</t>
  </si>
  <si>
    <t>" po vybourání otvorů" 0,1*(1,2+0,9*4+0,8*2)</t>
  </si>
  <si>
    <t>" po vybourání příček" 0,15*(2,2+0,9*4)</t>
  </si>
  <si>
    <t>" po vybourání zdí" 0,25*(2,2+1,8)</t>
  </si>
  <si>
    <t>64</t>
  </si>
  <si>
    <t>Osazování výplní otvorů</t>
  </si>
  <si>
    <t>62</t>
  </si>
  <si>
    <t>642942611</t>
  </si>
  <si>
    <t xml:space="preserve">Osazování zárubní nebo rámů kovových dveřních  lisovaných nebo z úhelníků bez dveřních křídel, na montážní pěnu, plochy otvoru do 2,5 m2</t>
  </si>
  <si>
    <t>501619598</t>
  </si>
  <si>
    <t>"příčka 100 - 700/1970" 1</t>
  </si>
  <si>
    <t>"příčka 125 - 700/1970" 1</t>
  </si>
  <si>
    <t>553313480</t>
  </si>
  <si>
    <t>zárubeň ocelová pro porobeton 100 700 L/P</t>
  </si>
  <si>
    <t>1303425157</t>
  </si>
  <si>
    <t>553313710</t>
  </si>
  <si>
    <t>zárubeň ocelová pro porobeton 125 800 L/P</t>
  </si>
  <si>
    <t>-1838007488</t>
  </si>
  <si>
    <t>65</t>
  </si>
  <si>
    <t>553313690</t>
  </si>
  <si>
    <t>zárubeň ocelová pro porobeton 125 700 L/P</t>
  </si>
  <si>
    <t>1683169434</t>
  </si>
  <si>
    <t>66</t>
  </si>
  <si>
    <t>642944121</t>
  </si>
  <si>
    <t xml:space="preserve">Osazení ocelových dveřních zárubní lisovaných nebo z úhelníků dodatečně  s vybetonováním prahu, plochy do 2,5 m2</t>
  </si>
  <si>
    <t>-174608132</t>
  </si>
  <si>
    <t>"příčka 100 - 800/1970" 1</t>
  </si>
  <si>
    <t>"příčka 100 - 600/1970" 1</t>
  </si>
  <si>
    <t>"příčka 100 - 700/1970" 7</t>
  </si>
  <si>
    <t>"příčka 100 - 800/1970" 8</t>
  </si>
  <si>
    <t>"příčka 100 - 1100/1970" 2</t>
  </si>
  <si>
    <t>67</t>
  </si>
  <si>
    <t>553311130</t>
  </si>
  <si>
    <t>zárubeň ocelová pro běžné zdění hranatý profil 110 600 L/P</t>
  </si>
  <si>
    <t>-2130377164</t>
  </si>
  <si>
    <t>68</t>
  </si>
  <si>
    <t>553311150</t>
  </si>
  <si>
    <t>zárubeň ocelová pro běžné zdění hranatý profil 110 700 L/P</t>
  </si>
  <si>
    <t>2119990695</t>
  </si>
  <si>
    <t>69</t>
  </si>
  <si>
    <t>553311170</t>
  </si>
  <si>
    <t>zárubeň ocelová pro běžné zdění hranatý profil 110 800 L/P</t>
  </si>
  <si>
    <t>1913392552</t>
  </si>
  <si>
    <t>70</t>
  </si>
  <si>
    <t>553311210</t>
  </si>
  <si>
    <t>zárubeň ocelová pro běžné zdění hranatý profil 110 1100 L/P</t>
  </si>
  <si>
    <t>1192831924</t>
  </si>
  <si>
    <t>71</t>
  </si>
  <si>
    <t>642945111</t>
  </si>
  <si>
    <t xml:space="preserve">Osazování ocelových zárubní protipožárních nebo protiplynových dveří  do vynechaného otvoru, s obetonováním, dveří jednokřídlových do 2,5 m2</t>
  </si>
  <si>
    <t>-86154387</t>
  </si>
  <si>
    <t>"příčka 125 - 800/1970" 1</t>
  </si>
  <si>
    <t>"příčka 100 - 900/1970" 1</t>
  </si>
  <si>
    <t>"příčka 100 - 1100/1970" 1</t>
  </si>
  <si>
    <t>"příčka 100 - 1250/1970" 1</t>
  </si>
  <si>
    <t>72</t>
  </si>
  <si>
    <t>553312010</t>
  </si>
  <si>
    <t>zárubeň ocelová pro běžné zdění hranatý profil s drážkou 110 800 L/P</t>
  </si>
  <si>
    <t>1825428361</t>
  </si>
  <si>
    <t>73</t>
  </si>
  <si>
    <t>553312030</t>
  </si>
  <si>
    <t>zárubeň ocelová pro běžné zdění hranatý profil s drážkou 110 900 L/P</t>
  </si>
  <si>
    <t>-608326269</t>
  </si>
  <si>
    <t>74</t>
  </si>
  <si>
    <t>553312050</t>
  </si>
  <si>
    <t>zárubeň ocelová pro běžné zdění hranatý profil s drážkou 110 1100 L/P</t>
  </si>
  <si>
    <t>999831924</t>
  </si>
  <si>
    <t>75</t>
  </si>
  <si>
    <t>55331207R</t>
  </si>
  <si>
    <t>zárubeň ocelová s drážkou pro těsnění H 110 DV 1250 jednokřídlá</t>
  </si>
  <si>
    <t>R-položka</t>
  </si>
  <si>
    <t>1147913208</t>
  </si>
  <si>
    <t>P</t>
  </si>
  <si>
    <t>Poznámka k položce:
podrobný popis v PD</t>
  </si>
  <si>
    <t>Ostatní konstrukce a práce-bourání</t>
  </si>
  <si>
    <t>94</t>
  </si>
  <si>
    <t>Lešení a stavební výtahy</t>
  </si>
  <si>
    <t>76</t>
  </si>
  <si>
    <t>949101112</t>
  </si>
  <si>
    <t xml:space="preserve">Lešení pomocné pracovní pro objekty pozemních staveb  pro zatížení do 150 kg/m2, o výšce lešeňové podlahy přes 1,9 do 3,5 m</t>
  </si>
  <si>
    <t>613031009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</si>
  <si>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</si>
  <si>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77</t>
  </si>
  <si>
    <t>949311111</t>
  </si>
  <si>
    <t xml:space="preserve">Montáž lešení trubkového do šachet (výtahových, potrubních)  o půdorysné ploše do 6 m2, výšky do 10 m</t>
  </si>
  <si>
    <t>526402943</t>
  </si>
  <si>
    <t>"výtah 630 kg" 7,6</t>
  </si>
  <si>
    <t>"výtah 320 kg" 7,7</t>
  </si>
  <si>
    <t>78</t>
  </si>
  <si>
    <t>949311211</t>
  </si>
  <si>
    <t xml:space="preserve">Montáž lešení trubkového do šachet (výtahových, potrubních)  Příplatek za první a každý další den použití lešení k ceně -1111, -1112 nebo -1113</t>
  </si>
  <si>
    <t>-1918665364</t>
  </si>
  <si>
    <t>15,3*15 'Přepočtené koeficientem množství</t>
  </si>
  <si>
    <t>79</t>
  </si>
  <si>
    <t>949311811</t>
  </si>
  <si>
    <t xml:space="preserve">Demontáž lešení trubkového do šachet (výtahových, potrubních)  o půdorysné ploše do 6 m2, výšky do 10 m</t>
  </si>
  <si>
    <t>257693569</t>
  </si>
  <si>
    <t>95</t>
  </si>
  <si>
    <t>Různé dokončovací konstrukce a práce pozemních staveb</t>
  </si>
  <si>
    <t>80</t>
  </si>
  <si>
    <t>952901111</t>
  </si>
  <si>
    <t xml:space="preserve">Vyčištění budov nebo objektů před předáním do užívání  budov bytové nebo občanské výstavby, světlé výšky podlaží do 4 m</t>
  </si>
  <si>
    <t>1555833342</t>
  </si>
  <si>
    <t>"1.01 sklad odpadků"21,28</t>
  </si>
  <si>
    <t>"1.02 komora"1,09</t>
  </si>
  <si>
    <t>"1.03 výtah"1,96</t>
  </si>
  <si>
    <t>"1.04 hrubá zelenina"14,22</t>
  </si>
  <si>
    <t>"1.05 WC personál"3,98</t>
  </si>
  <si>
    <t>"1.06 výtah"2,87</t>
  </si>
  <si>
    <t>"2.01 hala" 155,35</t>
  </si>
  <si>
    <t>"2.02 schodiště"15</t>
  </si>
  <si>
    <t>"2.03 kancelář" 14,38</t>
  </si>
  <si>
    <t>"2.04 jídelna" 465,38</t>
  </si>
  <si>
    <t xml:space="preserve">"2.05  výdej" 53,21</t>
  </si>
  <si>
    <t>"2.07 mytí stolního nádobí" 55,52</t>
  </si>
  <si>
    <t>"2.08 výtah" 0</t>
  </si>
  <si>
    <t>"2.16 manipulace" 22,32</t>
  </si>
  <si>
    <t>"2.23 dozor" 7,95</t>
  </si>
  <si>
    <t>"2.32 schodiště" 9,08</t>
  </si>
  <si>
    <t>"2.33 výtah" 0</t>
  </si>
  <si>
    <t>81</t>
  </si>
  <si>
    <t>93853311R</t>
  </si>
  <si>
    <t xml:space="preserve">Očištění povrchu původní dlažby </t>
  </si>
  <si>
    <t>2002253732</t>
  </si>
  <si>
    <t>82</t>
  </si>
  <si>
    <t>953241911</t>
  </si>
  <si>
    <t xml:space="preserve">Osazení smykových trnů do dilatačních spár  doplňků protipožární manžety</t>
  </si>
  <si>
    <t>-1675407322</t>
  </si>
  <si>
    <t>Poznámka k položce:
www.pcvalfa.cz</t>
  </si>
  <si>
    <t>"potrubí "12</t>
  </si>
  <si>
    <t>83</t>
  </si>
  <si>
    <t>5487939R2</t>
  </si>
  <si>
    <t>MANŽETA SKBM protipožární DN 110</t>
  </si>
  <si>
    <t>417435143</t>
  </si>
  <si>
    <t>Poznámka k položce:
podropný popis v PD</t>
  </si>
  <si>
    <t>"potrubí " 12</t>
  </si>
  <si>
    <t>96</t>
  </si>
  <si>
    <t>Bourání konstrukcí</t>
  </si>
  <si>
    <t>84</t>
  </si>
  <si>
    <t>961055111</t>
  </si>
  <si>
    <t xml:space="preserve">Bourání základů z betonu  železového</t>
  </si>
  <si>
    <t>1128172608</t>
  </si>
  <si>
    <t>"výtah 320 rozšíření spodního přejezdu" 0,15*1,9*0,8</t>
  </si>
  <si>
    <t>85</t>
  </si>
  <si>
    <t>965081213</t>
  </si>
  <si>
    <t>Bourání podlah z dlaždic bez podkladního lože nebo mazaniny, s jakoukoliv výplní spár keramických nebo xylolitových tl. do 10 mm, plochy přes 1 m2</t>
  </si>
  <si>
    <t>-1954883854</t>
  </si>
  <si>
    <t>1.NP původní</t>
  </si>
  <si>
    <t>"1.55 WC" 2,47</t>
  </si>
  <si>
    <t>2.NP původní</t>
  </si>
  <si>
    <t>86</t>
  </si>
  <si>
    <t>965042131</t>
  </si>
  <si>
    <t>Bourání mazanin betonových nebo z litého asfaltu tl. do 100 mm, plochy do 4 m2</t>
  </si>
  <si>
    <t>-1768062472</t>
  </si>
  <si>
    <t>"1.55 WC" 2,47*0,03</t>
  </si>
  <si>
    <t>"2.09 sklad chemie" 2,63*0,03</t>
  </si>
  <si>
    <t>87</t>
  </si>
  <si>
    <t>965042141</t>
  </si>
  <si>
    <t>Bourání mazanin betonových nebo z litého asfaltu tl. do 100 mm, plochy přes 4 m2</t>
  </si>
  <si>
    <t>1691876127</t>
  </si>
  <si>
    <t xml:space="preserve">"2.05  výdej" 53,21*0,03</t>
  </si>
  <si>
    <t xml:space="preserve">"2.06  varna" 140,08*0,1</t>
  </si>
  <si>
    <t>"2.07 mytí stolního nádobí" 55,52*0,03</t>
  </si>
  <si>
    <t>"2.10 mytí kuchyňského nádobí" 17,81*0,03</t>
  </si>
  <si>
    <t>"2.11 studená kuchyně" 17,90*0,03</t>
  </si>
  <si>
    <t>"2.12 čistá příprava zeleniny" 18,32*0,03</t>
  </si>
  <si>
    <t>"2.13 příprava masa" 18,69*0,03</t>
  </si>
  <si>
    <t>"2.14 mrazicí box" 19,77*0,03</t>
  </si>
  <si>
    <t xml:space="preserve">"2.15  chladící boxy" 27,87*0,03</t>
  </si>
  <si>
    <t>"2.16 manipulace" 22,32*0,03</t>
  </si>
  <si>
    <t xml:space="preserve">"2.17 chodba"  16,89*0,03</t>
  </si>
  <si>
    <t xml:space="preserve">"2.18 suchý sklad"  12,31*0,03</t>
  </si>
  <si>
    <t xml:space="preserve">"2.19 příprava těsta"  12,45*0,03</t>
  </si>
  <si>
    <t xml:space="preserve">"2.20 WC "  7,11*0,03</t>
  </si>
  <si>
    <t xml:space="preserve">"2.21 denní sklad "  10,13*0,03</t>
  </si>
  <si>
    <t xml:space="preserve">"2.22 denní místnost"  16,04*0,03</t>
  </si>
  <si>
    <t>"2.24 WC personál" 5,36*0,03</t>
  </si>
  <si>
    <t>"2.25 šatna" 5,44*0,03</t>
  </si>
  <si>
    <t>"2.26 umývárna" 5,23*0,03</t>
  </si>
  <si>
    <t>"2.27 šatna " 17,89*0,03</t>
  </si>
  <si>
    <t>"2.28 umývárna " 5,88*0,03</t>
  </si>
  <si>
    <t>"2.29 umývárna " 5,89*0,03</t>
  </si>
  <si>
    <t>"2.30 šatna " 21,72*0,03</t>
  </si>
  <si>
    <t>"2.31 úklid" 5,52*0,03</t>
  </si>
  <si>
    <t>88</t>
  </si>
  <si>
    <t>967031132</t>
  </si>
  <si>
    <t xml:space="preserve">Přisekání (špicování) plošné nebo rovných ostění zdiva z cihel pálených  rovných ostění, bez odstupu, po hrubém vybourání otvorů, na maltu vápennou nebo vápenocementovou</t>
  </si>
  <si>
    <t>-48153195</t>
  </si>
  <si>
    <t>1.NP dveřní otvory</t>
  </si>
  <si>
    <t>"1.36 sklad brambor" 0,1*(0,9+2,1*2)</t>
  </si>
  <si>
    <t>2.NP - dveřní otvory</t>
  </si>
  <si>
    <t>"2.04 jídelna 1000" 0,1*(1,2+2,1*2)</t>
  </si>
  <si>
    <t>"2.12 čistá příprava 800" 0,1*(0,9+2,1*2)</t>
  </si>
  <si>
    <t>"2.13 kuchyň 800" 0,1*(0,9+2,1*2)*2</t>
  </si>
  <si>
    <t>"2.28 sklad papír.odpadků 700" 0,1*(0,8+2,1*2)</t>
  </si>
  <si>
    <t>"2.31 přípravna 800" 0,1*(0,8+2,1*2)</t>
  </si>
  <si>
    <t>"2.33 předsíň - 700" 0,1*(0,7+2,1*2)</t>
  </si>
  <si>
    <t>"2.03 kancelář" 0,1*3,3</t>
  </si>
  <si>
    <t>"2.13 kuchyň " 0,1*3,3*2</t>
  </si>
  <si>
    <t>"2.14 vedoucí kuch. " 0,1*(3,3*2)</t>
  </si>
  <si>
    <t>"2.15 manipulace " 0,1*(3,3*6)+0,125*(3,3*5)+0,25*3,3</t>
  </si>
  <si>
    <t>"2.22 šatna ž. " 0,1*3,3*2</t>
  </si>
  <si>
    <t>"2.27 šatna m. " 0,1*3,3*2</t>
  </si>
  <si>
    <t>"2.30 bufet. " 0,1*3,3*3</t>
  </si>
  <si>
    <t>"2.31 přípravna. " 0,1*3,3</t>
  </si>
  <si>
    <t>"2.33 předsíň " 0,1*3,3*2</t>
  </si>
  <si>
    <t>89</t>
  </si>
  <si>
    <t>962031132</t>
  </si>
  <si>
    <t xml:space="preserve">Bourání příček z cihel, tvárnic nebo příčkovek  z cihel pálených, plných nebo dutých na maltu vápennou nebo vápenocementovou, tl. do 100 mm</t>
  </si>
  <si>
    <t>1172609259</t>
  </si>
  <si>
    <t>"2.03 kancelář" 0,4*3,3</t>
  </si>
  <si>
    <t>"2.13 kuchyň " 1,1*3,3</t>
  </si>
  <si>
    <t>"2.14 vedoucí kuch. " 4,05*3,3</t>
  </si>
  <si>
    <t>"2.15 manipulace " (1,45+2,25+2,3+2,75+0,6+3,05+1,95+3,1+0,2)*3,3-(1,25*2+1,45*1,97+0,8*1,97*2)</t>
  </si>
  <si>
    <t>"2.22 šatna ž. " 1,3*3,3</t>
  </si>
  <si>
    <t>"2.27 šatna m. " (1+0,9)*3,3-0,6*2</t>
  </si>
  <si>
    <t>"2.30 bufet. " (0,3+1)*3,3-0,8*1,97</t>
  </si>
  <si>
    <t>"2.31 přípravna. " (0,6+2,45)*3,3</t>
  </si>
  <si>
    <t>"2.33 předsíň " (1,035+0,7)*3,3-0,6*2</t>
  </si>
  <si>
    <t>90</t>
  </si>
  <si>
    <t>967031733</t>
  </si>
  <si>
    <t xml:space="preserve">Přisekání (špicování) plošné nebo rovných ostění zdiva z cihel pálených  plošné, na maltu vápennou nebo vápenocementovou, tl. na maltu vápennou nebo vápenocementovou, tl. do 150 mm</t>
  </si>
  <si>
    <t>219861705</t>
  </si>
  <si>
    <t>"1.32 chladírna odpadků" (1,95+4)*2*3,3-0,8*1,8</t>
  </si>
  <si>
    <t>91</t>
  </si>
  <si>
    <t>962031133</t>
  </si>
  <si>
    <t xml:space="preserve">Bourání příček z cihel, tvárnic nebo příčkovek  z cihel pálených, plných nebo dutých na maltu vápennou nebo vápenocementovou, tl. do 150 mm</t>
  </si>
  <si>
    <t>492673402</t>
  </si>
  <si>
    <t>"1.32 chladírna odpadků" 4*3,3-0,8*1,8</t>
  </si>
  <si>
    <t>"1.55 WC, výtah" (0,9*3+2,2)*3-(0,9*1,25+0,6*1,97)</t>
  </si>
  <si>
    <t>"2.15 manipulace " (2,2+0,9*4)*3,3-(0,6*1,97+0,9*1,25)</t>
  </si>
  <si>
    <t>92</t>
  </si>
  <si>
    <t>962032231</t>
  </si>
  <si>
    <t xml:space="preserve">Bourání zdiva nadzákladového z cihel nebo tvárnic  z cihel pálených nebo vápenopískových, na maltu vápennou nebo vápenocementovou, objemu přes 1 m3</t>
  </si>
  <si>
    <t>-419540672</t>
  </si>
  <si>
    <t>"1.27 chodba" 0,25*(3,2*3-0,9*1,25)</t>
  </si>
  <si>
    <t>"1.31 manipulace" 0,25*(1,8*3,3-1,2*2,1)</t>
  </si>
  <si>
    <t>"2.15 manipulace" 0,25*(2,2*3,3-(0,9*1,25+0,6*1,97))</t>
  </si>
  <si>
    <t>"2.06 bílá umývárna" 0,25*(1,8*3,3-1,2*2,1)</t>
  </si>
  <si>
    <t>93</t>
  </si>
  <si>
    <t>965042221</t>
  </si>
  <si>
    <t>Bourání mazanin betonových nebo z litého asfaltu tl. přes 100 mm, plochy do 1 m2</t>
  </si>
  <si>
    <t>-1779271267</t>
  </si>
  <si>
    <t>"výtah 320" 0,45*1,9*0,2</t>
  </si>
  <si>
    <t>965042231</t>
  </si>
  <si>
    <t>Bourání mazanin betonových nebo z litého asfaltu tl. přes 100 mm, plochy do 4 m2</t>
  </si>
  <si>
    <t>-827634655</t>
  </si>
  <si>
    <t>"výtah 630" 2,15*2,09*0,6</t>
  </si>
  <si>
    <t>"výtah 320 podesta" 1,2*1,8*0,2</t>
  </si>
  <si>
    <t>965049112</t>
  </si>
  <si>
    <t>Bourání mazanin Příplatek k cenám za bourání mazanin betonových se svařovanou sítí, tl. přes 100 mm</t>
  </si>
  <si>
    <t>1026183161</t>
  </si>
  <si>
    <t>968062245</t>
  </si>
  <si>
    <t xml:space="preserve">Vybourání dřevěných rámů oken s křídly, dveřních zárubní, vrat, stěn, ostění nebo obkladů  rámů oken s křídly jednoduchých, plochy do 2 m2</t>
  </si>
  <si>
    <t>1587704509</t>
  </si>
  <si>
    <t>"1.36 sklad brambor 1050/1350" 1,05*1,35*1</t>
  </si>
  <si>
    <t>"1200/1200"1,2*1,2*1</t>
  </si>
  <si>
    <t>"900/1200"0,9*1,2*2</t>
  </si>
  <si>
    <t>97</t>
  </si>
  <si>
    <t>968072747</t>
  </si>
  <si>
    <t xml:space="preserve">Vybourání kovových rámů oken s křídly, dveřních zárubní, vrat, stěn, ostění nebo obkladů  stěn výkladních pevných nebo otevíratelných, plochy přes 4 m2</t>
  </si>
  <si>
    <t>22487371</t>
  </si>
  <si>
    <t>"2.03 kancelář" 4,5*3,3</t>
  </si>
  <si>
    <t>98</t>
  </si>
  <si>
    <t>968072455</t>
  </si>
  <si>
    <t xml:space="preserve">Vybourání kovových rámů oken s křídly, dveřních zárubní, vrat, stěn, ostění nebo obkladů  dveřních zárubní, plochy do 2 m2</t>
  </si>
  <si>
    <t>-1976307179</t>
  </si>
  <si>
    <t>"900/1250" 0,9*1,25*2</t>
  </si>
  <si>
    <t>"770/1800"0,77*1,8</t>
  </si>
  <si>
    <t>"600/1970"0,6*1,97</t>
  </si>
  <si>
    <t>"600/1970" 0,6*1,97*(10+2)</t>
  </si>
  <si>
    <t>"800/1970" 0,8*1,97*12</t>
  </si>
  <si>
    <t>99</t>
  </si>
  <si>
    <t>968072456</t>
  </si>
  <si>
    <t xml:space="preserve">Vybourání kovových rámů oken s křídly, dveřních zárubní, vrat, stěn, ostění nebo obkladů  dveřních zárubní, plochy přes 2 m2</t>
  </si>
  <si>
    <t>588804456</t>
  </si>
  <si>
    <t>"1200/2100"1,2*2,1</t>
  </si>
  <si>
    <t>"1500/2000"1,5*2</t>
  </si>
  <si>
    <t>"1250/2000"1,25*2*2</t>
  </si>
  <si>
    <t>"1450/1970"1,45*1,970*1</t>
  </si>
  <si>
    <t>"1200/2100"1,2*2,1*1</t>
  </si>
  <si>
    <t>971033631</t>
  </si>
  <si>
    <t xml:space="preserve">Vybourání otvorů ve zdivu základovém nebo nadzákladovém z cihel, tvárnic, příčkovek  z cihel pálených na maltu vápennou nebo vápenocementovou plochy do 4 m2, tl. do 150 mm</t>
  </si>
  <si>
    <t>1147255586</t>
  </si>
  <si>
    <t>"1.31 manipulace" 0,9*2,1</t>
  </si>
  <si>
    <t>"1.36 sklad brambor" 0,9*2,1</t>
  </si>
  <si>
    <t>"2.04 jídelna 1000" 1,2*2,1</t>
  </si>
  <si>
    <t>"2.12 čistá příprava 800" 0,9*2,1</t>
  </si>
  <si>
    <t>"2.13 kuchyň 800" 0,9*2,1*2</t>
  </si>
  <si>
    <t>"2.28 sklad papír.odpadků 700" 0,8*2,1</t>
  </si>
  <si>
    <t>"2.31 přípravna 800" 0,9*2,1</t>
  </si>
  <si>
    <t>"2.33 předsíň - 700" 0,8*2,1</t>
  </si>
  <si>
    <t>101</t>
  </si>
  <si>
    <t>972054691</t>
  </si>
  <si>
    <t xml:space="preserve">Vybourání otvorů ve stropech nebo klenbách železobetonových  bez odstranění podlahy a násypu, plochy do 4 m2, tl. přes 80 mm</t>
  </si>
  <si>
    <t>-2136656374</t>
  </si>
  <si>
    <t>"prostup pro výtah" (1,44*1,5+1,8*1,7)*0,3</t>
  </si>
  <si>
    <t>102</t>
  </si>
  <si>
    <t>977211111</t>
  </si>
  <si>
    <t>Řezání železobetonových konstrukcí stěnovou pilou do průměru řezané výztuže 16 mm hloubka řezu do 200 mm</t>
  </si>
  <si>
    <t>-483551123</t>
  </si>
  <si>
    <t>"prostup pro výtah" (1,4+1,5+1,8+1,7)*2</t>
  </si>
  <si>
    <t>103</t>
  </si>
  <si>
    <t>977211115</t>
  </si>
  <si>
    <t>Řezání železobetonových konstrukcí stěnovou pilou do průměru řezané výztuže 16 mm hloubka řezu od 520 do 680 mm</t>
  </si>
  <si>
    <t>-2094640722</t>
  </si>
  <si>
    <t>"výtah 320 rozšíření spodního přejezdu" 0,15*2+1,9</t>
  </si>
  <si>
    <t>"výtah 630 proříznutí podlahy" (2,15+2,09)*2*0,6</t>
  </si>
  <si>
    <t>104</t>
  </si>
  <si>
    <t>973031324</t>
  </si>
  <si>
    <t xml:space="preserve">Vysekání výklenků nebo kapes ve zdivu z cihel  na maltu vápennou nebo vápenocementovou kapes, plochy do 0,10 m2, hl. do 150 mm</t>
  </si>
  <si>
    <t>-1386881003</t>
  </si>
  <si>
    <t>"2.06 umývárna" 1</t>
  </si>
  <si>
    <t>105</t>
  </si>
  <si>
    <t>974031664</t>
  </si>
  <si>
    <t xml:space="preserve">Vysekání rýh ve zdivu cihelném na maltu vápennou nebo vápenocementovou  pro vtahování nosníků do zdí, před vybouráním otvoru do hl. 150 mm, při v. nosníku do 150 mm</t>
  </si>
  <si>
    <t>195833677</t>
  </si>
  <si>
    <t>1.NP - do stávající příčky</t>
  </si>
  <si>
    <t>"1.31 manipulace - 800" 1,1</t>
  </si>
  <si>
    <t>"1.36 sklad brambor 800" 1,1</t>
  </si>
  <si>
    <t>"2.04 jídelna 1000" 1,5</t>
  </si>
  <si>
    <t>"2.12 čistá příprava 800" 1,1</t>
  </si>
  <si>
    <t>"2.13 kuchyň 800" 1,1*2</t>
  </si>
  <si>
    <t>"2.28 sklad papír.odpadků 700" 1</t>
  </si>
  <si>
    <t>"2.31 přípravna 800" 1,1</t>
  </si>
  <si>
    <t>"2.33 předsíň - I 120" 1,1</t>
  </si>
  <si>
    <t>106</t>
  </si>
  <si>
    <t>977151221</t>
  </si>
  <si>
    <t>Jádrové vrty diamantovými korunkami do stavebních materiálů (železobetonu, betonu, cihel, obkladů, dlažeb, kamene) dovrchní (směrem vzhůru), průměru přes 110 do 120 mm</t>
  </si>
  <si>
    <t>-576797373</t>
  </si>
  <si>
    <t>"nové odvětrání na střechu" 12*0,3</t>
  </si>
  <si>
    <t>107</t>
  </si>
  <si>
    <t>978059511</t>
  </si>
  <si>
    <t xml:space="preserve">Odsekání obkladů  stěn včetně otlučení podkladní omítky až na zdivo z obkládaček vnitřních, z jakýchkoliv materiálů, plochy do 1 m2</t>
  </si>
  <si>
    <t>-52504737</t>
  </si>
  <si>
    <t>"1.55 WC" (1,74+1,9)*2*2-0,6*2</t>
  </si>
  <si>
    <t>"2.19 úklid " (1,74+1,15)*2*2-0,6*2</t>
  </si>
  <si>
    <t>"2.23-26 WC " (3,95+1,8)*4*2-0,7*2*6</t>
  </si>
  <si>
    <t>"2.34 WC" (1,8+0,85)*2*2-0,6*2</t>
  </si>
  <si>
    <t>108</t>
  </si>
  <si>
    <t>978071321</t>
  </si>
  <si>
    <t xml:space="preserve">Odsekání omítky (včetně podkladní) a odstranění tepelné nebo vodotěsné izolace  z desek, objemové hmotnosti přes 120 kg/m3, tl. do 50 mm, plochy přes 1 m2</t>
  </si>
  <si>
    <t>-1223927589</t>
  </si>
  <si>
    <t>997</t>
  </si>
  <si>
    <t>Přesun sutě</t>
  </si>
  <si>
    <t>109</t>
  </si>
  <si>
    <t>997013117</t>
  </si>
  <si>
    <t xml:space="preserve">Vnitrostaveništní doprava suti a vybouraných hmot  vodorovně do 50 m svisle s použitím mechanizace pro budovy a haly výšky přes 21 do 24 m</t>
  </si>
  <si>
    <t>-504807124</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</si>
  <si>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</si>
  <si>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110</t>
  </si>
  <si>
    <t>997013501</t>
  </si>
  <si>
    <t xml:space="preserve">Odvoz suti a vybouraných hmot na skládku nebo meziskládku  se složením, na vzdálenost do 1 km</t>
  </si>
  <si>
    <t>1989807876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</si>
  <si>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</si>
  <si>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111</t>
  </si>
  <si>
    <t>997013509</t>
  </si>
  <si>
    <t xml:space="preserve">Odvoz suti a vybouraných hmot na skládku nebo meziskládku  se složením, na vzdálenost Příplatek k ceně za každý další i započatý 1 km přes 1 km</t>
  </si>
  <si>
    <t>956229696</t>
  </si>
  <si>
    <t>Poznámka k položce:
celkem 25Km</t>
  </si>
  <si>
    <t>164,571*24 'Přepočtené koeficientem množství</t>
  </si>
  <si>
    <t>112</t>
  </si>
  <si>
    <t>997013801</t>
  </si>
  <si>
    <t>Poplatek za uložení stavebního odpadu na skládce (skládkovné) z prostého betonu zatříděného do Katalogu odpadů pod kódem 170 101</t>
  </si>
  <si>
    <t>12560554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</si>
  <si>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</si>
  <si>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156,695-(0,156+0,282+3,052+1,002)</t>
  </si>
  <si>
    <t>113</t>
  </si>
  <si>
    <t>997013831</t>
  </si>
  <si>
    <t>Poplatek za uložení stavebního odpadu na skládce (skládkovné) směsného stavebního a demoličního zatříděného do Katalogu odpadů pod kódem 170 904</t>
  </si>
  <si>
    <t>-1341323188</t>
  </si>
  <si>
    <t>163,673-152,203</t>
  </si>
  <si>
    <t>998</t>
  </si>
  <si>
    <t>Přesun hmot</t>
  </si>
  <si>
    <t>114</t>
  </si>
  <si>
    <t>998017003</t>
  </si>
  <si>
    <t xml:space="preserve">Přesun hmot pro budovy občanské výstavby, bydlení, výrobu a služby  s omezením mechanizace vodorovná dopravní vzdálenost do 100 m pro budovy s jakoukoliv nosnou konstrukcí výšky přes 12 do 24 m</t>
  </si>
  <si>
    <t>760753690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</si>
  <si>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</si>
  <si>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</si>
  <si>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</si>
  <si>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</si>
  <si>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</si>
  <si>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115</t>
  </si>
  <si>
    <t>711111001</t>
  </si>
  <si>
    <t xml:space="preserve">Provedení izolace proti zemní vlhkosti natěradly a tmely za studena  na ploše vodorovné V nátěrem penetračním</t>
  </si>
  <si>
    <t>125077515</t>
  </si>
  <si>
    <t>116</t>
  </si>
  <si>
    <t>111631500</t>
  </si>
  <si>
    <t>lak asfaltový penetrační</t>
  </si>
  <si>
    <t>-1811757167</t>
  </si>
  <si>
    <t>140*0,0003 'Přepočtené koeficientem množství</t>
  </si>
  <si>
    <t>117</t>
  </si>
  <si>
    <t>711141559</t>
  </si>
  <si>
    <t xml:space="preserve">Provedení izolace proti zemní vlhkosti pásy přitavením  NAIP na ploše vodorovné V</t>
  </si>
  <si>
    <t>2028796980</t>
  </si>
  <si>
    <t>118</t>
  </si>
  <si>
    <t>628522540</t>
  </si>
  <si>
    <t>pásy s modifikovaným asfaltem tl. 4,0 mm vložka polyesterové rouno minerální jemnozrnný posyp</t>
  </si>
  <si>
    <t>-1819480184</t>
  </si>
  <si>
    <t>140*1,2 'Přepočtené koeficientem množství</t>
  </si>
  <si>
    <t>119</t>
  </si>
  <si>
    <t>711491172</t>
  </si>
  <si>
    <t xml:space="preserve">Provedení izolace proti povrchové a podpovrchové tlakové vodě ostatní  na ploše vodorovné V z textilií, vrstva ochranná</t>
  </si>
  <si>
    <t>-404488947</t>
  </si>
  <si>
    <t>120</t>
  </si>
  <si>
    <t>69311068</t>
  </si>
  <si>
    <t>geotextilie netkaná PP 300g/m2</t>
  </si>
  <si>
    <t>-1579009384</t>
  </si>
  <si>
    <t>121</t>
  </si>
  <si>
    <t>711493112</t>
  </si>
  <si>
    <t>Izolace proti podpovrchové a tlakové vodě - ostatní na ploše vodorovné V těsnicí stěrkou nepružnou (cementem pojená)</t>
  </si>
  <si>
    <t>2056536805</t>
  </si>
  <si>
    <t>122</t>
  </si>
  <si>
    <t>711493122</t>
  </si>
  <si>
    <t>Izolace proti podpovrchové a tlakové vodě - ostatní na ploše svislé S těsnicí stěrkou nepružnou (cementem pojená)</t>
  </si>
  <si>
    <t>-1417858095</t>
  </si>
  <si>
    <t>"1.05 WC personál"(1,8+1+1,375+1,5)*2*0,15</t>
  </si>
  <si>
    <t xml:space="preserve">"2.20 WC "  (3,95+1,8)*2*2*0,15</t>
  </si>
  <si>
    <t>"2.24 WC personál" (1,8+0,85+2,25+1,8)*2*0,15</t>
  </si>
  <si>
    <t>"2.26 umývárna" (1,875+1,7+1,3+1,875)*2*0,15</t>
  </si>
  <si>
    <t>"2.28 umývárna " (1,75+0,3+2,75+(0,8+0,9)*2)*2*0,15</t>
  </si>
  <si>
    <t>"2.29 umývárna " (2,7+2,4+(0,8+0,9)*2)*2*0,15</t>
  </si>
  <si>
    <t>123</t>
  </si>
  <si>
    <t>998711102</t>
  </si>
  <si>
    <t xml:space="preserve">Přesun hmot pro izolace proti vodě, vlhkosti a plynům  stanovený z hmotnosti přesunovaného materiálu vodorovná dopravní vzdálenost do 50 m v objektech výšky přes 6 do 12 m</t>
  </si>
  <si>
    <t>1962067437</t>
  </si>
  <si>
    <t>712</t>
  </si>
  <si>
    <t>Povlakové krytiny</t>
  </si>
  <si>
    <t>124</t>
  </si>
  <si>
    <t>712300845</t>
  </si>
  <si>
    <t xml:space="preserve">Odstranění ze střech plochých do 10°  doplňků ventilační hlavice</t>
  </si>
  <si>
    <t>351202620</t>
  </si>
  <si>
    <t>125</t>
  </si>
  <si>
    <t>712341559</t>
  </si>
  <si>
    <t xml:space="preserve">Provedení povlakové krytiny střech plochých do 10° pásy přitavením  NAIP v plné ploše</t>
  </si>
  <si>
    <t>1997138023</t>
  </si>
  <si>
    <t>"doplnění krytiny po zrušení prostupů" 10*2</t>
  </si>
  <si>
    <t>126</t>
  </si>
  <si>
    <t>62852254</t>
  </si>
  <si>
    <t>-1601171463</t>
  </si>
  <si>
    <t>10*1,2 'Přepočtené koeficientem množství</t>
  </si>
  <si>
    <t>127</t>
  </si>
  <si>
    <t>628522550</t>
  </si>
  <si>
    <t>pásy s modifikovaným asfaltem tl. 4,2 mm vložka polyesterové rouno šedý minerální hrubozrnný posyp</t>
  </si>
  <si>
    <t>2099577615</t>
  </si>
  <si>
    <t>128</t>
  </si>
  <si>
    <t>712363115</t>
  </si>
  <si>
    <t xml:space="preserve">Provedení povlakové krytiny střech plochých do 10° fólií  ostatní činnosti při pokládání hydroizolačních fólií (materiál ve specifikaci) zaizolování prostupů střešní rovinou kruhový průřez, průměr do 300 mm</t>
  </si>
  <si>
    <t>1345994089</t>
  </si>
  <si>
    <t xml:space="preserve">"nové prostupy"  12</t>
  </si>
  <si>
    <t>129</t>
  </si>
  <si>
    <t>998712102</t>
  </si>
  <si>
    <t>Přesun hmot pro povlakové krytiny stanovený z hmotnosti přesunovaného materiálu vodorovná dopravní vzdálenost do 50 m v objektech výšky přes 6 do 12 m</t>
  </si>
  <si>
    <t>-1751770861</t>
  </si>
  <si>
    <t>721</t>
  </si>
  <si>
    <t>Zdravotechnika - vnitřní kanalizace</t>
  </si>
  <si>
    <t>130</t>
  </si>
  <si>
    <t>721273153</t>
  </si>
  <si>
    <t>Ventilační hlavice z polypropylenu (PP) DN 110</t>
  </si>
  <si>
    <t>-215090739</t>
  </si>
  <si>
    <t>131</t>
  </si>
  <si>
    <t>998721102</t>
  </si>
  <si>
    <t xml:space="preserve">Přesun hmot pro vnitřní kanalizace  stanovený z hmotnosti přesunovaného materiálu vodorovná dopravní vzdálenost do 50 m v objektech výšky přes 6 do 12 m</t>
  </si>
  <si>
    <t>1547866151</t>
  </si>
  <si>
    <t>722</t>
  </si>
  <si>
    <t>Zdravotechnika - vnitřní vodovod</t>
  </si>
  <si>
    <t>132</t>
  </si>
  <si>
    <t>722130831</t>
  </si>
  <si>
    <t xml:space="preserve">Demontáž potrubí z ocelových trubek pozinkovaných  tvarovek nástěnek</t>
  </si>
  <si>
    <t>-1433514193</t>
  </si>
  <si>
    <t>"1..NP" 2</t>
  </si>
  <si>
    <t>"2..NP" 26+6</t>
  </si>
  <si>
    <t>133</t>
  </si>
  <si>
    <t>722254126</t>
  </si>
  <si>
    <t xml:space="preserve">Požární příslušenství a armatury  hydrantové skříně vnitřní s výzbrojí C 52 (s hydrantovým nástavcem a klíčem, polyesterová hadice)</t>
  </si>
  <si>
    <t>soubor</t>
  </si>
  <si>
    <t>-1123800308</t>
  </si>
  <si>
    <t>134</t>
  </si>
  <si>
    <t>998722102</t>
  </si>
  <si>
    <t xml:space="preserve">Přesun hmot pro vnitřní vodovod  stanovený z hmotnosti přesunovaného materiálu vodorovná dopravní vzdálenost do 50 m v objektech výšky přes 6 do 12 m</t>
  </si>
  <si>
    <t>-256108993</t>
  </si>
  <si>
    <t>725</t>
  </si>
  <si>
    <t>Zdravotechnika - zařizovací předměty</t>
  </si>
  <si>
    <t>135</t>
  </si>
  <si>
    <t>725110811</t>
  </si>
  <si>
    <t xml:space="preserve">Demontáž klozetů  splachovacích s nádrží nebo tlakovým splachovačem</t>
  </si>
  <si>
    <t>-1399819861</t>
  </si>
  <si>
    <t>"1.NP" 1</t>
  </si>
  <si>
    <t>"2.NP" 3</t>
  </si>
  <si>
    <t>136</t>
  </si>
  <si>
    <t>725210821</t>
  </si>
  <si>
    <t xml:space="preserve">Demontáž umyvadel  bez výtokových armatur umyvadel</t>
  </si>
  <si>
    <t>1536368411</t>
  </si>
  <si>
    <t>"2.NP" 1+2+5+5</t>
  </si>
  <si>
    <t>137</t>
  </si>
  <si>
    <t>725330840</t>
  </si>
  <si>
    <t xml:space="preserve">Demontáž výlevek  bez výtokových armatur a bez nádrže a splachovacího potrubí ocelových nebo litinových</t>
  </si>
  <si>
    <t>-204100654</t>
  </si>
  <si>
    <t>138</t>
  </si>
  <si>
    <t>725820801</t>
  </si>
  <si>
    <t xml:space="preserve">Demontáž baterií  nástěnných do G 3/4</t>
  </si>
  <si>
    <t>1425443073</t>
  </si>
  <si>
    <t>"2.NP" 13+3</t>
  </si>
  <si>
    <t>139</t>
  </si>
  <si>
    <t>725840850</t>
  </si>
  <si>
    <t xml:space="preserve">Demontáž baterií sprchových  diferenciálních do G 3/4 x 1</t>
  </si>
  <si>
    <t>-672045201</t>
  </si>
  <si>
    <t>"2.NP" 2</t>
  </si>
  <si>
    <t>140</t>
  </si>
  <si>
    <t>725590812</t>
  </si>
  <si>
    <t xml:space="preserve">Vnitrostaveništní přemístění vybouraných (demontovaných) hmot  zařizovacích předmětů vodorovně do 100 m v objektech výšky přes 6 do 12 m</t>
  </si>
  <si>
    <t>226301587</t>
  </si>
  <si>
    <t>763</t>
  </si>
  <si>
    <t>Konstrukce montované z desek, dílců a panelů</t>
  </si>
  <si>
    <t>141</t>
  </si>
  <si>
    <t>763111311</t>
  </si>
  <si>
    <t xml:space="preserve">Příčka ze sádrokartonových desek  s nosnou konstrukcí z jednoduchých ocelových profilů UW, CW jednoduše opláštěná deskou standardní A tl. 12,5 mm, příčka tl. 75 mm, profil 50 TI tl. 50 mm, EI 30, Rw 41 dB</t>
  </si>
  <si>
    <t>-1254823753</t>
  </si>
  <si>
    <t>"doplnění příčky nad prosklenými dveřmi ke stropní kci" 2,37*0,35</t>
  </si>
  <si>
    <t>142</t>
  </si>
  <si>
    <t>763111321</t>
  </si>
  <si>
    <t xml:space="preserve">Příčka ze sádrokartonových desek  s nosnou konstrukcí z jednoduchých ocelových profilů UW, CW jednoduše opláštěná deskou protipožární DF tl. 12,5 mm, EI 45, příčka tl. 75 mm, profil 50 TI tl. 50 mm, Rw 41 dB</t>
  </si>
  <si>
    <t>-1392755083</t>
  </si>
  <si>
    <t>"doplnění příčky nad prosklenou stěnou ke stropní kci" 3,7*0,35</t>
  </si>
  <si>
    <t>143</t>
  </si>
  <si>
    <t>763111712</t>
  </si>
  <si>
    <t xml:space="preserve">Příčka ze sádrokartonových desek  ostatní konstrukce a práce na příčkách ze sádrokartonových desek kluzné napojení příčky ke stropu</t>
  </si>
  <si>
    <t>330368377</t>
  </si>
  <si>
    <t>2,37+3,7</t>
  </si>
  <si>
    <t>144</t>
  </si>
  <si>
    <t>763111717</t>
  </si>
  <si>
    <t xml:space="preserve">Příčka ze sádrokartonových desek  ostatní konstrukce a práce na příčkách ze sádrokartonových desek základní penetrační nátěr</t>
  </si>
  <si>
    <t>-888513873</t>
  </si>
  <si>
    <t>0,83+1,295</t>
  </si>
  <si>
    <t>145</t>
  </si>
  <si>
    <t>763111751</t>
  </si>
  <si>
    <t xml:space="preserve">Příčka ze sádrokartonových desek  Příplatek k cenám za plochu do 6 m2 jednotlivě</t>
  </si>
  <si>
    <t>-1642524672</t>
  </si>
  <si>
    <t>146</t>
  </si>
  <si>
    <t>763131511</t>
  </si>
  <si>
    <t xml:space="preserve">Podhled ze sádrokartonových desek  jednovrstvá zavěšená spodní konstrukce z ocelových profilů CD, UD jednoduše opláštěná deskou standardní A, tl. 12,5 mm, bez TI</t>
  </si>
  <si>
    <t>87664723</t>
  </si>
  <si>
    <t>147</t>
  </si>
  <si>
    <t>763164511</t>
  </si>
  <si>
    <t>Obklad ze sádrokartonových desek konstrukcí kovových včetně ochranných úhelníků ve tvaru L rozvinuté šíře do 0,4 m, opláštěný deskou standardní A, tl. 12,5 mm</t>
  </si>
  <si>
    <t>-2012955998</t>
  </si>
  <si>
    <t>"opláštění trubky k hydrantu" 14,5</t>
  </si>
  <si>
    <t>148</t>
  </si>
  <si>
    <t>763131713</t>
  </si>
  <si>
    <t xml:space="preserve">Podhled ze sádrokartonových desek  ostatní práce a konstrukce na podhledech ze sádrokartonových desek napojení na obvodové konstrukce profilem</t>
  </si>
  <si>
    <t>-1441741059</t>
  </si>
  <si>
    <t>"1.05 WC personál"(1,8+1+1,5+1,375)*2</t>
  </si>
  <si>
    <t xml:space="preserve">"2.20 WC "  (3,95+1,8)*4</t>
  </si>
  <si>
    <t>"obklad " (14,5+0,4)*2</t>
  </si>
  <si>
    <t>149</t>
  </si>
  <si>
    <t>763131714</t>
  </si>
  <si>
    <t xml:space="preserve">Podhled ze sádrokartonových desek  ostatní práce a konstrukce na podhledech ze sádrokartonových desek základní penetrační nátěr</t>
  </si>
  <si>
    <t>979197740</t>
  </si>
  <si>
    <t>11,09+14,5*0,4</t>
  </si>
  <si>
    <t>150</t>
  </si>
  <si>
    <t>763164541</t>
  </si>
  <si>
    <t>Obklad ze sádrokartonových desek konstrukcí kovových včetně ochranných úhelníků ve tvaru L rozvinuté šíře přes 0,4 do 0,8 m, opláštěný deskou impregnovanou H2, tl. 12,5 mm</t>
  </si>
  <si>
    <t>1760622523</t>
  </si>
  <si>
    <t>"obklad potrubí" 5*3,25</t>
  </si>
  <si>
    <t>151</t>
  </si>
  <si>
    <t>763121714</t>
  </si>
  <si>
    <t>Stěna předsazená ze sádrokartonových desek ostatní konstrukce a práce na předsazených stěnách ze sádrokartonových desek základní penetrační nátěr</t>
  </si>
  <si>
    <t>1541007755</t>
  </si>
  <si>
    <t>16,25*0,8</t>
  </si>
  <si>
    <t>152</t>
  </si>
  <si>
    <t>763131915</t>
  </si>
  <si>
    <t xml:space="preserve">Zhotovení otvorů v podhledech a podkrovích ze sádrokartonových desek  pro prostupy (voda, elektro, topení, VZT), osvětlení, sprinklery, revizní klapky včetně vyztužení profily, velikost přes 1,00 do 2,00 m2</t>
  </si>
  <si>
    <t>417485192</t>
  </si>
  <si>
    <t>položka srovnatelná</t>
  </si>
  <si>
    <t>"demontáž podhledu FEAL- montážní otvor 1800/1800 "1*2</t>
  </si>
  <si>
    <t>153</t>
  </si>
  <si>
    <t>76396001</t>
  </si>
  <si>
    <t xml:space="preserve">D+M atypického revizního otvoru  pro VZT v podhledu 1800/1800 - podrobný popis v PD</t>
  </si>
  <si>
    <t>ks</t>
  </si>
  <si>
    <t>-376110801</t>
  </si>
  <si>
    <t>154</t>
  </si>
  <si>
    <t>998763302</t>
  </si>
  <si>
    <t xml:space="preserve">Přesun hmot pro konstrukce montované z desek  sádrokartonových, sádrovláknitých, cementovláknitých nebo cementových stanovený z hmotnosti přesunovaného materiálu vodorovná dopravní vzdálenost do 50 m v objektech výšky přes 6 do 12 m</t>
  </si>
  <si>
    <t>2059254589</t>
  </si>
  <si>
    <t>766</t>
  </si>
  <si>
    <t>Konstrukce truhlářské</t>
  </si>
  <si>
    <t>155</t>
  </si>
  <si>
    <t>766411811</t>
  </si>
  <si>
    <t xml:space="preserve">Demontáž obložení stěn  panely, plochy do 1,5 m2</t>
  </si>
  <si>
    <t>-1936927192</t>
  </si>
  <si>
    <t>156</t>
  </si>
  <si>
    <t>766411822</t>
  </si>
  <si>
    <t xml:space="preserve">Demontáž obložení stěn  podkladových roštů</t>
  </si>
  <si>
    <t>-1742021244</t>
  </si>
  <si>
    <t>157</t>
  </si>
  <si>
    <t>766421822</t>
  </si>
  <si>
    <t xml:space="preserve">Demontáž obložení podhledů  podkladových roštů</t>
  </si>
  <si>
    <t>-1529282596</t>
  </si>
  <si>
    <t>158</t>
  </si>
  <si>
    <t>766431811</t>
  </si>
  <si>
    <t xml:space="preserve">Demontáž obložení sloupů nebo pilířů  panely, plochy do 1,5 m2</t>
  </si>
  <si>
    <t>1088206508</t>
  </si>
  <si>
    <t>"2.NP - 2.04 jídelna" 0,5*4*3,25*8+(0,5+1)*2*3,25</t>
  </si>
  <si>
    <t>159</t>
  </si>
  <si>
    <t>766431822</t>
  </si>
  <si>
    <t xml:space="preserve">Demontáž obložení sloupů nebo pilířů  podkladových roštů</t>
  </si>
  <si>
    <t>-137744406</t>
  </si>
  <si>
    <t>160</t>
  </si>
  <si>
    <t>766621211</t>
  </si>
  <si>
    <t>Montáž oken dřevěných včetně montáže rámu na polyuretanovou pěnu plochy přes 1 m2 otevíravých nebo sklápěcích do zdiva, výšky do 1,5 m</t>
  </si>
  <si>
    <t>390478753</t>
  </si>
  <si>
    <t xml:space="preserve">1.NP  nové</t>
  </si>
  <si>
    <t>"1.04 hrubá zelenina 1350/1050" 1,35*1,05*1</t>
  </si>
  <si>
    <t>161</t>
  </si>
  <si>
    <t>61140017R</t>
  </si>
  <si>
    <t>ATYP okno plastové jednokřídlé otvíravé a vyklápěcí pravé 135 x 105 cm - podrobný popis v PD</t>
  </si>
  <si>
    <t>1008357852</t>
  </si>
  <si>
    <t>162</t>
  </si>
  <si>
    <t>766629213</t>
  </si>
  <si>
    <t>Montáž oken dřevěných Příplatek k cenám za tepelnou izolaci mezi ostěním a rámem okna při rovném ostění, připojovací spára tl. do 15 mm, fólie</t>
  </si>
  <si>
    <t>-443571795</t>
  </si>
  <si>
    <t>"1.04 hrubá zelenina 1350/1050" (1,35+1,05*2)</t>
  </si>
  <si>
    <t>163</t>
  </si>
  <si>
    <t>766660001</t>
  </si>
  <si>
    <t xml:space="preserve">Montáž dveřních křídel dřevěných nebo plastových  otevíravých do ocelové zárubně povrchově upravených jednokřídlových, šířky do 800 mm</t>
  </si>
  <si>
    <t>1961791250</t>
  </si>
  <si>
    <t>"příčka 100 - 700/1970" 7+1</t>
  </si>
  <si>
    <t>164</t>
  </si>
  <si>
    <t>611601260</t>
  </si>
  <si>
    <t>dveře dřevěné vnitřní hladké plné 1křídlové bílé 60x197cm</t>
  </si>
  <si>
    <t>469259159</t>
  </si>
  <si>
    <t>165</t>
  </si>
  <si>
    <t>611601620</t>
  </si>
  <si>
    <t>dveře dřevěné vnitřní hladké plné 1křídlové bílé solo 70x197 cm</t>
  </si>
  <si>
    <t>-1638874700</t>
  </si>
  <si>
    <t>166</t>
  </si>
  <si>
    <t>611601860</t>
  </si>
  <si>
    <t>dveře dřevěné vnitřní hladké plné 1křídlové bílé 80x197cm</t>
  </si>
  <si>
    <t>1384964976</t>
  </si>
  <si>
    <t>167</t>
  </si>
  <si>
    <t>766660002</t>
  </si>
  <si>
    <t xml:space="preserve">Montáž dveřních křídel dřevěných nebo plastových  otevíravých do ocelové zárubně povrchově upravených jednokřídlových, šířky přes 800 mm</t>
  </si>
  <si>
    <t>-1597354601</t>
  </si>
  <si>
    <t>168</t>
  </si>
  <si>
    <t>611607729R</t>
  </si>
  <si>
    <t>dveře vnitřní hladké z 1/2zasklené 1křídlové bílé 110x197 cm - podrobný popis v PD</t>
  </si>
  <si>
    <t>1804564321</t>
  </si>
  <si>
    <t xml:space="preserve">2.NP  -1/2 zasklené</t>
  </si>
  <si>
    <t>169</t>
  </si>
  <si>
    <t>766660022</t>
  </si>
  <si>
    <t xml:space="preserve">Montáž dveřních křídel dřevěných nebo plastových  otevíravých do ocelové zárubně protipožárních jednokřídlových, šířky přes 800 mm</t>
  </si>
  <si>
    <t>762100518</t>
  </si>
  <si>
    <t>170</t>
  </si>
  <si>
    <t>61165603R</t>
  </si>
  <si>
    <t>dveře vnitřní požárně odolné, lakovaná MDF,odolnost EI (EW) 30 D3,1křídlové 90 x 197 cm - podrobný popis v PD</t>
  </si>
  <si>
    <t>841595314</t>
  </si>
  <si>
    <t xml:space="preserve">2.NP   EI 30 DP3 C, kouřotěsné</t>
  </si>
  <si>
    <t>171</t>
  </si>
  <si>
    <t>61165604R</t>
  </si>
  <si>
    <t>dveře vnitřní, lakovaná MDF,odolnost do vlhka ,1křídlové 110 x 197 cm - podrobný popis v PD</t>
  </si>
  <si>
    <t>-1497818749</t>
  </si>
  <si>
    <t xml:space="preserve">2.NP  EI 30 DP3 C , kouřotěsné</t>
  </si>
  <si>
    <t>172</t>
  </si>
  <si>
    <t>611656170</t>
  </si>
  <si>
    <t>dveře vnitřní požárně bezpečnostní třída 2 CPL fólie EI (EW) 30 D3 1křídlové 90x197cm</t>
  </si>
  <si>
    <t>1845223117</t>
  </si>
  <si>
    <t xml:space="preserve">2.NP  EI 30 DP3 C</t>
  </si>
  <si>
    <t>173</t>
  </si>
  <si>
    <t>766660711</t>
  </si>
  <si>
    <t>Montáž dveřních doplňků dokování závěsů na zárubeň univerzální dveří jednokřídlových</t>
  </si>
  <si>
    <t>1356021593</t>
  </si>
  <si>
    <t>"paniková klika" 2+1</t>
  </si>
  <si>
    <t>174</t>
  </si>
  <si>
    <t>549141259R</t>
  </si>
  <si>
    <t>paniková klika s děleným čtyřhranem - podrobný popis v PD</t>
  </si>
  <si>
    <t>-426239130</t>
  </si>
  <si>
    <t>175</t>
  </si>
  <si>
    <t>766660717</t>
  </si>
  <si>
    <t>Montáž dveřních doplňků samozavírače na zárubeň ocelovou</t>
  </si>
  <si>
    <t>-1771269510</t>
  </si>
  <si>
    <t xml:space="preserve"> "900/1970 - EI 30 DP1C" 1</t>
  </si>
  <si>
    <t xml:space="preserve"> "2200/1970 - EI 30 DP1C" 2</t>
  </si>
  <si>
    <t>" 1250/2000" 1</t>
  </si>
  <si>
    <t>176</t>
  </si>
  <si>
    <t>549172650</t>
  </si>
  <si>
    <t>samozavírač dveří hydraulický K214 č.14 zlatá bronz</t>
  </si>
  <si>
    <t>-1199136354</t>
  </si>
  <si>
    <t>177</t>
  </si>
  <si>
    <t>549172600</t>
  </si>
  <si>
    <t>samozavírač dveří hydraulický K214 č.13 zlatá bronz</t>
  </si>
  <si>
    <t>-1160173556</t>
  </si>
  <si>
    <t>178</t>
  </si>
  <si>
    <t>766660722</t>
  </si>
  <si>
    <t>Montáž dveřních doplňků dveřního kování zámku</t>
  </si>
  <si>
    <t>-1247555153</t>
  </si>
  <si>
    <t>"zámek WC" 2</t>
  </si>
  <si>
    <t>"zámek vložkový" 2</t>
  </si>
  <si>
    <t>"zámek WC" 1+8</t>
  </si>
  <si>
    <t>"zámek vložkový" 8+1+2+1+1+1</t>
  </si>
  <si>
    <t>179</t>
  </si>
  <si>
    <t>549141009</t>
  </si>
  <si>
    <t>kování WC knoflík-klika - podrobný popis v PD</t>
  </si>
  <si>
    <t>-1623305553</t>
  </si>
  <si>
    <t>180</t>
  </si>
  <si>
    <t>549141209</t>
  </si>
  <si>
    <t>kování klika-klika - podrobný popis v PD</t>
  </si>
  <si>
    <t>-554042153</t>
  </si>
  <si>
    <t>181</t>
  </si>
  <si>
    <t>998766102</t>
  </si>
  <si>
    <t>Přesun hmot pro konstrukce truhlářské stanovený z hmotnosti přesunovaného materiálu vodorovná dopravní vzdálenost do 50 m v objektech výšky přes 6 do 12 m</t>
  </si>
  <si>
    <t>250116300</t>
  </si>
  <si>
    <t>767</t>
  </si>
  <si>
    <t>Konstrukce zámečnické</t>
  </si>
  <si>
    <t>182</t>
  </si>
  <si>
    <t>767584811</t>
  </si>
  <si>
    <t xml:space="preserve">Demontáž podhledů  doplňků podhledů mřížek vzduchotechnických</t>
  </si>
  <si>
    <t>1658051355</t>
  </si>
  <si>
    <t>"2.04 jídelna" 7+2+5</t>
  </si>
  <si>
    <t>183</t>
  </si>
  <si>
    <t>767996802</t>
  </si>
  <si>
    <t xml:space="preserve">Demontáž ostatních zámečnických konstrukcí  o hmotnosti jednotlivých dílů rozebráním přes 50 do 100 kg</t>
  </si>
  <si>
    <t>kg</t>
  </si>
  <si>
    <t>-1709552097</t>
  </si>
  <si>
    <t>"jídelní výtah" 100*2</t>
  </si>
  <si>
    <t>184</t>
  </si>
  <si>
    <t>767996803</t>
  </si>
  <si>
    <t xml:space="preserve">Demontáž ostatních zámečnických konstrukcí  o hmotnosti jednotlivých dílů rozebráním přes 100 do 250 kg</t>
  </si>
  <si>
    <t>1609002</t>
  </si>
  <si>
    <t xml:space="preserve">"vřetenové  schodiště" 250</t>
  </si>
  <si>
    <t>"nákladní výtah" 200</t>
  </si>
  <si>
    <t>185</t>
  </si>
  <si>
    <t>767995111</t>
  </si>
  <si>
    <t xml:space="preserve">Montáž ostatních atypických zámečnických konstrukcí  hmotnosti do 5 kg</t>
  </si>
  <si>
    <t>2122813929</t>
  </si>
  <si>
    <t xml:space="preserve">Poznámka k souboru cen:_x000d_
1. Určení cen se řídí hmotností jednotlivě montovaného dílu konstrukce. </t>
  </si>
  <si>
    <t>"podkroví - podložka sloupku" 0,1*0,1*8*10*6</t>
  </si>
  <si>
    <t>186</t>
  </si>
  <si>
    <t>136112280</t>
  </si>
  <si>
    <t>plech ocelový hladký jakost S 235 JR tl 10mm tabule</t>
  </si>
  <si>
    <t>-530644812</t>
  </si>
  <si>
    <t>4,8*0,001*1,09</t>
  </si>
  <si>
    <t>187</t>
  </si>
  <si>
    <t>767995114</t>
  </si>
  <si>
    <t xml:space="preserve">Montáž ostatních atypických zámečnických konstrukcí  hmotnosti přes 20 do 50 kg</t>
  </si>
  <si>
    <t>-992005697</t>
  </si>
  <si>
    <t xml:space="preserve">2.NP - atyp U </t>
  </si>
  <si>
    <t>"2.09 sklad chemie" 1,5*2*0,7*8*8</t>
  </si>
  <si>
    <t>188</t>
  </si>
  <si>
    <t>13483440R</t>
  </si>
  <si>
    <t xml:space="preserve">tyč ocelová U  atyp - podrobný popis v PD</t>
  </si>
  <si>
    <t>20276037</t>
  </si>
  <si>
    <t>0,134*1,09 'Přepočtené koeficientem množství</t>
  </si>
  <si>
    <t>189</t>
  </si>
  <si>
    <t>767995117</t>
  </si>
  <si>
    <t xml:space="preserve">Montáž ostatních atypických zámečnických konstrukcí  hmotnosti přes 250 do 500 kg</t>
  </si>
  <si>
    <t>-1531059610</t>
  </si>
  <si>
    <t>"keson výtah 320" (1,35*1,45+(1,35+1,45)*2*0,8)*8*5</t>
  </si>
  <si>
    <t>"keson výtah 630" (1,75*1,64+(1,75+1,64)*2*1,05)*8*5</t>
  </si>
  <si>
    <t>190</t>
  </si>
  <si>
    <t>55376796R</t>
  </si>
  <si>
    <t>atypické konstrukce - podrobný popis v PD</t>
  </si>
  <si>
    <t>978742722</t>
  </si>
  <si>
    <t>191</t>
  </si>
  <si>
    <t>70028025</t>
  </si>
  <si>
    <t>"příčka 125 - 800/1970 EI 30 DP1C" 1</t>
  </si>
  <si>
    <t>192</t>
  </si>
  <si>
    <t>767646510</t>
  </si>
  <si>
    <t xml:space="preserve">Montáž dveří ocelových  protipožárních uzávěrů jednokřídlových</t>
  </si>
  <si>
    <t>1572769380</t>
  </si>
  <si>
    <t>193</t>
  </si>
  <si>
    <t>553411820</t>
  </si>
  <si>
    <t>dveře ocelové protipožární EW 15, 30, 45 D1 speciální zárubeň jednokřídlé 80 x 197 cm</t>
  </si>
  <si>
    <t>-1827475574</t>
  </si>
  <si>
    <t xml:space="preserve">1.NP    plechové dvouplášťové, bílý lak</t>
  </si>
  <si>
    <t>194</t>
  </si>
  <si>
    <t>767961001</t>
  </si>
  <si>
    <t xml:space="preserve">D+M vnitřní hliníková  prosklená stěna 2370/2900 s dveřmi 2370/2000 - podrobný popis v PD</t>
  </si>
  <si>
    <t>kpl.</t>
  </si>
  <si>
    <t>162359439</t>
  </si>
  <si>
    <t>EI 30 DP1 C, kouřotěsné provedení</t>
  </si>
  <si>
    <t>"SO.1 hliníkové dvoukřídlé dveře s nadsvětlíkem "1</t>
  </si>
  <si>
    <t>195</t>
  </si>
  <si>
    <t>767961002</t>
  </si>
  <si>
    <t xml:space="preserve">D+M vnitřní hliníková  prosklená stěna 3700/2900 s dveřmi 800/2000 - podrobný popis v PD</t>
  </si>
  <si>
    <t>462786112</t>
  </si>
  <si>
    <t xml:space="preserve">bez PO, neprůhledné sklo kromě okna,  okenní žaluzie součást dodávky</t>
  </si>
  <si>
    <t>"SO.2 s dveřmi a podávacím okénkem"1</t>
  </si>
  <si>
    <t>196</t>
  </si>
  <si>
    <t>767161119</t>
  </si>
  <si>
    <t xml:space="preserve">Montáž zábradlí rovného  z trubek nebo tenkostěnných profilů do zdiva, hmotnosti 1 m zábradlí přes 45 kg</t>
  </si>
  <si>
    <t>337246323</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</si>
  <si>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 </t>
  </si>
  <si>
    <t xml:space="preserve">"podkroví  -  zábradlí jednotrubkové kotvené do panelu" 14,5</t>
  </si>
  <si>
    <t>197</t>
  </si>
  <si>
    <t>14011018</t>
  </si>
  <si>
    <t>trubka ocelová bezešvá hladká jakost 11 353 38x2,6mm</t>
  </si>
  <si>
    <t>1222251764</t>
  </si>
  <si>
    <t>"sloupky" 6*1</t>
  </si>
  <si>
    <t>"zábradlí" 14,5</t>
  </si>
  <si>
    <t>198</t>
  </si>
  <si>
    <t>341941001</t>
  </si>
  <si>
    <t>Nosné nebo spojovací svary ocelových doplňkových konstrukcí kromě betonářské oceli, tloušťky svaru do 10 mm</t>
  </si>
  <si>
    <t>1345929937</t>
  </si>
  <si>
    <t xml:space="preserve">Poznámka k souboru cen:_x000d_
1. Ceny jsou určeny pro dodatečné svařování dílců. 2. Ceny neplatí pro nosné tupé svary betonářské oceli do ocelové podložky. Tyto stavební práce se oceňují cenami souboru cen 341 94-101. Nosné tupé svary betonářské oceli. </t>
  </si>
  <si>
    <t>3,14*0,038*6*2</t>
  </si>
  <si>
    <t>199</t>
  </si>
  <si>
    <t>998767102</t>
  </si>
  <si>
    <t xml:space="preserve">Přesun hmot pro zámečnické konstrukce  stanovený z hmotnosti přesunovaného materiálu vodorovná dopravní vzdálenost do 50 m v objektech výšky přes 6 do 12 m</t>
  </si>
  <si>
    <t>619796170</t>
  </si>
  <si>
    <t>771</t>
  </si>
  <si>
    <t>Podlahy z dlaždic</t>
  </si>
  <si>
    <t>200</t>
  </si>
  <si>
    <t>771474113</t>
  </si>
  <si>
    <t xml:space="preserve">Montáž soklíků z dlaždic keramických  lepených flexibilním lepidlem rovných výšky přes 90 do 120 mm</t>
  </si>
  <si>
    <t>-2024998599</t>
  </si>
  <si>
    <t>201</t>
  </si>
  <si>
    <t>59761009</t>
  </si>
  <si>
    <t>sokl - podlahy (barevný) 30 x 8 x 0,8 cm I. j.</t>
  </si>
  <si>
    <t>-1389646977</t>
  </si>
  <si>
    <t>"1.01 sklad odpadků"(6,1+4,76)*2-(0,8+1,03+0,6+1,3)/0,3</t>
  </si>
  <si>
    <t>"chodba" (3,1+3,5-(0,7+1,13))/0,3</t>
  </si>
  <si>
    <t>"2.01 hala, vstup do haly" (2,75+1,25+0,6+(0,9+1,6+3,4)*2+1,5-((1,1+2,2)*2+1,25))/0,3</t>
  </si>
  <si>
    <t xml:space="preserve">"2.03  kancelář" (0,6+1+2,75)/0,3</t>
  </si>
  <si>
    <t xml:space="preserve">"2.05  výdej" 1/0,3</t>
  </si>
  <si>
    <t>"2.07 mytí stolního nádobí" 1/0,3</t>
  </si>
  <si>
    <t>"2.09 sklad chemie" ((1,475+1,8)*2-0,6)/0,3</t>
  </si>
  <si>
    <t xml:space="preserve">"2.15  chladící boxy" 2,5/0,3</t>
  </si>
  <si>
    <t>"2.16 manipulace" ((1,25+1,5+1,9+2,2+0,5+1,2)-(0,7+0,9+1,1))/0,3</t>
  </si>
  <si>
    <t xml:space="preserve">"2.17 chodba"  ((1+1,5)-1,25)/0,3</t>
  </si>
  <si>
    <t>"2.18 suchý sklad" ( 1,2+4,05+0,2)/0,3</t>
  </si>
  <si>
    <t xml:space="preserve">"2.19 příprava těsta"  (4,05+0,8)/0,3</t>
  </si>
  <si>
    <t>"2.21 denní sklad " (1+4,05)/0,3</t>
  </si>
  <si>
    <t xml:space="preserve">"2.22 denní místnost"  (0,7+1)/0,3</t>
  </si>
  <si>
    <t xml:space="preserve">"2.23 dozor"  4,05/0,3</t>
  </si>
  <si>
    <t>"2.24 WC personál" 0,7/0,3</t>
  </si>
  <si>
    <t>"2.26 umývárna- schodiště" 1/0,3</t>
  </si>
  <si>
    <t>"2.27 šatna " (1,85+1,3+1,2-0,7)/0,3</t>
  </si>
  <si>
    <t>"2.30 šatna " 1,2/0,3</t>
  </si>
  <si>
    <t>223,853333333333*1,1 'Přepočtené koeficientem množství</t>
  </si>
  <si>
    <t>202</t>
  </si>
  <si>
    <t>771574131</t>
  </si>
  <si>
    <t xml:space="preserve">Montáž podlah z dlaždic keramických  lepených flexibilním lepidlem režných nebo glazovaných protiskluzných nebo reliefovaných do 50 ks/ m2</t>
  </si>
  <si>
    <t>1011442465</t>
  </si>
  <si>
    <t>203</t>
  </si>
  <si>
    <t>597614080</t>
  </si>
  <si>
    <t>dlaždice keramické slinuté neglazované mrazuvzdorné barevná přes 9 do 12 ks/m2</t>
  </si>
  <si>
    <t>361395596</t>
  </si>
  <si>
    <t>582,436*1,1 'Přepočtené koeficientem množství</t>
  </si>
  <si>
    <t>204</t>
  </si>
  <si>
    <t>771579196</t>
  </si>
  <si>
    <t xml:space="preserve">Montáž podlah z dlaždic keramických  Příplatek k cenám za dvousložkový spárovací tmel</t>
  </si>
  <si>
    <t>1355857976</t>
  </si>
  <si>
    <t>582,436+82,96*0,1</t>
  </si>
  <si>
    <t>205</t>
  </si>
  <si>
    <t>771579197</t>
  </si>
  <si>
    <t xml:space="preserve">Montáž podlah z dlaždic keramických  Příplatek k cenám za dvousložkové lepidlo</t>
  </si>
  <si>
    <t>-187224837</t>
  </si>
  <si>
    <t>206</t>
  </si>
  <si>
    <t>771591111</t>
  </si>
  <si>
    <t xml:space="preserve">Podlahy - ostatní práce  penetrace podkladu</t>
  </si>
  <si>
    <t>1123310631</t>
  </si>
  <si>
    <t>207</t>
  </si>
  <si>
    <t>771990112</t>
  </si>
  <si>
    <t xml:space="preserve">Vyrovnání podkladní vrstvy  samonivelační stěrkou tl. 4 mm, min. pevnosti 30 MPa</t>
  </si>
  <si>
    <t>172484804</t>
  </si>
  <si>
    <t>208</t>
  </si>
  <si>
    <t>771591115</t>
  </si>
  <si>
    <t xml:space="preserve">Podlahy - ostatní práce  spárování silikonem</t>
  </si>
  <si>
    <t>932615978</t>
  </si>
  <si>
    <t>82,96*2</t>
  </si>
  <si>
    <t>209</t>
  </si>
  <si>
    <t>771591171</t>
  </si>
  <si>
    <t xml:space="preserve">Podlahy - ostatní práce  montáž ukončujícího profilu pro plynulý přechod (dlažba-koberec apod.)</t>
  </si>
  <si>
    <t>-1235273626</t>
  </si>
  <si>
    <t>"1.NP" 0,6+0,8*2+0,7*2</t>
  </si>
  <si>
    <t>"2.NP" 1,1*2+2,2+0,7*4*2+1,25+0,8*8+0,7*2+1,15+1,25+1,2+0,6+1,1*2</t>
  </si>
  <si>
    <t>210</t>
  </si>
  <si>
    <t>55343114</t>
  </si>
  <si>
    <t>profil přechodový Al narážecí 30 mm bronz</t>
  </si>
  <si>
    <t>-1109698430</t>
  </si>
  <si>
    <t>29,05*1,1 'Přepočtené koeficientem množství</t>
  </si>
  <si>
    <t>211</t>
  </si>
  <si>
    <t>998771102</t>
  </si>
  <si>
    <t>Přesun hmot pro podlahy z dlaždic stanovený z hmotnosti přesunovaného materiálu vodorovná dopravní vzdálenost do 50 m v objektech výšky přes 6 do 12 m</t>
  </si>
  <si>
    <t>-369476337</t>
  </si>
  <si>
    <t>776</t>
  </si>
  <si>
    <t>Podlahy povlakové</t>
  </si>
  <si>
    <t>212</t>
  </si>
  <si>
    <t>776411111</t>
  </si>
  <si>
    <t>Montáž soklíků lepením obvodových, výšky do 80 mm</t>
  </si>
  <si>
    <t>-854493718</t>
  </si>
  <si>
    <t>"2.03 kancelář" (4,6+3,3)*2-0,8</t>
  </si>
  <si>
    <t>213</t>
  </si>
  <si>
    <t>69751200</t>
  </si>
  <si>
    <t>lišta kobercová 5 x 0,7 cm</t>
  </si>
  <si>
    <t>-220629891</t>
  </si>
  <si>
    <t>15*1,1 'Přepočtené koeficientem množství</t>
  </si>
  <si>
    <t>214</t>
  </si>
  <si>
    <t>776211111</t>
  </si>
  <si>
    <t>Montáž textilních podlahovin lepením pásů standardních</t>
  </si>
  <si>
    <t>-225556721</t>
  </si>
  <si>
    <t xml:space="preserve">Poznámka k souboru cen:_x000d_
1. V cenách 776 21-2111 a 776 21-2121 montáž volným položením jsou započteny i náklady na dodávku pásky. </t>
  </si>
  <si>
    <t>215</t>
  </si>
  <si>
    <t>697510050</t>
  </si>
  <si>
    <t>koberec zátěžový-vysoká zátěž, hmotnost 1500 g/m2 šíře 4 - 5 m</t>
  </si>
  <si>
    <t>1691124623</t>
  </si>
  <si>
    <t>14,38*1,1 'Přepočtené koeficientem množství</t>
  </si>
  <si>
    <t>216</t>
  </si>
  <si>
    <t>776121311</t>
  </si>
  <si>
    <t>Příprava podkladu penetrace vodou ředitelná na savý podklad (válečkováním) ředěná v poměru 1:1 podlah</t>
  </si>
  <si>
    <t>-514939049</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</si>
  <si>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</si>
  <si>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217</t>
  </si>
  <si>
    <t>776141121</t>
  </si>
  <si>
    <t>Příprava podkladu vyrovnání samonivelační stěrkou podlah min.pevnosti 30 MPa, tloušťky do 3 mm</t>
  </si>
  <si>
    <t>-1470797793</t>
  </si>
  <si>
    <t>218</t>
  </si>
  <si>
    <t>998776102</t>
  </si>
  <si>
    <t xml:space="preserve">Přesun hmot pro podlahy povlakové  stanovený z hmotnosti přesunovaného materiálu vodorovná dopravní vzdálenost do 50 m v objektech výšky přes 6 do 12 m</t>
  </si>
  <si>
    <t>-270871780</t>
  </si>
  <si>
    <t>781</t>
  </si>
  <si>
    <t>Dokončovací práce - obklady keramické</t>
  </si>
  <si>
    <t>219</t>
  </si>
  <si>
    <t>781474211</t>
  </si>
  <si>
    <t xml:space="preserve">Montáž obkladů vnitřních stěn z dlaždic keramických  lepených flexibilním lepidlem průmyslových hladkých do 35 ks/m2</t>
  </si>
  <si>
    <t>-344418680</t>
  </si>
  <si>
    <t>"1.04 hrubá zelenina"(2,75+5,41)*2*1,8-0,8*1,8+1,1*3*0,5</t>
  </si>
  <si>
    <t>"1.05 WC personál"(1,8+1+1,5+1,375)*2*1,8-(0,7*1,8*3)</t>
  </si>
  <si>
    <t xml:space="preserve">"2.05  výdej" 2</t>
  </si>
  <si>
    <t xml:space="preserve">"2.06  varna" 4,7*2*2+3</t>
  </si>
  <si>
    <t>"2.07 mytí stolního nádobí" (1+3,2+0,9+0,7+0,3)*2</t>
  </si>
  <si>
    <t>"2.09 sklad chemie" (1,475+1,8)*2*2-0,6*2</t>
  </si>
  <si>
    <t xml:space="preserve">"2.15  chladící boxy" 2,5*2</t>
  </si>
  <si>
    <t>"2.16 manipulace" (1,3+0,5+2,2+1,915+1,5+1,25-1,13+0,9+0,1*2)*2</t>
  </si>
  <si>
    <t xml:space="preserve">"2.17 chodba"  (1+1,5-1,25+0,5)*2</t>
  </si>
  <si>
    <t xml:space="preserve">"2.18 suchý sklad"  (1,3+4,05)*2</t>
  </si>
  <si>
    <t xml:space="preserve">"2.19 příprava těsta"  (4,15*2+3)*2</t>
  </si>
  <si>
    <t>"2.20 WC " (3,95+1,8)*4*2-0,7*2*6</t>
  </si>
  <si>
    <t xml:space="preserve">"2.21 denní sklad "  (4,05+1)*2</t>
  </si>
  <si>
    <t>"2.24 WC personál" ((1,8+0,85+1,1)*2+1,5)*2-0,7*2*2+0,85*0,15</t>
  </si>
  <si>
    <t>"2.25 šatna" (3+1,85)*2*2-(0,8+0,7)*2</t>
  </si>
  <si>
    <t>"2.26 umývárna" (1,7+1,875*2+1,3)*2*2-0,7*2*3+0,8*0,15</t>
  </si>
  <si>
    <t>"2.27 šatna " (6,1+1,25)*2-0,7*2</t>
  </si>
  <si>
    <t>"2.28 umývárna " (2,75+1,75+0,3)*2*2-(0,6*2+0,7)*2</t>
  </si>
  <si>
    <t>"2.29 umývárna " (2,7+2,4)*2*2-0,6*2*2</t>
  </si>
  <si>
    <t>"2.30 šatna " 1,2*2</t>
  </si>
  <si>
    <t>"2.31 úklid" (3,95+1,425)*2*2-0,7*2</t>
  </si>
  <si>
    <t>220</t>
  </si>
  <si>
    <t>59761026</t>
  </si>
  <si>
    <t xml:space="preserve">obkládačky keramické koupelnové  (barevné) do 12 ks/m2</t>
  </si>
  <si>
    <t>-1374128897</t>
  </si>
  <si>
    <t>324,754</t>
  </si>
  <si>
    <t>324,754*1,1 'Přepočtené koeficientem množství</t>
  </si>
  <si>
    <t>221</t>
  </si>
  <si>
    <t>781479194</t>
  </si>
  <si>
    <t xml:space="preserve">Montáž obkladů vnitřních stěn z dlaždic keramických  Příplatek k cenám za vyrovnání nerovného povrchu</t>
  </si>
  <si>
    <t>1299506907</t>
  </si>
  <si>
    <t>222</t>
  </si>
  <si>
    <t>781495115</t>
  </si>
  <si>
    <t xml:space="preserve">Ostatní prvky  ostatní práce spárování silikonem</t>
  </si>
  <si>
    <t>1334024906</t>
  </si>
  <si>
    <t>"1.04 hrubá zelenina"(2,75+5,41)*2</t>
  </si>
  <si>
    <t xml:space="preserve">"2.06  varna" 4,7*2*2+2</t>
  </si>
  <si>
    <t>"2.09 sklad chemie" (1,475+1,8)*2*2</t>
  </si>
  <si>
    <t>"2.20 WC " (3,95+1,8)*4*2</t>
  </si>
  <si>
    <t>"2.24 WC personál" ((1,8+0,85+1,1)*2+1,5)*2+0,85*2</t>
  </si>
  <si>
    <t>"2.25 šatna" (3+1,85)*2*2</t>
  </si>
  <si>
    <t>"2.26 umývárna" (1,7+1,875*2+1,3)*2*2+0,8*2</t>
  </si>
  <si>
    <t>"2.27 šatna " (6,1+1,25)*2</t>
  </si>
  <si>
    <t>"2.28 umývárna " (2,75+1,75+0,3)*2*2</t>
  </si>
  <si>
    <t>"2.29 umývárna " (2,7+2,4)*2*2</t>
  </si>
  <si>
    <t>"2.31 úklid" (3,95+1,425)*2*2</t>
  </si>
  <si>
    <t>223</t>
  </si>
  <si>
    <t>781495111</t>
  </si>
  <si>
    <t xml:space="preserve">Ostatní prvky  ostatní práce penetrace podkladu</t>
  </si>
  <si>
    <t>1817042340</t>
  </si>
  <si>
    <t>224</t>
  </si>
  <si>
    <t>781479196</t>
  </si>
  <si>
    <t xml:space="preserve">Montáž obkladů vnitřních stěn z dlaždic keramických  Příplatek k cenám za dvousložkový spárovací tmel</t>
  </si>
  <si>
    <t>1166799073</t>
  </si>
  <si>
    <t>225</t>
  </si>
  <si>
    <t>781479197</t>
  </si>
  <si>
    <t xml:space="preserve">Montáž obkladů vnitřních stěn z dlaždic keramických  Příplatek k cenám za dvousložkové lepidlo</t>
  </si>
  <si>
    <t>1158929418</t>
  </si>
  <si>
    <t>226</t>
  </si>
  <si>
    <t>781494111</t>
  </si>
  <si>
    <t xml:space="preserve">Ostatní prvky  plastové profily ukončovací a dilatační lepené flexibilním lepidlem rohové</t>
  </si>
  <si>
    <t>-1108491136</t>
  </si>
  <si>
    <t>"1.04 hrubá zelenina"1,8*4</t>
  </si>
  <si>
    <t>"1.05 WC personál"1,8+1</t>
  </si>
  <si>
    <t xml:space="preserve">"2.05  výdej" 3*2</t>
  </si>
  <si>
    <t xml:space="preserve">"2.06  varna" 4*2</t>
  </si>
  <si>
    <t>"2.07 mytí stolního nádobí" 9*2</t>
  </si>
  <si>
    <t xml:space="preserve">"2.15  chladící boxy" 1*2</t>
  </si>
  <si>
    <t>"2.16 manipulace" 2*2</t>
  </si>
  <si>
    <t>"2.20 WC " 0,9*2</t>
  </si>
  <si>
    <t>"2.24 WC personál" 0,85+1,1+2</t>
  </si>
  <si>
    <t>"2.25 šatna"2*2</t>
  </si>
  <si>
    <t>"2.26 umývárna" 0,8+2</t>
  </si>
  <si>
    <t>"2.27 šatna "2</t>
  </si>
  <si>
    <t>"2.28 umývárna " 3*2</t>
  </si>
  <si>
    <t>"2.29 umývárna " 2</t>
  </si>
  <si>
    <t>"2.31 úklid" 2</t>
  </si>
  <si>
    <t>227</t>
  </si>
  <si>
    <t>781494211</t>
  </si>
  <si>
    <t xml:space="preserve">Ostatní prvky  plastové profily ukončovací a dilatační lepené flexibilním lepidlem vanové</t>
  </si>
  <si>
    <t>-25278603</t>
  </si>
  <si>
    <t>"2.26 umývárna" 0,8*4</t>
  </si>
  <si>
    <t>228</t>
  </si>
  <si>
    <t>998781102</t>
  </si>
  <si>
    <t xml:space="preserve">Přesun hmot pro obklady keramické  stanovený z hmotnosti přesunovaného materiálu vodorovná dopravní vzdálenost do 50 m v objektech výšky přes 6 do 12 m</t>
  </si>
  <si>
    <t>-571048868</t>
  </si>
  <si>
    <t>783</t>
  </si>
  <si>
    <t>Dokončovací práce - nátěry</t>
  </si>
  <si>
    <t>229</t>
  </si>
  <si>
    <t>783314203</t>
  </si>
  <si>
    <t>Základní antikorozní nátěr zámečnických konstrukcí jednonásobný syntetický samozákladující</t>
  </si>
  <si>
    <t>-11116951</t>
  </si>
  <si>
    <t>1.NP překlady</t>
  </si>
  <si>
    <t>"1.01 sklad odpadků - I 120" 1,1*0,438</t>
  </si>
  <si>
    <t>"1.04 hrubá zelenina I 120" 1,1*0,438</t>
  </si>
  <si>
    <t xml:space="preserve">2.NP  - I 120</t>
  </si>
  <si>
    <t>"2.04 jídelna 1100" 1,5*2*0,438</t>
  </si>
  <si>
    <t>"2.06 varna 800" 1,1*0,438</t>
  </si>
  <si>
    <t>"2.12 čistá příprava 800" 1,1*0,438</t>
  </si>
  <si>
    <t>"2.24 WC personál 700" 1*0,438</t>
  </si>
  <si>
    <t>"2.21denní sklad 800" 1,1*0,438</t>
  </si>
  <si>
    <t>"2.26 umývárna 700" 1,1*0,438</t>
  </si>
  <si>
    <t>"zastropení I 160 + Uatyp" 2,2*3*0,574+1,5*2*0,75*2</t>
  </si>
  <si>
    <t xml:space="preserve">"podkroví  - zábradlí" (14,5+6*1)*3,14*0,04+0,1*0,1*2,15*2*6</t>
  </si>
  <si>
    <t>230</t>
  </si>
  <si>
    <t>783301311</t>
  </si>
  <si>
    <t>Příprava podkladu zámečnických konstrukcí před provedením nátěru odmaštění odmašťovačem vodou ředitelným</t>
  </si>
  <si>
    <t>1560926614</t>
  </si>
  <si>
    <t>"překlady" 12,931</t>
  </si>
  <si>
    <t>zárubně</t>
  </si>
  <si>
    <t>"příčka 100 - 600/1970" 1*(0,6+2,1*2)*0,3</t>
  </si>
  <si>
    <t>"příčka 100 - 700/1970" (2+7)*(0,7+2,1*2)*0,3</t>
  </si>
  <si>
    <t>"příčka 125 - 700/1970" 2*(0,7+2,1*2)*0,35</t>
  </si>
  <si>
    <t>"příčka 100 - 800/1970" (1+8)*(0,8+2,1*2)*0,3</t>
  </si>
  <si>
    <t>"příčka 125 - 800/1970" 1*(0,8+2,1*2)*0,35</t>
  </si>
  <si>
    <t>"příčka 100 - 900/1970" 1*(0,9+2,1*2)*0,3</t>
  </si>
  <si>
    <t>"příčka 100 - 1100/1970" (2+1)*(1,1+2,1*2)*0,3</t>
  </si>
  <si>
    <t>"příčka 100 - 1250/1970" 1*(1,25+2,1*2)*0,35</t>
  </si>
  <si>
    <t>"keson" 32,853</t>
  </si>
  <si>
    <t>231</t>
  </si>
  <si>
    <t>783301303</t>
  </si>
  <si>
    <t>Příprava podkladu zámečnických konstrukcí před provedením nátěru odrezivění odrezovačem bezoplachovým</t>
  </si>
  <si>
    <t>-1129929515</t>
  </si>
  <si>
    <t>"výtah 320 - keson" (1,35*1,45+(1,35+1,45)*2*0,8)*2</t>
  </si>
  <si>
    <t>"výtah 630 - keson" (1,75*1,64+(1,75+1,64)*2*1,05)*2</t>
  </si>
  <si>
    <t>232</t>
  </si>
  <si>
    <t>783314201</t>
  </si>
  <si>
    <t>Základní antikorozní nátěr zámečnických konstrukcí jednonásobný syntetický standardní</t>
  </si>
  <si>
    <t>-1516414530</t>
  </si>
  <si>
    <t>233</t>
  </si>
  <si>
    <t>783315101</t>
  </si>
  <si>
    <t>Mezinátěr zámečnických konstrukcí jednonásobný syntetický standardní</t>
  </si>
  <si>
    <t>1972815495</t>
  </si>
  <si>
    <t>234</t>
  </si>
  <si>
    <t>783317101</t>
  </si>
  <si>
    <t>Krycí nátěr (email) zámečnických konstrukcí jednonásobný syntetický standardní</t>
  </si>
  <si>
    <t>-1013640054</t>
  </si>
  <si>
    <t>Poznámka k položce:
dvojnásobný</t>
  </si>
  <si>
    <t>41,5575*2 'Přepočtené koeficientem množství</t>
  </si>
  <si>
    <t>235</t>
  </si>
  <si>
    <t>209891722</t>
  </si>
  <si>
    <t>"výtah 320" (1,35*1,45+(1,35+1,45)*2*0,8)*2</t>
  </si>
  <si>
    <t>"výtah 630" (1,75*1,64+(1,75+1,64)*2*1,05)*2</t>
  </si>
  <si>
    <t>784</t>
  </si>
  <si>
    <t>Dokončovací práce - malby</t>
  </si>
  <si>
    <t>236</t>
  </si>
  <si>
    <t>784121001</t>
  </si>
  <si>
    <t>Oškrabání malby v místnostech výšky do 3,80 m</t>
  </si>
  <si>
    <t>-729520425</t>
  </si>
  <si>
    <t xml:space="preserve">Poznámka k souboru cen:_x000d_
1. Cenami souboru cen se oceňuje jakýkoli počet současně škrabaných vrstev barvy. </t>
  </si>
  <si>
    <t>"1.NP strop" 45,4-3,98</t>
  </si>
  <si>
    <t>"2.NP strop" 1209,04-7,11</t>
  </si>
  <si>
    <t>"1.NP stěny" 206,363</t>
  </si>
  <si>
    <t xml:space="preserve">"2.NP stěny"  1154,664</t>
  </si>
  <si>
    <t>237</t>
  </si>
  <si>
    <t>784181121</t>
  </si>
  <si>
    <t>Penetrace podkladu jednonásobná hloubková v místnostech výšky do 3,80 m</t>
  </si>
  <si>
    <t>1622446557</t>
  </si>
  <si>
    <t>238</t>
  </si>
  <si>
    <t>784221101</t>
  </si>
  <si>
    <t>Malby z malířských směsí otěruvzdorných za sucha dvojnásobné, bílé za sucha otěruvzdorné dobře v místnostech výšky do 3,80 m</t>
  </si>
  <si>
    <t>1876270612</t>
  </si>
  <si>
    <t>239</t>
  </si>
  <si>
    <t>-1368737079</t>
  </si>
  <si>
    <t>"SDK strop" 11,09</t>
  </si>
  <si>
    <t>"SDK příčka" 2,125*2</t>
  </si>
  <si>
    <t>"SDK obklad" 14,5*0,4+16,25*0,8</t>
  </si>
  <si>
    <t>"1.01 sklad odpadků"(6,15+4,76)*2*3,25</t>
  </si>
  <si>
    <t>"1.02 komora" 0</t>
  </si>
  <si>
    <t>"1.03 výtah"(1,35+1,45)*2*7,7</t>
  </si>
  <si>
    <t>"1.04 hrubá zelenina"(2,75+5,41)*2*1,45</t>
  </si>
  <si>
    <t>"1.05 WC personál"(1,8+1+1,5+1,375)*2*1,45</t>
  </si>
  <si>
    <t>"1.06 výtah"(1,75+1,64)*2*7,7</t>
  </si>
  <si>
    <t>"2.01 hala" 3,4*3,25*2-2,2*2*2+1,6*3,25*2+3*3,25*2+(2,75+0,6+1)*3,25</t>
  </si>
  <si>
    <t>"2.02 schodiště"0</t>
  </si>
  <si>
    <t>"2.03 kancelář" (4,6+3,3*2+1)*3,25</t>
  </si>
  <si>
    <t>"2.04 jídelna - po odstraněném obložení" 89,781+61,75</t>
  </si>
  <si>
    <t xml:space="preserve">"2.05  výdej" (6,5*2+11,5+0,4*4)*1,45</t>
  </si>
  <si>
    <t xml:space="preserve">"2.06  varna" (10,10+11,8+0,4*7*2)*2*1,45</t>
  </si>
  <si>
    <t>"2.07 mytí stolního nádobí" (10,3+5,9+1,3+0,9+0,4)*2*1,45</t>
  </si>
  <si>
    <t>"2.09 sklad chemie" (1,475+1,8)*2*1,45</t>
  </si>
  <si>
    <t>"2.10 mytí kuchyňského nádobí" (3,4+5,235)*2*1,45</t>
  </si>
  <si>
    <t>"2.11 studená kuchyně" (3,4+5,235)*2*1,45+0,4*4*1,45</t>
  </si>
  <si>
    <t>"2.12 čistá příprava zeleniny" (3,5+5,325)*2*1,45</t>
  </si>
  <si>
    <t>"2.13 příprava masa" (3,5+5,325)*2*1,45+0,4*4*1,45</t>
  </si>
  <si>
    <t>"2.14 mrazicí box" (3,8+5,325+0,4)*2*1,45</t>
  </si>
  <si>
    <t xml:space="preserve">"2.15  chladící boxy" (5,8+5,325+0,4)*2*1,45</t>
  </si>
  <si>
    <t>"2.16 manipulace" (9,5+3,15+0,5)*2*3,25</t>
  </si>
  <si>
    <t xml:space="preserve">"2.17 chodba"  (1,45+12)*2*3,25</t>
  </si>
  <si>
    <t xml:space="preserve">"2.18 suchý sklad"  (3,05+4,05)*2*1,45</t>
  </si>
  <si>
    <t xml:space="preserve">"2.19 příprava těsta"  (4,15*2+3)*2*1,45</t>
  </si>
  <si>
    <t>"2.20 WC " (3,95+1,8)*4*1,45</t>
  </si>
  <si>
    <t xml:space="preserve">"2.21 denní sklad "  (4,05+2,5)*2*1,45</t>
  </si>
  <si>
    <t xml:space="preserve">"2.22 denní místnost"  (4,3+5,2)*2*3,25</t>
  </si>
  <si>
    <t>"2.23 dozor" (4,05+1,975+0,6)*2*3,25</t>
  </si>
  <si>
    <t>"2.24 WC personál" (1,1*2+1,8+0,4)*3,25+(1,15*2+1,4+1,8*2+0,85*2)*1,45</t>
  </si>
  <si>
    <t>"2.25 šatna" (3+1,85)*2*1,45</t>
  </si>
  <si>
    <t>"2.26 umývárna" (1,7+1,875*2+1,3)*2*1,45</t>
  </si>
  <si>
    <t>"2.27 šatna " (6,1+3,3)*2*1,45</t>
  </si>
  <si>
    <t>"2.28 umývárna " (2,75+3,3+0,3)*2*1,45</t>
  </si>
  <si>
    <t>"2.29 umývárna " (2,7+2,4)*2*1,45</t>
  </si>
  <si>
    <t>"2.30 šatna " (6,1+5,5+0,4*3)*2*1,45</t>
  </si>
  <si>
    <t>"2.31 úklid" (3,95+1,425)*2*1,45</t>
  </si>
  <si>
    <t>240</t>
  </si>
  <si>
    <t>784211101</t>
  </si>
  <si>
    <t>Malby z malířských směsí otěruvzdorných za mokra dvojnásobné, bílé za mokra otěruvzdorné výborně v místnostech výšky do 3,80 m</t>
  </si>
  <si>
    <t>2124277395</t>
  </si>
  <si>
    <t>241</t>
  </si>
  <si>
    <t>784211161</t>
  </si>
  <si>
    <t>Malby z malířských směsí otěruvzdorných za mokra Příplatek k cenám dvojnásobných maleb za provádění barevné malby tónované na tónovacích automatech, v odstínu světlém</t>
  </si>
  <si>
    <t>2123273149</t>
  </si>
  <si>
    <t>Práce a dodávky M</t>
  </si>
  <si>
    <t>33-M</t>
  </si>
  <si>
    <t>Montáže dopr.zaříz.,sklad. zař. a váh</t>
  </si>
  <si>
    <t>242</t>
  </si>
  <si>
    <t>33096001</t>
  </si>
  <si>
    <t>D+M hlavní výtah lanový SP ozn V1 630 kg - podrobný popis v PD</t>
  </si>
  <si>
    <t>1811060200</t>
  </si>
  <si>
    <t>Poznámka k položce:
Podrobný popis v TZ</t>
  </si>
  <si>
    <t>243</t>
  </si>
  <si>
    <t>33096002</t>
  </si>
  <si>
    <t xml:space="preserve">D+M  výtah na odpad lanový SP ozn. V2 320 kg - podropný popis v PD</t>
  </si>
  <si>
    <t>1432743856</t>
  </si>
  <si>
    <t>OST</t>
  </si>
  <si>
    <t>Ostatní</t>
  </si>
  <si>
    <t>O01</t>
  </si>
  <si>
    <t>244</t>
  </si>
  <si>
    <t>HZS1292</t>
  </si>
  <si>
    <t xml:space="preserve">Hodinové zúčtovací sazby profesí HSV  zemní a pomocné práce stavební dělník</t>
  </si>
  <si>
    <t>hod</t>
  </si>
  <si>
    <t>512</t>
  </si>
  <si>
    <t>741151495</t>
  </si>
  <si>
    <t xml:space="preserve">"nutné práce související s napojením stávajících a nově upravovaných ploch"  2*8*7</t>
  </si>
  <si>
    <t>245</t>
  </si>
  <si>
    <t>HZS3121</t>
  </si>
  <si>
    <t xml:space="preserve">Hodinové zúčtovací sazby montáží technologických zařízení  při externích montážích montér ocelových konstrukcí</t>
  </si>
  <si>
    <t>709014918</t>
  </si>
  <si>
    <t>"rozebrání ocelové schodiště" 24</t>
  </si>
  <si>
    <t>246</t>
  </si>
  <si>
    <t>HZS3241</t>
  </si>
  <si>
    <t xml:space="preserve">Hodinové zúčtovací sazby montáží technologických zařízení  na stavebních objektech montér výtahář</t>
  </si>
  <si>
    <t>188698722</t>
  </si>
  <si>
    <t>"rozebrání jídelní výtah" 16*2</t>
  </si>
  <si>
    <t xml:space="preserve">"rozebrání kabinový  výtah" 16*1</t>
  </si>
  <si>
    <t>ZTI - Zdravotní instalace</t>
  </si>
  <si>
    <t xml:space="preserve">    713 - IZOLACE TEPELNE</t>
  </si>
  <si>
    <t xml:space="preserve">    721 - VNITRNI KANALIZACE</t>
  </si>
  <si>
    <t xml:space="preserve">    722 - VNITRNI VODOVOD</t>
  </si>
  <si>
    <t xml:space="preserve">    723 - VNITRNI PLYNOVOD</t>
  </si>
  <si>
    <t xml:space="preserve">    725 - ZARIZOVACI PREDMETY</t>
  </si>
  <si>
    <t xml:space="preserve">    783 - NATERY</t>
  </si>
  <si>
    <t>HZS - Hodinové zúčtovací sazby</t>
  </si>
  <si>
    <t>713</t>
  </si>
  <si>
    <t>IZOLACE TEPELNE</t>
  </si>
  <si>
    <t>713463411</t>
  </si>
  <si>
    <t xml:space="preserve">Montáž izolace tepelné potrubí a ohybů tvarovkami nebo deskami  potrubními pouzdry návlekovými izolačními hadicemi potrubí a ohybů</t>
  </si>
  <si>
    <t>-874612487</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</si>
  <si>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</si>
  <si>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 xml:space="preserve">32+20                                             </t>
  </si>
  <si>
    <t xml:space="preserve">65+50                                             </t>
  </si>
  <si>
    <t xml:space="preserve">25+12                                             </t>
  </si>
  <si>
    <t xml:space="preserve">5+5                                               </t>
  </si>
  <si>
    <t>28377102</t>
  </si>
  <si>
    <t>izolace tepelná potrubí z pěnového polyetylenu 22 x 6 mm</t>
  </si>
  <si>
    <t>-1732096735</t>
  </si>
  <si>
    <t>28377045</t>
  </si>
  <si>
    <t>izolace tepelná potrubí z pěnového polyetylenu 22 x 20 mm</t>
  </si>
  <si>
    <t>-660566898</t>
  </si>
  <si>
    <t>28377109</t>
  </si>
  <si>
    <t>izolace tepelná potrubí z pěnového polyetylenu 28 x 6 mm</t>
  </si>
  <si>
    <t>1163345283</t>
  </si>
  <si>
    <t>28377048</t>
  </si>
  <si>
    <t>izolace tepelná potrubí z pěnového polyetylenu 28 x 20 mm</t>
  </si>
  <si>
    <t>-1514967067</t>
  </si>
  <si>
    <t>28377113</t>
  </si>
  <si>
    <t>izolace tepelná potrubí z pěnového polyetylenu 35 x 6 mm</t>
  </si>
  <si>
    <t>-2000185450</t>
  </si>
  <si>
    <t>28377055</t>
  </si>
  <si>
    <t>izolace tepelná potrubí z pěnového polyetylenu 35 x 20 mm</t>
  </si>
  <si>
    <t>-881644761</t>
  </si>
  <si>
    <t>28377061</t>
  </si>
  <si>
    <t>izolace tepelná potrubí z pěnového polyetylenu 45 x 9 mm</t>
  </si>
  <si>
    <t>-884723317</t>
  </si>
  <si>
    <t>2837706R</t>
  </si>
  <si>
    <t>izolace tepelná potrubí z pěnového polyetylenu 45 x 30 mm</t>
  </si>
  <si>
    <t>-639485474</t>
  </si>
  <si>
    <t>28377121</t>
  </si>
  <si>
    <t>izolace tepelná potrubí z pěnového polyetylenu 54 x 9 mm</t>
  </si>
  <si>
    <t>1323385493</t>
  </si>
  <si>
    <t>998713102</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</si>
  <si>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</si>
  <si>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</si>
  <si>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VNITRNI KANALIZACE</t>
  </si>
  <si>
    <t>721140802</t>
  </si>
  <si>
    <t xml:space="preserve">Demontáž potrubí z litinových trub  odpadních nebo dešťových do DN 100</t>
  </si>
  <si>
    <t>721171904</t>
  </si>
  <si>
    <t xml:space="preserve">Opravy odpadního potrubí plastového  vsazení odbočky do potrubí DN 75</t>
  </si>
  <si>
    <t>376218333</t>
  </si>
  <si>
    <t>721290822</t>
  </si>
  <si>
    <t xml:space="preserve">Vnitrostaveništní přemístění vybouraných (demontovaných) hmot  vnitřní kanalizace vodorovně do 100 m v objektech výšky přes 6 do 12 m</t>
  </si>
  <si>
    <t>721100902</t>
  </si>
  <si>
    <t xml:space="preserve">Opravy potrubí hrdlového  přetěsnění hrdla odpadního potrubí do DN 100</t>
  </si>
  <si>
    <t>721100906</t>
  </si>
  <si>
    <t xml:space="preserve">Opravy potrubí hrdlového  přetěsnění hrdla odpadního potrubí přes 100 do DN 200</t>
  </si>
  <si>
    <t>721140915</t>
  </si>
  <si>
    <t xml:space="preserve">Opravy odpadního potrubí litinového  propojení dosavadního potrubí DN 100</t>
  </si>
  <si>
    <t>28611992</t>
  </si>
  <si>
    <t>přechod kanalizační KG litina-plast bez těsnění DN 110</t>
  </si>
  <si>
    <t>-1285074804</t>
  </si>
  <si>
    <t>28615747</t>
  </si>
  <si>
    <t>těsnění pro HTUG HT-GA set DN 110</t>
  </si>
  <si>
    <t>-280828055</t>
  </si>
  <si>
    <t>Poznámka k položce:
srovnatelné pro DN 125</t>
  </si>
  <si>
    <t>721140916</t>
  </si>
  <si>
    <t xml:space="preserve">Opravy odpadního potrubí litinového  propojení dosavadního potrubí DN 125</t>
  </si>
  <si>
    <t>28611994</t>
  </si>
  <si>
    <t>přechod kanalizační KG litina-plast bez těsnění DN 125</t>
  </si>
  <si>
    <t>-459693726</t>
  </si>
  <si>
    <t>2861574R</t>
  </si>
  <si>
    <t>těsnění pro HTUG HT-GA set DN 125</t>
  </si>
  <si>
    <t>-164485158</t>
  </si>
  <si>
    <t>721174024</t>
  </si>
  <si>
    <t>Potrubí z plastových trub polypropylenové odpadní (svislé) DN 70</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</si>
  <si>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</si>
  <si>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Poznámka k položce:
odpadní hrdlové DN 70</t>
  </si>
  <si>
    <t>721174025</t>
  </si>
  <si>
    <t>Potrubí z plastových trub polypropylenové odpadní (svislé) DN 100</t>
  </si>
  <si>
    <t>Poznámka k položce:
odpadní hrdlové DN 100</t>
  </si>
  <si>
    <t>721174026</t>
  </si>
  <si>
    <t>Potrubí z plastových trub polypropylenové odpadní (svislé) DN 125</t>
  </si>
  <si>
    <t>Poznámka k položce:
odpadní hrdlové DN 125</t>
  </si>
  <si>
    <t>721174042</t>
  </si>
  <si>
    <t>Potrubí z plastových trub polypropylenové připojovací DN 40</t>
  </si>
  <si>
    <t>Poznámka k položce:
připojovací hrdlové DN 40</t>
  </si>
  <si>
    <t>721174043</t>
  </si>
  <si>
    <t>Potrubí z plastových trub polypropylenové připojovací DN 50</t>
  </si>
  <si>
    <t>Poznámka k položce:
připojovací hrdlové DN 50</t>
  </si>
  <si>
    <t>721194104</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</si>
  <si>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</si>
  <si>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</si>
  <si>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 DN 32" 15</t>
  </si>
  <si>
    <t>" DN 40" 2</t>
  </si>
  <si>
    <t>721194105</t>
  </si>
  <si>
    <t>Vyměření přípojek na potrubí vyvedení a upevnění odpadních výpustek DN 50</t>
  </si>
  <si>
    <t>721194109</t>
  </si>
  <si>
    <t>Vyměření přípojek na potrubí vyvedení a upevnění odpadních výpustek DN 100</t>
  </si>
  <si>
    <t>721211911</t>
  </si>
  <si>
    <t>Podlahové vpusti montáž podlahových vpustí DN 40/50</t>
  </si>
  <si>
    <t>412628339</t>
  </si>
  <si>
    <t>28696989</t>
  </si>
  <si>
    <t>Vpust podl.HL 510NPr 40/50 ner.mříž.</t>
  </si>
  <si>
    <t>721211912</t>
  </si>
  <si>
    <t>Podlahové vpusti montáž podlahových vpustí DN 50/75</t>
  </si>
  <si>
    <t>-2039595862</t>
  </si>
  <si>
    <t>28701229</t>
  </si>
  <si>
    <t>Vpusť.podl.HL 310 NPrG DN 50/75/100</t>
  </si>
  <si>
    <t xml:space="preserve">1+11+1                                            </t>
  </si>
  <si>
    <t>Součet</t>
  </si>
  <si>
    <t>721290111</t>
  </si>
  <si>
    <t xml:space="preserve">Zkouška těsnosti kanalizace  v objektech vodou do DN 125</t>
  </si>
  <si>
    <t xml:space="preserve">Poznámka k souboru cen:_x000d_
1. V ceně -0123 není započteno dodání média; jeho dodávka se oceňuje ve specifikaci. </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</si>
  <si>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</si>
  <si>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VNITRNI VODOVOD</t>
  </si>
  <si>
    <t>722130801</t>
  </si>
  <si>
    <t xml:space="preserve">Demontáž potrubí z ocelových trubek pozinkovaných  závitových do DN 25</t>
  </si>
  <si>
    <t>722130802</t>
  </si>
  <si>
    <t xml:space="preserve">Demontáž potrubí z ocelových trubek pozinkovaných  závitových přes 25 do DN 40</t>
  </si>
  <si>
    <t>722181812</t>
  </si>
  <si>
    <t xml:space="preserve">Demontáž plstěných pásů z trub  do Ø 50</t>
  </si>
  <si>
    <t xml:space="preserve">Poznámka k souboru cen:_x000d_
1. Cenami lze oceňovat i demontáž plstěných pásů z potrubí odpadního z novodurových trubek části B 01. 2. Množství se určí v m izolovaného potrubí. </t>
  </si>
  <si>
    <t>722290822</t>
  </si>
  <si>
    <t xml:space="preserve">Vnitrostaveništní přemístění vybouraných (demontovaných) hmot  vnitřní vodovod vodorovně do 100 m v objektech výšky přes 6 do 12 m</t>
  </si>
  <si>
    <t>722131932</t>
  </si>
  <si>
    <t>Opravy vodovodního potrubí z ocelových trubek pozinkovaných závitových propojení dosavadního potrubí DN 20</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</si>
  <si>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</si>
  <si>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722131933</t>
  </si>
  <si>
    <t>Opravy vodovodního potrubí z ocelových trubek pozinkovaných závitových propojení dosavadního potrubí DN 25</t>
  </si>
  <si>
    <t>722131934</t>
  </si>
  <si>
    <t>Opravy vodovodního potrubí z ocelových trubek pozinkovaných závitových propojení dosavadního potrubí DN 32</t>
  </si>
  <si>
    <t>722131935</t>
  </si>
  <si>
    <t>Opravy vodovodního potrubí z ocelových trubek pozinkovaných závitových propojení dosavadního potrubí DN 40</t>
  </si>
  <si>
    <t>722131936</t>
  </si>
  <si>
    <t>Opravy vodovodního potrubí z ocelových trubek pozinkovaných závitových propojení dosavadního potrubí DN 50</t>
  </si>
  <si>
    <t>722174002</t>
  </si>
  <si>
    <t>Potrubí z plastových trubek z polypropylenu (PPR) svařovaných polyfuzně PN 16 (SDR 7,4) D 20 x 2,8</t>
  </si>
  <si>
    <t>657677830</t>
  </si>
  <si>
    <t xml:space="preserve">Poznámka k souboru cen:_x000d_
1. V cenách -4001 až -4088 jsou započteny náklady na montáž a dodávku potrubí a tvarovek. </t>
  </si>
  <si>
    <t>722174003</t>
  </si>
  <si>
    <t>Potrubí z plastových trubek z polypropylenu (PPR) svařovaných polyfuzně PN 16 (SDR 7,4) D 25 x 3,5</t>
  </si>
  <si>
    <t>-1475802034</t>
  </si>
  <si>
    <t>722174004</t>
  </si>
  <si>
    <t>Potrubí z plastových trubek z polypropylenu (PPR) svařovaných polyfuzně PN 16 (SDR 7,4) D 32 x 4,4</t>
  </si>
  <si>
    <t>1233116526</t>
  </si>
  <si>
    <t>722174005</t>
  </si>
  <si>
    <t>Potrubí z plastových trubek z polypropylenu (PPR) svařovaných polyfuzně PN 16 (SDR 7,4) D 40 x 5,5</t>
  </si>
  <si>
    <t>1484752905</t>
  </si>
  <si>
    <t>722174006</t>
  </si>
  <si>
    <t>Potrubí z plastových trubek z polypropylenu (PPR) svařovaných polyfuzně PN 16 (SDR 7,4) D 50 x 6,9</t>
  </si>
  <si>
    <t>1337131833</t>
  </si>
  <si>
    <t>722176112</t>
  </si>
  <si>
    <t xml:space="preserve">Montáž potrubí z plastových trub  svařovaných polyfuzně D přes 16 do 20 mm</t>
  </si>
  <si>
    <t>1352592319</t>
  </si>
  <si>
    <t xml:space="preserve">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 </t>
  </si>
  <si>
    <t>28615133</t>
  </si>
  <si>
    <t>trubka vodovodní tlaková PPR řada PN 16 D 20mm dl 4m</t>
  </si>
  <si>
    <t>-48906637</t>
  </si>
  <si>
    <t>722176113</t>
  </si>
  <si>
    <t xml:space="preserve">Montáž potrubí z plastových trub  svařovaných polyfuzně D přes 20 do 25 mm</t>
  </si>
  <si>
    <t>1723293170</t>
  </si>
  <si>
    <t>28615135</t>
  </si>
  <si>
    <t>trubka vodovodní tlaková PPR řada PN 16 D 25mm dl 4m</t>
  </si>
  <si>
    <t>-912476192</t>
  </si>
  <si>
    <t>722176114</t>
  </si>
  <si>
    <t xml:space="preserve">Montáž potrubí z plastových trub  svařovaných polyfuzně D přes 25 do 32 mm</t>
  </si>
  <si>
    <t>524318475</t>
  </si>
  <si>
    <t>28615138</t>
  </si>
  <si>
    <t>trubka vodovodní tlaková PPR řada PN 16 D 32mm dl 4m</t>
  </si>
  <si>
    <t>-1145039570</t>
  </si>
  <si>
    <t>722176115</t>
  </si>
  <si>
    <t xml:space="preserve">Montáž potrubí z plastových trub  svařovaných polyfuzně D přes 32 do 40 mm</t>
  </si>
  <si>
    <t>-1335171297</t>
  </si>
  <si>
    <t>28615140</t>
  </si>
  <si>
    <t>trubka vodovodní tlaková PPR řada PN 16 D 40mm dl 4m</t>
  </si>
  <si>
    <t>870540013</t>
  </si>
  <si>
    <t>722190401</t>
  </si>
  <si>
    <t xml:space="preserve">Zřízení přípojek na potrubí  vyvedení a upevnění výpustek do DN 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</si>
  <si>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</si>
  <si>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 DN 15" 80</t>
  </si>
  <si>
    <t>"DN 20" 35</t>
  </si>
  <si>
    <t>722190402</t>
  </si>
  <si>
    <t xml:space="preserve">Zřízení přípojek na potrubí  vyvedení a upevnění výpustek přes 25 do DN 50</t>
  </si>
  <si>
    <t>1209826076</t>
  </si>
  <si>
    <t>" DN 40" 3</t>
  </si>
  <si>
    <t>722220111</t>
  </si>
  <si>
    <t>Armatury s jedním závitem nástěnky pro výtokový ventil G 1/2</t>
  </si>
  <si>
    <t xml:space="preserve">Poznámka k souboru cen:_x000d_
1. Cenami -9101 až -9106 nelze oceňovat montáž nástěnek. 2. V cenách –0111 až -0122 je započteno i vyvedení a upevnění výpustek. </t>
  </si>
  <si>
    <t>722220121</t>
  </si>
  <si>
    <t>Armatury s jedním závitem nástěnky pro baterii G 1/2</t>
  </si>
  <si>
    <t>pár</t>
  </si>
  <si>
    <t>722239101</t>
  </si>
  <si>
    <t>Armatury se dvěma závity montáž vodovodních armatur se dvěma závity ostatních typů G 1/2</t>
  </si>
  <si>
    <t xml:space="preserve">1+3                                               </t>
  </si>
  <si>
    <t>55114124</t>
  </si>
  <si>
    <t>kohout kulový, PN 42, T 185 C, chromovaný 1/2" červený</t>
  </si>
  <si>
    <t>-1016182563</t>
  </si>
  <si>
    <t>55114210</t>
  </si>
  <si>
    <t>kohout kulový s vypouštěním PN 42, T 185 C, chromovaný R250DS 1/2"</t>
  </si>
  <si>
    <t>-1084709499</t>
  </si>
  <si>
    <t>722239102</t>
  </si>
  <si>
    <t>Armatury se dvěma závity montáž vodovodních armatur se dvěma závity ostatních typů G 3/4</t>
  </si>
  <si>
    <t>55114126</t>
  </si>
  <si>
    <t>kohout kulový, PN 42, T 185 C, chromovaný 3/4" červený</t>
  </si>
  <si>
    <t>1425193014</t>
  </si>
  <si>
    <t>722239103</t>
  </si>
  <si>
    <t>Armatury se dvěma závity montáž vodovodních armatur se dvěma závity ostatních typů G 1</t>
  </si>
  <si>
    <t xml:space="preserve">3+3                                               </t>
  </si>
  <si>
    <t>55114128</t>
  </si>
  <si>
    <t>kohout kulový, PN 35, T 185 C, chromovaný 1" červený</t>
  </si>
  <si>
    <t>1442234820</t>
  </si>
  <si>
    <t>55114214</t>
  </si>
  <si>
    <t>kohout kulový s vypouštěním PN 35, T 185 C, chromovaný R250DS 1"</t>
  </si>
  <si>
    <t>-592078040</t>
  </si>
  <si>
    <t>722239104</t>
  </si>
  <si>
    <t>Armatury se dvěma závity montáž vodovodních armatur se dvěma závity ostatních typů G 5/4</t>
  </si>
  <si>
    <t>55114130</t>
  </si>
  <si>
    <t>kohout kulový, PN 35, T 185 C, chromovaný 1"1/4 červený</t>
  </si>
  <si>
    <t>1490178408</t>
  </si>
  <si>
    <t>55114216</t>
  </si>
  <si>
    <t>kohout kulový s vypouštěním PN 35, T 185 C, chromovaný R250DS 1"1/4</t>
  </si>
  <si>
    <t>-670094688</t>
  </si>
  <si>
    <t>-1454088699</t>
  </si>
  <si>
    <t>" typ 25/20" 1</t>
  </si>
  <si>
    <t>" typ 19/20" 2</t>
  </si>
  <si>
    <t>722290226</t>
  </si>
  <si>
    <t xml:space="preserve">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</si>
  <si>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</si>
  <si>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</si>
  <si>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 xml:space="preserve">Zkoušky, proplach a desinfekce vodovodního potrubí  proplach a desinfekce vodovodního potrubí do DN 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</si>
  <si>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</si>
  <si>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</si>
  <si>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VNITRNI PLYNOVOD</t>
  </si>
  <si>
    <t>723120805</t>
  </si>
  <si>
    <t xml:space="preserve">Demontáž potrubí svařovaného z ocelových trubek závitových  přes 25 do DN 50</t>
  </si>
  <si>
    <t>723290822</t>
  </si>
  <si>
    <t xml:space="preserve">Vnitrostaveništní přemítění vybouraných (demontovaných) hmot  vnitřní plynovod vodorovně do 100 m v objektech výšky přes 6 do 12 m</t>
  </si>
  <si>
    <t>723190901</t>
  </si>
  <si>
    <t xml:space="preserve">Opravy plynovodního potrubí  uzavření nebo otevření potrubí</t>
  </si>
  <si>
    <t xml:space="preserve">Poznámka k souboru cen:_x000d_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</si>
  <si>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723190907</t>
  </si>
  <si>
    <t xml:space="preserve">Opravy plynovodního potrubí  odvzdušnění a napuštění potrubí</t>
  </si>
  <si>
    <t>723190909</t>
  </si>
  <si>
    <t xml:space="preserve">Opravy plynovodního potrubí  neúřední zkouška těsnosti dosavadního potrubí</t>
  </si>
  <si>
    <t>723190914</t>
  </si>
  <si>
    <t xml:space="preserve">Opravy plynovodního potrubí  navaření odbočky na potrubí DN 25</t>
  </si>
  <si>
    <t>723111204</t>
  </si>
  <si>
    <t xml:space="preserve">Potrubí z ocelových trubek závitových černých  spojovaných svařováním, bezešvých běžných DN 25</t>
  </si>
  <si>
    <t>-210262571</t>
  </si>
  <si>
    <t>723190253</t>
  </si>
  <si>
    <t xml:space="preserve">Přípojky plynovodní ke strojům a zařízením z trubek  vyvedení a upevnění plynovodních výpustek na potrubí DN 25</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</si>
  <si>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</si>
  <si>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723239103</t>
  </si>
  <si>
    <t>Armatury se dvěma závity montáž armatur se dvěma závity ostatních typů G 1</t>
  </si>
  <si>
    <t xml:space="preserve">Poznámka k souboru cen:_x000d_
1. Cenami -9101 až -9108 nelze oceňovat montáž středotlakých regulátorů nebo jejich souprav. 2. V cenách -4351 a -4352 je upevňovací spojovací materiál součástí dodávky skříňky a soklu. </t>
  </si>
  <si>
    <t>55138963</t>
  </si>
  <si>
    <t>kohout kulový plnoprůtokový nikl ovládání páčka PN 35 T 185°C (EN 331, MOP 5) 1" žlutý</t>
  </si>
  <si>
    <t>-888916905</t>
  </si>
  <si>
    <t>ZARIZOVACI PREDMETY</t>
  </si>
  <si>
    <t>725112022</t>
  </si>
  <si>
    <t>Zařízení záchodů klozety keramické závěsné na nosné stěny s hlubokým splachováním odpad vodorovný</t>
  </si>
  <si>
    <t>-1012039199</t>
  </si>
  <si>
    <t xml:space="preserve">Poznámka k souboru cen:_x000d_
1. V cenách -1351, -1361 není započten napájecí zdroj. 2. V cenách jsou započtená klozetová sedátka. </t>
  </si>
  <si>
    <t>726111031</t>
  </si>
  <si>
    <t>Předstěnové instalační systémy pro zazdění do masivních zděných konstrukcí pro závěsné klozety ovládání zepředu, stavební výška 1080 mm</t>
  </si>
  <si>
    <t>1480988683</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</si>
  <si>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</si>
  <si>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725211602</t>
  </si>
  <si>
    <t>Umyvadla keramická bez výtokových armatur se zápachovou uzávěrkou připevněná na stěnu šrouby bílá bez sloupu nebo krytu na sifon 550 mm</t>
  </si>
  <si>
    <t>-855188474</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</si>
  <si>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</si>
  <si>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725249102</t>
  </si>
  <si>
    <t>Sprchové vaničky, boxy, kouty a zástěny montáž sprchových boxů</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</si>
  <si>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</si>
  <si>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64293854</t>
  </si>
  <si>
    <t>vanička keramická sprchová čtvrtkruhová bílá 900x900x65mm</t>
  </si>
  <si>
    <t>-226221774</t>
  </si>
  <si>
    <t>725331111</t>
  </si>
  <si>
    <t>Výlevky bez výtokových armatur a splachovací nádrže keramické se sklopnou plastovou mřížkou 425 mm</t>
  </si>
  <si>
    <t>-638709176</t>
  </si>
  <si>
    <t>725813111</t>
  </si>
  <si>
    <t>Ventily rohové bez připojovací trubičky nebo flexi hadičky G 1/2</t>
  </si>
  <si>
    <t>1874733379</t>
  </si>
  <si>
    <t xml:space="preserve">15*2                                              </t>
  </si>
  <si>
    <t>725819401</t>
  </si>
  <si>
    <t>Ventily montáž ventilů ostatních typů rohových s připojovací trubičkou G 1/2</t>
  </si>
  <si>
    <t>-2025837070</t>
  </si>
  <si>
    <t>55141005</t>
  </si>
  <si>
    <t>kohout kulový rohový mosazný R 1/2"x3/8" s trubičkou a matkou</t>
  </si>
  <si>
    <t>119672112</t>
  </si>
  <si>
    <t>725829101</t>
  </si>
  <si>
    <t>Baterie dřezové montáž ostatních typů nástěnných pákových nebo klasických</t>
  </si>
  <si>
    <t>292449704</t>
  </si>
  <si>
    <t xml:space="preserve">Poznámka k souboru cen:_x000d_
1. V ceně -1422 není započten napájecí zdroj. </t>
  </si>
  <si>
    <t>55143976</t>
  </si>
  <si>
    <t>baterie dřezová páková nástěnná s kulatým ústím 300 mm</t>
  </si>
  <si>
    <t>-2067674675</t>
  </si>
  <si>
    <t>725829131</t>
  </si>
  <si>
    <t>Baterie umyvadlové montáž ostatních typů stojánkových G 1/2</t>
  </si>
  <si>
    <t>-1588335050</t>
  </si>
  <si>
    <t xml:space="preserve">Poznámka k souboru cen:_x000d_
1. V cenách –2654, 56, -9101-9202 není započten napájecí zdroj. </t>
  </si>
  <si>
    <t>55144006</t>
  </si>
  <si>
    <t>baterie umyvadlová stojánková páková nízkotlaká otáčivé ústí</t>
  </si>
  <si>
    <t>175015656</t>
  </si>
  <si>
    <t>725849411</t>
  </si>
  <si>
    <t>Baterie sprchové montáž nástěnných baterií s nastavitelnou výškou sprchy</t>
  </si>
  <si>
    <t>-1718074275</t>
  </si>
  <si>
    <t xml:space="preserve">Poznámka k souboru cen:_x000d_
1. V cenách –1353-54 není započten napájecí zdroj. </t>
  </si>
  <si>
    <t>55145002</t>
  </si>
  <si>
    <t>kompletní sprchový set 050/1,0</t>
  </si>
  <si>
    <t>sada</t>
  </si>
  <si>
    <t>1550398929</t>
  </si>
  <si>
    <t>55145588</t>
  </si>
  <si>
    <t>baterie sprchová bez příslušenství</t>
  </si>
  <si>
    <t>1112475373</t>
  </si>
  <si>
    <t>725869101</t>
  </si>
  <si>
    <t>Zápachové uzávěrky zařizovacích předmětů montáž zápachových uzávěrek umyvadlových do DN 40</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</si>
  <si>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</si>
  <si>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55161322</t>
  </si>
  <si>
    <t>uzávěrka zápachová umyvadlová s krycí růžicí odtoku DN 40</t>
  </si>
  <si>
    <t>978670060</t>
  </si>
  <si>
    <t>5516150R</t>
  </si>
  <si>
    <t>Uzavír.vtok Clic-Clac chrom</t>
  </si>
  <si>
    <t>725869218</t>
  </si>
  <si>
    <t>Zápachové uzávěrky zařizovacích předmětů montáž zápachových uzávěrek dřezových dvoudílných U-sifonů</t>
  </si>
  <si>
    <t>55161611</t>
  </si>
  <si>
    <t>uzávěrka zápachová pro vany sprchových koutů samočisticí s kulovým kloubem na odtoku DN 40/50 a dpadním ventilem</t>
  </si>
  <si>
    <t>1846666178</t>
  </si>
  <si>
    <t>998725102</t>
  </si>
  <si>
    <t xml:space="preserve">Přesun hmot pro zařizovací předměty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</si>
  <si>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</si>
  <si>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NATERY</t>
  </si>
  <si>
    <t>783601713</t>
  </si>
  <si>
    <t>Příprava podkladu armatur a kovových potrubí před provedením nátěru potrubí do DN 50 mm odmaštěním, odmašťovačem vodou ředitelným</t>
  </si>
  <si>
    <t>-1618004054</t>
  </si>
  <si>
    <t>783614653</t>
  </si>
  <si>
    <t>Základní antikorozní nátěr armatur a kovových potrubí jednonásobný potrubí do DN 50 mm syntetický samozákladující</t>
  </si>
  <si>
    <t>1382510537</t>
  </si>
  <si>
    <t>783617611</t>
  </si>
  <si>
    <t>Krycí nátěr (email) armatur a kovových potrubí potrubí do DN 50 mm dvojnásobný syntetický standardní</t>
  </si>
  <si>
    <t>-1083978523</t>
  </si>
  <si>
    <t>HZS</t>
  </si>
  <si>
    <t>Hodinové zúčtovací sazby</t>
  </si>
  <si>
    <t>HZS2211</t>
  </si>
  <si>
    <t xml:space="preserve">Hodinové zúčtovací sazby profesí PSV  provádění stavebních instalací instalatér</t>
  </si>
  <si>
    <t>262144</t>
  </si>
  <si>
    <t>-2044196528</t>
  </si>
  <si>
    <t xml:space="preserve">Poznámka k položce:
Nepředvídané práce                                
</t>
  </si>
  <si>
    <t xml:space="preserve">30+50+15+50                                       </t>
  </si>
  <si>
    <t>HZS2491</t>
  </si>
  <si>
    <t xml:space="preserve">Hodinové zúčtovací sazby profesí PSV  zednické výpomoci a pomocné práce PSV dělník zednických výpomocí</t>
  </si>
  <si>
    <t>-1635057712</t>
  </si>
  <si>
    <t>Poznámka k položce:
Zednické přípomoce</t>
  </si>
  <si>
    <t>UT - Ústřední vytápění</t>
  </si>
  <si>
    <t>PSV - PSV</t>
  </si>
  <si>
    <t xml:space="preserve">    713 - Izolace tepelné</t>
  </si>
  <si>
    <t xml:space="preserve">    730 - Ústřední vytápění </t>
  </si>
  <si>
    <t xml:space="preserve">      730D - Ústřední vytápění - demontáže</t>
  </si>
  <si>
    <t xml:space="preserve">      732 - Ústřední vytápění - strojovny</t>
  </si>
  <si>
    <t xml:space="preserve">      734 - Ústřední vytápění - armatury</t>
  </si>
  <si>
    <t xml:space="preserve">      733 - Ústřední vytápění - rozvodné potrubí</t>
  </si>
  <si>
    <t xml:space="preserve">      D3 - 783 - Nátěry</t>
  </si>
  <si>
    <t>D5 - Ostatní práce</t>
  </si>
  <si>
    <t>997013158</t>
  </si>
  <si>
    <t xml:space="preserve">Vnitrostaveništní doprava suti a vybouraných hmot  vodorovně do 50 m svisle s omezením mechanizace pro budovy a haly výšky přes 24 do 27 m</t>
  </si>
  <si>
    <t>-1007189758</t>
  </si>
  <si>
    <t>-1509306311</t>
  </si>
  <si>
    <t>-184164957</t>
  </si>
  <si>
    <t>0,246*24 'Přepočtené koeficientem množství</t>
  </si>
  <si>
    <t>979098232</t>
  </si>
  <si>
    <t>Výzisk za uložení ocelového odpadu do sběrných surovin</t>
  </si>
  <si>
    <t>927284878</t>
  </si>
  <si>
    <t>Izolace tepelné</t>
  </si>
  <si>
    <t>713463211</t>
  </si>
  <si>
    <t xml:space="preserve">Montáž izolace tepelné potrubí a ohybů tvarovkami nebo deskami  potrubními pouzdry s povrchovou úpravou hliníkovou fólií (izolační materiál ve specifikaci) přelepenými samolepící hliníkovou páskou potrubí jednovrstvá D do 50 mm</t>
  </si>
  <si>
    <t>-2065413431</t>
  </si>
  <si>
    <t>" D42 / 30mm" 4</t>
  </si>
  <si>
    <t>" D48 / 30mm" 45</t>
  </si>
  <si>
    <t>" D60 / 40mm" 24</t>
  </si>
  <si>
    <t>" D35 / 50mm" 80</t>
  </si>
  <si>
    <t>63154533</t>
  </si>
  <si>
    <t>pouzdro izolační potrubní s jednostrannou Al fólií max. 250/100 °C 42/30 mm</t>
  </si>
  <si>
    <t>-250984620</t>
  </si>
  <si>
    <t>63154534</t>
  </si>
  <si>
    <t>pouzdro izolační potrubní s jednostrannou Al fólií max. 250/100 °C 49/30 mm</t>
  </si>
  <si>
    <t>-1227728798</t>
  </si>
  <si>
    <t>63154575</t>
  </si>
  <si>
    <t>pouzdro izolační potrubní s jednostrannou Al fólií max. 250/100 °C 60/40 mm</t>
  </si>
  <si>
    <t>-765338240</t>
  </si>
  <si>
    <t>63154602</t>
  </si>
  <si>
    <t>pouzdro izolační potrubní s jednostrannou Al fólií max. 250/100 °C 35/50 mm</t>
  </si>
  <si>
    <t>-1226887794</t>
  </si>
  <si>
    <t>-244893564</t>
  </si>
  <si>
    <t>730</t>
  </si>
  <si>
    <t xml:space="preserve">Ústřední vytápění </t>
  </si>
  <si>
    <t>730D</t>
  </si>
  <si>
    <t>Ústřední vytápění - demontáže</t>
  </si>
  <si>
    <t>733120826</t>
  </si>
  <si>
    <t xml:space="preserve">Demontáž potrubí z trubek ocelových hladkých  Ø přes 60,3 do 89</t>
  </si>
  <si>
    <t>-185730081</t>
  </si>
  <si>
    <t>733890803</t>
  </si>
  <si>
    <t xml:space="preserve">Vnitrostaveništní přemístění vybouraných (demontovaných) hmot rozvodů potrubí  vodorovně do 100 m v objektech výšky přes 6 do 24 m</t>
  </si>
  <si>
    <t>-493634968</t>
  </si>
  <si>
    <t>734100812</t>
  </si>
  <si>
    <t xml:space="preserve">Demontáž armatur přírubových  se dvěma přírubami přes 50 do DN 100</t>
  </si>
  <si>
    <t>2145785048</t>
  </si>
  <si>
    <t>734890803</t>
  </si>
  <si>
    <t xml:space="preserve">Vnitrostaveništní přemístění vybouraných (demontovaných) hmot armatur  vodorovně do 100 m v objektech výšky přes 6 do 24 m</t>
  </si>
  <si>
    <t>1369259361</t>
  </si>
  <si>
    <t>732</t>
  </si>
  <si>
    <t>Ústřední vytápění - strojovny</t>
  </si>
  <si>
    <t>73222911R</t>
  </si>
  <si>
    <t>Montáž výměníků tepla podle podrobného popisu v PD</t>
  </si>
  <si>
    <t>2067757211</t>
  </si>
  <si>
    <t xml:space="preserve">Poznámka k souboru cen:_x000d_
1. V cenách -9211 až -9656 není započteno sedlo pod nádoby toto lze oceňovat cenami katalogu 800-767 Konstrukce záměčnické. </t>
  </si>
  <si>
    <t>4843711R</t>
  </si>
  <si>
    <t>Deskový výměník vč. izolace RHC 40/50 výkon 90 kW (viz příloha k TZ)</t>
  </si>
  <si>
    <t>676545900</t>
  </si>
  <si>
    <t>48496001R</t>
  </si>
  <si>
    <t>Příslušenství - Glykol</t>
  </si>
  <si>
    <t>l</t>
  </si>
  <si>
    <t>-397948831</t>
  </si>
  <si>
    <t>48496002R</t>
  </si>
  <si>
    <t>voda z teplárny pro napuštění deskového výměníku tepla</t>
  </si>
  <si>
    <t>252074371</t>
  </si>
  <si>
    <t>732112125R</t>
  </si>
  <si>
    <t xml:space="preserve">Montáž Rozdělovače pro topné okruhy do  100kW - 2 okruhy</t>
  </si>
  <si>
    <t>-1894591157</t>
  </si>
  <si>
    <t xml:space="preserve">Poznámka k souboru cen:_x000d_
1. V cenách -1125 až -1146 je započteno těleso základní délky 1 m, dna a odvodňovací hrdlo. 2. Těleso delší než 1 m se oceňuje skladebně cenou -1125 až -1146 a počtem příplatků (ceny -1225 až -1246), odpovídajícím rozdílu základní a projektované délky tělesa. 3. Cenami -1312 až -1344 se oceňuje i navaření hrdel na nádrže. 4. Cenami -5102 až -5117 se oceňují rozdělovače a sběrače primárních okruhů tepelných čerpadel, umístěných ve strojovně. </t>
  </si>
  <si>
    <t>Pol6</t>
  </si>
  <si>
    <t>Rozdělovač pro topné okruhy ČS do 100 kW 2 okruhy</t>
  </si>
  <si>
    <t>688978534</t>
  </si>
  <si>
    <t>Pol7</t>
  </si>
  <si>
    <t>D+M Přechodové šroubení (UK, V-UK) 1 1/2" IG x DN 50 ( 1 pár )</t>
  </si>
  <si>
    <t>1859737536</t>
  </si>
  <si>
    <t>Pol8</t>
  </si>
  <si>
    <t>D+M V-MK (DN 25) - směšovaný okruh Alpha2 25-60</t>
  </si>
  <si>
    <t>1112107430</t>
  </si>
  <si>
    <t>Pol9</t>
  </si>
  <si>
    <t>D+M Flexcon Solar 25</t>
  </si>
  <si>
    <t>689725120</t>
  </si>
  <si>
    <t>Pol10</t>
  </si>
  <si>
    <t>D+M Flexconsoleplus (vč. manometru armatury atd.)</t>
  </si>
  <si>
    <t>1115504409</t>
  </si>
  <si>
    <t>734251212R</t>
  </si>
  <si>
    <t>Ventily pojistné závitové a čepové provozní tlak od 2,5 do 6 bar G 3/4 - montáž</t>
  </si>
  <si>
    <t>402562791</t>
  </si>
  <si>
    <t>Pol11</t>
  </si>
  <si>
    <t>Pojistný ventil pro systémy vytápění (3 bar) 3/4" × 3/4"</t>
  </si>
  <si>
    <t>-1633622493</t>
  </si>
  <si>
    <t>Pol12</t>
  </si>
  <si>
    <t>D+M Pojistka proti nedostaku vody WMS 800</t>
  </si>
  <si>
    <t>1601949369</t>
  </si>
  <si>
    <t>732429223</t>
  </si>
  <si>
    <t>Čerpadla teplovodní montáž čerpadel (do potrubí) ostatních typů mokroběžných přírubových jednodílných DN 40</t>
  </si>
  <si>
    <t>463961796</t>
  </si>
  <si>
    <t>Pol13</t>
  </si>
  <si>
    <t>MAGNA3 D F PN16 32-40 (9 - 74 W)</t>
  </si>
  <si>
    <t>379227161</t>
  </si>
  <si>
    <t>998732102</t>
  </si>
  <si>
    <t xml:space="preserve">Přesun hmot pro strojovny  stanovený z hmotnosti přesunovaného materiálu vodorovná dopravní vzdálenost do 50 m v objektech výšky přes 6 do 12 m</t>
  </si>
  <si>
    <t>1910010491</t>
  </si>
  <si>
    <t>734</t>
  </si>
  <si>
    <t>Ústřední vytápění - armatury</t>
  </si>
  <si>
    <t>734209116</t>
  </si>
  <si>
    <t xml:space="preserve">Montáž závitových armatur  se 2 závity G 5/4 (DN 32)</t>
  </si>
  <si>
    <t>315312078</t>
  </si>
  <si>
    <t>Pol14</t>
  </si>
  <si>
    <t>Přepouštěcí ventil DU146 R 1 1/4"</t>
  </si>
  <si>
    <t>166560109</t>
  </si>
  <si>
    <t>734209117</t>
  </si>
  <si>
    <t xml:space="preserve">Montáž závitových armatur  se 2 závity G 6/4 (DN 40)</t>
  </si>
  <si>
    <t>1359674236</t>
  </si>
  <si>
    <t>Pol15</t>
  </si>
  <si>
    <t>Filtr (bronz) s dvojitým sitkem DN 40 G 1 1/2"</t>
  </si>
  <si>
    <t>1069951415</t>
  </si>
  <si>
    <t>734209118</t>
  </si>
  <si>
    <t xml:space="preserve">Montáž závitových armatur  se 2 závity G 2 (DN 50)</t>
  </si>
  <si>
    <t>-2009811646</t>
  </si>
  <si>
    <t>Pol16</t>
  </si>
  <si>
    <t>Filtr (bronz) s dvojitým sitkem DN 50 G 2"</t>
  </si>
  <si>
    <t>1661186237</t>
  </si>
  <si>
    <t>1607333684</t>
  </si>
  <si>
    <t>55114152</t>
  </si>
  <si>
    <t>kohout kulový PN35, T 185°C, plnoprůtokový, nikl, páčka, 1"1/2 červený</t>
  </si>
  <si>
    <t>132868592</t>
  </si>
  <si>
    <t>1381998186</t>
  </si>
  <si>
    <t>55114154</t>
  </si>
  <si>
    <t>kohout kulový PN35, T 185°C, plnoprůtokový, nikl, páčka, 2" červený</t>
  </si>
  <si>
    <t>788695831</t>
  </si>
  <si>
    <t>734209113</t>
  </si>
  <si>
    <t xml:space="preserve">Montáž závitových armatur  se 2 závity G 1/2 (DN 15)</t>
  </si>
  <si>
    <t>-1748292717</t>
  </si>
  <si>
    <t>55114104</t>
  </si>
  <si>
    <t>kohout kulový, 2x vnější závit, páčka, PN 42, T 185°C 1/2" červený</t>
  </si>
  <si>
    <t>2036124843</t>
  </si>
  <si>
    <t>2062559800</t>
  </si>
  <si>
    <t>55121289</t>
  </si>
  <si>
    <t>ventil automatický odvzdušňovací svislý + zpětný ventil do 120°C mosaz 1/2"</t>
  </si>
  <si>
    <t>-1548421666</t>
  </si>
  <si>
    <t>-1993019908</t>
  </si>
  <si>
    <t>55121202</t>
  </si>
  <si>
    <t>závitový zpětný ventil 2"</t>
  </si>
  <si>
    <t>1202402104</t>
  </si>
  <si>
    <t>734419111</t>
  </si>
  <si>
    <t>Teploměry technické montáž teploměrů s ochranným pouzdrem nebo s pevným stonkem a jímkou</t>
  </si>
  <si>
    <t>-1773668428</t>
  </si>
  <si>
    <t>Pol22</t>
  </si>
  <si>
    <t>DVOJKOVOVÉ TEPLOMĚRY_x000d_
ROVNÉ TR 60, ROZSAH 0-200°C+G67_x000d_
(bez jímky a návarku)</t>
  </si>
  <si>
    <t>1473069553</t>
  </si>
  <si>
    <t>998734102</t>
  </si>
  <si>
    <t xml:space="preserve">Přesun hmot pro armatury  stanovený z hmotnosti přesunovaného materiálu vodorovná dopravní vzdálenost do 50 m v objektech výšky přes 6 do 12 m</t>
  </si>
  <si>
    <t>-2082883244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</si>
  <si>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</si>
  <si>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733</t>
  </si>
  <si>
    <t>Ústřední vytápění - rozvodné potrubí</t>
  </si>
  <si>
    <t>733111115</t>
  </si>
  <si>
    <t xml:space="preserve">Potrubí z trubek ocelových závitových  bezešvých běžných nízkotlakých v kotelnách a strojovnách DN 25</t>
  </si>
  <si>
    <t>906695668</t>
  </si>
  <si>
    <t>733111116</t>
  </si>
  <si>
    <t xml:space="preserve">Potrubí z trubek ocelových závitových  bezešvých běžných nízkotlakých v kotelnách a strojovnách DN 32</t>
  </si>
  <si>
    <t>-915632894</t>
  </si>
  <si>
    <t>733111117</t>
  </si>
  <si>
    <t xml:space="preserve">Potrubí z trubek ocelových závitových  bezešvých běžných nízkotlakých v kotelnách a strojovnách DN 40</t>
  </si>
  <si>
    <t>-33553745</t>
  </si>
  <si>
    <t>733111118</t>
  </si>
  <si>
    <t xml:space="preserve">Potrubí z trubek ocelových závitových  bezešvých běžných nízkotlakých v kotelnách a strojovnách DN 50</t>
  </si>
  <si>
    <t>1413308691</t>
  </si>
  <si>
    <t>733190108</t>
  </si>
  <si>
    <t xml:space="preserve">Zkoušky těsnosti potrubí, manžety prostupové z trubek ocelových  zkoušky těsnosti potrubí (za provozu) z trubek ocelových závitových DN 40 do 50</t>
  </si>
  <si>
    <t>520498758</t>
  </si>
  <si>
    <t xml:space="preserve">Poznámka k souboru cen:_x000d_
1. Zkouškami těsnosti potrubí se rozumí běžné přezkoušení za provozu (např. při výměně částí potrubí nebo armatury). </t>
  </si>
  <si>
    <t>998733102</t>
  </si>
  <si>
    <t xml:space="preserve">Přesun hmot pro rozvody potrubí  stanovený z hmotnosti přesunovaného materiálu vodorovná dopravní vzdálenost do 50 m v objektech výšky přes 6 do 12 m</t>
  </si>
  <si>
    <t>939041816</t>
  </si>
  <si>
    <t>D3</t>
  </si>
  <si>
    <t>783 - Nátěry</t>
  </si>
  <si>
    <t>1463909425</t>
  </si>
  <si>
    <t>D5</t>
  </si>
  <si>
    <t>Ostatní práce</t>
  </si>
  <si>
    <t>-1830926249</t>
  </si>
  <si>
    <t>Poznámka k položce:
Komplexní zkoušky</t>
  </si>
  <si>
    <t>HZS2492</t>
  </si>
  <si>
    <t xml:space="preserve">Hodinové zúčtovací sazby profesí PSV  zednické výpomoci a pomocné práce PSV pomocný dělník PSV</t>
  </si>
  <si>
    <t>1050063088</t>
  </si>
  <si>
    <t>Poznámka k položce:
Topná zkouška</t>
  </si>
  <si>
    <t>-1984102326</t>
  </si>
  <si>
    <t>Poznámka k položce:
Stavební přípompce</t>
  </si>
  <si>
    <t>VZT - Vzduchotechnika</t>
  </si>
  <si>
    <t xml:space="preserve">    9 - Ostatní konstrukce a práce, bourání</t>
  </si>
  <si>
    <t xml:space="preserve">    751 - Vzduchotechnika</t>
  </si>
  <si>
    <t>Ostatní konstrukce a práce, bourání</t>
  </si>
  <si>
    <t>949101111</t>
  </si>
  <si>
    <t xml:space="preserve">Lešení pomocné pracovní pro objekty pozemních staveb  pro zatížení do 150 kg/m2, o výšce lešeňové podlahy do 1,9 m</t>
  </si>
  <si>
    <t>1936104194</t>
  </si>
  <si>
    <t>7511296R</t>
  </si>
  <si>
    <t>Demontáž stávající jednotky SKJ 80 VT</t>
  </si>
  <si>
    <t>751123859</t>
  </si>
  <si>
    <t>Demontáž ventilátoru radiálního středotlakého čtyřhranné potrubí, průřezu přes 0,700 do 1,050 m2</t>
  </si>
  <si>
    <t>1465524306</t>
  </si>
  <si>
    <t>751511802</t>
  </si>
  <si>
    <t>Demontáž potrubí plechového skupiny I čtyřhranného s přírubou nebo bez příruby tloušťky plechu 0,6 mm, průřezu přes 0,07 do 0,13 m2</t>
  </si>
  <si>
    <t>-515326308</t>
  </si>
  <si>
    <t xml:space="preserve">Poznámka k položce:
MATERIÁL POZINKOVANÝ PLECH;  ČTYŘHRANNÉ POTRUBÍ SKUPINY I. DO OBVODU 1050 10% TVAROVEK, MATERIÁL POZINKOVANÝ PLECH</t>
  </si>
  <si>
    <t>751511803</t>
  </si>
  <si>
    <t>Demontáž potrubí plechového skupiny I čtyřhranného s přírubou nebo bez příruby tloušťky plechu 0,6 mm, průřezu přes 0,13 m2</t>
  </si>
  <si>
    <t>-1114236052</t>
  </si>
  <si>
    <t xml:space="preserve">Poznámka k položce:
MATERIÁL POZINKOVANÝ PLECH;  ČTYŘHRANNÉ POTRUBÍ SKUPINY I. DO OBVODU 1500 10% TVAROVEK, MATERIÁL POZINKOVANÝ PLECH</t>
  </si>
  <si>
    <t>751511806</t>
  </si>
  <si>
    <t>Demontáž potrubí plechového skupiny I čtyřhranného s přírubou nebo bez příruby tloušťky plechu 0,8 mm, průřezu přes 0,28 do 0,50 m2</t>
  </si>
  <si>
    <t>-59125747</t>
  </si>
  <si>
    <t xml:space="preserve">Poznámka k položce:
MATERIÁL POZINKOVANÝ PLECH;  ČTYŘHRANNÉ POTRUBÍ SKUPINY I. DO OBVODU 2630 20% TVAROVEK, MATERIÁL POZINKOVANÝ PLECH</t>
  </si>
  <si>
    <t>751511807</t>
  </si>
  <si>
    <t>Demontáž potrubí plechového skupiny I čtyřhranného s přírubou nebo bez příruby tloušťky plechu 0,8 mm, průřezu přes 0,50 do 1,13 m2</t>
  </si>
  <si>
    <t>-1023822768</t>
  </si>
  <si>
    <t xml:space="preserve">Poznámka k položce:
MATERIÁL POZINKOVANÝ PLECH;  ČTYŘHRANNÉ POTRUBÍ SKUPINY I. DO OBVODU 3500 20% TVAROVEK, MATERIÁL POZINKOVANÝ PLECH</t>
  </si>
  <si>
    <t>885299888</t>
  </si>
  <si>
    <t>-1084249257</t>
  </si>
  <si>
    <t>-1395974058</t>
  </si>
  <si>
    <t>3,251*24 'Přepočtené koeficientem množství</t>
  </si>
  <si>
    <t>Poplatek za uložení ocelového odpadu do sběrných surovin</t>
  </si>
  <si>
    <t>1969876611</t>
  </si>
  <si>
    <t>" celkem" 3,251</t>
  </si>
  <si>
    <t>" jednotka SKJ" -1,5</t>
  </si>
  <si>
    <t>997013831R</t>
  </si>
  <si>
    <t>619846377</t>
  </si>
  <si>
    <t>Poznámka k položce:
EKOlogická likvidace</t>
  </si>
  <si>
    <t>" ekologická likvidace"</t>
  </si>
  <si>
    <t>" jednotka SKJ" 1,5</t>
  </si>
  <si>
    <t>998017002</t>
  </si>
  <si>
    <t xml:space="preserve">Přesun hmot pro budovy občanské výstavby, bydlení, výrobu a služby  s omezením mechanizace vodorovná dopravní vzdálenost do 100 m pro budovy s jakoukoliv nosnou konstrukcí výšky přes 6 do 12 m</t>
  </si>
  <si>
    <t>1944386796</t>
  </si>
  <si>
    <t>713411141</t>
  </si>
  <si>
    <t xml:space="preserve">Montáž izolace tepelné potrubí a ohybů pásy nebo rohožemi  s povrchovou úpravou hliníkovou fólií připevněnými samolepící hliníkovou páskou potrubí jednovrstvá</t>
  </si>
  <si>
    <t>1184146544</t>
  </si>
  <si>
    <t>" tl 40mm" 360</t>
  </si>
  <si>
    <t>" tl 60mm" 82</t>
  </si>
  <si>
    <t>63151671</t>
  </si>
  <si>
    <t>rohož izolační lamelová s jednostrannou Al fólií 55 kg/m3 tl.40 mm</t>
  </si>
  <si>
    <t>1714642116</t>
  </si>
  <si>
    <t>360*1,02 'Přepočtené koeficientem množství</t>
  </si>
  <si>
    <t>63151672</t>
  </si>
  <si>
    <t>rohož izolační lamelová s jednostrannou Al fólií 55 kg/m3 tl.60 mm</t>
  </si>
  <si>
    <t>-1034520117</t>
  </si>
  <si>
    <t>82*1,02 'Přepočtené koeficientem množství</t>
  </si>
  <si>
    <t>-501757629</t>
  </si>
  <si>
    <t>" tl 40mm" 335</t>
  </si>
  <si>
    <t>" tl 60mm" 68</t>
  </si>
  <si>
    <t>472359787</t>
  </si>
  <si>
    <t>335*1,02 'Přepočtené koeficientem množství</t>
  </si>
  <si>
    <t>-2068060982</t>
  </si>
  <si>
    <t>68*1,02 'Přepočtené koeficientem množství</t>
  </si>
  <si>
    <t>726404824</t>
  </si>
  <si>
    <t>751</t>
  </si>
  <si>
    <t>Pol42</t>
  </si>
  <si>
    <t xml:space="preserve">D+M VZT JEDNOTKA  DV 6900-B2, podrobná specifikace v PD</t>
  </si>
  <si>
    <t>Pol43</t>
  </si>
  <si>
    <t xml:space="preserve">D+M VZT JEDNOTKA  DV 6900-B, podrobná specifikace v PD</t>
  </si>
  <si>
    <t>751344121</t>
  </si>
  <si>
    <t xml:space="preserve">Montáž tlumičů  hluku pro čtyřhranné potrubí, průřezu do 0,150 m2</t>
  </si>
  <si>
    <t>835432989</t>
  </si>
  <si>
    <t>Pol44</t>
  </si>
  <si>
    <t xml:space="preserve">TLUMÍCÍ VLOŽKA  TPM 003/96, 1119x491-150</t>
  </si>
  <si>
    <t>-1577973372</t>
  </si>
  <si>
    <t>Poznámka k položce:
podrobná specifikace v PD</t>
  </si>
  <si>
    <t>751377048</t>
  </si>
  <si>
    <t xml:space="preserve">Montáž odsávacích stropů, zákrytů  odsávacího zákrytu (digestoř) průmyslového závěsného, průřezu přes 8,5 m2</t>
  </si>
  <si>
    <t>-1408673382</t>
  </si>
  <si>
    <t>Pol45</t>
  </si>
  <si>
    <t>ODSÁVACÍ ZÁKRYT 2000X1250X465/355X355</t>
  </si>
  <si>
    <t>-209406324</t>
  </si>
  <si>
    <t>686233398</t>
  </si>
  <si>
    <t>Pol46</t>
  </si>
  <si>
    <t xml:space="preserve">ODSÁVACÍ ZÁKRYT  2000X1250X465/315X315</t>
  </si>
  <si>
    <t>1347183307</t>
  </si>
  <si>
    <t>751377001</t>
  </si>
  <si>
    <t xml:space="preserve">Montáž odsávacích stropů, zákrytů  odsávacího stropu</t>
  </si>
  <si>
    <t>320427035</t>
  </si>
  <si>
    <t>" výdej" 44</t>
  </si>
  <si>
    <t>Pol47</t>
  </si>
  <si>
    <t>VĚTRACÍ STROP TYP TPV 44 M2-VÝDEJ</t>
  </si>
  <si>
    <t>278757529</t>
  </si>
  <si>
    <t>-1999187277</t>
  </si>
  <si>
    <t>" varna" 62</t>
  </si>
  <si>
    <t>Pol48</t>
  </si>
  <si>
    <t>VĚTRACÍ STROP TYP TPV 62 M2-VARNA</t>
  </si>
  <si>
    <t>-1165967228</t>
  </si>
  <si>
    <t>751398053</t>
  </si>
  <si>
    <t xml:space="preserve">Montáž ostatních zařízení  protidešťové žaluzie nebo žaluziové klapky na čtyřhranné potrubí, průřezu přes 0,300 do 0,450 m2</t>
  </si>
  <si>
    <t>916303154</t>
  </si>
  <si>
    <t>Pol49</t>
  </si>
  <si>
    <t xml:space="preserve">REGULAČNÍ KLAPKA  TPM 009/00.01, 1120x400</t>
  </si>
  <si>
    <t>-1704269011</t>
  </si>
  <si>
    <t>751398056</t>
  </si>
  <si>
    <t xml:space="preserve">Montáž ostatních zařízení  protidešťové žaluzie nebo žaluziové klapky na čtyřhranné potrubí, průřezu přes 0,750 m2</t>
  </si>
  <si>
    <t>560640769</t>
  </si>
  <si>
    <t>Pol50</t>
  </si>
  <si>
    <t xml:space="preserve">REGULAČNÍ KLAPKA   TPM 009/00.57, RKM 1400x800</t>
  </si>
  <si>
    <t>-832952853</t>
  </si>
  <si>
    <t>751398052</t>
  </si>
  <si>
    <t xml:space="preserve">Montáž ostatních zařízení  protidešťové žaluzie nebo žaluziové klapky na čtyřhranné potrubí, průřezu přes 0,150 do 0,300 m2</t>
  </si>
  <si>
    <t>266978366</t>
  </si>
  <si>
    <t>Pol51</t>
  </si>
  <si>
    <t xml:space="preserve">REGULAČNÍ KLAPKA  TPM 009/00.01, 710x400</t>
  </si>
  <si>
    <t>-1600126257</t>
  </si>
  <si>
    <t>751398054</t>
  </si>
  <si>
    <t xml:space="preserve">Montáž ostatních zařízení  protidešťové žaluzie nebo žaluziové klapky na čtyřhranné potrubí, průřezu přes 0,450 do 0,600 m2</t>
  </si>
  <si>
    <t>-386702697</t>
  </si>
  <si>
    <t>Pol52</t>
  </si>
  <si>
    <t xml:space="preserve">REGULAČNÍ KLAPKA   TPM 009/00.57, RKM 1250x400</t>
  </si>
  <si>
    <t>915066343</t>
  </si>
  <si>
    <t>120970358</t>
  </si>
  <si>
    <t>Pol53</t>
  </si>
  <si>
    <t xml:space="preserve">REGULAČNÍ KLAPKA   TPM 009/00.57, RKM 500x400</t>
  </si>
  <si>
    <t>274802245</t>
  </si>
  <si>
    <t>751398051</t>
  </si>
  <si>
    <t xml:space="preserve">Montáž ostatních zařízení  protidešťové žaluzie nebo žaluziové klapky na čtyřhranné potrubí, průřezu do 0,150 m2</t>
  </si>
  <si>
    <t>981813615</t>
  </si>
  <si>
    <t>2+1</t>
  </si>
  <si>
    <t>Pol54</t>
  </si>
  <si>
    <t xml:space="preserve">REGULAČNÍ KLAPKA  TPM 009/00.01, RKM 315x315</t>
  </si>
  <si>
    <t>-2034405858</t>
  </si>
  <si>
    <t>Pol55</t>
  </si>
  <si>
    <t xml:space="preserve">REGULAČNÍ KLAPKA   TPM 009/00.57, 355x355</t>
  </si>
  <si>
    <t>-1276903676</t>
  </si>
  <si>
    <t>751311326</t>
  </si>
  <si>
    <t xml:space="preserve">Montáž vyústí  textilní půlkruhové, průměru přes 1000 do 1200 mm</t>
  </si>
  <si>
    <t>-300761811</t>
  </si>
  <si>
    <t>2*10,5</t>
  </si>
  <si>
    <t>Pol56</t>
  </si>
  <si>
    <t xml:space="preserve">TEXTILNÍ VYÚSTKA PŮLKRUHOVÁ, PMS,, /vyústka s páskem po celé délce uchycený do Al profilů instalované přímo na strop/, </t>
  </si>
  <si>
    <t>-1766956660</t>
  </si>
  <si>
    <t>Poznámka k položce:
viz příloha k TZ</t>
  </si>
  <si>
    <t>751398043</t>
  </si>
  <si>
    <t xml:space="preserve">Montáž ostatních zařízení  protidešťové žaluzie nebo žaluziové klapky na kruhové potrubí, průměru přes 400 do 500 mm</t>
  </si>
  <si>
    <t>734693947</t>
  </si>
  <si>
    <t>Pol57</t>
  </si>
  <si>
    <t>REGULAČNÍ KLAPKA TPM 030/03.01 RUČNÍ, RKKM 500 přírubová</t>
  </si>
  <si>
    <t>-1392677481</t>
  </si>
  <si>
    <t>Pol58</t>
  </si>
  <si>
    <t>D+M VENTIDUCT-SPIRO S DÝZAMI NAPŘÍKLAD: VSR 500 270 2000</t>
  </si>
  <si>
    <t>751344115</t>
  </si>
  <si>
    <t xml:space="preserve">Montáž tlumičů  hluku pro kruhové potrubí, průměru přes 400 do 500 mm</t>
  </si>
  <si>
    <t>1638172235</t>
  </si>
  <si>
    <t>Pol59</t>
  </si>
  <si>
    <t>TLUMIČ HLUKU TYP DLD 1400 1000 1500 10 22</t>
  </si>
  <si>
    <t>2083495797</t>
  </si>
  <si>
    <t>-624067685</t>
  </si>
  <si>
    <t>Pol60</t>
  </si>
  <si>
    <t>TLUMIČ HLUKU TYP DLD 1400 1000 1250 10 22</t>
  </si>
  <si>
    <t>996138845</t>
  </si>
  <si>
    <t>297938429</t>
  </si>
  <si>
    <t>Pol61</t>
  </si>
  <si>
    <t xml:space="preserve">REGULAČNÍ KLAPKA  TPM 009/00.01, RKM 1000x500</t>
  </si>
  <si>
    <t>1381934403</t>
  </si>
  <si>
    <t>751398041</t>
  </si>
  <si>
    <t xml:space="preserve">Montáž ostatních zařízení  protidešťové žaluzie nebo žaluziové klapky na kruhové potrubí, průměru do 300 mm</t>
  </si>
  <si>
    <t>2060466448</t>
  </si>
  <si>
    <t>2+3</t>
  </si>
  <si>
    <t>Pol62</t>
  </si>
  <si>
    <t>VYÚSTKA PRO KRUHOVÉ POTRUBÍ, TPM 034/04, VNKM 2-225x125/R2</t>
  </si>
  <si>
    <t>-676484934</t>
  </si>
  <si>
    <t>Poznámka k položce:
 podrobná specifikace v PD</t>
  </si>
  <si>
    <t>Pol63</t>
  </si>
  <si>
    <t>VYÚSTKA PRO KRUHOVÉ POTRUBÍ, TPM 034/04, VNKM 2-525x125/R2</t>
  </si>
  <si>
    <t>1974163708</t>
  </si>
  <si>
    <t>751398044</t>
  </si>
  <si>
    <t xml:space="preserve">Montáž ostatních zařízení  protidešťové žaluzie nebo žaluziové klapky na kruhové potrubí, průměru přes 500 do 600 mm</t>
  </si>
  <si>
    <t>-412974068</t>
  </si>
  <si>
    <t>5+1</t>
  </si>
  <si>
    <t>Pol64</t>
  </si>
  <si>
    <t>VYÚSTKA PRO KRUHOVÉ POTRUBÍ, TPM 034/04, VNKM 2-1225x125/R2</t>
  </si>
  <si>
    <t>-1820877843</t>
  </si>
  <si>
    <t>Pol65</t>
  </si>
  <si>
    <t>VYÚSTKA PRO KRUHOVÉ POTRUBÍ, TPM 034/04, VNKM 2-1225x85/R2</t>
  </si>
  <si>
    <t>-841702558</t>
  </si>
  <si>
    <t>-122535895</t>
  </si>
  <si>
    <t>1+1</t>
  </si>
  <si>
    <t>Pol66</t>
  </si>
  <si>
    <t>VYÚSTKA PRO KRUHOVÉ POTRUBÍ, TPM 034/04, VNKM 2-1225x85/R1</t>
  </si>
  <si>
    <t>60545288</t>
  </si>
  <si>
    <t>Pol67</t>
  </si>
  <si>
    <t>969958723</t>
  </si>
  <si>
    <t>Pol68</t>
  </si>
  <si>
    <t>D+M POŽÁRNÍ KLAPKA, PKTM-90 1400x1000 TPM 018/01 .40</t>
  </si>
  <si>
    <t>-1043148807</t>
  </si>
  <si>
    <t>Pol69</t>
  </si>
  <si>
    <t xml:space="preserve">KULISOVÝ TLUMIČ HLUKU, s děrovaným plechem, hygienické provedení  GKDH 100x990x1000.3 s náběhem i s výběhem</t>
  </si>
  <si>
    <t>-151575254</t>
  </si>
  <si>
    <t>751398025</t>
  </si>
  <si>
    <t xml:space="preserve">Montáž ostatních zařízení  větrací mřížky stěnové, průřezu přes 0,200 m2</t>
  </si>
  <si>
    <t>-848306069</t>
  </si>
  <si>
    <t>Pol70</t>
  </si>
  <si>
    <t>KRYCÍ MŘÍŽKA TPM 002/96.20, 1250x1000</t>
  </si>
  <si>
    <t>836147365</t>
  </si>
  <si>
    <t>-1290523097</t>
  </si>
  <si>
    <t>Pol71</t>
  </si>
  <si>
    <t>TLUMIČ HLUKU TYP BDLD 1250 1000 150 150 30 10</t>
  </si>
  <si>
    <t>805513540</t>
  </si>
  <si>
    <t>751122012</t>
  </si>
  <si>
    <t xml:space="preserve">Montáž ventilátoru radiálního nízkotlakého  nástěnného základního, průměru přes 100 do 200 mm</t>
  </si>
  <si>
    <t>7602294</t>
  </si>
  <si>
    <t>Pol74</t>
  </si>
  <si>
    <t xml:space="preserve">MALÝ RADIÁLNÍ VENTILÁTOR, EB 100 S  IP44 malý radiál.vent.</t>
  </si>
  <si>
    <t>-816322934</t>
  </si>
  <si>
    <t>751514535</t>
  </si>
  <si>
    <t xml:space="preserve">Montáž spojky do plechového potrubí  vnitřní, vnější kruhové bez příruby, průměru do 100 mm</t>
  </si>
  <si>
    <t>-1296422204</t>
  </si>
  <si>
    <t>Pol75</t>
  </si>
  <si>
    <t xml:space="preserve">RYCHLOUPÍNACÍ SPONA, VBM 100  rychloup.spona</t>
  </si>
  <si>
    <t>1273721712</t>
  </si>
  <si>
    <t>751514775</t>
  </si>
  <si>
    <t xml:space="preserve">Montáž protidešťové stříšky nebo výfukové hlavice do plechového potrubí  kruhové bez příruby, průměru do 100 mm</t>
  </si>
  <si>
    <t>-995960267</t>
  </si>
  <si>
    <t>Pol76</t>
  </si>
  <si>
    <t xml:space="preserve">VÝFUKOVÁ HLAVICE, VH 100  výfuková hlavice</t>
  </si>
  <si>
    <t>1500721349</t>
  </si>
  <si>
    <t>751398034</t>
  </si>
  <si>
    <t xml:space="preserve">Montáž ostatních zařízení  ventilační mřížky do dveří nebo desek, průřezu přes 0,150 do 0,200 m2</t>
  </si>
  <si>
    <t>653624605</t>
  </si>
  <si>
    <t>Pol77</t>
  </si>
  <si>
    <t xml:space="preserve">DVEROVÉ MRIEŽKY,  nepriezorové, DMNJ-525x325-UR</t>
  </si>
  <si>
    <t>-1344773747</t>
  </si>
  <si>
    <t>751621111</t>
  </si>
  <si>
    <t>Montáž vytápěcí a větrací přívodní jednotky s ohřevem plynovým, elektrickým nebo vodním nástěnné s výměnou vzduchu do 7 000 m3/h</t>
  </si>
  <si>
    <t>1355239659</t>
  </si>
  <si>
    <t xml:space="preserve">Poznámka k souboru cen:_x000d_
1. V cenách nejsou započteny náklady na zapojení. </t>
  </si>
  <si>
    <t>Pol78</t>
  </si>
  <si>
    <t xml:space="preserve">MALÁ PŘÍVODNÍ JEDNOTKA S ELEKTRICKÝM OHŘEVEM, EV-FLAT </t>
  </si>
  <si>
    <t>1891944466</t>
  </si>
  <si>
    <t>-1259655500</t>
  </si>
  <si>
    <t>1035270472</t>
  </si>
  <si>
    <t>-1741848807</t>
  </si>
  <si>
    <t>Pol79</t>
  </si>
  <si>
    <t xml:space="preserve">PROTIDEŠŤOVÁ STŘÍŠKA, RH 100  protidešťová stříška na spiro</t>
  </si>
  <si>
    <t>-76910898</t>
  </si>
  <si>
    <t>751344111</t>
  </si>
  <si>
    <t xml:space="preserve">Montáž tlumičů  hluku pro kruhové potrubí, průměru do 100 mm</t>
  </si>
  <si>
    <t>-1376719850</t>
  </si>
  <si>
    <t>Pol80</t>
  </si>
  <si>
    <t xml:space="preserve">TLUMIČ HLUKU, MAA 100/600 ED  tlumič hluku</t>
  </si>
  <si>
    <t>1377495783</t>
  </si>
  <si>
    <t>751322211</t>
  </si>
  <si>
    <t xml:space="preserve">Montáž talířových ventilů, anemostatů, dýz  dýzy kruhové, průměru do 100 mm</t>
  </si>
  <si>
    <t>235205517</t>
  </si>
  <si>
    <t>Pol81</t>
  </si>
  <si>
    <t>DÝZA S DALEKÝM DOSAHEM , DDM II TPM072/08, DDM II 100 / N nastavitelná</t>
  </si>
  <si>
    <t>948477655</t>
  </si>
  <si>
    <t>751111012</t>
  </si>
  <si>
    <t xml:space="preserve">Montáž ventilátoru axiálního nízkotlakého  nástěnného základního, průměru přes 100 do 200 mm</t>
  </si>
  <si>
    <t>1042360767</t>
  </si>
  <si>
    <t>Pol82</t>
  </si>
  <si>
    <t>MALÝ AXIÁLNÍ VENTILÁTOR IP 45, 200 CZ IP45 tichý malý ax.vent.</t>
  </si>
  <si>
    <t>477798638</t>
  </si>
  <si>
    <t>751514536</t>
  </si>
  <si>
    <t xml:space="preserve">Montáž spojky do plechového potrubí  vnitřní, vnější kruhové bez příruby, průměru přes 100 do 200 mm</t>
  </si>
  <si>
    <t>451375970</t>
  </si>
  <si>
    <t>Pol83</t>
  </si>
  <si>
    <t xml:space="preserve">RYCHLOUPÍNACÍ SPONA, VBM 125  rychloup.spona</t>
  </si>
  <si>
    <t>-501531614</t>
  </si>
  <si>
    <t>751514776</t>
  </si>
  <si>
    <t xml:space="preserve">Montáž protidešťové stříšky nebo výfukové hlavice do plechového potrubí  kruhové bez příruby, průměru přes 100 do 200 mm</t>
  </si>
  <si>
    <t>1297418815</t>
  </si>
  <si>
    <t>Pol84</t>
  </si>
  <si>
    <t xml:space="preserve">VÝFUKOVÁ HLAVICE, VH 125  výfuková hlavice</t>
  </si>
  <si>
    <t>528791545</t>
  </si>
  <si>
    <t>-647612898</t>
  </si>
  <si>
    <t>Pol85</t>
  </si>
  <si>
    <t xml:space="preserve">MALÝ AXIÁLNÍ VENTILÁTOR , EDM 100 TZ  IP44 malý ax.vent.</t>
  </si>
  <si>
    <t>1859294296</t>
  </si>
  <si>
    <t xml:space="preserve">Poznámka k položce:
podrobná specifikace v PD
</t>
  </si>
  <si>
    <t>-2071917143</t>
  </si>
  <si>
    <t>-1583781751</t>
  </si>
  <si>
    <t>-102203696</t>
  </si>
  <si>
    <t>1826199402</t>
  </si>
  <si>
    <t>751122013</t>
  </si>
  <si>
    <t xml:space="preserve">Montáž ventilátoru radiálního nízkotlakého  nástěnného základního, průměru přes 200 do 300 mm</t>
  </si>
  <si>
    <t>-230462116</t>
  </si>
  <si>
    <t>Pol86</t>
  </si>
  <si>
    <t>MALÝ RADIÁLNÍ VENTILÁTOR IP44, EBB 175 T IP44 malý radiální ventilátor</t>
  </si>
  <si>
    <t>2086423711</t>
  </si>
  <si>
    <t>255747915</t>
  </si>
  <si>
    <t>801701556</t>
  </si>
  <si>
    <t>1524261321</t>
  </si>
  <si>
    <t>-906319267</t>
  </si>
  <si>
    <t>751398032</t>
  </si>
  <si>
    <t xml:space="preserve">Montáž ostatních zařízení  ventilační mřížky do dveří nebo desek, průřezu přes 0,04 do 0,100 m2</t>
  </si>
  <si>
    <t>-1326486755</t>
  </si>
  <si>
    <t>Pol87</t>
  </si>
  <si>
    <t>DVEŘNÍ MŘÍŽKY, nepriezorové, DMNO-325x125</t>
  </si>
  <si>
    <t>-359902680</t>
  </si>
  <si>
    <t>751133012</t>
  </si>
  <si>
    <t>Montáž ventilátoru diagonálního nízkotlakého potrubního nevýbušného, průměru přes 100 do 200 mm</t>
  </si>
  <si>
    <t>-352098980</t>
  </si>
  <si>
    <t>Pol88</t>
  </si>
  <si>
    <t xml:space="preserve">DIAGONÁLNÍ VENTILÁTOR DO KRUHOVÉHO POTRUBÍ IP44, TD 350/125   IP44 dvouotáčkový ventilátor</t>
  </si>
  <si>
    <t>1984396016</t>
  </si>
  <si>
    <t>741372012R</t>
  </si>
  <si>
    <t>Montáž nástěnného čidla</t>
  </si>
  <si>
    <t>1826940945</t>
  </si>
  <si>
    <t>Pol89</t>
  </si>
  <si>
    <t xml:space="preserve">TERMOSTATY, ČIDLA A , PŘÍSLUŠENSTVÍ, HIG 2  hygrostat</t>
  </si>
  <si>
    <t>-508305616</t>
  </si>
  <si>
    <t>1804647864</t>
  </si>
  <si>
    <t>-1646494555</t>
  </si>
  <si>
    <t>751344112</t>
  </si>
  <si>
    <t xml:space="preserve">Montáž tlumičů  hluku pro kruhové potrubí, průměru přes 100 do 200 mm</t>
  </si>
  <si>
    <t>-770054193</t>
  </si>
  <si>
    <t>Pol90</t>
  </si>
  <si>
    <t xml:space="preserve">TLUMIČ HLUKU, MAA 125/600 ED  tlumič hluku</t>
  </si>
  <si>
    <t>1475810514</t>
  </si>
  <si>
    <t xml:space="preserve">Poznámka k položce:
podrobná specifikace v PD </t>
  </si>
  <si>
    <t>-787711362</t>
  </si>
  <si>
    <t>1996933553</t>
  </si>
  <si>
    <t>751322012</t>
  </si>
  <si>
    <t xml:space="preserve">Montáž talířových ventilů, anemostatů, dýz  talířového ventilu, průměru přes 100 do 200 mm</t>
  </si>
  <si>
    <t>18392193</t>
  </si>
  <si>
    <t>Pol91</t>
  </si>
  <si>
    <t xml:space="preserve">PLASTOVÝ TALÍŘOVÝ VENTIL, ODVODNÍ, VEF 125  tal.vent.plast.odvod</t>
  </si>
  <si>
    <t>-1810109865</t>
  </si>
  <si>
    <t>1867833128</t>
  </si>
  <si>
    <t>Pol92</t>
  </si>
  <si>
    <t>DIAGONÁLNÍ VENTILÁTOR DO KRUHOVÉHO POTRUBÍ IP44, TD 350/125 IP44 ventilátor se stejnosměrným motorem</t>
  </si>
  <si>
    <t>656249077</t>
  </si>
  <si>
    <t>1965384684</t>
  </si>
  <si>
    <t>1488402062</t>
  </si>
  <si>
    <t>1151580357</t>
  </si>
  <si>
    <t>Pol93</t>
  </si>
  <si>
    <t>969796396</t>
  </si>
  <si>
    <t>-1071135206</t>
  </si>
  <si>
    <t>Pol94</t>
  </si>
  <si>
    <t xml:space="preserve">TLUMIČ HLUKU, MAA 160/600 ED  tlumič hluku</t>
  </si>
  <si>
    <t>1782972383</t>
  </si>
  <si>
    <t>703623319</t>
  </si>
  <si>
    <t>Pol95</t>
  </si>
  <si>
    <t xml:space="preserve">VÝFUKOVÁ HLAVICE, VH 160  výfuková hlavice</t>
  </si>
  <si>
    <t>986186455</t>
  </si>
  <si>
    <t>751322011</t>
  </si>
  <si>
    <t xml:space="preserve">Montáž talířových ventilů, anemostatů, dýz  talířového ventilu, průměru do 100 mm</t>
  </si>
  <si>
    <t>-272987735</t>
  </si>
  <si>
    <t>Pol96</t>
  </si>
  <si>
    <t xml:space="preserve">PLASTOVÝ TALÍŘOVÝ VENTIL, ODVODNÍ, VEF 100  tal.vent.plast.odvod</t>
  </si>
  <si>
    <t>1017592359</t>
  </si>
  <si>
    <t>-834188954</t>
  </si>
  <si>
    <t>Pol97</t>
  </si>
  <si>
    <t xml:space="preserve">PLASTOVÝ TALÍŘOVÝ VENTIL, ODVODNÍ, VEF 160  tal.vent.plast.odvod</t>
  </si>
  <si>
    <t>24228660</t>
  </si>
  <si>
    <t>-2036503786</t>
  </si>
  <si>
    <t>-147018526</t>
  </si>
  <si>
    <t>751398033</t>
  </si>
  <si>
    <t xml:space="preserve">Montáž ostatních zařízení  ventilační mřížky do dveří nebo desek, průřezu přes 0,100 do 0,150 m2</t>
  </si>
  <si>
    <t>25764539</t>
  </si>
  <si>
    <t>Pol98</t>
  </si>
  <si>
    <t>DVEŘNÍ MŘÍŽKY, nepriezorové, DMNJ-525x325</t>
  </si>
  <si>
    <t>-1684514243</t>
  </si>
  <si>
    <t>751111233</t>
  </si>
  <si>
    <t xml:space="preserve">Montáž ventilátoru axiálního nízkotlakého  střešního kyselinovzdorného, průměru přes 300 do 400 mm</t>
  </si>
  <si>
    <t>-1732684193</t>
  </si>
  <si>
    <t>Pol99</t>
  </si>
  <si>
    <t>STŘEŠNÍ VENTILÁTOR AXIÁLNÍ PRO ODVOD A PŘÍVOD, HCTT/4-400 B IP65, axiální ventilátor střešní - odvod</t>
  </si>
  <si>
    <t>-532273261</t>
  </si>
  <si>
    <t>-803401662</t>
  </si>
  <si>
    <t>Pol100</t>
  </si>
  <si>
    <t>TERMOSTATY, ČIDLA A , PŘÍSLUŠENSTVÍ, RTR 6721 term.prost.bim. 5-30°C</t>
  </si>
  <si>
    <t>-1030016705</t>
  </si>
  <si>
    <t>751398062R</t>
  </si>
  <si>
    <t xml:space="preserve">Montáž ostatních zařízení  podstavce pod ventilátor na rovné střechy, průřezu přes 0,300 do 0,800 m2</t>
  </si>
  <si>
    <t>-1449947722</t>
  </si>
  <si>
    <t>Pol101</t>
  </si>
  <si>
    <t xml:space="preserve">PODSTAVEC, JBS 630  BR podstavec pod ventilátor</t>
  </si>
  <si>
    <t>249119499</t>
  </si>
  <si>
    <t>-1846197833</t>
  </si>
  <si>
    <t>Pol102</t>
  </si>
  <si>
    <t xml:space="preserve">PROTIDEŠŤOVÁ ŽALUZIE POZINK, TWG 355  protidešť.žaluzie</t>
  </si>
  <si>
    <t>Pol103</t>
  </si>
  <si>
    <t xml:space="preserve">D+M ŽALUZIOVÁ KLAPKA PLASTOVÁ, ELEKTRICKY OVLÁDANÁ, PAR 355 W  žaluz.klapka el.</t>
  </si>
  <si>
    <t>751514741R</t>
  </si>
  <si>
    <t xml:space="preserve">Montáž protidešťové stříšky nebo výfukové hlavice do plechového potrubí  čtyřhranné bez příruby, průřezu přes 0,350 do 0,420 m2</t>
  </si>
  <si>
    <t>1849531327</t>
  </si>
  <si>
    <t>Pol104</t>
  </si>
  <si>
    <t xml:space="preserve">HLAVICE ČTYŘHRANNÁ VÝFUKOVÁ  630 x 630 TT 48-12-2000</t>
  </si>
  <si>
    <t>1863767665</t>
  </si>
  <si>
    <t>751511062</t>
  </si>
  <si>
    <t xml:space="preserve">Montáž potrubí plechového skupiny I  čtyřhranného bez příruby tloušťky plechu 0,6 mm, průřezu přes 0,01 do 0,03 m2</t>
  </si>
  <si>
    <t>-2007007833</t>
  </si>
  <si>
    <t>Pol105</t>
  </si>
  <si>
    <t>ČTYŘHRANNÉ POTRUBÍ SKUPINY I., MATERIÁL POZINKOVANÝ PLECH do obvodu 1890 rovné</t>
  </si>
  <si>
    <t>bm</t>
  </si>
  <si>
    <t>-2096100747</t>
  </si>
  <si>
    <t>751511064</t>
  </si>
  <si>
    <t xml:space="preserve">Montáž potrubí plechového skupiny I  čtyřhranného bez příruby tloušťky plechu 0,6 mm, průřezu přes 0,07 do 0,13 m2</t>
  </si>
  <si>
    <t>-1471414364</t>
  </si>
  <si>
    <t>Pol106</t>
  </si>
  <si>
    <t>ČTYŘHRANNÉ POTRUBÍ SKUPINY I., MATERIÁL POZINKOVANÝ PLECH do obvodu 2630 20% tvarovek</t>
  </si>
  <si>
    <t>-2129093166</t>
  </si>
  <si>
    <t>751511082</t>
  </si>
  <si>
    <t xml:space="preserve">Montáž potrubí plechového skupiny I  čtyřhranného bez příruby tloušťky plechu 0,8 mm, průřezu přes 0,13 do 0,28 m2</t>
  </si>
  <si>
    <t>-719046334</t>
  </si>
  <si>
    <t>Pol107</t>
  </si>
  <si>
    <t>ČTYŘHRANNÉ POTRUBÍ SKUPINY I., MATERIÁL POZINKOVANÝ PLECH do obvodu 3500 30% tvarovek</t>
  </si>
  <si>
    <t>919632573</t>
  </si>
  <si>
    <t>751511085</t>
  </si>
  <si>
    <t xml:space="preserve">Montáž potrubí plechového skupiny I  čtyřhranného bez příruby tloušťky plechu 0,8 mm, průřezu přes 0,79 do 1,13 m2</t>
  </si>
  <si>
    <t>822958499</t>
  </si>
  <si>
    <t>Pol108</t>
  </si>
  <si>
    <t>ČTYŘHRANNÉ POTRUBÍ SKUPINY I., MATERIÁL POZINKOVANÝ PLECH do obvodu 4000 70% tvarovek</t>
  </si>
  <si>
    <t>-1646883970</t>
  </si>
  <si>
    <t>751511086</t>
  </si>
  <si>
    <t xml:space="preserve">Montáž potrubí plechového skupiny I  čtyřhranného bez příruby tloušťky plechu 0,8 mm, průřezu přes 1,13 do 1,54 m2</t>
  </si>
  <si>
    <t>1064280709</t>
  </si>
  <si>
    <t>Pol109</t>
  </si>
  <si>
    <t>ČTYŘHRANNÉ POTRUBÍ SKUPINY I., MATERIÁL POZINKOVANÝ PLECH do obvodu 4460 70% tvarovek</t>
  </si>
  <si>
    <t>789588793</t>
  </si>
  <si>
    <t>751511087</t>
  </si>
  <si>
    <t xml:space="preserve">Montáž potrubí plechového skupiny I  čtyřhranného bez příruby tloušťky plechu 0,8 mm, průřezu přes 1,54 do 2,01 m2</t>
  </si>
  <si>
    <t>-546482294</t>
  </si>
  <si>
    <t>Pol110</t>
  </si>
  <si>
    <t>ČTYŘHRANNÉ POTRUBÍ SKUPINY I., MATERIÁL POZINKOVANÝ PLECH do obvodu 5600 50% tvarovek</t>
  </si>
  <si>
    <t>-1290481445</t>
  </si>
  <si>
    <t>Pol111</t>
  </si>
  <si>
    <t>D+M ČTYŘHRANNÉ POTRUBÍ SKUPINY I., POZINKOVANÝ PLECH - VODOTĚSNÉ do obvodu 1050 100% tvarovek</t>
  </si>
  <si>
    <t>Pol112</t>
  </si>
  <si>
    <t>D+M ČTYŘHRANNÉ POTRUBÍ SKUPINY I., POZINKOVANÝ PLECH - VODOTĚSNÉ do obvodu 1500 70% tvarovek</t>
  </si>
  <si>
    <t>Pol113</t>
  </si>
  <si>
    <t>D+M ČTYŘHRANNÉ POTRUBÍ SKUPINY I., POZINKOVANÝ PLECH - VODOTĚSNÉ do obvodu 1890 40% tvarovek</t>
  </si>
  <si>
    <t>Pol114</t>
  </si>
  <si>
    <t>D+M ČTYŘHRANNÉ POTRUBÍ SKUPINY I., POZINKOVANÝ PLECH - VODOTĚSNÉ do obvodu 2630 30% tvarovek</t>
  </si>
  <si>
    <t>Pol115</t>
  </si>
  <si>
    <t>D+M ČTYŘHRANNÉ POTRUBÍ SKUPINY I., POZINKOVANÝ PLECH - VODOTĚSNÉ do obvodu 3500 40% tvarovek</t>
  </si>
  <si>
    <t>Pol116</t>
  </si>
  <si>
    <t>D+M ČTYŘHRANNÉ POTRUBÍ SKUPINY I., POZINKOVANÝ PLECH - VODOTĚSNÉ do obvodu 4000 60% tvarovek</t>
  </si>
  <si>
    <t>Pol117</t>
  </si>
  <si>
    <t>D+M ČTYŘHRANNÉ POTRUBÍ SKUPINY I., POZINKOVANÝ PLECH - VODOTĚSNÉ do obvodu 4460 60% tvarovek</t>
  </si>
  <si>
    <t>Pol118</t>
  </si>
  <si>
    <t>D+M ČTYŘHRANNÉ POTRUBÍ SKUPINY I., POZINKOVANÝ PLECH - VODOTĚSNÉ do obvodu 5600 60% tvarovek</t>
  </si>
  <si>
    <t>Pol119</t>
  </si>
  <si>
    <t>D+M ZASLEPENÍ ČTYŘHRANNÉ TROUBY, SKUPINY I. Z POZINKOVANÉHO PLECHU VODOTĚSNÉ do obvodu 2630</t>
  </si>
  <si>
    <t>Pol120</t>
  </si>
  <si>
    <t>D+M ZASLEPENÍ ČTYŘHRANNÉ TROUBY, SKUPINY I. Z POZINKOVANÉHO PLECHU VODOTĚSNÉ do obvodu 4460</t>
  </si>
  <si>
    <t>751510041</t>
  </si>
  <si>
    <t xml:space="preserve">Vzduchotechnické potrubí z pozinkovaného plechu  kruhové, trouba spirálně vinutá bez příruby, průměru do 100 mm</t>
  </si>
  <si>
    <t>-730791731</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</si>
  <si>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</si>
  <si>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Poznámka k položce:
do průměru100 10% tvarovek</t>
  </si>
  <si>
    <t>751510042</t>
  </si>
  <si>
    <t xml:space="preserve">Vzduchotechnické potrubí z pozinkovaného plechu  kruhové, trouba spirálně vinutá bez příruby, průměru přes 100 do 200 mm</t>
  </si>
  <si>
    <t>1559128401</t>
  </si>
  <si>
    <t>Poznámka k položce:
do průměru140 20% tvarovek</t>
  </si>
  <si>
    <t>751510042R</t>
  </si>
  <si>
    <t>90716652</t>
  </si>
  <si>
    <t xml:space="preserve">Poznámka k položce:
do průměru200 50% tvarovek
podrobná specifikace v PD </t>
  </si>
  <si>
    <t>751510043R</t>
  </si>
  <si>
    <t xml:space="preserve">Vzduchotechnické potrubí z pozinkovaného plechu  kruhové, trouba spirálně vinutá bez příruby, průměru přes 200 do 300 mm</t>
  </si>
  <si>
    <t>-866185773</t>
  </si>
  <si>
    <t>Poznámka k položce:
do průměru280 80% tvarovek
podrobná specifikace v PD</t>
  </si>
  <si>
    <t>751510044R</t>
  </si>
  <si>
    <t xml:space="preserve">Vzduchotechnické potrubí z pozinkovaného plechu  kruhové, trouba spirálně vinutá bez příruby, průměru přes 300 do 400 mm</t>
  </si>
  <si>
    <t>1549773746</t>
  </si>
  <si>
    <t>Poznámka k položce:
do průměru400 80% tvarovek
podrobná specifikace v PD</t>
  </si>
  <si>
    <t>751510046</t>
  </si>
  <si>
    <t xml:space="preserve">Vzduchotechnické potrubí z pozinkovaného plechu  kruhové, trouba spirálně vinutá bez příruby, průměru přes 500 do 600 mm</t>
  </si>
  <si>
    <t>-2113595085</t>
  </si>
  <si>
    <t xml:space="preserve">Poznámka k položce:
do průměru560 30% tvarovek
</t>
  </si>
  <si>
    <t>Pol127</t>
  </si>
  <si>
    <t>D+M ZASLEPENÍ KRUHOVÉ TROUBY, SPIRO</t>
  </si>
  <si>
    <t xml:space="preserve">Poznámka k položce:
do průměru200
podrobná specifikace v PD </t>
  </si>
  <si>
    <t>998751101</t>
  </si>
  <si>
    <t>Přesun hmot pro vzduchotechniku stanovený z hmotnosti přesunovaného materiálu vodorovná dopravní vzdálenost do 100 m v objektech výšky do 12 m</t>
  </si>
  <si>
    <t>-339764961</t>
  </si>
  <si>
    <t>767995113</t>
  </si>
  <si>
    <t xml:space="preserve">Montáž ostatních atypických zámečnických konstrukcí  hmotnosti přes 10 do 20 kg</t>
  </si>
  <si>
    <t>174536424</t>
  </si>
  <si>
    <t>"ZÁVĚSY, ZÁVĚSNÉ LIŠTY,ZÁVITOVÉ TYČE,ZÁVĚSY,KRUHOVÉ ZÁVĚSY,HMOŽDINKY" 450</t>
  </si>
  <si>
    <t>553970000</t>
  </si>
  <si>
    <t>Atypické kovové výrobky včetne zinkování, podrobná specifikace v PD</t>
  </si>
  <si>
    <t>1152283912</t>
  </si>
  <si>
    <t>Poznámka k položce:
SORTIMENT NA ZHOTOVENÍ, ZÁVĚSŮ A PODPĚR CELKEM, S NÁSLEDNÝM ROZPISEM, JEDNOTLIVÉHO MATERIÁLU, /pouze materiál/</t>
  </si>
  <si>
    <t>1472596288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</si>
  <si>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</si>
  <si>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-1361255368</t>
  </si>
  <si>
    <t>-412465907</t>
  </si>
  <si>
    <t>-880753631</t>
  </si>
  <si>
    <t>328*2 'Přepočtené koeficientem množství</t>
  </si>
  <si>
    <t>-1930199472</t>
  </si>
  <si>
    <t xml:space="preserve">Poznámka k položce:
"Zednické výpomoci 1,60%
z montáže a nátěrů zařízení"
</t>
  </si>
  <si>
    <t>HZS3211</t>
  </si>
  <si>
    <t xml:space="preserve">Hodinové zúčtovací sazby montáží technologických zařízení  na stavebních objektech montér vzduchotechniky a chlazení</t>
  </si>
  <si>
    <t>1037466994</t>
  </si>
  <si>
    <t xml:space="preserve">Poznámka k položce:
" příprava ke koplexnímu
vyzkoušení, oživení
a vyregolování zařízení"
</t>
  </si>
  <si>
    <t>628943147</t>
  </si>
  <si>
    <t xml:space="preserve">Poznámka k položce:
 měření hlučnosti zařízení
</t>
  </si>
  <si>
    <t>HZS3212</t>
  </si>
  <si>
    <t xml:space="preserve">Hodinové zúčtovací sazby montáží technologických zařízení  na stavebních objektech montér vzduchotechniky odborný</t>
  </si>
  <si>
    <t>802416179</t>
  </si>
  <si>
    <t xml:space="preserve">Poznámka k položce:
 komplexní vyzkoušení zařízení
</t>
  </si>
  <si>
    <t>EL - Elektroinstalace</t>
  </si>
  <si>
    <t xml:space="preserve">    741 - Elektroinstalace - silnoproud</t>
  </si>
  <si>
    <t xml:space="preserve">    742 - Elektroinstalace - slaboproud</t>
  </si>
  <si>
    <t>1255584119</t>
  </si>
  <si>
    <t>971033561</t>
  </si>
  <si>
    <t xml:space="preserve">Vybourání otvorů ve zdivu základovém nebo nadzákladovém z cihel, tvárnic, příčkovek  z cihel pálených na maltu vápennou nebo vápenocementovou plochy do 1 m2, tl. do 600 mm</t>
  </si>
  <si>
    <t>-1169912753</t>
  </si>
  <si>
    <t>974082113</t>
  </si>
  <si>
    <t xml:space="preserve">Vysekání rýh pro vodiče  v omítce vápenné nebo vápenocementové stěn, šířky do 50 mm</t>
  </si>
  <si>
    <t>1218015069</t>
  </si>
  <si>
    <t>974082115</t>
  </si>
  <si>
    <t xml:space="preserve">Vysekání rýh pro vodiče  v omítce vápenné nebo vápenocementové stěn, šířky do 100 mm</t>
  </si>
  <si>
    <t>1613204087</t>
  </si>
  <si>
    <t>974082116</t>
  </si>
  <si>
    <t xml:space="preserve">Vysekání rýh pro vodiče  v omítce vápenné nebo vápenocementové stěn, šířky do 150 mm</t>
  </si>
  <si>
    <t>-1582180472</t>
  </si>
  <si>
    <t>-1582545501</t>
  </si>
  <si>
    <t>770314012</t>
  </si>
  <si>
    <t>11,35*50 "Přepočtené koeficientem množství</t>
  </si>
  <si>
    <t>-1200680372</t>
  </si>
  <si>
    <t>998011002</t>
  </si>
  <si>
    <t xml:space="preserve">Přesun hmot pro budovy občanské výstavby, bydlení, výrobu a služby  s nosnou svislou konstrukcí zděnou z cihel, tvárnic nebo kamene vodorovná dopravní vzdálenost do 100 m pro budovy výšky přes 6 do 12 m</t>
  </si>
  <si>
    <t>-1482272451</t>
  </si>
  <si>
    <t>741</t>
  </si>
  <si>
    <t>Elektroinstalace - silnoproud</t>
  </si>
  <si>
    <t>HZS2221</t>
  </si>
  <si>
    <t xml:space="preserve">Hodinové zúčtovací sazby profesí PSV  provádění stavebních instalací elektrikář</t>
  </si>
  <si>
    <t>134148529</t>
  </si>
  <si>
    <t>Poznámka k položce:
Demontáž stávající elektroinstalace</t>
  </si>
  <si>
    <t>741110042</t>
  </si>
  <si>
    <t>Montáž trubek elektroinstalačních s nasunutím nebo našroubováním do krabic plastových ohebných, uložených pevně, vnější Ø přes 23 do 35 mm</t>
  </si>
  <si>
    <t>-170784001</t>
  </si>
  <si>
    <t>345711560</t>
  </si>
  <si>
    <t>trubka elektroinstalační ohebná z PH, D 28,4/34,5 mm</t>
  </si>
  <si>
    <t>1560549201</t>
  </si>
  <si>
    <t>345710920</t>
  </si>
  <si>
    <t>trubka elektroinstalační tuhá z PVC D 17,4/20 mm, délka 3 m</t>
  </si>
  <si>
    <t>1452355979</t>
  </si>
  <si>
    <t>3457109</t>
  </si>
  <si>
    <t xml:space="preserve">Úchytka pevnostěnné trubky </t>
  </si>
  <si>
    <t>R - položka</t>
  </si>
  <si>
    <t>530751201</t>
  </si>
  <si>
    <t>741110043</t>
  </si>
  <si>
    <t>Montáž trubek elektroinstalačních s nasunutím nebo našroubováním do krabic plastových ohebných, uložených pevně, vnější Ø přes 35 mm</t>
  </si>
  <si>
    <t>-1027741341</t>
  </si>
  <si>
    <t>345713500</t>
  </si>
  <si>
    <t>trubka elektroinstalační ohebná dvouplášťová korugovaná D 32/40 mm, HDPE+LDPE</t>
  </si>
  <si>
    <t>-249093803</t>
  </si>
  <si>
    <t>741112001</t>
  </si>
  <si>
    <t>Montáž krabic elektroinstalačních bez napojení na trubky a lišty, demontáže a montáže víčka a přístroje protahovacích nebo odbočných zapuštěných plastových kruhových</t>
  </si>
  <si>
    <t>-960966096</t>
  </si>
  <si>
    <t>345715191</t>
  </si>
  <si>
    <t>krabice univerzální z PH KU 68/71L1</t>
  </si>
  <si>
    <t>-2009371173</t>
  </si>
  <si>
    <t>345715192</t>
  </si>
  <si>
    <t>krabice univerzální z PH KU 68 vč. svorek</t>
  </si>
  <si>
    <t>-1046885567</t>
  </si>
  <si>
    <t>741112003</t>
  </si>
  <si>
    <t>Montáž krabic elektroinstalačních bez napojení na trubky a lišty, demontáže a montáže víčka a přístroje protahovacích nebo odbočných zapuštěných plastových čtyřhranných</t>
  </si>
  <si>
    <t>-1997644614</t>
  </si>
  <si>
    <t>10.622.537</t>
  </si>
  <si>
    <t>KRABICE 8130 HA IP54</t>
  </si>
  <si>
    <t>KS</t>
  </si>
  <si>
    <t>-1010363988</t>
  </si>
  <si>
    <t>20301474</t>
  </si>
  <si>
    <t>KRABICE KSK 100 PO IP66</t>
  </si>
  <si>
    <t>1953524857</t>
  </si>
  <si>
    <t>741120001</t>
  </si>
  <si>
    <t>Montáž vodičů izolovaných měděných bez ukončení uložených pod omítku plných a laněných (CY), průřezu žíly 0,35 až 6 mm2</t>
  </si>
  <si>
    <t>-982062589</t>
  </si>
  <si>
    <t>341408250</t>
  </si>
  <si>
    <t>vodič silový s Cu jádrem 4mm2</t>
  </si>
  <si>
    <t>-1445262994</t>
  </si>
  <si>
    <t>Poznámka k položce:
obsah kovu [kg/m], Cu =0,039, Al =0</t>
  </si>
  <si>
    <t>341408260</t>
  </si>
  <si>
    <t>vodič silový s Cu jádrem 6mm2</t>
  </si>
  <si>
    <t>-551207883</t>
  </si>
  <si>
    <t>Poznámka k položce:
obsah kovu [kg/m], Cu =0,059, Al =0</t>
  </si>
  <si>
    <t>741120003</t>
  </si>
  <si>
    <t>Montáž vodičů izolovaných měděných bez ukončení uložených pod omítku plných a laněných (CY), průřezu žíly 10 až 16 mm2</t>
  </si>
  <si>
    <t>-339670643</t>
  </si>
  <si>
    <t>341408270</t>
  </si>
  <si>
    <t>vodič silový s Cu jádrem CY H07 V-U 10 mm2</t>
  </si>
  <si>
    <t>380863568</t>
  </si>
  <si>
    <t>Poznámka k položce:
obsah kovu [kg/m], Cu =0,098, Al =0
podrobná specifikace v PD</t>
  </si>
  <si>
    <t>341408280</t>
  </si>
  <si>
    <t>vodič silový s Cu jádrem CY H07 V-R 16 mm2</t>
  </si>
  <si>
    <t>2055430606</t>
  </si>
  <si>
    <t>Poznámka k položce:
obsah kovu [kg/m], Cu =0,157, Al =0
podrobná specifikace v PD</t>
  </si>
  <si>
    <t>741122011</t>
  </si>
  <si>
    <t>Montáž kabelů měděných bez ukončení uložených pod omítku plných kulatých (CYKY), počtu a průřezu žil 2x1,5 až 2,5 mm2</t>
  </si>
  <si>
    <t>-467370375</t>
  </si>
  <si>
    <t>341110050</t>
  </si>
  <si>
    <t>kabel silový s Cu jádrem 1 kV 2x1,5mm2</t>
  </si>
  <si>
    <t>1529199433</t>
  </si>
  <si>
    <t>Poznámka k položce:
obsah kovu [kg/m], Cu =0,029, Al =0</t>
  </si>
  <si>
    <t>741122015</t>
  </si>
  <si>
    <t>Montáž kabelů měděných bez ukončení uložených pod omítku plných kulatých (CYKY), počtu a průřezu žil 3x1,5 mm2</t>
  </si>
  <si>
    <t>-1248094936</t>
  </si>
  <si>
    <t>341110300</t>
  </si>
  <si>
    <t>kabel silový s Cu jádrem 1 kV 3x1,5mm2</t>
  </si>
  <si>
    <t>-550578238</t>
  </si>
  <si>
    <t>Poznámka k položce:
obsah kovu [kg/m], Cu =0,044, Al =0</t>
  </si>
  <si>
    <t>10.671.740</t>
  </si>
  <si>
    <t>1-CXKH-V-J 3x1,5 B2ca, s1, d0, P60-R</t>
  </si>
  <si>
    <t>1378586693</t>
  </si>
  <si>
    <t>741122016</t>
  </si>
  <si>
    <t>Montáž kabelů měděných bez ukončení uložených pod omítku plných kulatých (CYKY), počtu a průřezu žil 3x2,5 až 6 mm2</t>
  </si>
  <si>
    <t>-1721755511</t>
  </si>
  <si>
    <t>341110360</t>
  </si>
  <si>
    <t>kabel silový s Cu jádrem 1 kV 3x2,5mm2</t>
  </si>
  <si>
    <t>1602545905</t>
  </si>
  <si>
    <t>Poznámka k položce:
obsah kovu [kg/m], Cu =0,074, Al =0</t>
  </si>
  <si>
    <t>341110420</t>
  </si>
  <si>
    <t>kabel silový s Cu jádrem 1 kV 3x4mm2</t>
  </si>
  <si>
    <t>-1261796110</t>
  </si>
  <si>
    <t>Poznámka k položce:
obsah kovu [kg/m], Cu =0,118, Al =0</t>
  </si>
  <si>
    <t>741122031</t>
  </si>
  <si>
    <t>Montáž kabelů měděných bez ukončení uložených pod omítku plných kulatých (CYKY), počtu a průřezu žil 5x1,5 až 2,5 mm2</t>
  </si>
  <si>
    <t>-1636424195</t>
  </si>
  <si>
    <t>341110900</t>
  </si>
  <si>
    <t>kabel silový s Cu jádrem 1 kV 5x1,5mm2</t>
  </si>
  <si>
    <t>2041464666</t>
  </si>
  <si>
    <t>341110940</t>
  </si>
  <si>
    <t>kabel silový s Cu jádrem 1 kV 5x2,5mm2</t>
  </si>
  <si>
    <t>1118010568</t>
  </si>
  <si>
    <t>Poznámka k položce:
obsah kovu [kg/m], Cu =0,123, Al =0</t>
  </si>
  <si>
    <t>741122032</t>
  </si>
  <si>
    <t>Montáž kabelů měděných bez ukončení uložených pod omítku plných kulatých (CYKY), počtu a průřezu žil 5x4 až 6 mm2</t>
  </si>
  <si>
    <t>-683778763</t>
  </si>
  <si>
    <t>341111000</t>
  </si>
  <si>
    <t>kabel silový s Cu jádrem 1 kV 5x6mm2</t>
  </si>
  <si>
    <t>-1358051067</t>
  </si>
  <si>
    <t>Poznámka k položce:
obsah kovu [kg/m], Cu =0,294, Al =0</t>
  </si>
  <si>
    <t>741122033</t>
  </si>
  <si>
    <t>Montáž kabelů měděných bez ukončení uložených pod omítku plných kulatých (CYKY), počtu a průřezu žil 5x10mm2</t>
  </si>
  <si>
    <t>-1354428790</t>
  </si>
  <si>
    <t>341111002</t>
  </si>
  <si>
    <t>kabel silový s Cu jádrem CYKY 5x10 mm2</t>
  </si>
  <si>
    <t>-968738278</t>
  </si>
  <si>
    <t>741122138</t>
  </si>
  <si>
    <t>Montáž kabelů měděných bez ukončení uložených v trubkách zatažených plných kulatých nebo bezhalogenových (CYKY) počtu a průřezu žil 3x150 až 185 mm2, 3x120+50 až 150+70 mm2</t>
  </si>
  <si>
    <t>211402021</t>
  </si>
  <si>
    <t>341116550</t>
  </si>
  <si>
    <t>kabel silový s Cu jádrem 1 kV 3x120+70mm2</t>
  </si>
  <si>
    <t>-1330719564</t>
  </si>
  <si>
    <t>Poznámka k položce:
obsah kovu [kg/m], Cu =4,214, Al =0</t>
  </si>
  <si>
    <t>341111004</t>
  </si>
  <si>
    <t>kabel silový s Cu jádrem CYKY 5x25 mm2</t>
  </si>
  <si>
    <t>-632863514</t>
  </si>
  <si>
    <t>341111005</t>
  </si>
  <si>
    <t>kabel silový s Cu jádrem CYKY 5x35 mm2</t>
  </si>
  <si>
    <t>-337088135</t>
  </si>
  <si>
    <t>741122145</t>
  </si>
  <si>
    <t>Montáž kabelů měděných bez ukončení uložených v trubkách zatažených plných kulatých nebo bezhalogenových (CYKY) počtu a průřezu žil 5x16 mm2</t>
  </si>
  <si>
    <t>-876128059</t>
  </si>
  <si>
    <t>341111003</t>
  </si>
  <si>
    <t>kabel silový s Cu jádrem CYKY 5x16 mm2</t>
  </si>
  <si>
    <t>-629096457</t>
  </si>
  <si>
    <t>741231004</t>
  </si>
  <si>
    <t>Montáž svorkovnic do rozváděčů s popisnými štítky se zapojením vodičů na jedné straně řadových, průřezové plochy vodičů do 16 mm2</t>
  </si>
  <si>
    <t>-297456590</t>
  </si>
  <si>
    <t>kab006</t>
  </si>
  <si>
    <t>svorka vyrovnání potenciálu do 16 mm2</t>
  </si>
  <si>
    <t>1336393882</t>
  </si>
  <si>
    <t>741210102</t>
  </si>
  <si>
    <t>Montáž rozváděčů litinových, hliníkových nebo plastových bez zapojení vodičů sestavy hmotnosti do 100 kg</t>
  </si>
  <si>
    <t>-1875645913</t>
  </si>
  <si>
    <t>357117345</t>
  </si>
  <si>
    <t>doplnění a úprava rozvaděče RH pole č.4 (specifikace dle PD)</t>
  </si>
  <si>
    <t>2063001266</t>
  </si>
  <si>
    <t>357117346</t>
  </si>
  <si>
    <t>rozvaděč R-KUCH (specifikace dle PD)</t>
  </si>
  <si>
    <t>-1311138123</t>
  </si>
  <si>
    <t>741310001</t>
  </si>
  <si>
    <t>Montáž spínačů jedno nebo dvoupólových nástěnných se zapojením vodičů, pro prostředí normální vypínačů, řazení 1-jednopólových</t>
  </si>
  <si>
    <t>115731837</t>
  </si>
  <si>
    <t>345355150</t>
  </si>
  <si>
    <t>spínač jednopólový 10A bílý, slonová kost</t>
  </si>
  <si>
    <t>2051765170</t>
  </si>
  <si>
    <t>345355151</t>
  </si>
  <si>
    <t>spínač jednopólový 10A bílý, slonová kost IP44</t>
  </si>
  <si>
    <t>1857021354</t>
  </si>
  <si>
    <t>345355152</t>
  </si>
  <si>
    <t xml:space="preserve">Tlačítko ř. 1/0, 10A, IP44, barva bílá, kompletní včetně rámečku, </t>
  </si>
  <si>
    <t>-1512394737</t>
  </si>
  <si>
    <t>741310021</t>
  </si>
  <si>
    <t>Montáž spínačů jedno nebo dvoupólových nástěnných se zapojením vodičů, pro prostředí normální přepínačů, řazení 5-sériových</t>
  </si>
  <si>
    <t>-1959063466</t>
  </si>
  <si>
    <t>345355760</t>
  </si>
  <si>
    <t>spínač řazení 5 10A ostatní barvy</t>
  </si>
  <si>
    <t>1670739147</t>
  </si>
  <si>
    <t>345355761</t>
  </si>
  <si>
    <t>spínač řazení 5 10A ostatní barvy IP44</t>
  </si>
  <si>
    <t>-759856020</t>
  </si>
  <si>
    <t>741310022</t>
  </si>
  <si>
    <t>Montáž spínačů jedno nebo dvoupólových nástěnných se zapojením vodičů, pro prostředí normální přepínačů, řazení 6-střídavých</t>
  </si>
  <si>
    <t>-466511526</t>
  </si>
  <si>
    <t>345355551</t>
  </si>
  <si>
    <t>přepínač střídavý řazení 6 10A bílý, slonová kost IP44</t>
  </si>
  <si>
    <t>-1892353799</t>
  </si>
  <si>
    <t>741310403</t>
  </si>
  <si>
    <t>Montáž spínačů tří nebo čtyřpólových nástěnných se zapojením vodičů, pro prostředí normální do 63 A</t>
  </si>
  <si>
    <t>995461440</t>
  </si>
  <si>
    <t>vyp001</t>
  </si>
  <si>
    <t xml:space="preserve">Vypínač ř. 3, 16A, IP44, barva bílá, kompletní bez rámečku,  (konvektomat plyn)</t>
  </si>
  <si>
    <t>-261748845</t>
  </si>
  <si>
    <t>vyp002</t>
  </si>
  <si>
    <t xml:space="preserve">Vypínač trojpólový IP65,  25A, 400V, IP65</t>
  </si>
  <si>
    <t>-1204051880</t>
  </si>
  <si>
    <t>vyp003</t>
  </si>
  <si>
    <t xml:space="preserve">Vypínač trojpólový IP65,  40A, 400V, IP65</t>
  </si>
  <si>
    <t>-1143979118</t>
  </si>
  <si>
    <t>vyp004</t>
  </si>
  <si>
    <t>Vypínač trojpólový IP65, 63(50)A, 400V, IP65</t>
  </si>
  <si>
    <t>-201075295</t>
  </si>
  <si>
    <t>vyp005</t>
  </si>
  <si>
    <t>Vypínač trojpólový IP65, 80A, 400V, IP65</t>
  </si>
  <si>
    <t>1460117635</t>
  </si>
  <si>
    <t>vyp007</t>
  </si>
  <si>
    <t xml:space="preserve">Vypínač trojpólový IP65,  100A, 400V, IP65</t>
  </si>
  <si>
    <t>-1299893025</t>
  </si>
  <si>
    <t>vyp008</t>
  </si>
  <si>
    <t xml:space="preserve">Tlařítko nouzové (Stop), hříbek, zapuštěná montáž, 10A, IP65 </t>
  </si>
  <si>
    <t>1267213166</t>
  </si>
  <si>
    <t>741310</t>
  </si>
  <si>
    <t>Montáž rámečku</t>
  </si>
  <si>
    <t>546231611</t>
  </si>
  <si>
    <t>ram01</t>
  </si>
  <si>
    <t xml:space="preserve">Rámeček jednonásobný vodorovný, barva bílá, </t>
  </si>
  <si>
    <t>596677818</t>
  </si>
  <si>
    <t>ram02</t>
  </si>
  <si>
    <t xml:space="preserve">Rámeček dvojnásobný vodorovný, barva bílá, </t>
  </si>
  <si>
    <t>206258139</t>
  </si>
  <si>
    <t>ram03</t>
  </si>
  <si>
    <t>Rámeček trojnásobný vodorovný, barva bílá,</t>
  </si>
  <si>
    <t>-1339824390</t>
  </si>
  <si>
    <t>741313001</t>
  </si>
  <si>
    <t>Montáž zásuvek domovních se zapojením vodičů bezšroubové připojení polozapuštěných nebo zapuštěných 10/16 A, provedení 2P + PE</t>
  </si>
  <si>
    <t>-838947084</t>
  </si>
  <si>
    <t>zas002</t>
  </si>
  <si>
    <t xml:space="preserve">Zásuvka 16A/230V, IP20, barva bílá, kompletní bez rámečku, </t>
  </si>
  <si>
    <t>1041544264</t>
  </si>
  <si>
    <t>zas003</t>
  </si>
  <si>
    <t>Zásuvka 16A/230V, IP20, svodič T3, barva bílá, kompletní bez rámečku,</t>
  </si>
  <si>
    <t>1167624742</t>
  </si>
  <si>
    <t>zas004</t>
  </si>
  <si>
    <t xml:space="preserve">Zásuvka 16A/230V, IP44, barva bílá, kompletní včetně rámečku, </t>
  </si>
  <si>
    <t>1467580667</t>
  </si>
  <si>
    <t>zas005</t>
  </si>
  <si>
    <t xml:space="preserve">Zásuvka 16A/400V, IP44, barva bílá,  pod omítku</t>
  </si>
  <si>
    <t>-709960230</t>
  </si>
  <si>
    <t>741371004</t>
  </si>
  <si>
    <t>Montáž svítidel zářivkových se zapojením vodičů bytových nebo společenských místností stropních přisazených 2 zdroje s krytem</t>
  </si>
  <si>
    <t>-965594438</t>
  </si>
  <si>
    <t>svZ001</t>
  </si>
  <si>
    <t>Svítidlo E1, zářivka přisazená ( 2*35W T5, IP20, EP)</t>
  </si>
  <si>
    <t>-1791746446</t>
  </si>
  <si>
    <t>svZ002</t>
  </si>
  <si>
    <t>Svítidlo E2, zářivka přisazená ( 2*28W T5, IP20, EP)</t>
  </si>
  <si>
    <t>338601728</t>
  </si>
  <si>
    <t>svZ003</t>
  </si>
  <si>
    <t>Svítidlo E2, zářivka přisazená ( 2*49W T5, IP20, EP)</t>
  </si>
  <si>
    <t>-568585501</t>
  </si>
  <si>
    <t>svZ004</t>
  </si>
  <si>
    <t>Svítidlo F1, zářivka průmyslová přisazená ( 2*49W T5, IP65, EP)</t>
  </si>
  <si>
    <t>-226053966</t>
  </si>
  <si>
    <t>svZ005</t>
  </si>
  <si>
    <t>Svítidlo F1n, zářivka průmyslová přisazená ( 2*49W T5, IP65, EP) s integrovaným nouzovým zdrojem</t>
  </si>
  <si>
    <t>1121309841</t>
  </si>
  <si>
    <t>svZ006</t>
  </si>
  <si>
    <t>Svítidlo NO1, nouzové svítidlo s piktogramem, nástěnné( OZN/H/11W/T/1/SE/AT/TF, IP65)</t>
  </si>
  <si>
    <t>-36754779</t>
  </si>
  <si>
    <t>svZ007</t>
  </si>
  <si>
    <t>Svítidlo NO2, nouzové svítidlo s piktogramem, stropní (OZN/HD/8W/T/1/SE/X/OP, IP65)</t>
  </si>
  <si>
    <t>-1541742206</t>
  </si>
  <si>
    <t>741372062</t>
  </si>
  <si>
    <t>Montáž svítidel LED se zapojením vodičů bytových nebo společenských místností přisazených stropních panelových, obsahu přes 0,09 do 0,36 m2</t>
  </si>
  <si>
    <t>-888932770</t>
  </si>
  <si>
    <t>sv001</t>
  </si>
  <si>
    <t>Svítidlo A1 přisazené ( LED, 35W, IP44)</t>
  </si>
  <si>
    <t>1942034829</t>
  </si>
  <si>
    <t>sv002</t>
  </si>
  <si>
    <t>Svítidlo A1n přisazené ( 35W, IP4)s integrovaným nouzovým zdrojem - NZ</t>
  </si>
  <si>
    <t>1501847327</t>
  </si>
  <si>
    <t>sv003</t>
  </si>
  <si>
    <t xml:space="preserve">Nouzové svítidlo přisazené nástěnné, LED, TL1ATSE,  IP22, SE</t>
  </si>
  <si>
    <t>-1039068493</t>
  </si>
  <si>
    <t>741410003</t>
  </si>
  <si>
    <t>Montáž uzemňovacího vedení s upevněním, propojením a připojením pomocí svorek na povrchu drátu nebo lana Ø do 10 mm</t>
  </si>
  <si>
    <t>774660887</t>
  </si>
  <si>
    <t>354410730</t>
  </si>
  <si>
    <t>drát D 10mm FeZn</t>
  </si>
  <si>
    <t>-1923231954</t>
  </si>
  <si>
    <t>Poznámka k položce:
Hmotnost: 0,62 kg/m</t>
  </si>
  <si>
    <t>354410720</t>
  </si>
  <si>
    <t>drát pro hromosvod FeZn D 8mm</t>
  </si>
  <si>
    <t>-865369316</t>
  </si>
  <si>
    <t>Poznámka k položce:
Hmotnost: 0,4 kg/m</t>
  </si>
  <si>
    <t>741420021</t>
  </si>
  <si>
    <t>Montáž hromosvodného vedení svorek se 2 šrouby</t>
  </si>
  <si>
    <t>-1438711581</t>
  </si>
  <si>
    <t xml:space="preserve">Poznámka k souboru cen:_x000d_
1. Svodovými dráty se rozumí i jímací vedení na střeše. </t>
  </si>
  <si>
    <t>354418850</t>
  </si>
  <si>
    <t>svorka spojovací pro lano D 8-10 mm</t>
  </si>
  <si>
    <t>-2137538671</t>
  </si>
  <si>
    <t>354414701</t>
  </si>
  <si>
    <t>podpěra jímacího vedení pro ploché střechy</t>
  </si>
  <si>
    <t>38419610</t>
  </si>
  <si>
    <t>741430003</t>
  </si>
  <si>
    <t>Montáž jímacích tyčí délky do 3 m, na konstrukci ocelovou</t>
  </si>
  <si>
    <t>258698172</t>
  </si>
  <si>
    <t>354411245</t>
  </si>
  <si>
    <t xml:space="preserve">tyč jímací JT3000 </t>
  </si>
  <si>
    <t>-1116992674</t>
  </si>
  <si>
    <t>741800001</t>
  </si>
  <si>
    <t xml:space="preserve">Vysoušeč vlasů nástěnný,  2000W, 230V, IP2 dod+mtž</t>
  </si>
  <si>
    <t>-1726543671</t>
  </si>
  <si>
    <t>741800002</t>
  </si>
  <si>
    <t>DT8, zpožďovací relé pro ovládání VZT,(dod+mtž)</t>
  </si>
  <si>
    <t>66880549</t>
  </si>
  <si>
    <t>741800003</t>
  </si>
  <si>
    <t>Hygrostat nástěnný, (dod+mtž)</t>
  </si>
  <si>
    <t>-1377680937</t>
  </si>
  <si>
    <t>741800004</t>
  </si>
  <si>
    <t>Požární kabelová ucpávka EI60 (dod+mtž)</t>
  </si>
  <si>
    <t>745895460</t>
  </si>
  <si>
    <t>741810003</t>
  </si>
  <si>
    <t>Zkoušky a prohlídky elektrických rozvodů a zařízení celková prohlídka a vyhotovení revizní zprávy pro objem montážních prací přes 500 do 1000 tis. Kč</t>
  </si>
  <si>
    <t>1526366503</t>
  </si>
  <si>
    <t xml:space="preserve">Poznámka k souboru cen:_x000d_
1. Ceny -0001 až -0011 jsou určeny pro objem montážních prací včetně všech nákladů. </t>
  </si>
  <si>
    <t>741810011</t>
  </si>
  <si>
    <t>Zkoušky a prohlídky elektrických rozvodů a zařízení celková prohlídka a vyhotovení revizní zprávy pro objem montážních prací Příplatek k ceně 0003 za každých dalších i započatých 500 tis. Kč přes 1000 tis. Kč</t>
  </si>
  <si>
    <t>1503997589</t>
  </si>
  <si>
    <t>998741102</t>
  </si>
  <si>
    <t>Přesun hmot pro silnoproud stanovený z hmotnosti přesunovaného materiálu vodorovná dopravní vzdálenost do 50 m v objektech výšky přes 6 do 12 m</t>
  </si>
  <si>
    <t>-1100482518</t>
  </si>
  <si>
    <t>998741181</t>
  </si>
  <si>
    <t>Přesun hmot pro silnoproud stanovený z hmotnosti přesunovaného materiálu Příplatek k ceně za přesun prováděný bez použití mechanizace pro jakoukoliv výšku objektu</t>
  </si>
  <si>
    <t>-1663423011</t>
  </si>
  <si>
    <t>742</t>
  </si>
  <si>
    <t>Elektroinstalace - slaboproud</t>
  </si>
  <si>
    <t>742110102</t>
  </si>
  <si>
    <t>Montáž kabelového žlabu drátěného 150/100 mm</t>
  </si>
  <si>
    <t>246754736</t>
  </si>
  <si>
    <t>345754910</t>
  </si>
  <si>
    <t>žlab kabelový pozinkovaný 2m/ks 50X62</t>
  </si>
  <si>
    <t>-578478142</t>
  </si>
  <si>
    <t>34575002</t>
  </si>
  <si>
    <t>víko žlabu pozinkované 2m/ks š 62 mm</t>
  </si>
  <si>
    <t>-562987983</t>
  </si>
  <si>
    <t>35*2,0</t>
  </si>
  <si>
    <t>742110107</t>
  </si>
  <si>
    <t>Montáž kabelového žlabu drátěného 500/100 mm</t>
  </si>
  <si>
    <t>-342486196</t>
  </si>
  <si>
    <t>345754960</t>
  </si>
  <si>
    <t>žlab kabelový pozinkovaný 2m/ks 100X500</t>
  </si>
  <si>
    <t>-664894393</t>
  </si>
  <si>
    <t>34575005</t>
  </si>
  <si>
    <t>víko žlabu pozinkované 2m/ks š 500 mm</t>
  </si>
  <si>
    <t>206349543</t>
  </si>
  <si>
    <t>3,5*2,0</t>
  </si>
  <si>
    <t>742-123123</t>
  </si>
  <si>
    <t>závěsný a spojovací materiál (dod+mtž)</t>
  </si>
  <si>
    <t>kpl</t>
  </si>
  <si>
    <t>1512425719</t>
  </si>
  <si>
    <t>998742102</t>
  </si>
  <si>
    <t>Přesun hmot pro slaboproud stanovený z hmotnosti přesunovaného materiálu vodorovná dopravní vzdálenost do 50 m v objektech výšky přes 6 do 12 m</t>
  </si>
  <si>
    <t>633393155</t>
  </si>
  <si>
    <t>MaR - Měření a regulace</t>
  </si>
  <si>
    <t xml:space="preserve">    36-M - Montáž prov.,měř. a regul. zařízení</t>
  </si>
  <si>
    <t xml:space="preserve">      D1 - 1. Čidla / Akční členy : VZT ( x = VZT č. )</t>
  </si>
  <si>
    <t xml:space="preserve">      D2 - 2. Čidla / Akční členy : Strojovna TV</t>
  </si>
  <si>
    <t xml:space="preserve">      D3 - 3. Rozvaděč RA3</t>
  </si>
  <si>
    <t xml:space="preserve">      D4 - 4. Seznam kabelů</t>
  </si>
  <si>
    <t xml:space="preserve">      D5 - VZT č.1</t>
  </si>
  <si>
    <t xml:space="preserve">      D6 - VZT č.2</t>
  </si>
  <si>
    <t xml:space="preserve">      D7 - VZT č.3</t>
  </si>
  <si>
    <t xml:space="preserve">      D8 - VZT č.4</t>
  </si>
  <si>
    <t xml:space="preserve">      D9 - VZT č.9</t>
  </si>
  <si>
    <t xml:space="preserve">      D10 - Strojovna TV</t>
  </si>
  <si>
    <t>D11 - 5. Související dodávky</t>
  </si>
  <si>
    <t>36-M</t>
  </si>
  <si>
    <t>Montáž prov.,měř. a regul. zařízení</t>
  </si>
  <si>
    <t>D1</t>
  </si>
  <si>
    <t>1. Čidla / Akční členy : VZT ( x = VZT č. )</t>
  </si>
  <si>
    <t>741330311</t>
  </si>
  <si>
    <t>Montáž ovladačů tlačítkových vestavných s průčelní deskou bez zhotovení otvoru kompletů 1 tlačítkových</t>
  </si>
  <si>
    <t>2108056731</t>
  </si>
  <si>
    <t>Pol1</t>
  </si>
  <si>
    <t>Ovladač 3-polohový v plastové skříňce, kontakt 1P</t>
  </si>
  <si>
    <t>Poznámka k položce:
x.0
podrobný popis v PD</t>
  </si>
  <si>
    <t>361420115</t>
  </si>
  <si>
    <t>Montáž elektrických vyhodnocovacích a regulačních přístrojů - 1. dodatek Montáž čidla pro regulátory nespojité teploty, typ TA</t>
  </si>
  <si>
    <t>2102043884</t>
  </si>
  <si>
    <t>Pol2</t>
  </si>
  <si>
    <t>ALTF02, Pt1000, příložné čidlo teploty, -30 / +110 °C</t>
  </si>
  <si>
    <t>Poznámka k položce:
x.1
podrobný popis v PD</t>
  </si>
  <si>
    <t>361420116</t>
  </si>
  <si>
    <t>Montáž elektrických vyhodnocovacích a regulačních přístrojů - 1. dodatek Montáž čidla pro regulátory nespojité teploty,</t>
  </si>
  <si>
    <t>633129778</t>
  </si>
  <si>
    <t>Pol3</t>
  </si>
  <si>
    <t>KTF1, Pt1000, kanálové čidlo teploty, -30 / +150 °C</t>
  </si>
  <si>
    <t>Poznámka k položce:
x.2, x.3, x.4, x.5
podrobný popis v PD</t>
  </si>
  <si>
    <t>360410032</t>
  </si>
  <si>
    <t xml:space="preserve">Montáž čidel Montáž termostatu </t>
  </si>
  <si>
    <t>1023039542</t>
  </si>
  <si>
    <t>Pol4</t>
  </si>
  <si>
    <t>FST-1D, protimrazový termostat, -10 / +12 °C, délka kapiláry 6m</t>
  </si>
  <si>
    <t>Poznámka k položce:
x.10
podrobný popis v PD</t>
  </si>
  <si>
    <t>361410121</t>
  </si>
  <si>
    <t xml:space="preserve">Montáž čidel - 1. dodatek Montáž diferenční regulátor tlaku membránový, </t>
  </si>
  <si>
    <t>291950798</t>
  </si>
  <si>
    <t>Pol5</t>
  </si>
  <si>
    <t>DF010-U, čidlo diferenčního tlaku vzduchu, přepínatelný rozsah 0 / 1kPa, 0-10V</t>
  </si>
  <si>
    <t>Poznámka k položce:
x.11, x.12</t>
  </si>
  <si>
    <t>Pol17</t>
  </si>
  <si>
    <t>DS-106A, spínač diferenčního tlaku, +50 / +500 Pa</t>
  </si>
  <si>
    <t>Poznámka k položce:
x.13, x.14, x.15, x.16</t>
  </si>
  <si>
    <t>360430028</t>
  </si>
  <si>
    <t xml:space="preserve">Montáž koncových částí Montáž servopohonu </t>
  </si>
  <si>
    <t>421583119</t>
  </si>
  <si>
    <t>Pol20</t>
  </si>
  <si>
    <t>LM24A, servopohon 5Nm, napětí 24V</t>
  </si>
  <si>
    <t>Poznámka k položce:
x.24
podrobný popis v PD</t>
  </si>
  <si>
    <t>D2</t>
  </si>
  <si>
    <t>2. Čidla / Akční členy : Strojovna TV</t>
  </si>
  <si>
    <t>362410523</t>
  </si>
  <si>
    <t>Montáž čidel - 2. dodatek Montáž teplotního čidla, typ TP 202/Pt 100A</t>
  </si>
  <si>
    <t>-505635507</t>
  </si>
  <si>
    <t>Pol23</t>
  </si>
  <si>
    <t>ATF1, Pt1000, venkovní čidlo teploty, -50 / +90 °C</t>
  </si>
  <si>
    <t>Poznámka k položce:
5.0
podrobný popis v PD</t>
  </si>
  <si>
    <t>360410084</t>
  </si>
  <si>
    <t>Montáž čidel Montáž regulátor tlaku s mikrospínačem, typ 612 27</t>
  </si>
  <si>
    <t>-1031723980</t>
  </si>
  <si>
    <t>Pol24</t>
  </si>
  <si>
    <t>Regulátor tlaku, +40 / +400kPa, obj.č. 405 612 146 032, kontakt typ A</t>
  </si>
  <si>
    <t>Poznámka k položce:
5.1, 5.2
podrobný popis v PD</t>
  </si>
  <si>
    <t>360230562</t>
  </si>
  <si>
    <t>Montáž trubek, ventilů a trubkových dílců Montáž připoj trubky - na přístroj šroubení Js 3/8" vsuvka</t>
  </si>
  <si>
    <t>-869459544</t>
  </si>
  <si>
    <t>Pol25</t>
  </si>
  <si>
    <t>Matice, Vsuvka, Podložka, obj.č. 405 961 177 916</t>
  </si>
  <si>
    <t>360410289</t>
  </si>
  <si>
    <t xml:space="preserve">Montáž čidel Montáž 3 cestného kohoutu - analyzátor </t>
  </si>
  <si>
    <t>1294802243</t>
  </si>
  <si>
    <t>Pol26</t>
  </si>
  <si>
    <t>Zkušebí kohout ČSN 137513.5</t>
  </si>
  <si>
    <t>1246693769</t>
  </si>
  <si>
    <t>Pol27</t>
  </si>
  <si>
    <t>ETR-50140, termostat včetně jímky, +50 / +140 °C</t>
  </si>
  <si>
    <t>Poznámka k položce:
5.3
podrobný popis v PD</t>
  </si>
  <si>
    <t>-1602195488</t>
  </si>
  <si>
    <t>Poznámka k položce:
5.4
podrobný popis v PD</t>
  </si>
  <si>
    <t>3. Rozvaděč RA3</t>
  </si>
  <si>
    <t>361190014</t>
  </si>
  <si>
    <t>Montáž rozvaděčů, ovládacích pultů a stolů, sdružovacích krabic, stavebnicových stojanů - dod. Montáž rozvaděče nástěnného</t>
  </si>
  <si>
    <t>-63402889</t>
  </si>
  <si>
    <t>Pol28</t>
  </si>
  <si>
    <t>Rozvaděčová skříň 800x2000x300 včetně montážního plechu, IP54</t>
  </si>
  <si>
    <t xml:space="preserve">R-položka </t>
  </si>
  <si>
    <t>Poznámka k položce:
RA3
podrobný popis v PD</t>
  </si>
  <si>
    <t>741390962</t>
  </si>
  <si>
    <t>Výměna součástí spotřebičů s demontáží poškozených součástí a namontováním nových a s konečným vyzkoušením signální doutnavky nebo žárovky ve vypínači, sporákové kombinaci nebo v tlačítku v bloku</t>
  </si>
  <si>
    <t>450257408</t>
  </si>
  <si>
    <t>Pol29</t>
  </si>
  <si>
    <t>Signálka 230V AC, žlutá, kmitací</t>
  </si>
  <si>
    <t>Poznámka k položce:
HL1, 2, 3, 4, 5
podrobný popis v PD</t>
  </si>
  <si>
    <t>741390961</t>
  </si>
  <si>
    <t>Výměna součástí spotřebičů s demontáží poškozených součástí a namontováním nových a s konečným vyzkoušením signální doutnavky nebo žárovky ve vypínači, sporákové kombinaci nebo v tlačítku tlačítkových ovladačů</t>
  </si>
  <si>
    <t>1025588004</t>
  </si>
  <si>
    <t>Pol30</t>
  </si>
  <si>
    <t>Doutnavka 230V AC, zelená</t>
  </si>
  <si>
    <t>Poznámka k položce:
HR</t>
  </si>
  <si>
    <t>741310271</t>
  </si>
  <si>
    <t>Montáž spínačů jedno nebo dvoupólových kloubových, otočných nebo ovládaných pomocí táhel, bez zapojení vodičů vypínačů nebo přepínačů 100 A</t>
  </si>
  <si>
    <t>-1750924620</t>
  </si>
  <si>
    <t>Pol31</t>
  </si>
  <si>
    <t>Otočný ovladač 3-polohový, bílý, 2x kontakt ZAP</t>
  </si>
  <si>
    <t>Poznámka k položce:
SA11 - 422
podrobný popis v PD</t>
  </si>
  <si>
    <t>741310216</t>
  </si>
  <si>
    <t>Montáž spínačů jedno nebo dvoupólových polozapuštěných nebo zapuštěných se zapojením vodičů šroubové připojení, pro prostředí normální ovladačů, řazení 6/0So-tlačítkových přepínacích s orientační doutnavkou</t>
  </si>
  <si>
    <t>-617545554</t>
  </si>
  <si>
    <t>Pol32</t>
  </si>
  <si>
    <t>Tlačítkový ovladač bílý, 5x kontakt ZAP</t>
  </si>
  <si>
    <t>Poznámka k položce:
SZ
podrobný popis v PD</t>
  </si>
  <si>
    <t>741310213</t>
  </si>
  <si>
    <t>Montáž spínačů jedno nebo dvoupólových polozapuštěných nebo zapuštěných se zapojením vodičů šroubové připojení, pro prostředí normální ovladačů, řazení 1/0S-tlačítkových zapínacích se signální doutnavkou</t>
  </si>
  <si>
    <t>1612545617</t>
  </si>
  <si>
    <t>Pol33</t>
  </si>
  <si>
    <t>Tlačítkový ovladač zelený, 1x kontakt ZAP</t>
  </si>
  <si>
    <t>Poznámka k položce:
SR</t>
  </si>
  <si>
    <t>741310561</t>
  </si>
  <si>
    <t>Montáž spínačů tří nebo čtyřpólových vypínačů výkonových pojistkových, do 63 A</t>
  </si>
  <si>
    <t>493813576</t>
  </si>
  <si>
    <t>Pol34</t>
  </si>
  <si>
    <t>4. pólový vypínač, 400V, 63A</t>
  </si>
  <si>
    <t>Poznámka k položce:
AR
podrobný popis v PD</t>
  </si>
  <si>
    <t>HZS3231</t>
  </si>
  <si>
    <t xml:space="preserve">Hodinové zúčtovací sazby montáží technologických zařízení  na stavebních objektech montér měřících a regulačních zařízení</t>
  </si>
  <si>
    <t>-392020041</t>
  </si>
  <si>
    <t>Poznámka k položce:
Montáž regulátoru včetně displeje, modulů, komunikátoru</t>
  </si>
  <si>
    <t>Pol35</t>
  </si>
  <si>
    <t>HT200, displej k regulátoru markMX</t>
  </si>
  <si>
    <t>Poznámka k položce:
HT200
podrobný popis v PD</t>
  </si>
  <si>
    <t>Pol36</t>
  </si>
  <si>
    <t>3. portový ETH</t>
  </si>
  <si>
    <t>Poznámka k položce:
HUB SWITCH
podrobný popis v PD</t>
  </si>
  <si>
    <t>Pol37</t>
  </si>
  <si>
    <t>DDC regulátor</t>
  </si>
  <si>
    <t>Poznámka k položce:
markMX
podrobný popis v PD</t>
  </si>
  <si>
    <t>Pol38</t>
  </si>
  <si>
    <t>M430, modul 32 digitálních vstupů</t>
  </si>
  <si>
    <t>Poznámka k položce:
M430
podrobný popis v PD</t>
  </si>
  <si>
    <t>Pol39</t>
  </si>
  <si>
    <t>R560, modul univerzálních analogových vstupů</t>
  </si>
  <si>
    <t>Poznámka k položce:
R560
podrobný popis v PD</t>
  </si>
  <si>
    <t>Pol40</t>
  </si>
  <si>
    <t>M610, modul analogových výstupů</t>
  </si>
  <si>
    <t>Poznámka k položce:
M610
podrobný popis v PD</t>
  </si>
  <si>
    <t>Pol41</t>
  </si>
  <si>
    <t>BSG5-T2M, GSM komunikátor (SIM kartu si zajistí uživatel)</t>
  </si>
  <si>
    <t>Poznámka k položce:
GSM
podrobný popis v PD</t>
  </si>
  <si>
    <t>741231041</t>
  </si>
  <si>
    <t>Montáž svorkovnic do rozváděčů s popisnými štítky bez zapojení vodičů řadových do 60 A</t>
  </si>
  <si>
    <t>1982329555</t>
  </si>
  <si>
    <t>4+29</t>
  </si>
  <si>
    <t>Pol72</t>
  </si>
  <si>
    <t>Svorka pojistková 230V</t>
  </si>
  <si>
    <t>Poznámka k položce:
FU1, 2, 3, 4
podrobný popis v PD</t>
  </si>
  <si>
    <t>Pol73</t>
  </si>
  <si>
    <t>Svorka pojistková 24V</t>
  </si>
  <si>
    <t>Poznámka k položce:
FU ..
podrobný popis v PD</t>
  </si>
  <si>
    <t>741320165</t>
  </si>
  <si>
    <t>Montáž jističů se zapojením vodičů třípólových nn do 25 A ve skříni</t>
  </si>
  <si>
    <t>1676868594</t>
  </si>
  <si>
    <t>8+1</t>
  </si>
  <si>
    <t>Pol121</t>
  </si>
  <si>
    <t>Jistič 10A 3/C</t>
  </si>
  <si>
    <t>Poznámka k položce:
FM11 - FM42</t>
  </si>
  <si>
    <t>Pol123</t>
  </si>
  <si>
    <t>Jistič 2A 3/C, pomocný kontakt k jističi 1x ZAP</t>
  </si>
  <si>
    <t>Poznámka k položce:
FM9</t>
  </si>
  <si>
    <t>741320105</t>
  </si>
  <si>
    <t>Montáž jističů se zapojením vodičů jednopólových nn do 25 A ve skříni</t>
  </si>
  <si>
    <t>1609569262</t>
  </si>
  <si>
    <t>6+3+2+1+1</t>
  </si>
  <si>
    <t>Pol122</t>
  </si>
  <si>
    <t>Jistič 2A 1/C, pomocný kontakt k jističi 1x ZAP</t>
  </si>
  <si>
    <t>Poznámka k položce:
FM13, 23, 33, 43, 51, 52
podrobný popis v PD</t>
  </si>
  <si>
    <t>Pol124</t>
  </si>
  <si>
    <t>Jistič 6A 1/B</t>
  </si>
  <si>
    <t>Poznámka k položce:
FB1, F01, F12
podrobný popis v PD</t>
  </si>
  <si>
    <t>Pol125</t>
  </si>
  <si>
    <t>Jistič 10A 1/B</t>
  </si>
  <si>
    <t>Poznámka k položce:
FB2, FL1
podrobný popis v PD</t>
  </si>
  <si>
    <t>Pol126</t>
  </si>
  <si>
    <t>Jistič 16A 1/B</t>
  </si>
  <si>
    <t>Poznámka k položce:
FB3
podrobný popis v PD</t>
  </si>
  <si>
    <t>Pol128</t>
  </si>
  <si>
    <t>Jistič 2A 1/D</t>
  </si>
  <si>
    <t>Poznámka k položce:
F11
podrobný popis v PD</t>
  </si>
  <si>
    <t>742123001</t>
  </si>
  <si>
    <t>Montáž přepěťové ochrany pro slaboproudá zařízení</t>
  </si>
  <si>
    <t>-1476307691</t>
  </si>
  <si>
    <t>Pol129</t>
  </si>
  <si>
    <t>Přepěťová ochrana DA-275 DFI 10, 3.stupeň</t>
  </si>
  <si>
    <t>Poznámka k položce:
FL2
podrobný popis v PD</t>
  </si>
  <si>
    <t>220410166</t>
  </si>
  <si>
    <t xml:space="preserve">Montáž síťového zdroje včetně montáže zdroje s diodovým přepínačem, zapojení přívodů a vyzkoušení </t>
  </si>
  <si>
    <t>-1490638118</t>
  </si>
  <si>
    <t>Pol130</t>
  </si>
  <si>
    <t>Zdroj 230V AC / 24V DC, 100W</t>
  </si>
  <si>
    <t>Poznámka k položce:
U24
podrobný popis v PD</t>
  </si>
  <si>
    <t>741330051</t>
  </si>
  <si>
    <t>Montáž stykačů nn se zapojením vodičů střídavých vestavných čtyřpólových do 16 A</t>
  </si>
  <si>
    <t>-972156964</t>
  </si>
  <si>
    <t>Pol131</t>
  </si>
  <si>
    <t>4. pólový stykač 3TG10 4Z, 9A, cívka 230V AC</t>
  </si>
  <si>
    <t>Poznámka k položce:
KM13, 23, 33, 43, 9
podrobný popis v PD</t>
  </si>
  <si>
    <t>741330631</t>
  </si>
  <si>
    <t>Montáž relé pomocných se zapojením vodičů vestavných v krytu s kontakty 2P, 3Z</t>
  </si>
  <si>
    <t>323969239</t>
  </si>
  <si>
    <t>Pol132</t>
  </si>
  <si>
    <t>G2R-2-SN-I, relé, cívka 230V AC, 2x kontakt P + P2RF-08-E patice</t>
  </si>
  <si>
    <t>Poznámka k položce:
K .., KM ..
podrobný popis v PD</t>
  </si>
  <si>
    <t>741313401</t>
  </si>
  <si>
    <t>Montáž zásuvek průmyslových ve skříni, se zapojením vodičů jištěných 16 A</t>
  </si>
  <si>
    <t>-419211896</t>
  </si>
  <si>
    <t>Pol133</t>
  </si>
  <si>
    <t>Zásuvka 230V AC, 16A, montáž na DIN lištu</t>
  </si>
  <si>
    <t>741372021</t>
  </si>
  <si>
    <t>Montáž svítidel LED se zapojením vodičů bytových nebo společenských místností přisazených nástěnných panelových, obsahu do 0,09 m2</t>
  </si>
  <si>
    <t>651207962</t>
  </si>
  <si>
    <t>Pol134</t>
  </si>
  <si>
    <t>Vnitřní svítidlo rozvaděče 230V AC</t>
  </si>
  <si>
    <t>741311032</t>
  </si>
  <si>
    <t>Montáž spínačů speciálních koncových, řazení 0/1; 1/0 s pomocným kontaktem</t>
  </si>
  <si>
    <t>-1749161610</t>
  </si>
  <si>
    <t>Pol135</t>
  </si>
  <si>
    <t>Dveřní kontakt 230V AC, 10A</t>
  </si>
  <si>
    <t>Pol136</t>
  </si>
  <si>
    <t>Montážní materiál, Zapojení rozvaděče</t>
  </si>
  <si>
    <t>-671887941</t>
  </si>
  <si>
    <t>D4</t>
  </si>
  <si>
    <t>4. Seznam kabelů</t>
  </si>
  <si>
    <t>VZT č.1</t>
  </si>
  <si>
    <t>741122219</t>
  </si>
  <si>
    <t>Montáž kabelů měděných bez ukončení uložených volně nebo v liště plných kulatých (CYKY) počtu a průřezu žil 4x1,5 až 2,5 mm2</t>
  </si>
  <si>
    <t>847831892</t>
  </si>
  <si>
    <t>16*2</t>
  </si>
  <si>
    <t>Pol137</t>
  </si>
  <si>
    <t>CYKY-J 4x1,5 : M11, ventilátor silový přívod</t>
  </si>
  <si>
    <t>Poznámka k položce:
WM11</t>
  </si>
  <si>
    <t>Pol140</t>
  </si>
  <si>
    <t>CYKY-J 4x1,5 : M12, ventilátor silový přívod</t>
  </si>
  <si>
    <t>Poznámka k položce:
WM12</t>
  </si>
  <si>
    <t>741122211</t>
  </si>
  <si>
    <t>Montáž kabelů měděných bez ukončení uložených volně nebo v liště plných kulatých (CYKY) počtu a průřezu žil 3x1,5 až 6 mm2</t>
  </si>
  <si>
    <t>1754463194</t>
  </si>
  <si>
    <t>Pol143</t>
  </si>
  <si>
    <t>CYKY-J 3x1,5 : M13, čerpadlo ohřívač</t>
  </si>
  <si>
    <t>Poznámka k položce:
WM13</t>
  </si>
  <si>
    <t>741124701</t>
  </si>
  <si>
    <t>Montáž kabelů měděných ovládacích bez ukončení uložených volně stíněných ovládacích s plným jádrem (JYTY) počtu a průměru žil 2 až 19x0,8 mm2</t>
  </si>
  <si>
    <t>-290313274</t>
  </si>
  <si>
    <t>591-28-2*16</t>
  </si>
  <si>
    <t>Pol139</t>
  </si>
  <si>
    <t>J-Y(St)Y 1x2x0,8 : M11, otáčky</t>
  </si>
  <si>
    <t>Poznámka k položce:
WY11</t>
  </si>
  <si>
    <t>Pol142</t>
  </si>
  <si>
    <t>J-Y(St)Y 1x2x0,8 : M12, otáčky</t>
  </si>
  <si>
    <t>Poznámka k položce:
WY12</t>
  </si>
  <si>
    <t>Pol145</t>
  </si>
  <si>
    <t>J-Y(St)Y 1x2x0,8 : 1.1, teplota zpátečka ohřívač</t>
  </si>
  <si>
    <t>Poznámka k položce:
WS11</t>
  </si>
  <si>
    <t>Pol146</t>
  </si>
  <si>
    <t>J-Y(St)Y 1x2x0,8 : 1.2, teplota přívod</t>
  </si>
  <si>
    <t>Poznámka k položce:
WS12</t>
  </si>
  <si>
    <t>Pol147</t>
  </si>
  <si>
    <t>J-Y(St)Y 1x2x0,8 : 1.3, teplota odtah</t>
  </si>
  <si>
    <t>Poznámka k položce:
WS13</t>
  </si>
  <si>
    <t>Pol148</t>
  </si>
  <si>
    <t>J-Y(St)Y 1x2x0,8 : 1.4, teplota sání za ZZT</t>
  </si>
  <si>
    <t>Poznámka k položce:
WS14</t>
  </si>
  <si>
    <t>Pol149</t>
  </si>
  <si>
    <t>J-Y(St)Y 1x2x0,8 : 1.5, teplota výfuk za ZZT</t>
  </si>
  <si>
    <t>Poznámka k položce:
WS15</t>
  </si>
  <si>
    <t>Pol150</t>
  </si>
  <si>
    <t>J-Y(St)Y 1x2x0,8 : 1.10, teplota za ohřívačem</t>
  </si>
  <si>
    <t>Poznámka k položce:
WS110</t>
  </si>
  <si>
    <t>Pol153</t>
  </si>
  <si>
    <t>J-Y(St)Y 1x2x0,8 : 1.13, tlaková diference filtr sání</t>
  </si>
  <si>
    <t>Poznámka k položce:
WS113</t>
  </si>
  <si>
    <t>Pol154</t>
  </si>
  <si>
    <t>J-Y(St)Y 1x2x0,8 : 1.14, tlaková diference filtr sání</t>
  </si>
  <si>
    <t>Poznámka k položce:
WS114</t>
  </si>
  <si>
    <t>Pol155</t>
  </si>
  <si>
    <t>J-Y(St)Y 1x2x0,8 : 1.15, tlaková diference filtr odtah</t>
  </si>
  <si>
    <t>Poznámka k položce:
WS115</t>
  </si>
  <si>
    <t>Pol156</t>
  </si>
  <si>
    <t>J-Y(St)Y 1x2x0,8 : 1.16, tlaková diference ZZT</t>
  </si>
  <si>
    <t>Poznámka k položce:
WS116</t>
  </si>
  <si>
    <t>Pol157</t>
  </si>
  <si>
    <t>J-Y(St)Y 1x2x0,8 : 1.21, klapka sání</t>
  </si>
  <si>
    <t>Poznámka k položce:
WS121</t>
  </si>
  <si>
    <t>Pol162</t>
  </si>
  <si>
    <t>J-Y(St)Y 1x2x0,8 : PK01, požární klapka přívod</t>
  </si>
  <si>
    <t>Poznámka k položce:
PK01</t>
  </si>
  <si>
    <t>Pol163</t>
  </si>
  <si>
    <t>J-Y(St)Y 1x2x0,8 : PK02, požární klapka odtah</t>
  </si>
  <si>
    <t>Poznámka k položce:
PK02</t>
  </si>
  <si>
    <t>Pol138</t>
  </si>
  <si>
    <t>J-Y(St)Y 2x2x0,8 : M11, porucha + zap</t>
  </si>
  <si>
    <t>Poznámka k položce:
WE11</t>
  </si>
  <si>
    <t>Pol141</t>
  </si>
  <si>
    <t>J-Y(St)Y 2x2x0,8 : M12, porucha + zap</t>
  </si>
  <si>
    <t>Poznámka k položce:
WE12</t>
  </si>
  <si>
    <t>Pol144</t>
  </si>
  <si>
    <t>J-Y(St)Y 2x2x0,8 : 1.0, ovladač Varna</t>
  </si>
  <si>
    <t>Poznámka k položce:
WS10</t>
  </si>
  <si>
    <t>Pol151</t>
  </si>
  <si>
    <t>J-Y(St)Y 2x2x0,8 : 1.11, tlaková diference ventilátor přívod</t>
  </si>
  <si>
    <t>Poznámka k položce:
WS111</t>
  </si>
  <si>
    <t>Pol152</t>
  </si>
  <si>
    <t>J-Y(St)Y 2x2x0,8 : 1.12, tlaková diference ventilátor odtah</t>
  </si>
  <si>
    <t>Poznámka k položce:
WS112</t>
  </si>
  <si>
    <t>Pol158</t>
  </si>
  <si>
    <t>J-Y(St)Y 2x2x0,8 : 1.22, klapka odtah</t>
  </si>
  <si>
    <t>Poznámka k položce:
WS122</t>
  </si>
  <si>
    <t>Pol159</t>
  </si>
  <si>
    <t>J-Y(St)Y 2x2x0,8 : 1.23, klapka by-pas ZZT</t>
  </si>
  <si>
    <t>Poznámka k položce:
WS123</t>
  </si>
  <si>
    <t>Pol160</t>
  </si>
  <si>
    <t>J-Y(St)Y 2x2x0,8 : 1.24, klapka odtah Varna</t>
  </si>
  <si>
    <t>Poznámka k položce:
WS124</t>
  </si>
  <si>
    <t>Pol161</t>
  </si>
  <si>
    <t>J-Y(St)Y 2x2x0,8 : 1.25, venti ohřívač</t>
  </si>
  <si>
    <t>Poznámka k položce:
WS125</t>
  </si>
  <si>
    <t>D6</t>
  </si>
  <si>
    <t>VZT č.2</t>
  </si>
  <si>
    <t>-526945913</t>
  </si>
  <si>
    <t>19*2</t>
  </si>
  <si>
    <t>Pol164</t>
  </si>
  <si>
    <t>CYKY-J 4x1,5 : M21, ventilátor silový přívod</t>
  </si>
  <si>
    <t>Poznámka k položce:
WM21</t>
  </si>
  <si>
    <t>Pol167</t>
  </si>
  <si>
    <t>CYKY-J 4x1,5 : M22, ventilátor silový přívod</t>
  </si>
  <si>
    <t>Poznámka k položce:
WM22</t>
  </si>
  <si>
    <t>403985299</t>
  </si>
  <si>
    <t>Pol170</t>
  </si>
  <si>
    <t>CYKY-J 3x1,5 : M23, čerpadlo ohřívač</t>
  </si>
  <si>
    <t>Poznámka k položce:
WM23</t>
  </si>
  <si>
    <t>765793987</t>
  </si>
  <si>
    <t>605-28-2*19</t>
  </si>
  <si>
    <t>Pol165</t>
  </si>
  <si>
    <t>J-Y(St)Y 2x2x0,8 : M21, porucha + zap</t>
  </si>
  <si>
    <t>Poznámka k položce:
WE21</t>
  </si>
  <si>
    <t>Pol166</t>
  </si>
  <si>
    <t>J-Y(St)Y 1x2x0,8 : M21, otáčky</t>
  </si>
  <si>
    <t>Poznámka k položce:
WY21</t>
  </si>
  <si>
    <t>Pol168</t>
  </si>
  <si>
    <t>J-Y(St)Y 2x2x0,8 : M22, porucha + zap</t>
  </si>
  <si>
    <t>Poznámka k položce:
WE22</t>
  </si>
  <si>
    <t>Pol169</t>
  </si>
  <si>
    <t>J-Y(St)Y 1x2x0,8 : M22, otáčky</t>
  </si>
  <si>
    <t>Poznámka k položce:
WY22</t>
  </si>
  <si>
    <t>Pol171</t>
  </si>
  <si>
    <t>J-Y(St)Y 2x2x0,8 : 2.0, ovladač Výdejna</t>
  </si>
  <si>
    <t>Poznámka k položce:
WS20</t>
  </si>
  <si>
    <t>Pol172</t>
  </si>
  <si>
    <t>J-Y(St)Y 1x2x0,8 : 2.1, teplota zpátečka ohřívač</t>
  </si>
  <si>
    <t>Poznámka k položce:
WS21</t>
  </si>
  <si>
    <t>Pol173</t>
  </si>
  <si>
    <t>J-Y(St)Y 1x2x0,8 : 2.2, teplota přívod</t>
  </si>
  <si>
    <t>Poznámka k položce:
WS22</t>
  </si>
  <si>
    <t>Pol174</t>
  </si>
  <si>
    <t>J-Y(St)Y 1x2x0,8 : 2.3, teplota odtah</t>
  </si>
  <si>
    <t>Poznámka k položce:
WS23</t>
  </si>
  <si>
    <t>Pol175</t>
  </si>
  <si>
    <t>J-Y(St)Y 1x2x0,8 : 2.4, teplota sání za ZZT</t>
  </si>
  <si>
    <t>Poznámka k položce:
WS24</t>
  </si>
  <si>
    <t>Pol176</t>
  </si>
  <si>
    <t>J-Y(St)Y 1x2x0,8 : 2.5, teplota výfuk za ZZT</t>
  </si>
  <si>
    <t>Poznámka k položce:
WS25</t>
  </si>
  <si>
    <t>Pol177</t>
  </si>
  <si>
    <t>J-Y(St)Y 1x2x0,8 : 2.10, teplota za ohřívačem</t>
  </si>
  <si>
    <t>Poznámka k položce:
WS210</t>
  </si>
  <si>
    <t>Pol178</t>
  </si>
  <si>
    <t>J-Y(St)Y 2x2x0,8 : 2.11, tlaková diference ventilátor přívod</t>
  </si>
  <si>
    <t>Poznámka k položce:
WS211</t>
  </si>
  <si>
    <t>Pol179</t>
  </si>
  <si>
    <t>J-Y(St)Y 2x2x0,8 : 2.12, tlaková diference ventilátor odtah</t>
  </si>
  <si>
    <t>Poznámka k položce:
WS212</t>
  </si>
  <si>
    <t>Pol180</t>
  </si>
  <si>
    <t>J-Y(St)Y 1x2x0,8 : 2.13, tlaková diference filtr sání</t>
  </si>
  <si>
    <t>Poznámka k položce:
WS213</t>
  </si>
  <si>
    <t>Pol181</t>
  </si>
  <si>
    <t>J-Y(St)Y 1x2x0,8 : 2.14, tlaková diference filtr sání</t>
  </si>
  <si>
    <t>Poznámka k položce:
WS214</t>
  </si>
  <si>
    <t>Pol182</t>
  </si>
  <si>
    <t>J-Y(St)Y 1x2x0,8 : 2.15, tlaková diference filtr odtah</t>
  </si>
  <si>
    <t>Poznámka k položce:
WS215</t>
  </si>
  <si>
    <t>Pol183</t>
  </si>
  <si>
    <t>J-Y(St)Y 1x2x0,8 : 2.16, tlaková diference ZZT</t>
  </si>
  <si>
    <t>Poznámka k položce:
WS216</t>
  </si>
  <si>
    <t>Pol184</t>
  </si>
  <si>
    <t>J-Y(St)Y 1x2x0,8 : 2.21, klapka sání</t>
  </si>
  <si>
    <t>Poznámka k položce:
WS221</t>
  </si>
  <si>
    <t>Pol185</t>
  </si>
  <si>
    <t>J-Y(St)Y 2x2x0,8 : 2.22, klapka odtah</t>
  </si>
  <si>
    <t>Poznámka k položce:
WS222</t>
  </si>
  <si>
    <t>Pol186</t>
  </si>
  <si>
    <t>J-Y(St)Y 2x2x0,8 : 2.23, klapka by-pas ZZT</t>
  </si>
  <si>
    <t>Poznámka k položce:
WS223</t>
  </si>
  <si>
    <t>Pol187</t>
  </si>
  <si>
    <t>J-Y(St)Y 2x2x0,8 : 2.24, klapka odtah Výdejna</t>
  </si>
  <si>
    <t>Poznámka k položce:
WS224</t>
  </si>
  <si>
    <t>Pol188</t>
  </si>
  <si>
    <t>J-Y(St)Y 2x2x0,8 : 2.25, venti ohřívač</t>
  </si>
  <si>
    <t>Poznámka k položce:
WS225</t>
  </si>
  <si>
    <t>D7</t>
  </si>
  <si>
    <t>VZT č.3</t>
  </si>
  <si>
    <t>-1108750586</t>
  </si>
  <si>
    <t>21*2</t>
  </si>
  <si>
    <t>Pol189</t>
  </si>
  <si>
    <t>CYKY-J 4x1,5 : M31, ventilátor silový přívod</t>
  </si>
  <si>
    <t>Poznámka k položce:
WM31</t>
  </si>
  <si>
    <t>Pol192</t>
  </si>
  <si>
    <t>CYKY-J 4x1,5 : M32, ventilátor silový přívod</t>
  </si>
  <si>
    <t>Poznámka k položce:
WM32</t>
  </si>
  <si>
    <t>1979545101</t>
  </si>
  <si>
    <t>Pol195</t>
  </si>
  <si>
    <t>CYKY-J 3x1,5 : M33, čerpadlo ohřívač</t>
  </si>
  <si>
    <t>Poznámka k položce:
WM33</t>
  </si>
  <si>
    <t>2552035</t>
  </si>
  <si>
    <t>581-21-2*21</t>
  </si>
  <si>
    <t>Pol190</t>
  </si>
  <si>
    <t>J-Y(St)Y 2x2x0,8 : M31, porucha + zap</t>
  </si>
  <si>
    <t>Poznámka k položce:
WE31</t>
  </si>
  <si>
    <t>Pol191</t>
  </si>
  <si>
    <t>J-Y(St)Y 1x2x0,8 : M31, otáčky</t>
  </si>
  <si>
    <t>Poznámka k položce:
WY31</t>
  </si>
  <si>
    <t>Pol193</t>
  </si>
  <si>
    <t>J-Y(St)Y 2x2x0,8 : M32, porucha + zap</t>
  </si>
  <si>
    <t>Poznámka k položce:
WE32</t>
  </si>
  <si>
    <t>Pol194</t>
  </si>
  <si>
    <t>J-Y(St)Y 1x2x0,8 : M32, otáčky</t>
  </si>
  <si>
    <t>Poznámka k položce:
WY32</t>
  </si>
  <si>
    <t>Pol196</t>
  </si>
  <si>
    <t>J-Y(St)Y 2x2x0,8 : 3.0, ovladač Mytí stolního nádobí</t>
  </si>
  <si>
    <t>Poznámka k položce:
WS30</t>
  </si>
  <si>
    <t>Pol197</t>
  </si>
  <si>
    <t>J-Y(St)Y 1x2x0,8 : 3.1, teplota zpátečka ohřívač</t>
  </si>
  <si>
    <t>Poznámka k položce:
WS31</t>
  </si>
  <si>
    <t>Pol198</t>
  </si>
  <si>
    <t>J-Y(St)Y 1x2x0,8 : 3.2, teplota přívod</t>
  </si>
  <si>
    <t>Poznámka k položce:
WS32</t>
  </si>
  <si>
    <t>Pol199</t>
  </si>
  <si>
    <t>J-Y(St)Y 1x2x0,8 : 3.3, teplota odtah</t>
  </si>
  <si>
    <t>Poznámka k položce:
WS33</t>
  </si>
  <si>
    <t>Pol200</t>
  </si>
  <si>
    <t>J-Y(St)Y 1x2x0,8 : 3.4, teplota sání za ZZT</t>
  </si>
  <si>
    <t>Poznámka k položce:
WS34</t>
  </si>
  <si>
    <t>Pol201</t>
  </si>
  <si>
    <t>J-Y(St)Y 1x2x0,8 : 3.5, teplota výfuk za ZZT</t>
  </si>
  <si>
    <t>Poznámka k položce:
WS35</t>
  </si>
  <si>
    <t>Pol202</t>
  </si>
  <si>
    <t>J-Y(St)Y 1x2x0,8 : 3.10, teplota za ohřívačem</t>
  </si>
  <si>
    <t>Poznámka k položce:
WS310</t>
  </si>
  <si>
    <t>Pol203</t>
  </si>
  <si>
    <t>J-Y(St)Y 2x2x0,8 : 3.11, tlaková diference ventilátor přívod</t>
  </si>
  <si>
    <t>Poznámka k položce:
WS311</t>
  </si>
  <si>
    <t>Pol204</t>
  </si>
  <si>
    <t>J-Y(St)Y 2x2x0,8 : 3.12, tlaková diference ventilátor odtah</t>
  </si>
  <si>
    <t>Poznámka k položce:
WS312</t>
  </si>
  <si>
    <t>Pol205</t>
  </si>
  <si>
    <t>J-Y(St)Y 1x2x0,8 : 3.13, tlaková diference filtr sání</t>
  </si>
  <si>
    <t>Poznámka k položce:
WS313</t>
  </si>
  <si>
    <t>Pol206</t>
  </si>
  <si>
    <t>J-Y(St)Y 1x2x0,8 : 3.14, tlaková diference filtr sání</t>
  </si>
  <si>
    <t>Poznámka k položce:
WS314</t>
  </si>
  <si>
    <t>Pol207</t>
  </si>
  <si>
    <t>J-Y(St)Y 1x2x0,8 : 3.15, tlaková diference filtr odtah</t>
  </si>
  <si>
    <t>Poznámka k položce:
WS315</t>
  </si>
  <si>
    <t>Pol208</t>
  </si>
  <si>
    <t>J-Y(St)Y 1x2x0,8 : 3.16, tlaková diference ZZT</t>
  </si>
  <si>
    <t>Poznámka k položce:
WS316</t>
  </si>
  <si>
    <t>Pol209</t>
  </si>
  <si>
    <t>J-Y(St)Y 1x2x0,8 : 3.21, klapka sání</t>
  </si>
  <si>
    <t>Poznámka k položce:
WS321</t>
  </si>
  <si>
    <t>Pol210</t>
  </si>
  <si>
    <t>J-Y(St)Y 2x2x0,8 : 3.22, klapka odtah</t>
  </si>
  <si>
    <t>Poznámka k položce:
WS322</t>
  </si>
  <si>
    <t>Pol211</t>
  </si>
  <si>
    <t>J-Y(St)Y 2x2x0,8 : 3.23, klapka by-pas ZZT</t>
  </si>
  <si>
    <t>Poznámka k položce:
WS323</t>
  </si>
  <si>
    <t>Pol212</t>
  </si>
  <si>
    <t>J-Y(St)Y 2x2x0,8 : 3.24, klapka odtah Mytí stolního nádobí</t>
  </si>
  <si>
    <t>248</t>
  </si>
  <si>
    <t>Poznámka k položce:
WS324</t>
  </si>
  <si>
    <t>Pol213</t>
  </si>
  <si>
    <t>J-Y(St)Y 2x2x0,8 : 3.25, venti ohřívač</t>
  </si>
  <si>
    <t>250</t>
  </si>
  <si>
    <t>Poznámka k položce:
WS325</t>
  </si>
  <si>
    <t>D8</t>
  </si>
  <si>
    <t>VZT č.4</t>
  </si>
  <si>
    <t>1222072939</t>
  </si>
  <si>
    <t>24*2</t>
  </si>
  <si>
    <t>Pol214</t>
  </si>
  <si>
    <t>CYKY-J 4x1,5 : M41, ventilátor silový přívod</t>
  </si>
  <si>
    <t>252</t>
  </si>
  <si>
    <t>Poznámka k položce:
WM41</t>
  </si>
  <si>
    <t>Pol217</t>
  </si>
  <si>
    <t>CYKY-J 4x1,5 : M42, ventilátor silový přívod</t>
  </si>
  <si>
    <t>258</t>
  </si>
  <si>
    <t>Poznámka k položce:
WM42</t>
  </si>
  <si>
    <t>-258820627</t>
  </si>
  <si>
    <t>Pol220</t>
  </si>
  <si>
    <t>CYKY-J 3x1,5 : M43, čerpadlo ohřívač</t>
  </si>
  <si>
    <t>264</t>
  </si>
  <si>
    <t>Poznámka k položce:
WM43</t>
  </si>
  <si>
    <t>-1412073681</t>
  </si>
  <si>
    <t>710-28-2*24</t>
  </si>
  <si>
    <t>Pol215</t>
  </si>
  <si>
    <t>J-Y(St)Y 2x2x0,8 : M41, porucha + zap</t>
  </si>
  <si>
    <t>254</t>
  </si>
  <si>
    <t>Poznámka k položce:
WE41</t>
  </si>
  <si>
    <t>Pol216</t>
  </si>
  <si>
    <t>J-Y(St)Y 1x2x0,8 : M41, otáčky</t>
  </si>
  <si>
    <t>256</t>
  </si>
  <si>
    <t>Poznámka k položce:
WY41</t>
  </si>
  <si>
    <t>Pol218</t>
  </si>
  <si>
    <t>J-Y(St)Y 2x2x0,8 : M42, porucha + zap</t>
  </si>
  <si>
    <t>260</t>
  </si>
  <si>
    <t>Poznámka k položce:
WE42</t>
  </si>
  <si>
    <t>Pol219</t>
  </si>
  <si>
    <t>J-Y(St)Y 1x2x0,8 : M42, otáčky</t>
  </si>
  <si>
    <t>262</t>
  </si>
  <si>
    <t>Poznámka k položce:
WY42</t>
  </si>
  <si>
    <t>Pol221</t>
  </si>
  <si>
    <t>J-Y(St)Y 2x2x0,8 : 4.0, ovladač Mytí kuchyňského nádobí</t>
  </si>
  <si>
    <t>266</t>
  </si>
  <si>
    <t>Poznámka k položce:
WS40</t>
  </si>
  <si>
    <t>Pol222</t>
  </si>
  <si>
    <t>J-Y(St)Y 1x2x0,8 : 4.1, teplota zpátečka ohřívač</t>
  </si>
  <si>
    <t>268</t>
  </si>
  <si>
    <t>Poznámka k položce:
WS41</t>
  </si>
  <si>
    <t>Pol223</t>
  </si>
  <si>
    <t>J-Y(St)Y 1x2x0,8 : 4.2, teplota přívod</t>
  </si>
  <si>
    <t>270</t>
  </si>
  <si>
    <t>Poznámka k položce:
WS42</t>
  </si>
  <si>
    <t>Pol224</t>
  </si>
  <si>
    <t>J-Y(St)Y 1x2x0,8 : 4.3, teplota odtah</t>
  </si>
  <si>
    <t>272</t>
  </si>
  <si>
    <t>Poznámka k položce:
WS43</t>
  </si>
  <si>
    <t>Pol225</t>
  </si>
  <si>
    <t>J-Y(St)Y 1x2x0,8 : 4.4, teplota sání za ZZT</t>
  </si>
  <si>
    <t>274</t>
  </si>
  <si>
    <t>Poznámka k položce:
WS44</t>
  </si>
  <si>
    <t>Pol226</t>
  </si>
  <si>
    <t>J-Y(St)Y 1x2x0,8 : 4.5, teplota výfuk za ZZT</t>
  </si>
  <si>
    <t>276</t>
  </si>
  <si>
    <t>Poznámka k položce:
WS45</t>
  </si>
  <si>
    <t>Pol227</t>
  </si>
  <si>
    <t>J-Y(St)Y 1x2x0,8 : 4.10, teplota za ohřívačem</t>
  </si>
  <si>
    <t>278</t>
  </si>
  <si>
    <t>Poznámka k položce:
WS410</t>
  </si>
  <si>
    <t>Pol228</t>
  </si>
  <si>
    <t>J-Y(St)Y 2x2x0,8 : 4.11, tlaková diference ventilátor přívod</t>
  </si>
  <si>
    <t>280</t>
  </si>
  <si>
    <t>Poznámka k položce:
WS411</t>
  </si>
  <si>
    <t>Pol229</t>
  </si>
  <si>
    <t>J-Y(St)Y 2x2x0,8 : 4.12, tlaková diference ventilátor odtah</t>
  </si>
  <si>
    <t>282</t>
  </si>
  <si>
    <t>Poznámka k položce:
WS412</t>
  </si>
  <si>
    <t>Pol230</t>
  </si>
  <si>
    <t>J-Y(St)Y 1x2x0,8 : 4.13, tlaková diference filtr sání</t>
  </si>
  <si>
    <t>284</t>
  </si>
  <si>
    <t>Poznámka k položce:
WS413</t>
  </si>
  <si>
    <t>Pol231</t>
  </si>
  <si>
    <t>J-Y(St)Y 1x2x0,8 : 4.14, tlaková diference filtr sání</t>
  </si>
  <si>
    <t>286</t>
  </si>
  <si>
    <t>Poznámka k položce:
WS414</t>
  </si>
  <si>
    <t>Pol232</t>
  </si>
  <si>
    <t>J-Y(St)Y 1x2x0,8 : 4.15, tlaková diference filtr odtah</t>
  </si>
  <si>
    <t>288</t>
  </si>
  <si>
    <t>Poznámka k položce:
WS415</t>
  </si>
  <si>
    <t>Pol233</t>
  </si>
  <si>
    <t>J-Y(St)Y 1x2x0,8 : 4.16, tlaková diference ZZT</t>
  </si>
  <si>
    <t>290</t>
  </si>
  <si>
    <t>Poznámka k položce:
WS416</t>
  </si>
  <si>
    <t>Pol234</t>
  </si>
  <si>
    <t>J-Y(St)Y 1x2x0,8 : 4.21, klapka sání</t>
  </si>
  <si>
    <t>292</t>
  </si>
  <si>
    <t>Poznámka k položce:
WS421</t>
  </si>
  <si>
    <t>Pol235</t>
  </si>
  <si>
    <t>J-Y(St)Y 2x2x0,8 : 4.22, klapka odtah</t>
  </si>
  <si>
    <t>294</t>
  </si>
  <si>
    <t>Poznámka k položce:
WS422</t>
  </si>
  <si>
    <t>Pol236</t>
  </si>
  <si>
    <t>J-Y(St)Y 2x2x0,8 : 4.23, klapka by-pas ZZT</t>
  </si>
  <si>
    <t>296</t>
  </si>
  <si>
    <t>Poznámka k položce:
WS423</t>
  </si>
  <si>
    <t>Pol237</t>
  </si>
  <si>
    <t>J-Y(St)Y 2x2x0,8 : 4.24, klapka odtah Mytí kuchyňského nádobí</t>
  </si>
  <si>
    <t>298</t>
  </si>
  <si>
    <t>Poznámka k položce:
WS424</t>
  </si>
  <si>
    <t>Pol238</t>
  </si>
  <si>
    <t>J-Y(St)Y 2x2x0,8 : 4.25, venti ohřívač</t>
  </si>
  <si>
    <t>300</t>
  </si>
  <si>
    <t>Poznámka k položce:
WS425</t>
  </si>
  <si>
    <t>D9</t>
  </si>
  <si>
    <t>VZT č.9</t>
  </si>
  <si>
    <t>741122237</t>
  </si>
  <si>
    <t>Montáž kabelů měděných bez ukončení uložených volně nebo v liště plných kulatých (CYKY) počtu a průřezu žil 7x1,5 až 2,5 mm2</t>
  </si>
  <si>
    <t>1186989726</t>
  </si>
  <si>
    <t>Pol239</t>
  </si>
  <si>
    <t>CYKY-J 7x1,5 : M9, 9.2, ventilátor odtah strojovna VZT + klapka přívod</t>
  </si>
  <si>
    <t>302</t>
  </si>
  <si>
    <t>Poznámka k položce:
WM9</t>
  </si>
  <si>
    <t>741124703</t>
  </si>
  <si>
    <t>Montáž kabelů měděných ovládacích bez ukončení uložených volně stíněných ovládacích s plným jádrem (JYTY) počtu a průměru žil 2 až 19x1 mm2</t>
  </si>
  <si>
    <t>-723486503</t>
  </si>
  <si>
    <t>Pol240</t>
  </si>
  <si>
    <t>JYTY 2x1 : M9, porucha</t>
  </si>
  <si>
    <t>304</t>
  </si>
  <si>
    <t>Poznámka k položce:
WE9</t>
  </si>
  <si>
    <t>1544355854</t>
  </si>
  <si>
    <t>Pol241</t>
  </si>
  <si>
    <t>J-Y(St)Y 1x2x0,8 : 9.1, teplota prostor strojovna VZT</t>
  </si>
  <si>
    <t>306</t>
  </si>
  <si>
    <t>Poznámka k položce:
WS91</t>
  </si>
  <si>
    <t>D10</t>
  </si>
  <si>
    <t>Strojovna TV</t>
  </si>
  <si>
    <t>-1116541222</t>
  </si>
  <si>
    <t>80*2</t>
  </si>
  <si>
    <t>Pol242</t>
  </si>
  <si>
    <t>CYKY-J 3x1,5 : M51, čerpadlo primer, silový přívod</t>
  </si>
  <si>
    <t>308</t>
  </si>
  <si>
    <t>Poznámka k položce:
WM51</t>
  </si>
  <si>
    <t>Pol244</t>
  </si>
  <si>
    <t>CYKY-J 3x1,5 : M52, čerpadlo sekunder, silový přívod</t>
  </si>
  <si>
    <t>312</t>
  </si>
  <si>
    <t>Poznámka k položce:
WM52</t>
  </si>
  <si>
    <t>-1918622852</t>
  </si>
  <si>
    <t>Pol243</t>
  </si>
  <si>
    <t>JYTY 4x1 : M51, porucha + zap</t>
  </si>
  <si>
    <t>310</t>
  </si>
  <si>
    <t>Poznámka k položce:
WE51</t>
  </si>
  <si>
    <t>Pol245</t>
  </si>
  <si>
    <t>JYTY 4x1 : M52, porucha + zap</t>
  </si>
  <si>
    <t>314</t>
  </si>
  <si>
    <t>Poznámka k položce:
WE52</t>
  </si>
  <si>
    <t>-1307944833</t>
  </si>
  <si>
    <t>30+3*80+28</t>
  </si>
  <si>
    <t>Pol246</t>
  </si>
  <si>
    <t>J-Y(St)Y 1x2x0,8 : 5.0, venkovní teplota</t>
  </si>
  <si>
    <t>316</t>
  </si>
  <si>
    <t>Poznámka k položce:
WS50</t>
  </si>
  <si>
    <t>Pol247</t>
  </si>
  <si>
    <t>J-Y(St)Y 1x2x0,8 : 5.1, tlak TV primer 1.NP</t>
  </si>
  <si>
    <t>318</t>
  </si>
  <si>
    <t>Poznámka k položce:
WS51</t>
  </si>
  <si>
    <t>Pol248</t>
  </si>
  <si>
    <t>J-Y(St)Y 1x2x0,8 : 5.2, tlak TV sekunder 1.NP</t>
  </si>
  <si>
    <t>320</t>
  </si>
  <si>
    <t>Poznámka k položce:
WS52</t>
  </si>
  <si>
    <t>Pol249</t>
  </si>
  <si>
    <t>J-Y(St)Y 1x2x0,8 : 5.3, teplota TV sekunder 1.NP</t>
  </si>
  <si>
    <t>322</t>
  </si>
  <si>
    <t>Poznámka k položce:
WS53</t>
  </si>
  <si>
    <t>Pol250</t>
  </si>
  <si>
    <t>J-Y(St)Y 1x2x0,8 : 5.4, teplota TV přívod ve strojovně VZT 3.NP</t>
  </si>
  <si>
    <t>324</t>
  </si>
  <si>
    <t>Poznámka k položce:
WS54</t>
  </si>
  <si>
    <t>741120201</t>
  </si>
  <si>
    <t>Montáž vodičů izolovaných měděných bez ukončení uložených volně plných a laněných s PVC pláštěm, bezhalogenových, ohniodolných (CY, CHAH-R(V)) průřezu žíly 1,5 až 16 mm2</t>
  </si>
  <si>
    <t>535265663</t>
  </si>
  <si>
    <t>Pol251</t>
  </si>
  <si>
    <t>Vodič CY 4 mm2 : Ochranné pospojování</t>
  </si>
  <si>
    <t>326</t>
  </si>
  <si>
    <t>-1448662558</t>
  </si>
  <si>
    <t>Pol252</t>
  </si>
  <si>
    <t>Svorka ZSA 16 včetně Cu pásku : Ochranné pospojení</t>
  </si>
  <si>
    <t>328</t>
  </si>
  <si>
    <t>D11</t>
  </si>
  <si>
    <t>5. Související dodávky</t>
  </si>
  <si>
    <t>Pol255</t>
  </si>
  <si>
    <t>Nastavení hodnoty meze zásahu</t>
  </si>
  <si>
    <t>334</t>
  </si>
  <si>
    <t>Pol256</t>
  </si>
  <si>
    <t>Definování bodu a konfigurace v DDC regulátoru</t>
  </si>
  <si>
    <t>336</t>
  </si>
  <si>
    <t>Pol257</t>
  </si>
  <si>
    <t>Uživatelský SW včetně odladění s technologií</t>
  </si>
  <si>
    <t>338</t>
  </si>
  <si>
    <t>Pol258</t>
  </si>
  <si>
    <t>Test 1:1</t>
  </si>
  <si>
    <t>340</t>
  </si>
  <si>
    <t>Pol259</t>
  </si>
  <si>
    <t>Komplexní zkoušky zařízení</t>
  </si>
  <si>
    <t>342</t>
  </si>
  <si>
    <t>Pol260</t>
  </si>
  <si>
    <t>Jednorázové zaškolení obsluhy</t>
  </si>
  <si>
    <t>344</t>
  </si>
  <si>
    <t>Pol261</t>
  </si>
  <si>
    <t>Výchozí revize, včetně revizní zprávy</t>
  </si>
  <si>
    <t>346</t>
  </si>
  <si>
    <t>Pol262</t>
  </si>
  <si>
    <t>Inženýrská činnost</t>
  </si>
  <si>
    <t>348</t>
  </si>
  <si>
    <t>Pol263</t>
  </si>
  <si>
    <t>Doprava materiálu na stavbu</t>
  </si>
  <si>
    <t>%</t>
  </si>
  <si>
    <t>350</t>
  </si>
  <si>
    <t>Pol264</t>
  </si>
  <si>
    <t>Režie</t>
  </si>
  <si>
    <t>352</t>
  </si>
  <si>
    <t>Pol265</t>
  </si>
  <si>
    <t>Technická inspekce české republiky</t>
  </si>
  <si>
    <t>354</t>
  </si>
  <si>
    <t>VRN03 - Vedlejší rozpočtové náklady</t>
  </si>
  <si>
    <t>VRN - Vedlejší rozpočtové náklady</t>
  </si>
  <si>
    <t xml:space="preserve">    VRN1 - Průzkumné, geodetické a projektové práce</t>
  </si>
  <si>
    <t xml:space="preserve">    VRN3 - Zařízení staveniště</t>
  </si>
  <si>
    <t xml:space="preserve">    VRN4 - Inženýrská činnost</t>
  </si>
  <si>
    <t>VRN</t>
  </si>
  <si>
    <t>VRN1</t>
  </si>
  <si>
    <t>Průzkumné, geodetické a projektové práce</t>
  </si>
  <si>
    <t>013254000</t>
  </si>
  <si>
    <t>Dokumentace skutečného provedení stavby</t>
  </si>
  <si>
    <t>1024</t>
  </si>
  <si>
    <t>-850940097</t>
  </si>
  <si>
    <t>VRN3</t>
  </si>
  <si>
    <t>Zařízení staveniště</t>
  </si>
  <si>
    <t>030001000</t>
  </si>
  <si>
    <t>Základní rozdělení průvodních činností a nákladů zařízení staveniště</t>
  </si>
  <si>
    <t>-1904837156</t>
  </si>
  <si>
    <t>VRN4</t>
  </si>
  <si>
    <t>045002000</t>
  </si>
  <si>
    <t>Hlavní tituly průvodních činností a nákladů inženýrská činnost kompletační a koordinační činnost</t>
  </si>
  <si>
    <t>-1223361089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</si>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</sst>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20</v>
      </c>
    </row>
    <row r="7" ht="14.4" customHeight="1">
      <c r="B7" s="28"/>
      <c r="C7" s="29"/>
      <c r="D7" s="40"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23</v>
      </c>
      <c r="AL7" s="29"/>
      <c r="AM7" s="29"/>
      <c r="AN7" s="35" t="s">
        <v>22</v>
      </c>
      <c r="AO7" s="29"/>
      <c r="AP7" s="29"/>
      <c r="AQ7" s="31"/>
      <c r="BE7" s="39"/>
      <c r="BS7" s="24" t="s">
        <v>24</v>
      </c>
    </row>
    <row r="8" ht="14.4" customHeight="1">
      <c r="B8" s="28"/>
      <c r="C8" s="29"/>
      <c r="D8" s="40"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27</v>
      </c>
      <c r="AL8" s="29"/>
      <c r="AM8" s="29"/>
      <c r="AN8" s="41" t="s">
        <v>28</v>
      </c>
      <c r="AO8" s="29"/>
      <c r="AP8" s="29"/>
      <c r="AQ8" s="31"/>
      <c r="BE8" s="39"/>
      <c r="BS8" s="24" t="s">
        <v>29</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30</v>
      </c>
    </row>
    <row r="10" ht="14.4" customHeight="1">
      <c r="B10" s="28"/>
      <c r="C10" s="29"/>
      <c r="D10" s="40" t="s">
        <v>31</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32</v>
      </c>
      <c r="AL10" s="29"/>
      <c r="AM10" s="29"/>
      <c r="AN10" s="35" t="s">
        <v>22</v>
      </c>
      <c r="AO10" s="29"/>
      <c r="AP10" s="29"/>
      <c r="AQ10" s="31"/>
      <c r="BE10" s="39"/>
      <c r="BS10" s="24" t="s">
        <v>20</v>
      </c>
    </row>
    <row r="11" ht="18.48" customHeight="1">
      <c r="B11" s="28"/>
      <c r="C11" s="29"/>
      <c r="D11" s="29"/>
      <c r="E11" s="35" t="s">
        <v>33</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34</v>
      </c>
      <c r="AL11" s="29"/>
      <c r="AM11" s="29"/>
      <c r="AN11" s="35" t="s">
        <v>22</v>
      </c>
      <c r="AO11" s="29"/>
      <c r="AP11" s="29"/>
      <c r="AQ11" s="31"/>
      <c r="BE11" s="39"/>
      <c r="BS11" s="24" t="s">
        <v>20</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20</v>
      </c>
    </row>
    <row r="13" ht="14.4" customHeight="1">
      <c r="B13" s="28"/>
      <c r="C13" s="29"/>
      <c r="D13" s="40" t="s">
        <v>35</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32</v>
      </c>
      <c r="AL13" s="29"/>
      <c r="AM13" s="29"/>
      <c r="AN13" s="42" t="s">
        <v>36</v>
      </c>
      <c r="AO13" s="29"/>
      <c r="AP13" s="29"/>
      <c r="AQ13" s="31"/>
      <c r="BE13" s="39"/>
      <c r="BS13" s="24" t="s">
        <v>20</v>
      </c>
    </row>
    <row r="14">
      <c r="B14" s="28"/>
      <c r="C14" s="29"/>
      <c r="D14" s="29"/>
      <c r="E14" s="42" t="s">
        <v>36</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34</v>
      </c>
      <c r="AL14" s="29"/>
      <c r="AM14" s="29"/>
      <c r="AN14" s="42" t="s">
        <v>36</v>
      </c>
      <c r="AO14" s="29"/>
      <c r="AP14" s="29"/>
      <c r="AQ14" s="31"/>
      <c r="BE14" s="39"/>
      <c r="BS14" s="24" t="s">
        <v>20</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37</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32</v>
      </c>
      <c r="AL16" s="29"/>
      <c r="AM16" s="29"/>
      <c r="AN16" s="35" t="s">
        <v>22</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34</v>
      </c>
      <c r="AL17" s="29"/>
      <c r="AM17" s="29"/>
      <c r="AN17" s="35" t="s">
        <v>22</v>
      </c>
      <c r="AO17" s="29"/>
      <c r="AP17" s="29"/>
      <c r="AQ17" s="31"/>
      <c r="BE17" s="39"/>
      <c r="BS17" s="24" t="s">
        <v>6</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63" customHeight="1">
      <c r="B20" s="28"/>
      <c r="C20" s="29"/>
      <c r="D20" s="29"/>
      <c r="E20" s="44" t="s">
        <v>40</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41</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42</v>
      </c>
      <c r="M25" s="52"/>
      <c r="N25" s="52"/>
      <c r="O25" s="52"/>
      <c r="P25" s="47"/>
      <c r="Q25" s="47"/>
      <c r="R25" s="47"/>
      <c r="S25" s="47"/>
      <c r="T25" s="47"/>
      <c r="U25" s="47"/>
      <c r="V25" s="47"/>
      <c r="W25" s="52" t="s">
        <v>43</v>
      </c>
      <c r="X25" s="52"/>
      <c r="Y25" s="52"/>
      <c r="Z25" s="52"/>
      <c r="AA25" s="52"/>
      <c r="AB25" s="52"/>
      <c r="AC25" s="52"/>
      <c r="AD25" s="52"/>
      <c r="AE25" s="52"/>
      <c r="AF25" s="47"/>
      <c r="AG25" s="47"/>
      <c r="AH25" s="47"/>
      <c r="AI25" s="47"/>
      <c r="AJ25" s="47"/>
      <c r="AK25" s="52" t="s">
        <v>44</v>
      </c>
      <c r="AL25" s="52"/>
      <c r="AM25" s="52"/>
      <c r="AN25" s="52"/>
      <c r="AO25" s="52"/>
      <c r="AP25" s="47"/>
      <c r="AQ25" s="51"/>
      <c r="BE25" s="39"/>
    </row>
    <row r="26" s="2" customFormat="1" ht="14.4" customHeight="1">
      <c r="B26" s="53"/>
      <c r="C26" s="54"/>
      <c r="D26" s="55" t="s">
        <v>45</v>
      </c>
      <c r="E26" s="54"/>
      <c r="F26" s="55" t="s">
        <v>46</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47</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48</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49</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50</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51</v>
      </c>
      <c r="E32" s="61"/>
      <c r="F32" s="61"/>
      <c r="G32" s="61"/>
      <c r="H32" s="61"/>
      <c r="I32" s="61"/>
      <c r="J32" s="61"/>
      <c r="K32" s="61"/>
      <c r="L32" s="61"/>
      <c r="M32" s="61"/>
      <c r="N32" s="61"/>
      <c r="O32" s="61"/>
      <c r="P32" s="61"/>
      <c r="Q32" s="61"/>
      <c r="R32" s="61"/>
      <c r="S32" s="61"/>
      <c r="T32" s="62" t="s">
        <v>52</v>
      </c>
      <c r="U32" s="61"/>
      <c r="V32" s="61"/>
      <c r="W32" s="61"/>
      <c r="X32" s="63" t="s">
        <v>53</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54</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999206</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Stavební úpravy a obnova technolog.vybavení kuchyně v pav.D</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25</v>
      </c>
      <c r="D44" s="74"/>
      <c r="E44" s="74"/>
      <c r="F44" s="74"/>
      <c r="G44" s="74"/>
      <c r="H44" s="74"/>
      <c r="I44" s="74"/>
      <c r="J44" s="74"/>
      <c r="K44" s="74"/>
      <c r="L44" s="84" t="str">
        <f>IF(K8="","",K8)</f>
        <v>Karlovy Vary</v>
      </c>
      <c r="M44" s="74"/>
      <c r="N44" s="74"/>
      <c r="O44" s="74"/>
      <c r="P44" s="74"/>
      <c r="Q44" s="74"/>
      <c r="R44" s="74"/>
      <c r="S44" s="74"/>
      <c r="T44" s="74"/>
      <c r="U44" s="74"/>
      <c r="V44" s="74"/>
      <c r="W44" s="74"/>
      <c r="X44" s="74"/>
      <c r="Y44" s="74"/>
      <c r="Z44" s="74"/>
      <c r="AA44" s="74"/>
      <c r="AB44" s="74"/>
      <c r="AC44" s="74"/>
      <c r="AD44" s="74"/>
      <c r="AE44" s="74"/>
      <c r="AF44" s="74"/>
      <c r="AG44" s="74"/>
      <c r="AH44" s="74"/>
      <c r="AI44" s="76" t="s">
        <v>27</v>
      </c>
      <c r="AJ44" s="74"/>
      <c r="AK44" s="74"/>
      <c r="AL44" s="74"/>
      <c r="AM44" s="85" t="str">
        <f>IF(AN8= "","",AN8)</f>
        <v>25. 7. 2018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31</v>
      </c>
      <c r="D46" s="74"/>
      <c r="E46" s="74"/>
      <c r="F46" s="74"/>
      <c r="G46" s="74"/>
      <c r="H46" s="74"/>
      <c r="I46" s="74"/>
      <c r="J46" s="74"/>
      <c r="K46" s="74"/>
      <c r="L46" s="77" t="str">
        <f>IF(E11= "","",E11)</f>
        <v>Domov mládeže, Lidická 38, K.Vary</v>
      </c>
      <c r="M46" s="74"/>
      <c r="N46" s="74"/>
      <c r="O46" s="74"/>
      <c r="P46" s="74"/>
      <c r="Q46" s="74"/>
      <c r="R46" s="74"/>
      <c r="S46" s="74"/>
      <c r="T46" s="74"/>
      <c r="U46" s="74"/>
      <c r="V46" s="74"/>
      <c r="W46" s="74"/>
      <c r="X46" s="74"/>
      <c r="Y46" s="74"/>
      <c r="Z46" s="74"/>
      <c r="AA46" s="74"/>
      <c r="AB46" s="74"/>
      <c r="AC46" s="74"/>
      <c r="AD46" s="74"/>
      <c r="AE46" s="74"/>
      <c r="AF46" s="74"/>
      <c r="AG46" s="74"/>
      <c r="AH46" s="74"/>
      <c r="AI46" s="76" t="s">
        <v>37</v>
      </c>
      <c r="AJ46" s="74"/>
      <c r="AK46" s="74"/>
      <c r="AL46" s="74"/>
      <c r="AM46" s="77" t="str">
        <f>IF(E17="","",E17)</f>
        <v>Ing.Roman Gajdoš</v>
      </c>
      <c r="AN46" s="77"/>
      <c r="AO46" s="77"/>
      <c r="AP46" s="77"/>
      <c r="AQ46" s="74"/>
      <c r="AR46" s="72"/>
      <c r="AS46" s="86" t="s">
        <v>55</v>
      </c>
      <c r="AT46" s="87"/>
      <c r="AU46" s="88"/>
      <c r="AV46" s="88"/>
      <c r="AW46" s="88"/>
      <c r="AX46" s="88"/>
      <c r="AY46" s="88"/>
      <c r="AZ46" s="88"/>
      <c r="BA46" s="88"/>
      <c r="BB46" s="88"/>
      <c r="BC46" s="88"/>
      <c r="BD46" s="89"/>
    </row>
    <row r="47" s="1" customFormat="1">
      <c r="B47" s="46"/>
      <c r="C47" s="76" t="s">
        <v>35</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56</v>
      </c>
      <c r="D49" s="97"/>
      <c r="E49" s="97"/>
      <c r="F49" s="97"/>
      <c r="G49" s="97"/>
      <c r="H49" s="98"/>
      <c r="I49" s="99" t="s">
        <v>57</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58</v>
      </c>
      <c r="AH49" s="97"/>
      <c r="AI49" s="97"/>
      <c r="AJ49" s="97"/>
      <c r="AK49" s="97"/>
      <c r="AL49" s="97"/>
      <c r="AM49" s="97"/>
      <c r="AN49" s="99" t="s">
        <v>59</v>
      </c>
      <c r="AO49" s="97"/>
      <c r="AP49" s="97"/>
      <c r="AQ49" s="101" t="s">
        <v>60</v>
      </c>
      <c r="AR49" s="72"/>
      <c r="AS49" s="102" t="s">
        <v>61</v>
      </c>
      <c r="AT49" s="103" t="s">
        <v>62</v>
      </c>
      <c r="AU49" s="103" t="s">
        <v>63</v>
      </c>
      <c r="AV49" s="103" t="s">
        <v>64</v>
      </c>
      <c r="AW49" s="103" t="s">
        <v>65</v>
      </c>
      <c r="AX49" s="103" t="s">
        <v>66</v>
      </c>
      <c r="AY49" s="103" t="s">
        <v>67</v>
      </c>
      <c r="AZ49" s="103" t="s">
        <v>68</v>
      </c>
      <c r="BA49" s="103" t="s">
        <v>69</v>
      </c>
      <c r="BB49" s="103" t="s">
        <v>70</v>
      </c>
      <c r="BC49" s="103" t="s">
        <v>71</v>
      </c>
      <c r="BD49" s="104" t="s">
        <v>72</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73</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22</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74</v>
      </c>
      <c r="BT51" s="117" t="s">
        <v>75</v>
      </c>
      <c r="BU51" s="118" t="s">
        <v>76</v>
      </c>
      <c r="BV51" s="117" t="s">
        <v>77</v>
      </c>
      <c r="BW51" s="117" t="s">
        <v>7</v>
      </c>
      <c r="BX51" s="117" t="s">
        <v>78</v>
      </c>
      <c r="CL51" s="117" t="s">
        <v>22</v>
      </c>
    </row>
    <row r="52" s="5" customFormat="1" ht="14.4" customHeight="1">
      <c r="B52" s="119"/>
      <c r="C52" s="120"/>
      <c r="D52" s="121" t="s">
        <v>79</v>
      </c>
      <c r="E52" s="121"/>
      <c r="F52" s="121"/>
      <c r="G52" s="121"/>
      <c r="H52" s="121"/>
      <c r="I52" s="122"/>
      <c r="J52" s="121" t="s">
        <v>80</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ROUND(SUM(AG53:AG59),2)</f>
        <v>0</v>
      </c>
      <c r="AH52" s="122"/>
      <c r="AI52" s="122"/>
      <c r="AJ52" s="122"/>
      <c r="AK52" s="122"/>
      <c r="AL52" s="122"/>
      <c r="AM52" s="122"/>
      <c r="AN52" s="124">
        <f>SUM(AG52,AT52)</f>
        <v>0</v>
      </c>
      <c r="AO52" s="122"/>
      <c r="AP52" s="122"/>
      <c r="AQ52" s="125" t="s">
        <v>81</v>
      </c>
      <c r="AR52" s="126"/>
      <c r="AS52" s="127">
        <f>ROUND(SUM(AS53:AS59),2)</f>
        <v>0</v>
      </c>
      <c r="AT52" s="128">
        <f>ROUND(SUM(AV52:AW52),2)</f>
        <v>0</v>
      </c>
      <c r="AU52" s="129">
        <f>ROUND(SUM(AU53:AU59),5)</f>
        <v>0</v>
      </c>
      <c r="AV52" s="128">
        <f>ROUND(AZ52*L26,2)</f>
        <v>0</v>
      </c>
      <c r="AW52" s="128">
        <f>ROUND(BA52*L27,2)</f>
        <v>0</v>
      </c>
      <c r="AX52" s="128">
        <f>ROUND(BB52*L26,2)</f>
        <v>0</v>
      </c>
      <c r="AY52" s="128">
        <f>ROUND(BC52*L27,2)</f>
        <v>0</v>
      </c>
      <c r="AZ52" s="128">
        <f>ROUND(SUM(AZ53:AZ59),2)</f>
        <v>0</v>
      </c>
      <c r="BA52" s="128">
        <f>ROUND(SUM(BA53:BA59),2)</f>
        <v>0</v>
      </c>
      <c r="BB52" s="128">
        <f>ROUND(SUM(BB53:BB59),2)</f>
        <v>0</v>
      </c>
      <c r="BC52" s="128">
        <f>ROUND(SUM(BC53:BC59),2)</f>
        <v>0</v>
      </c>
      <c r="BD52" s="130">
        <f>ROUND(SUM(BD53:BD59),2)</f>
        <v>0</v>
      </c>
      <c r="BS52" s="131" t="s">
        <v>74</v>
      </c>
      <c r="BT52" s="131" t="s">
        <v>24</v>
      </c>
      <c r="BU52" s="131" t="s">
        <v>76</v>
      </c>
      <c r="BV52" s="131" t="s">
        <v>77</v>
      </c>
      <c r="BW52" s="131" t="s">
        <v>82</v>
      </c>
      <c r="BX52" s="131" t="s">
        <v>7</v>
      </c>
      <c r="CL52" s="131" t="s">
        <v>22</v>
      </c>
      <c r="CM52" s="131" t="s">
        <v>83</v>
      </c>
    </row>
    <row r="53" s="6" customFormat="1" ht="28.8" customHeight="1">
      <c r="A53" s="132" t="s">
        <v>84</v>
      </c>
      <c r="B53" s="133"/>
      <c r="C53" s="134"/>
      <c r="D53" s="134"/>
      <c r="E53" s="135" t="s">
        <v>85</v>
      </c>
      <c r="F53" s="135"/>
      <c r="G53" s="135"/>
      <c r="H53" s="135"/>
      <c r="I53" s="135"/>
      <c r="J53" s="134"/>
      <c r="K53" s="135" t="s">
        <v>86</v>
      </c>
      <c r="L53" s="135"/>
      <c r="M53" s="135"/>
      <c r="N53" s="135"/>
      <c r="O53" s="135"/>
      <c r="P53" s="135"/>
      <c r="Q53" s="135"/>
      <c r="R53" s="135"/>
      <c r="S53" s="135"/>
      <c r="T53" s="135"/>
      <c r="U53" s="135"/>
      <c r="V53" s="135"/>
      <c r="W53" s="135"/>
      <c r="X53" s="135"/>
      <c r="Y53" s="135"/>
      <c r="Z53" s="135"/>
      <c r="AA53" s="135"/>
      <c r="AB53" s="135"/>
      <c r="AC53" s="135"/>
      <c r="AD53" s="135"/>
      <c r="AE53" s="135"/>
      <c r="AF53" s="135"/>
      <c r="AG53" s="136">
        <f>'ST - Stavební úpravy a ob...'!J29</f>
        <v>0</v>
      </c>
      <c r="AH53" s="134"/>
      <c r="AI53" s="134"/>
      <c r="AJ53" s="134"/>
      <c r="AK53" s="134"/>
      <c r="AL53" s="134"/>
      <c r="AM53" s="134"/>
      <c r="AN53" s="136">
        <f>SUM(AG53,AT53)</f>
        <v>0</v>
      </c>
      <c r="AO53" s="134"/>
      <c r="AP53" s="134"/>
      <c r="AQ53" s="137" t="s">
        <v>87</v>
      </c>
      <c r="AR53" s="138"/>
      <c r="AS53" s="139">
        <v>0</v>
      </c>
      <c r="AT53" s="140">
        <f>ROUND(SUM(AV53:AW53),2)</f>
        <v>0</v>
      </c>
      <c r="AU53" s="141">
        <f>'ST - Stavební úpravy a ob...'!P115</f>
        <v>0</v>
      </c>
      <c r="AV53" s="140">
        <f>'ST - Stavební úpravy a ob...'!J32</f>
        <v>0</v>
      </c>
      <c r="AW53" s="140">
        <f>'ST - Stavební úpravy a ob...'!J33</f>
        <v>0</v>
      </c>
      <c r="AX53" s="140">
        <f>'ST - Stavební úpravy a ob...'!J34</f>
        <v>0</v>
      </c>
      <c r="AY53" s="140">
        <f>'ST - Stavební úpravy a ob...'!J35</f>
        <v>0</v>
      </c>
      <c r="AZ53" s="140">
        <f>'ST - Stavební úpravy a ob...'!F32</f>
        <v>0</v>
      </c>
      <c r="BA53" s="140">
        <f>'ST - Stavební úpravy a ob...'!F33</f>
        <v>0</v>
      </c>
      <c r="BB53" s="140">
        <f>'ST - Stavební úpravy a ob...'!F34</f>
        <v>0</v>
      </c>
      <c r="BC53" s="140">
        <f>'ST - Stavební úpravy a ob...'!F35</f>
        <v>0</v>
      </c>
      <c r="BD53" s="142">
        <f>'ST - Stavební úpravy a ob...'!F36</f>
        <v>0</v>
      </c>
      <c r="BT53" s="143" t="s">
        <v>83</v>
      </c>
      <c r="BV53" s="143" t="s">
        <v>77</v>
      </c>
      <c r="BW53" s="143" t="s">
        <v>88</v>
      </c>
      <c r="BX53" s="143" t="s">
        <v>82</v>
      </c>
      <c r="CL53" s="143" t="s">
        <v>22</v>
      </c>
    </row>
    <row r="54" s="6" customFormat="1" ht="14.4" customHeight="1">
      <c r="A54" s="132" t="s">
        <v>84</v>
      </c>
      <c r="B54" s="133"/>
      <c r="C54" s="134"/>
      <c r="D54" s="134"/>
      <c r="E54" s="135" t="s">
        <v>89</v>
      </c>
      <c r="F54" s="135"/>
      <c r="G54" s="135"/>
      <c r="H54" s="135"/>
      <c r="I54" s="135"/>
      <c r="J54" s="134"/>
      <c r="K54" s="135" t="s">
        <v>90</v>
      </c>
      <c r="L54" s="135"/>
      <c r="M54" s="135"/>
      <c r="N54" s="135"/>
      <c r="O54" s="135"/>
      <c r="P54" s="135"/>
      <c r="Q54" s="135"/>
      <c r="R54" s="135"/>
      <c r="S54" s="135"/>
      <c r="T54" s="135"/>
      <c r="U54" s="135"/>
      <c r="V54" s="135"/>
      <c r="W54" s="135"/>
      <c r="X54" s="135"/>
      <c r="Y54" s="135"/>
      <c r="Z54" s="135"/>
      <c r="AA54" s="135"/>
      <c r="AB54" s="135"/>
      <c r="AC54" s="135"/>
      <c r="AD54" s="135"/>
      <c r="AE54" s="135"/>
      <c r="AF54" s="135"/>
      <c r="AG54" s="136">
        <f>'ZTI - Zdravotní instalace'!J29</f>
        <v>0</v>
      </c>
      <c r="AH54" s="134"/>
      <c r="AI54" s="134"/>
      <c r="AJ54" s="134"/>
      <c r="AK54" s="134"/>
      <c r="AL54" s="134"/>
      <c r="AM54" s="134"/>
      <c r="AN54" s="136">
        <f>SUM(AG54,AT54)</f>
        <v>0</v>
      </c>
      <c r="AO54" s="134"/>
      <c r="AP54" s="134"/>
      <c r="AQ54" s="137" t="s">
        <v>87</v>
      </c>
      <c r="AR54" s="138"/>
      <c r="AS54" s="139">
        <v>0</v>
      </c>
      <c r="AT54" s="140">
        <f>ROUND(SUM(AV54:AW54),2)</f>
        <v>0</v>
      </c>
      <c r="AU54" s="141">
        <f>'ZTI - Zdravotní instalace'!P90</f>
        <v>0</v>
      </c>
      <c r="AV54" s="140">
        <f>'ZTI - Zdravotní instalace'!J32</f>
        <v>0</v>
      </c>
      <c r="AW54" s="140">
        <f>'ZTI - Zdravotní instalace'!J33</f>
        <v>0</v>
      </c>
      <c r="AX54" s="140">
        <f>'ZTI - Zdravotní instalace'!J34</f>
        <v>0</v>
      </c>
      <c r="AY54" s="140">
        <f>'ZTI - Zdravotní instalace'!J35</f>
        <v>0</v>
      </c>
      <c r="AZ54" s="140">
        <f>'ZTI - Zdravotní instalace'!F32</f>
        <v>0</v>
      </c>
      <c r="BA54" s="140">
        <f>'ZTI - Zdravotní instalace'!F33</f>
        <v>0</v>
      </c>
      <c r="BB54" s="140">
        <f>'ZTI - Zdravotní instalace'!F34</f>
        <v>0</v>
      </c>
      <c r="BC54" s="140">
        <f>'ZTI - Zdravotní instalace'!F35</f>
        <v>0</v>
      </c>
      <c r="BD54" s="142">
        <f>'ZTI - Zdravotní instalace'!F36</f>
        <v>0</v>
      </c>
      <c r="BT54" s="143" t="s">
        <v>83</v>
      </c>
      <c r="BV54" s="143" t="s">
        <v>77</v>
      </c>
      <c r="BW54" s="143" t="s">
        <v>91</v>
      </c>
      <c r="BX54" s="143" t="s">
        <v>82</v>
      </c>
      <c r="CL54" s="143" t="s">
        <v>22</v>
      </c>
    </row>
    <row r="55" s="6" customFormat="1" ht="14.4" customHeight="1">
      <c r="A55" s="132" t="s">
        <v>84</v>
      </c>
      <c r="B55" s="133"/>
      <c r="C55" s="134"/>
      <c r="D55" s="134"/>
      <c r="E55" s="135" t="s">
        <v>92</v>
      </c>
      <c r="F55" s="135"/>
      <c r="G55" s="135"/>
      <c r="H55" s="135"/>
      <c r="I55" s="135"/>
      <c r="J55" s="134"/>
      <c r="K55" s="135" t="s">
        <v>93</v>
      </c>
      <c r="L55" s="135"/>
      <c r="M55" s="135"/>
      <c r="N55" s="135"/>
      <c r="O55" s="135"/>
      <c r="P55" s="135"/>
      <c r="Q55" s="135"/>
      <c r="R55" s="135"/>
      <c r="S55" s="135"/>
      <c r="T55" s="135"/>
      <c r="U55" s="135"/>
      <c r="V55" s="135"/>
      <c r="W55" s="135"/>
      <c r="X55" s="135"/>
      <c r="Y55" s="135"/>
      <c r="Z55" s="135"/>
      <c r="AA55" s="135"/>
      <c r="AB55" s="135"/>
      <c r="AC55" s="135"/>
      <c r="AD55" s="135"/>
      <c r="AE55" s="135"/>
      <c r="AF55" s="135"/>
      <c r="AG55" s="136">
        <f>'UT - Ústřední vytápění'!J29</f>
        <v>0</v>
      </c>
      <c r="AH55" s="134"/>
      <c r="AI55" s="134"/>
      <c r="AJ55" s="134"/>
      <c r="AK55" s="134"/>
      <c r="AL55" s="134"/>
      <c r="AM55" s="134"/>
      <c r="AN55" s="136">
        <f>SUM(AG55,AT55)</f>
        <v>0</v>
      </c>
      <c r="AO55" s="134"/>
      <c r="AP55" s="134"/>
      <c r="AQ55" s="137" t="s">
        <v>87</v>
      </c>
      <c r="AR55" s="138"/>
      <c r="AS55" s="139">
        <v>0</v>
      </c>
      <c r="AT55" s="140">
        <f>ROUND(SUM(AV55:AW55),2)</f>
        <v>0</v>
      </c>
      <c r="AU55" s="141">
        <f>'UT - Ústřední vytápění'!P93</f>
        <v>0</v>
      </c>
      <c r="AV55" s="140">
        <f>'UT - Ústřední vytápění'!J32</f>
        <v>0</v>
      </c>
      <c r="AW55" s="140">
        <f>'UT - Ústřední vytápění'!J33</f>
        <v>0</v>
      </c>
      <c r="AX55" s="140">
        <f>'UT - Ústřední vytápění'!J34</f>
        <v>0</v>
      </c>
      <c r="AY55" s="140">
        <f>'UT - Ústřední vytápění'!J35</f>
        <v>0</v>
      </c>
      <c r="AZ55" s="140">
        <f>'UT - Ústřední vytápění'!F32</f>
        <v>0</v>
      </c>
      <c r="BA55" s="140">
        <f>'UT - Ústřední vytápění'!F33</f>
        <v>0</v>
      </c>
      <c r="BB55" s="140">
        <f>'UT - Ústřední vytápění'!F34</f>
        <v>0</v>
      </c>
      <c r="BC55" s="140">
        <f>'UT - Ústřední vytápění'!F35</f>
        <v>0</v>
      </c>
      <c r="BD55" s="142">
        <f>'UT - Ústřední vytápění'!F36</f>
        <v>0</v>
      </c>
      <c r="BT55" s="143" t="s">
        <v>83</v>
      </c>
      <c r="BV55" s="143" t="s">
        <v>77</v>
      </c>
      <c r="BW55" s="143" t="s">
        <v>94</v>
      </c>
      <c r="BX55" s="143" t="s">
        <v>82</v>
      </c>
      <c r="CL55" s="143" t="s">
        <v>22</v>
      </c>
    </row>
    <row r="56" s="6" customFormat="1" ht="14.4" customHeight="1">
      <c r="A56" s="132" t="s">
        <v>84</v>
      </c>
      <c r="B56" s="133"/>
      <c r="C56" s="134"/>
      <c r="D56" s="134"/>
      <c r="E56" s="135" t="s">
        <v>95</v>
      </c>
      <c r="F56" s="135"/>
      <c r="G56" s="135"/>
      <c r="H56" s="135"/>
      <c r="I56" s="135"/>
      <c r="J56" s="134"/>
      <c r="K56" s="135" t="s">
        <v>96</v>
      </c>
      <c r="L56" s="135"/>
      <c r="M56" s="135"/>
      <c r="N56" s="135"/>
      <c r="O56" s="135"/>
      <c r="P56" s="135"/>
      <c r="Q56" s="135"/>
      <c r="R56" s="135"/>
      <c r="S56" s="135"/>
      <c r="T56" s="135"/>
      <c r="U56" s="135"/>
      <c r="V56" s="135"/>
      <c r="W56" s="135"/>
      <c r="X56" s="135"/>
      <c r="Y56" s="135"/>
      <c r="Z56" s="135"/>
      <c r="AA56" s="135"/>
      <c r="AB56" s="135"/>
      <c r="AC56" s="135"/>
      <c r="AD56" s="135"/>
      <c r="AE56" s="135"/>
      <c r="AF56" s="135"/>
      <c r="AG56" s="136">
        <f>'VZT - Vzduchotechnika'!J29</f>
        <v>0</v>
      </c>
      <c r="AH56" s="134"/>
      <c r="AI56" s="134"/>
      <c r="AJ56" s="134"/>
      <c r="AK56" s="134"/>
      <c r="AL56" s="134"/>
      <c r="AM56" s="134"/>
      <c r="AN56" s="136">
        <f>SUM(AG56,AT56)</f>
        <v>0</v>
      </c>
      <c r="AO56" s="134"/>
      <c r="AP56" s="134"/>
      <c r="AQ56" s="137" t="s">
        <v>87</v>
      </c>
      <c r="AR56" s="138"/>
      <c r="AS56" s="139">
        <v>0</v>
      </c>
      <c r="AT56" s="140">
        <f>ROUND(SUM(AV56:AW56),2)</f>
        <v>0</v>
      </c>
      <c r="AU56" s="141">
        <f>'VZT - Vzduchotechnika'!P94</f>
        <v>0</v>
      </c>
      <c r="AV56" s="140">
        <f>'VZT - Vzduchotechnika'!J32</f>
        <v>0</v>
      </c>
      <c r="AW56" s="140">
        <f>'VZT - Vzduchotechnika'!J33</f>
        <v>0</v>
      </c>
      <c r="AX56" s="140">
        <f>'VZT - Vzduchotechnika'!J34</f>
        <v>0</v>
      </c>
      <c r="AY56" s="140">
        <f>'VZT - Vzduchotechnika'!J35</f>
        <v>0</v>
      </c>
      <c r="AZ56" s="140">
        <f>'VZT - Vzduchotechnika'!F32</f>
        <v>0</v>
      </c>
      <c r="BA56" s="140">
        <f>'VZT - Vzduchotechnika'!F33</f>
        <v>0</v>
      </c>
      <c r="BB56" s="140">
        <f>'VZT - Vzduchotechnika'!F34</f>
        <v>0</v>
      </c>
      <c r="BC56" s="140">
        <f>'VZT - Vzduchotechnika'!F35</f>
        <v>0</v>
      </c>
      <c r="BD56" s="142">
        <f>'VZT - Vzduchotechnika'!F36</f>
        <v>0</v>
      </c>
      <c r="BT56" s="143" t="s">
        <v>83</v>
      </c>
      <c r="BV56" s="143" t="s">
        <v>77</v>
      </c>
      <c r="BW56" s="143" t="s">
        <v>97</v>
      </c>
      <c r="BX56" s="143" t="s">
        <v>82</v>
      </c>
      <c r="CL56" s="143" t="s">
        <v>22</v>
      </c>
    </row>
    <row r="57" s="6" customFormat="1" ht="14.4" customHeight="1">
      <c r="A57" s="132" t="s">
        <v>84</v>
      </c>
      <c r="B57" s="133"/>
      <c r="C57" s="134"/>
      <c r="D57" s="134"/>
      <c r="E57" s="135" t="s">
        <v>98</v>
      </c>
      <c r="F57" s="135"/>
      <c r="G57" s="135"/>
      <c r="H57" s="135"/>
      <c r="I57" s="135"/>
      <c r="J57" s="134"/>
      <c r="K57" s="135" t="s">
        <v>99</v>
      </c>
      <c r="L57" s="135"/>
      <c r="M57" s="135"/>
      <c r="N57" s="135"/>
      <c r="O57" s="135"/>
      <c r="P57" s="135"/>
      <c r="Q57" s="135"/>
      <c r="R57" s="135"/>
      <c r="S57" s="135"/>
      <c r="T57" s="135"/>
      <c r="U57" s="135"/>
      <c r="V57" s="135"/>
      <c r="W57" s="135"/>
      <c r="X57" s="135"/>
      <c r="Y57" s="135"/>
      <c r="Z57" s="135"/>
      <c r="AA57" s="135"/>
      <c r="AB57" s="135"/>
      <c r="AC57" s="135"/>
      <c r="AD57" s="135"/>
      <c r="AE57" s="135"/>
      <c r="AF57" s="135"/>
      <c r="AG57" s="136">
        <f>'EL - Elektroinstalace'!J29</f>
        <v>0</v>
      </c>
      <c r="AH57" s="134"/>
      <c r="AI57" s="134"/>
      <c r="AJ57" s="134"/>
      <c r="AK57" s="134"/>
      <c r="AL57" s="134"/>
      <c r="AM57" s="134"/>
      <c r="AN57" s="136">
        <f>SUM(AG57,AT57)</f>
        <v>0</v>
      </c>
      <c r="AO57" s="134"/>
      <c r="AP57" s="134"/>
      <c r="AQ57" s="137" t="s">
        <v>87</v>
      </c>
      <c r="AR57" s="138"/>
      <c r="AS57" s="139">
        <v>0</v>
      </c>
      <c r="AT57" s="140">
        <f>ROUND(SUM(AV57:AW57),2)</f>
        <v>0</v>
      </c>
      <c r="AU57" s="141">
        <f>'EL - Elektroinstalace'!P90</f>
        <v>0</v>
      </c>
      <c r="AV57" s="140">
        <f>'EL - Elektroinstalace'!J32</f>
        <v>0</v>
      </c>
      <c r="AW57" s="140">
        <f>'EL - Elektroinstalace'!J33</f>
        <v>0</v>
      </c>
      <c r="AX57" s="140">
        <f>'EL - Elektroinstalace'!J34</f>
        <v>0</v>
      </c>
      <c r="AY57" s="140">
        <f>'EL - Elektroinstalace'!J35</f>
        <v>0</v>
      </c>
      <c r="AZ57" s="140">
        <f>'EL - Elektroinstalace'!F32</f>
        <v>0</v>
      </c>
      <c r="BA57" s="140">
        <f>'EL - Elektroinstalace'!F33</f>
        <v>0</v>
      </c>
      <c r="BB57" s="140">
        <f>'EL - Elektroinstalace'!F34</f>
        <v>0</v>
      </c>
      <c r="BC57" s="140">
        <f>'EL - Elektroinstalace'!F35</f>
        <v>0</v>
      </c>
      <c r="BD57" s="142">
        <f>'EL - Elektroinstalace'!F36</f>
        <v>0</v>
      </c>
      <c r="BT57" s="143" t="s">
        <v>83</v>
      </c>
      <c r="BV57" s="143" t="s">
        <v>77</v>
      </c>
      <c r="BW57" s="143" t="s">
        <v>100</v>
      </c>
      <c r="BX57" s="143" t="s">
        <v>82</v>
      </c>
      <c r="CL57" s="143" t="s">
        <v>22</v>
      </c>
    </row>
    <row r="58" s="6" customFormat="1" ht="14.4" customHeight="1">
      <c r="A58" s="132" t="s">
        <v>84</v>
      </c>
      <c r="B58" s="133"/>
      <c r="C58" s="134"/>
      <c r="D58" s="134"/>
      <c r="E58" s="135" t="s">
        <v>101</v>
      </c>
      <c r="F58" s="135"/>
      <c r="G58" s="135"/>
      <c r="H58" s="135"/>
      <c r="I58" s="135"/>
      <c r="J58" s="134"/>
      <c r="K58" s="135" t="s">
        <v>102</v>
      </c>
      <c r="L58" s="135"/>
      <c r="M58" s="135"/>
      <c r="N58" s="135"/>
      <c r="O58" s="135"/>
      <c r="P58" s="135"/>
      <c r="Q58" s="135"/>
      <c r="R58" s="135"/>
      <c r="S58" s="135"/>
      <c r="T58" s="135"/>
      <c r="U58" s="135"/>
      <c r="V58" s="135"/>
      <c r="W58" s="135"/>
      <c r="X58" s="135"/>
      <c r="Y58" s="135"/>
      <c r="Z58" s="135"/>
      <c r="AA58" s="135"/>
      <c r="AB58" s="135"/>
      <c r="AC58" s="135"/>
      <c r="AD58" s="135"/>
      <c r="AE58" s="135"/>
      <c r="AF58" s="135"/>
      <c r="AG58" s="136">
        <f>'MaR - Měření a regulace'!J29</f>
        <v>0</v>
      </c>
      <c r="AH58" s="134"/>
      <c r="AI58" s="134"/>
      <c r="AJ58" s="134"/>
      <c r="AK58" s="134"/>
      <c r="AL58" s="134"/>
      <c r="AM58" s="134"/>
      <c r="AN58" s="136">
        <f>SUM(AG58,AT58)</f>
        <v>0</v>
      </c>
      <c r="AO58" s="134"/>
      <c r="AP58" s="134"/>
      <c r="AQ58" s="137" t="s">
        <v>87</v>
      </c>
      <c r="AR58" s="138"/>
      <c r="AS58" s="139">
        <v>0</v>
      </c>
      <c r="AT58" s="140">
        <f>ROUND(SUM(AV58:AW58),2)</f>
        <v>0</v>
      </c>
      <c r="AU58" s="141">
        <f>'MaR - Měření a regulace'!P95</f>
        <v>0</v>
      </c>
      <c r="AV58" s="140">
        <f>'MaR - Měření a regulace'!J32</f>
        <v>0</v>
      </c>
      <c r="AW58" s="140">
        <f>'MaR - Měření a regulace'!J33</f>
        <v>0</v>
      </c>
      <c r="AX58" s="140">
        <f>'MaR - Měření a regulace'!J34</f>
        <v>0</v>
      </c>
      <c r="AY58" s="140">
        <f>'MaR - Měření a regulace'!J35</f>
        <v>0</v>
      </c>
      <c r="AZ58" s="140">
        <f>'MaR - Měření a regulace'!F32</f>
        <v>0</v>
      </c>
      <c r="BA58" s="140">
        <f>'MaR - Měření a regulace'!F33</f>
        <v>0</v>
      </c>
      <c r="BB58" s="140">
        <f>'MaR - Měření a regulace'!F34</f>
        <v>0</v>
      </c>
      <c r="BC58" s="140">
        <f>'MaR - Měření a regulace'!F35</f>
        <v>0</v>
      </c>
      <c r="BD58" s="142">
        <f>'MaR - Měření a regulace'!F36</f>
        <v>0</v>
      </c>
      <c r="BT58" s="143" t="s">
        <v>83</v>
      </c>
      <c r="BV58" s="143" t="s">
        <v>77</v>
      </c>
      <c r="BW58" s="143" t="s">
        <v>103</v>
      </c>
      <c r="BX58" s="143" t="s">
        <v>82</v>
      </c>
      <c r="CL58" s="143" t="s">
        <v>22</v>
      </c>
    </row>
    <row r="59" s="6" customFormat="1" ht="14.4" customHeight="1">
      <c r="A59" s="132" t="s">
        <v>84</v>
      </c>
      <c r="B59" s="133"/>
      <c r="C59" s="134"/>
      <c r="D59" s="134"/>
      <c r="E59" s="135" t="s">
        <v>104</v>
      </c>
      <c r="F59" s="135"/>
      <c r="G59" s="135"/>
      <c r="H59" s="135"/>
      <c r="I59" s="135"/>
      <c r="J59" s="134"/>
      <c r="K59" s="135" t="s">
        <v>105</v>
      </c>
      <c r="L59" s="135"/>
      <c r="M59" s="135"/>
      <c r="N59" s="135"/>
      <c r="O59" s="135"/>
      <c r="P59" s="135"/>
      <c r="Q59" s="135"/>
      <c r="R59" s="135"/>
      <c r="S59" s="135"/>
      <c r="T59" s="135"/>
      <c r="U59" s="135"/>
      <c r="V59" s="135"/>
      <c r="W59" s="135"/>
      <c r="X59" s="135"/>
      <c r="Y59" s="135"/>
      <c r="Z59" s="135"/>
      <c r="AA59" s="135"/>
      <c r="AB59" s="135"/>
      <c r="AC59" s="135"/>
      <c r="AD59" s="135"/>
      <c r="AE59" s="135"/>
      <c r="AF59" s="135"/>
      <c r="AG59" s="136">
        <f>'VRN03 - Vedlejší rozpočto...'!J29</f>
        <v>0</v>
      </c>
      <c r="AH59" s="134"/>
      <c r="AI59" s="134"/>
      <c r="AJ59" s="134"/>
      <c r="AK59" s="134"/>
      <c r="AL59" s="134"/>
      <c r="AM59" s="134"/>
      <c r="AN59" s="136">
        <f>SUM(AG59,AT59)</f>
        <v>0</v>
      </c>
      <c r="AO59" s="134"/>
      <c r="AP59" s="134"/>
      <c r="AQ59" s="137" t="s">
        <v>87</v>
      </c>
      <c r="AR59" s="138"/>
      <c r="AS59" s="144">
        <v>0</v>
      </c>
      <c r="AT59" s="145">
        <f>ROUND(SUM(AV59:AW59),2)</f>
        <v>0</v>
      </c>
      <c r="AU59" s="146">
        <f>'VRN03 - Vedlejší rozpočto...'!P86</f>
        <v>0</v>
      </c>
      <c r="AV59" s="145">
        <f>'VRN03 - Vedlejší rozpočto...'!J32</f>
        <v>0</v>
      </c>
      <c r="AW59" s="145">
        <f>'VRN03 - Vedlejší rozpočto...'!J33</f>
        <v>0</v>
      </c>
      <c r="AX59" s="145">
        <f>'VRN03 - Vedlejší rozpočto...'!J34</f>
        <v>0</v>
      </c>
      <c r="AY59" s="145">
        <f>'VRN03 - Vedlejší rozpočto...'!J35</f>
        <v>0</v>
      </c>
      <c r="AZ59" s="145">
        <f>'VRN03 - Vedlejší rozpočto...'!F32</f>
        <v>0</v>
      </c>
      <c r="BA59" s="145">
        <f>'VRN03 - Vedlejší rozpočto...'!F33</f>
        <v>0</v>
      </c>
      <c r="BB59" s="145">
        <f>'VRN03 - Vedlejší rozpočto...'!F34</f>
        <v>0</v>
      </c>
      <c r="BC59" s="145">
        <f>'VRN03 - Vedlejší rozpočto...'!F35</f>
        <v>0</v>
      </c>
      <c r="BD59" s="147">
        <f>'VRN03 - Vedlejší rozpočto...'!F36</f>
        <v>0</v>
      </c>
      <c r="BT59" s="143" t="s">
        <v>83</v>
      </c>
      <c r="BV59" s="143" t="s">
        <v>77</v>
      </c>
      <c r="BW59" s="143" t="s">
        <v>106</v>
      </c>
      <c r="BX59" s="143" t="s">
        <v>82</v>
      </c>
      <c r="CL59" s="143" t="s">
        <v>22</v>
      </c>
    </row>
    <row r="60" s="1" customFormat="1" ht="30" customHeight="1">
      <c r="B60" s="46"/>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2"/>
    </row>
    <row r="61" s="1" customFormat="1" ht="6.96" customHeight="1">
      <c r="B61" s="67"/>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72"/>
    </row>
  </sheetData>
  <sheetProtection sheet="1" formatColumns="0" formatRows="0" objects="1" scenarios="1" spinCount="100000" saltValue="zSsEMb8jOAnXmTiErC+hRXal7MtWoKlnHYGg7ny6Pvdv6DrsuW/tHWiBCf1tu0kUhkI/rHnHbvEzstQu+/2hQQ==" hashValue="362B8stzyoyuJGcfXkZb/GxDCd7XYdVTQ4Be+y+TBWBU55435cZ2476vfOtFgnmIiqJ0lpvT1q3f4WmPs6MgEA==" algorithmName="SHA-512" password="CC35"/>
  <mergeCells count="69">
    <mergeCell ref="BE5:BE32"/>
    <mergeCell ref="W30:AE30"/>
    <mergeCell ref="X32:AB32"/>
    <mergeCell ref="AK32:AO32"/>
    <mergeCell ref="AR2:BE2"/>
    <mergeCell ref="K5:AO5"/>
    <mergeCell ref="W28:AE28"/>
    <mergeCell ref="AK28:AO28"/>
    <mergeCell ref="AN59:AP59"/>
    <mergeCell ref="AN57:AP57"/>
    <mergeCell ref="AN54:AP54"/>
    <mergeCell ref="AN55:AP55"/>
    <mergeCell ref="AN56:AP56"/>
    <mergeCell ref="AN58:AP58"/>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E58:I58"/>
    <mergeCell ref="C49:G49"/>
    <mergeCell ref="D52:H52"/>
    <mergeCell ref="E53:I53"/>
    <mergeCell ref="E54:I54"/>
    <mergeCell ref="E55:I55"/>
    <mergeCell ref="E56:I56"/>
    <mergeCell ref="E57:I57"/>
    <mergeCell ref="E59:I59"/>
    <mergeCell ref="AM46:AP46"/>
    <mergeCell ref="AS46:AT48"/>
    <mergeCell ref="AN49:AP49"/>
    <mergeCell ref="L42:AO42"/>
    <mergeCell ref="AM44:AN44"/>
    <mergeCell ref="I49:AF49"/>
    <mergeCell ref="AG49:AM49"/>
    <mergeCell ref="K53:AF53"/>
    <mergeCell ref="K54:AF54"/>
    <mergeCell ref="K55:AF55"/>
    <mergeCell ref="K56:AF56"/>
    <mergeCell ref="K57:AF57"/>
    <mergeCell ref="K58:AF58"/>
    <mergeCell ref="K59:AF59"/>
    <mergeCell ref="AN53:AP53"/>
    <mergeCell ref="AN52:AP52"/>
    <mergeCell ref="AG52:AM52"/>
    <mergeCell ref="AG53:AM53"/>
    <mergeCell ref="AG54:AM54"/>
    <mergeCell ref="AG55:AM55"/>
    <mergeCell ref="AG56:AM56"/>
    <mergeCell ref="AG57:AM57"/>
    <mergeCell ref="AG58:AM58"/>
    <mergeCell ref="AG59:AM59"/>
    <mergeCell ref="AG51:AM51"/>
    <mergeCell ref="AN51:AP51"/>
  </mergeCells>
  <hyperlinks>
    <hyperlink ref="K1:S1" location="C2" display="1) Rekapitulace stavby"/>
    <hyperlink ref="W1:AI1" location="C51" display="2) Rekapitulace objektů stavby a soupisů prací"/>
    <hyperlink ref="A53" location="'ST - Stavební úpravy a ob...'!C2" display="/"/>
    <hyperlink ref="A54" location="'ZTI - Zdravotní instalace'!C2" display="/"/>
    <hyperlink ref="A55" location="'UT - Ústřední vytápění'!C2" display="/"/>
    <hyperlink ref="A56" location="'VZT - Vzduchotechnika'!C2" display="/"/>
    <hyperlink ref="A57" location="'EL - Elektroinstalace'!C2" display="/"/>
    <hyperlink ref="A58" location="'MaR - Měření a regulace'!C2" display="/"/>
    <hyperlink ref="A59" location="'VRN03 - Vedlejší rozpočto...'!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116</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ROUND(J115,2)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ROUND(SUM(BE115:BE1402), 2)</f>
        <v>0</v>
      </c>
      <c r="G32" s="47"/>
      <c r="H32" s="47"/>
      <c r="I32" s="170">
        <v>0.20999999999999999</v>
      </c>
      <c r="J32" s="169">
        <f>ROUND(ROUND((SUM(BE115:BE1402)), 2)*I32, 2)</f>
        <v>0</v>
      </c>
      <c r="K32" s="51"/>
    </row>
    <row r="33" s="1" customFormat="1" ht="14.4" customHeight="1">
      <c r="B33" s="46"/>
      <c r="C33" s="47"/>
      <c r="D33" s="47"/>
      <c r="E33" s="55" t="s">
        <v>47</v>
      </c>
      <c r="F33" s="169">
        <f>ROUND(SUM(BF115:BF1402), 2)</f>
        <v>0</v>
      </c>
      <c r="G33" s="47"/>
      <c r="H33" s="47"/>
      <c r="I33" s="170">
        <v>0.14999999999999999</v>
      </c>
      <c r="J33" s="169">
        <f>ROUND(ROUND((SUM(BF115:BF1402)), 2)*I33, 2)</f>
        <v>0</v>
      </c>
      <c r="K33" s="51"/>
    </row>
    <row r="34" hidden="1" s="1" customFormat="1" ht="14.4" customHeight="1">
      <c r="B34" s="46"/>
      <c r="C34" s="47"/>
      <c r="D34" s="47"/>
      <c r="E34" s="55" t="s">
        <v>48</v>
      </c>
      <c r="F34" s="169">
        <f>ROUND(SUM(BG115:BG1402), 2)</f>
        <v>0</v>
      </c>
      <c r="G34" s="47"/>
      <c r="H34" s="47"/>
      <c r="I34" s="170">
        <v>0.20999999999999999</v>
      </c>
      <c r="J34" s="169">
        <v>0</v>
      </c>
      <c r="K34" s="51"/>
    </row>
    <row r="35" hidden="1" s="1" customFormat="1" ht="14.4" customHeight="1">
      <c r="B35" s="46"/>
      <c r="C35" s="47"/>
      <c r="D35" s="47"/>
      <c r="E35" s="55" t="s">
        <v>49</v>
      </c>
      <c r="F35" s="169">
        <f>ROUND(SUM(BH115:BH1402), 2)</f>
        <v>0</v>
      </c>
      <c r="G35" s="47"/>
      <c r="H35" s="47"/>
      <c r="I35" s="170">
        <v>0.14999999999999999</v>
      </c>
      <c r="J35" s="169">
        <v>0</v>
      </c>
      <c r="K35" s="51"/>
    </row>
    <row r="36" hidden="1" s="1" customFormat="1" ht="14.4" customHeight="1">
      <c r="B36" s="46"/>
      <c r="C36" s="47"/>
      <c r="D36" s="47"/>
      <c r="E36" s="55" t="s">
        <v>50</v>
      </c>
      <c r="F36" s="169">
        <f>ROUND(SUM(BI115:BI1402),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ST - Stavební úpravy a obnova technologického vybavení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J115</f>
        <v>0</v>
      </c>
      <c r="K60" s="51"/>
      <c r="AU60" s="24" t="s">
        <v>121</v>
      </c>
    </row>
    <row r="61" s="8" customFormat="1" ht="24.96" customHeight="1">
      <c r="B61" s="189"/>
      <c r="C61" s="190"/>
      <c r="D61" s="191" t="s">
        <v>122</v>
      </c>
      <c r="E61" s="192"/>
      <c r="F61" s="192"/>
      <c r="G61" s="192"/>
      <c r="H61" s="192"/>
      <c r="I61" s="193"/>
      <c r="J61" s="194">
        <f>J116</f>
        <v>0</v>
      </c>
      <c r="K61" s="195"/>
    </row>
    <row r="62" s="9" customFormat="1" ht="19.92" customHeight="1">
      <c r="B62" s="196"/>
      <c r="C62" s="197"/>
      <c r="D62" s="198" t="s">
        <v>123</v>
      </c>
      <c r="E62" s="199"/>
      <c r="F62" s="199"/>
      <c r="G62" s="199"/>
      <c r="H62" s="199"/>
      <c r="I62" s="200"/>
      <c r="J62" s="201">
        <f>J117</f>
        <v>0</v>
      </c>
      <c r="K62" s="202"/>
    </row>
    <row r="63" s="9" customFormat="1" ht="19.92" customHeight="1">
      <c r="B63" s="196"/>
      <c r="C63" s="197"/>
      <c r="D63" s="198" t="s">
        <v>124</v>
      </c>
      <c r="E63" s="199"/>
      <c r="F63" s="199"/>
      <c r="G63" s="199"/>
      <c r="H63" s="199"/>
      <c r="I63" s="200"/>
      <c r="J63" s="201">
        <f>J125</f>
        <v>0</v>
      </c>
      <c r="K63" s="202"/>
    </row>
    <row r="64" s="9" customFormat="1" ht="19.92" customHeight="1">
      <c r="B64" s="196"/>
      <c r="C64" s="197"/>
      <c r="D64" s="198" t="s">
        <v>125</v>
      </c>
      <c r="E64" s="199"/>
      <c r="F64" s="199"/>
      <c r="G64" s="199"/>
      <c r="H64" s="199"/>
      <c r="I64" s="200"/>
      <c r="J64" s="201">
        <f>J133</f>
        <v>0</v>
      </c>
      <c r="K64" s="202"/>
    </row>
    <row r="65" s="9" customFormat="1" ht="19.92" customHeight="1">
      <c r="B65" s="196"/>
      <c r="C65" s="197"/>
      <c r="D65" s="198" t="s">
        <v>126</v>
      </c>
      <c r="E65" s="199"/>
      <c r="F65" s="199"/>
      <c r="G65" s="199"/>
      <c r="H65" s="199"/>
      <c r="I65" s="200"/>
      <c r="J65" s="201">
        <f>J269</f>
        <v>0</v>
      </c>
      <c r="K65" s="202"/>
    </row>
    <row r="66" s="9" customFormat="1" ht="19.92" customHeight="1">
      <c r="B66" s="196"/>
      <c r="C66" s="197"/>
      <c r="D66" s="198" t="s">
        <v>127</v>
      </c>
      <c r="E66" s="199"/>
      <c r="F66" s="199"/>
      <c r="G66" s="199"/>
      <c r="H66" s="199"/>
      <c r="I66" s="200"/>
      <c r="J66" s="201">
        <f>J292</f>
        <v>0</v>
      </c>
      <c r="K66" s="202"/>
    </row>
    <row r="67" s="9" customFormat="1" ht="14.88" customHeight="1">
      <c r="B67" s="196"/>
      <c r="C67" s="197"/>
      <c r="D67" s="198" t="s">
        <v>128</v>
      </c>
      <c r="E67" s="199"/>
      <c r="F67" s="199"/>
      <c r="G67" s="199"/>
      <c r="H67" s="199"/>
      <c r="I67" s="200"/>
      <c r="J67" s="201">
        <f>J293</f>
        <v>0</v>
      </c>
      <c r="K67" s="202"/>
    </row>
    <row r="68" s="9" customFormat="1" ht="14.88" customHeight="1">
      <c r="B68" s="196"/>
      <c r="C68" s="197"/>
      <c r="D68" s="198" t="s">
        <v>129</v>
      </c>
      <c r="E68" s="199"/>
      <c r="F68" s="199"/>
      <c r="G68" s="199"/>
      <c r="H68" s="199"/>
      <c r="I68" s="200"/>
      <c r="J68" s="201">
        <f>J445</f>
        <v>0</v>
      </c>
      <c r="K68" s="202"/>
    </row>
    <row r="69" s="9" customFormat="1" ht="14.88" customHeight="1">
      <c r="B69" s="196"/>
      <c r="C69" s="197"/>
      <c r="D69" s="198" t="s">
        <v>130</v>
      </c>
      <c r="E69" s="199"/>
      <c r="F69" s="199"/>
      <c r="G69" s="199"/>
      <c r="H69" s="199"/>
      <c r="I69" s="200"/>
      <c r="J69" s="201">
        <f>J506</f>
        <v>0</v>
      </c>
      <c r="K69" s="202"/>
    </row>
    <row r="70" s="9" customFormat="1" ht="19.92" customHeight="1">
      <c r="B70" s="196"/>
      <c r="C70" s="197"/>
      <c r="D70" s="198" t="s">
        <v>131</v>
      </c>
      <c r="E70" s="199"/>
      <c r="F70" s="199"/>
      <c r="G70" s="199"/>
      <c r="H70" s="199"/>
      <c r="I70" s="200"/>
      <c r="J70" s="201">
        <f>J567</f>
        <v>0</v>
      </c>
      <c r="K70" s="202"/>
    </row>
    <row r="71" s="9" customFormat="1" ht="14.88" customHeight="1">
      <c r="B71" s="196"/>
      <c r="C71" s="197"/>
      <c r="D71" s="198" t="s">
        <v>132</v>
      </c>
      <c r="E71" s="199"/>
      <c r="F71" s="199"/>
      <c r="G71" s="199"/>
      <c r="H71" s="199"/>
      <c r="I71" s="200"/>
      <c r="J71" s="201">
        <f>J568</f>
        <v>0</v>
      </c>
      <c r="K71" s="202"/>
    </row>
    <row r="72" s="9" customFormat="1" ht="14.88" customHeight="1">
      <c r="B72" s="196"/>
      <c r="C72" s="197"/>
      <c r="D72" s="198" t="s">
        <v>133</v>
      </c>
      <c r="E72" s="199"/>
      <c r="F72" s="199"/>
      <c r="G72" s="199"/>
      <c r="H72" s="199"/>
      <c r="I72" s="200"/>
      <c r="J72" s="201">
        <f>J577</f>
        <v>0</v>
      </c>
      <c r="K72" s="202"/>
    </row>
    <row r="73" s="9" customFormat="1" ht="14.88" customHeight="1">
      <c r="B73" s="196"/>
      <c r="C73" s="197"/>
      <c r="D73" s="198" t="s">
        <v>134</v>
      </c>
      <c r="E73" s="199"/>
      <c r="F73" s="199"/>
      <c r="G73" s="199"/>
      <c r="H73" s="199"/>
      <c r="I73" s="200"/>
      <c r="J73" s="201">
        <f>J628</f>
        <v>0</v>
      </c>
      <c r="K73" s="202"/>
    </row>
    <row r="74" s="9" customFormat="1" ht="19.92" customHeight="1">
      <c r="B74" s="196"/>
      <c r="C74" s="197"/>
      <c r="D74" s="198" t="s">
        <v>135</v>
      </c>
      <c r="E74" s="199"/>
      <c r="F74" s="199"/>
      <c r="G74" s="199"/>
      <c r="H74" s="199"/>
      <c r="I74" s="200"/>
      <c r="J74" s="201">
        <f>J817</f>
        <v>0</v>
      </c>
      <c r="K74" s="202"/>
    </row>
    <row r="75" s="9" customFormat="1" ht="19.92" customHeight="1">
      <c r="B75" s="196"/>
      <c r="C75" s="197"/>
      <c r="D75" s="198" t="s">
        <v>136</v>
      </c>
      <c r="E75" s="199"/>
      <c r="F75" s="199"/>
      <c r="G75" s="199"/>
      <c r="H75" s="199"/>
      <c r="I75" s="200"/>
      <c r="J75" s="201">
        <f>J832</f>
        <v>0</v>
      </c>
      <c r="K75" s="202"/>
    </row>
    <row r="76" s="8" customFormat="1" ht="24.96" customHeight="1">
      <c r="B76" s="189"/>
      <c r="C76" s="190"/>
      <c r="D76" s="191" t="s">
        <v>137</v>
      </c>
      <c r="E76" s="192"/>
      <c r="F76" s="192"/>
      <c r="G76" s="192"/>
      <c r="H76" s="192"/>
      <c r="I76" s="193"/>
      <c r="J76" s="194">
        <f>J835</f>
        <v>0</v>
      </c>
      <c r="K76" s="195"/>
    </row>
    <row r="77" s="9" customFormat="1" ht="19.92" customHeight="1">
      <c r="B77" s="196"/>
      <c r="C77" s="197"/>
      <c r="D77" s="198" t="s">
        <v>138</v>
      </c>
      <c r="E77" s="199"/>
      <c r="F77" s="199"/>
      <c r="G77" s="199"/>
      <c r="H77" s="199"/>
      <c r="I77" s="200"/>
      <c r="J77" s="201">
        <f>J836</f>
        <v>0</v>
      </c>
      <c r="K77" s="202"/>
    </row>
    <row r="78" s="9" customFormat="1" ht="19.92" customHeight="1">
      <c r="B78" s="196"/>
      <c r="C78" s="197"/>
      <c r="D78" s="198" t="s">
        <v>139</v>
      </c>
      <c r="E78" s="199"/>
      <c r="F78" s="199"/>
      <c r="G78" s="199"/>
      <c r="H78" s="199"/>
      <c r="I78" s="200"/>
      <c r="J78" s="201">
        <f>J869</f>
        <v>0</v>
      </c>
      <c r="K78" s="202"/>
    </row>
    <row r="79" s="9" customFormat="1" ht="19.92" customHeight="1">
      <c r="B79" s="196"/>
      <c r="C79" s="197"/>
      <c r="D79" s="198" t="s">
        <v>140</v>
      </c>
      <c r="E79" s="199"/>
      <c r="F79" s="199"/>
      <c r="G79" s="199"/>
      <c r="H79" s="199"/>
      <c r="I79" s="200"/>
      <c r="J79" s="201">
        <f>J880</f>
        <v>0</v>
      </c>
      <c r="K79" s="202"/>
    </row>
    <row r="80" s="9" customFormat="1" ht="19.92" customHeight="1">
      <c r="B80" s="196"/>
      <c r="C80" s="197"/>
      <c r="D80" s="198" t="s">
        <v>141</v>
      </c>
      <c r="E80" s="199"/>
      <c r="F80" s="199"/>
      <c r="G80" s="199"/>
      <c r="H80" s="199"/>
      <c r="I80" s="200"/>
      <c r="J80" s="201">
        <f>J883</f>
        <v>0</v>
      </c>
      <c r="K80" s="202"/>
    </row>
    <row r="81" s="9" customFormat="1" ht="19.92" customHeight="1">
      <c r="B81" s="196"/>
      <c r="C81" s="197"/>
      <c r="D81" s="198" t="s">
        <v>142</v>
      </c>
      <c r="E81" s="199"/>
      <c r="F81" s="199"/>
      <c r="G81" s="199"/>
      <c r="H81" s="199"/>
      <c r="I81" s="200"/>
      <c r="J81" s="201">
        <f>J889</f>
        <v>0</v>
      </c>
      <c r="K81" s="202"/>
    </row>
    <row r="82" s="9" customFormat="1" ht="19.92" customHeight="1">
      <c r="B82" s="196"/>
      <c r="C82" s="197"/>
      <c r="D82" s="198" t="s">
        <v>143</v>
      </c>
      <c r="E82" s="199"/>
      <c r="F82" s="199"/>
      <c r="G82" s="199"/>
      <c r="H82" s="199"/>
      <c r="I82" s="200"/>
      <c r="J82" s="201">
        <f>J904</f>
        <v>0</v>
      </c>
      <c r="K82" s="202"/>
    </row>
    <row r="83" s="9" customFormat="1" ht="19.92" customHeight="1">
      <c r="B83" s="196"/>
      <c r="C83" s="197"/>
      <c r="D83" s="198" t="s">
        <v>144</v>
      </c>
      <c r="E83" s="199"/>
      <c r="F83" s="199"/>
      <c r="G83" s="199"/>
      <c r="H83" s="199"/>
      <c r="I83" s="200"/>
      <c r="J83" s="201">
        <f>J940</f>
        <v>0</v>
      </c>
      <c r="K83" s="202"/>
    </row>
    <row r="84" s="9" customFormat="1" ht="19.92" customHeight="1">
      <c r="B84" s="196"/>
      <c r="C84" s="197"/>
      <c r="D84" s="198" t="s">
        <v>145</v>
      </c>
      <c r="E84" s="199"/>
      <c r="F84" s="199"/>
      <c r="G84" s="199"/>
      <c r="H84" s="199"/>
      <c r="I84" s="200"/>
      <c r="J84" s="201">
        <f>J1037</f>
        <v>0</v>
      </c>
      <c r="K84" s="202"/>
    </row>
    <row r="85" s="9" customFormat="1" ht="19.92" customHeight="1">
      <c r="B85" s="196"/>
      <c r="C85" s="197"/>
      <c r="D85" s="198" t="s">
        <v>146</v>
      </c>
      <c r="E85" s="199"/>
      <c r="F85" s="199"/>
      <c r="G85" s="199"/>
      <c r="H85" s="199"/>
      <c r="I85" s="200"/>
      <c r="J85" s="201">
        <f>J1089</f>
        <v>0</v>
      </c>
      <c r="K85" s="202"/>
    </row>
    <row r="86" s="9" customFormat="1" ht="19.92" customHeight="1">
      <c r="B86" s="196"/>
      <c r="C86" s="197"/>
      <c r="D86" s="198" t="s">
        <v>147</v>
      </c>
      <c r="E86" s="199"/>
      <c r="F86" s="199"/>
      <c r="G86" s="199"/>
      <c r="H86" s="199"/>
      <c r="I86" s="200"/>
      <c r="J86" s="201">
        <f>J1162</f>
        <v>0</v>
      </c>
      <c r="K86" s="202"/>
    </row>
    <row r="87" s="9" customFormat="1" ht="19.92" customHeight="1">
      <c r="B87" s="196"/>
      <c r="C87" s="197"/>
      <c r="D87" s="198" t="s">
        <v>148</v>
      </c>
      <c r="E87" s="199"/>
      <c r="F87" s="199"/>
      <c r="G87" s="199"/>
      <c r="H87" s="199"/>
      <c r="I87" s="200"/>
      <c r="J87" s="201">
        <f>J1179</f>
        <v>0</v>
      </c>
      <c r="K87" s="202"/>
    </row>
    <row r="88" s="9" customFormat="1" ht="19.92" customHeight="1">
      <c r="B88" s="196"/>
      <c r="C88" s="197"/>
      <c r="D88" s="198" t="s">
        <v>149</v>
      </c>
      <c r="E88" s="199"/>
      <c r="F88" s="199"/>
      <c r="G88" s="199"/>
      <c r="H88" s="199"/>
      <c r="I88" s="200"/>
      <c r="J88" s="201">
        <f>J1257</f>
        <v>0</v>
      </c>
      <c r="K88" s="202"/>
    </row>
    <row r="89" s="9" customFormat="1" ht="19.92" customHeight="1">
      <c r="B89" s="196"/>
      <c r="C89" s="197"/>
      <c r="D89" s="198" t="s">
        <v>150</v>
      </c>
      <c r="E89" s="199"/>
      <c r="F89" s="199"/>
      <c r="G89" s="199"/>
      <c r="H89" s="199"/>
      <c r="I89" s="200"/>
      <c r="J89" s="201">
        <f>J1333</f>
        <v>0</v>
      </c>
      <c r="K89" s="202"/>
    </row>
    <row r="90" s="8" customFormat="1" ht="24.96" customHeight="1">
      <c r="B90" s="189"/>
      <c r="C90" s="190"/>
      <c r="D90" s="191" t="s">
        <v>151</v>
      </c>
      <c r="E90" s="192"/>
      <c r="F90" s="192"/>
      <c r="G90" s="192"/>
      <c r="H90" s="192"/>
      <c r="I90" s="193"/>
      <c r="J90" s="194">
        <f>J1388</f>
        <v>0</v>
      </c>
      <c r="K90" s="195"/>
    </row>
    <row r="91" s="9" customFormat="1" ht="19.92" customHeight="1">
      <c r="B91" s="196"/>
      <c r="C91" s="197"/>
      <c r="D91" s="198" t="s">
        <v>152</v>
      </c>
      <c r="E91" s="199"/>
      <c r="F91" s="199"/>
      <c r="G91" s="199"/>
      <c r="H91" s="199"/>
      <c r="I91" s="200"/>
      <c r="J91" s="201">
        <f>J1389</f>
        <v>0</v>
      </c>
      <c r="K91" s="202"/>
    </row>
    <row r="92" s="8" customFormat="1" ht="24.96" customHeight="1">
      <c r="B92" s="189"/>
      <c r="C92" s="190"/>
      <c r="D92" s="191" t="s">
        <v>153</v>
      </c>
      <c r="E92" s="192"/>
      <c r="F92" s="192"/>
      <c r="G92" s="192"/>
      <c r="H92" s="192"/>
      <c r="I92" s="193"/>
      <c r="J92" s="194">
        <f>J1394</f>
        <v>0</v>
      </c>
      <c r="K92" s="195"/>
    </row>
    <row r="93" s="9" customFormat="1" ht="19.92" customHeight="1">
      <c r="B93" s="196"/>
      <c r="C93" s="197"/>
      <c r="D93" s="198" t="s">
        <v>154</v>
      </c>
      <c r="E93" s="199"/>
      <c r="F93" s="199"/>
      <c r="G93" s="199"/>
      <c r="H93" s="199"/>
      <c r="I93" s="200"/>
      <c r="J93" s="201">
        <f>J1395</f>
        <v>0</v>
      </c>
      <c r="K93" s="202"/>
    </row>
    <row r="94" s="1" customFormat="1" ht="21.84" customHeight="1">
      <c r="B94" s="46"/>
      <c r="C94" s="47"/>
      <c r="D94" s="47"/>
      <c r="E94" s="47"/>
      <c r="F94" s="47"/>
      <c r="G94" s="47"/>
      <c r="H94" s="47"/>
      <c r="I94" s="156"/>
      <c r="J94" s="47"/>
      <c r="K94" s="51"/>
    </row>
    <row r="95" s="1" customFormat="1" ht="6.96" customHeight="1">
      <c r="B95" s="67"/>
      <c r="C95" s="68"/>
      <c r="D95" s="68"/>
      <c r="E95" s="68"/>
      <c r="F95" s="68"/>
      <c r="G95" s="68"/>
      <c r="H95" s="68"/>
      <c r="I95" s="178"/>
      <c r="J95" s="68"/>
      <c r="K95" s="69"/>
    </row>
    <row r="99" s="1" customFormat="1" ht="6.96" customHeight="1">
      <c r="B99" s="70"/>
      <c r="C99" s="71"/>
      <c r="D99" s="71"/>
      <c r="E99" s="71"/>
      <c r="F99" s="71"/>
      <c r="G99" s="71"/>
      <c r="H99" s="71"/>
      <c r="I99" s="181"/>
      <c r="J99" s="71"/>
      <c r="K99" s="71"/>
      <c r="L99" s="72"/>
    </row>
    <row r="100" s="1" customFormat="1" ht="36.96" customHeight="1">
      <c r="B100" s="46"/>
      <c r="C100" s="73" t="s">
        <v>155</v>
      </c>
      <c r="D100" s="74"/>
      <c r="E100" s="74"/>
      <c r="F100" s="74"/>
      <c r="G100" s="74"/>
      <c r="H100" s="74"/>
      <c r="I100" s="203"/>
      <c r="J100" s="74"/>
      <c r="K100" s="74"/>
      <c r="L100" s="72"/>
    </row>
    <row r="101" s="1" customFormat="1" ht="6.96" customHeight="1">
      <c r="B101" s="46"/>
      <c r="C101" s="74"/>
      <c r="D101" s="74"/>
      <c r="E101" s="74"/>
      <c r="F101" s="74"/>
      <c r="G101" s="74"/>
      <c r="H101" s="74"/>
      <c r="I101" s="203"/>
      <c r="J101" s="74"/>
      <c r="K101" s="74"/>
      <c r="L101" s="72"/>
    </row>
    <row r="102" s="1" customFormat="1" ht="14.4" customHeight="1">
      <c r="B102" s="46"/>
      <c r="C102" s="76" t="s">
        <v>18</v>
      </c>
      <c r="D102" s="74"/>
      <c r="E102" s="74"/>
      <c r="F102" s="74"/>
      <c r="G102" s="74"/>
      <c r="H102" s="74"/>
      <c r="I102" s="203"/>
      <c r="J102" s="74"/>
      <c r="K102" s="74"/>
      <c r="L102" s="72"/>
    </row>
    <row r="103" s="1" customFormat="1" ht="14.4" customHeight="1">
      <c r="B103" s="46"/>
      <c r="C103" s="74"/>
      <c r="D103" s="74"/>
      <c r="E103" s="204" t="str">
        <f>E7</f>
        <v>Stavební úpravy a obnova technolog.vybavení kuchyně v pav.D</v>
      </c>
      <c r="F103" s="76"/>
      <c r="G103" s="76"/>
      <c r="H103" s="76"/>
      <c r="I103" s="203"/>
      <c r="J103" s="74"/>
      <c r="K103" s="74"/>
      <c r="L103" s="72"/>
    </row>
    <row r="104">
      <c r="B104" s="28"/>
      <c r="C104" s="76" t="s">
        <v>113</v>
      </c>
      <c r="D104" s="205"/>
      <c r="E104" s="205"/>
      <c r="F104" s="205"/>
      <c r="G104" s="205"/>
      <c r="H104" s="205"/>
      <c r="I104" s="148"/>
      <c r="J104" s="205"/>
      <c r="K104" s="205"/>
      <c r="L104" s="206"/>
    </row>
    <row r="105" s="1" customFormat="1" ht="14.4" customHeight="1">
      <c r="B105" s="46"/>
      <c r="C105" s="74"/>
      <c r="D105" s="74"/>
      <c r="E105" s="204" t="s">
        <v>114</v>
      </c>
      <c r="F105" s="74"/>
      <c r="G105" s="74"/>
      <c r="H105" s="74"/>
      <c r="I105" s="203"/>
      <c r="J105" s="74"/>
      <c r="K105" s="74"/>
      <c r="L105" s="72"/>
    </row>
    <row r="106" s="1" customFormat="1" ht="14.4" customHeight="1">
      <c r="B106" s="46"/>
      <c r="C106" s="76" t="s">
        <v>115</v>
      </c>
      <c r="D106" s="74"/>
      <c r="E106" s="74"/>
      <c r="F106" s="74"/>
      <c r="G106" s="74"/>
      <c r="H106" s="74"/>
      <c r="I106" s="203"/>
      <c r="J106" s="74"/>
      <c r="K106" s="74"/>
      <c r="L106" s="72"/>
    </row>
    <row r="107" s="1" customFormat="1" ht="16.2" customHeight="1">
      <c r="B107" s="46"/>
      <c r="C107" s="74"/>
      <c r="D107" s="74"/>
      <c r="E107" s="82" t="str">
        <f>E11</f>
        <v>ST - Stavební úpravy a obnova technologického vybavení</v>
      </c>
      <c r="F107" s="74"/>
      <c r="G107" s="74"/>
      <c r="H107" s="74"/>
      <c r="I107" s="203"/>
      <c r="J107" s="74"/>
      <c r="K107" s="74"/>
      <c r="L107" s="72"/>
    </row>
    <row r="108" s="1" customFormat="1" ht="6.96" customHeight="1">
      <c r="B108" s="46"/>
      <c r="C108" s="74"/>
      <c r="D108" s="74"/>
      <c r="E108" s="74"/>
      <c r="F108" s="74"/>
      <c r="G108" s="74"/>
      <c r="H108" s="74"/>
      <c r="I108" s="203"/>
      <c r="J108" s="74"/>
      <c r="K108" s="74"/>
      <c r="L108" s="72"/>
    </row>
    <row r="109" s="1" customFormat="1" ht="18" customHeight="1">
      <c r="B109" s="46"/>
      <c r="C109" s="76" t="s">
        <v>25</v>
      </c>
      <c r="D109" s="74"/>
      <c r="E109" s="74"/>
      <c r="F109" s="207" t="str">
        <f>F14</f>
        <v>Karlovy Vary</v>
      </c>
      <c r="G109" s="74"/>
      <c r="H109" s="74"/>
      <c r="I109" s="208" t="s">
        <v>27</v>
      </c>
      <c r="J109" s="85" t="str">
        <f>IF(J14="","",J14)</f>
        <v>25. 7. 2018</v>
      </c>
      <c r="K109" s="74"/>
      <c r="L109" s="72"/>
    </row>
    <row r="110" s="1" customFormat="1" ht="6.96" customHeight="1">
      <c r="B110" s="46"/>
      <c r="C110" s="74"/>
      <c r="D110" s="74"/>
      <c r="E110" s="74"/>
      <c r="F110" s="74"/>
      <c r="G110" s="74"/>
      <c r="H110" s="74"/>
      <c r="I110" s="203"/>
      <c r="J110" s="74"/>
      <c r="K110" s="74"/>
      <c r="L110" s="72"/>
    </row>
    <row r="111" s="1" customFormat="1">
      <c r="B111" s="46"/>
      <c r="C111" s="76" t="s">
        <v>31</v>
      </c>
      <c r="D111" s="74"/>
      <c r="E111" s="74"/>
      <c r="F111" s="207" t="str">
        <f>E17</f>
        <v>Domov mládeže, Lidická 38, K.Vary</v>
      </c>
      <c r="G111" s="74"/>
      <c r="H111" s="74"/>
      <c r="I111" s="208" t="s">
        <v>37</v>
      </c>
      <c r="J111" s="207" t="str">
        <f>E23</f>
        <v>Ing.Roman Gajdoš</v>
      </c>
      <c r="K111" s="74"/>
      <c r="L111" s="72"/>
    </row>
    <row r="112" s="1" customFormat="1" ht="14.4" customHeight="1">
      <c r="B112" s="46"/>
      <c r="C112" s="76" t="s">
        <v>35</v>
      </c>
      <c r="D112" s="74"/>
      <c r="E112" s="74"/>
      <c r="F112" s="207" t="str">
        <f>IF(E20="","",E20)</f>
        <v/>
      </c>
      <c r="G112" s="74"/>
      <c r="H112" s="74"/>
      <c r="I112" s="203"/>
      <c r="J112" s="74"/>
      <c r="K112" s="74"/>
      <c r="L112" s="72"/>
    </row>
    <row r="113" s="1" customFormat="1" ht="10.32" customHeight="1">
      <c r="B113" s="46"/>
      <c r="C113" s="74"/>
      <c r="D113" s="74"/>
      <c r="E113" s="74"/>
      <c r="F113" s="74"/>
      <c r="G113" s="74"/>
      <c r="H113" s="74"/>
      <c r="I113" s="203"/>
      <c r="J113" s="74"/>
      <c r="K113" s="74"/>
      <c r="L113" s="72"/>
    </row>
    <row r="114" s="10" customFormat="1" ht="29.28" customHeight="1">
      <c r="B114" s="209"/>
      <c r="C114" s="210" t="s">
        <v>156</v>
      </c>
      <c r="D114" s="211" t="s">
        <v>60</v>
      </c>
      <c r="E114" s="211" t="s">
        <v>56</v>
      </c>
      <c r="F114" s="211" t="s">
        <v>157</v>
      </c>
      <c r="G114" s="211" t="s">
        <v>158</v>
      </c>
      <c r="H114" s="211" t="s">
        <v>159</v>
      </c>
      <c r="I114" s="212" t="s">
        <v>160</v>
      </c>
      <c r="J114" s="211" t="s">
        <v>119</v>
      </c>
      <c r="K114" s="213" t="s">
        <v>161</v>
      </c>
      <c r="L114" s="214"/>
      <c r="M114" s="102" t="s">
        <v>162</v>
      </c>
      <c r="N114" s="103" t="s">
        <v>45</v>
      </c>
      <c r="O114" s="103" t="s">
        <v>163</v>
      </c>
      <c r="P114" s="103" t="s">
        <v>164</v>
      </c>
      <c r="Q114" s="103" t="s">
        <v>165</v>
      </c>
      <c r="R114" s="103" t="s">
        <v>166</v>
      </c>
      <c r="S114" s="103" t="s">
        <v>167</v>
      </c>
      <c r="T114" s="104" t="s">
        <v>168</v>
      </c>
    </row>
    <row r="115" s="1" customFormat="1" ht="29.28" customHeight="1">
      <c r="B115" s="46"/>
      <c r="C115" s="108" t="s">
        <v>120</v>
      </c>
      <c r="D115" s="74"/>
      <c r="E115" s="74"/>
      <c r="F115" s="74"/>
      <c r="G115" s="74"/>
      <c r="H115" s="74"/>
      <c r="I115" s="203"/>
      <c r="J115" s="215">
        <f>BK115</f>
        <v>0</v>
      </c>
      <c r="K115" s="74"/>
      <c r="L115" s="72"/>
      <c r="M115" s="105"/>
      <c r="N115" s="106"/>
      <c r="O115" s="106"/>
      <c r="P115" s="216">
        <f>P116+P835+P1388+P1394</f>
        <v>0</v>
      </c>
      <c r="Q115" s="106"/>
      <c r="R115" s="216">
        <f>R116+R835+R1388+R1394</f>
        <v>140.37994976000002</v>
      </c>
      <c r="S115" s="106"/>
      <c r="T115" s="217">
        <f>T116+T835+T1388+T1394</f>
        <v>164.57092602000003</v>
      </c>
      <c r="AT115" s="24" t="s">
        <v>74</v>
      </c>
      <c r="AU115" s="24" t="s">
        <v>121</v>
      </c>
      <c r="BK115" s="218">
        <f>BK116+BK835+BK1388+BK1394</f>
        <v>0</v>
      </c>
    </row>
    <row r="116" s="11" customFormat="1" ht="37.44" customHeight="1">
      <c r="B116" s="219"/>
      <c r="C116" s="220"/>
      <c r="D116" s="221" t="s">
        <v>74</v>
      </c>
      <c r="E116" s="222" t="s">
        <v>169</v>
      </c>
      <c r="F116" s="222" t="s">
        <v>170</v>
      </c>
      <c r="G116" s="220"/>
      <c r="H116" s="220"/>
      <c r="I116" s="223"/>
      <c r="J116" s="224">
        <f>BK116</f>
        <v>0</v>
      </c>
      <c r="K116" s="220"/>
      <c r="L116" s="225"/>
      <c r="M116" s="226"/>
      <c r="N116" s="227"/>
      <c r="O116" s="227"/>
      <c r="P116" s="228">
        <f>P117+P125+P133+P269+P292+P567+P817+P832</f>
        <v>0</v>
      </c>
      <c r="Q116" s="227"/>
      <c r="R116" s="228">
        <f>R117+R125+R133+R269+R292+R567+R817+R832</f>
        <v>104.96844302000001</v>
      </c>
      <c r="S116" s="227"/>
      <c r="T116" s="229">
        <f>T117+T125+T133+T269+T292+T567+T817+T832</f>
        <v>156.78530200000003</v>
      </c>
      <c r="AR116" s="230" t="s">
        <v>24</v>
      </c>
      <c r="AT116" s="231" t="s">
        <v>74</v>
      </c>
      <c r="AU116" s="231" t="s">
        <v>75</v>
      </c>
      <c r="AY116" s="230" t="s">
        <v>171</v>
      </c>
      <c r="BK116" s="232">
        <f>BK117+BK125+BK133+BK269+BK292+BK567+BK817+BK832</f>
        <v>0</v>
      </c>
    </row>
    <row r="117" s="11" customFormat="1" ht="19.92" customHeight="1">
      <c r="B117" s="219"/>
      <c r="C117" s="220"/>
      <c r="D117" s="221" t="s">
        <v>74</v>
      </c>
      <c r="E117" s="233" t="s">
        <v>24</v>
      </c>
      <c r="F117" s="233" t="s">
        <v>172</v>
      </c>
      <c r="G117" s="220"/>
      <c r="H117" s="220"/>
      <c r="I117" s="223"/>
      <c r="J117" s="234">
        <f>BK117</f>
        <v>0</v>
      </c>
      <c r="K117" s="220"/>
      <c r="L117" s="225"/>
      <c r="M117" s="226"/>
      <c r="N117" s="227"/>
      <c r="O117" s="227"/>
      <c r="P117" s="228">
        <f>SUM(P118:P124)</f>
        <v>0</v>
      </c>
      <c r="Q117" s="227"/>
      <c r="R117" s="228">
        <f>SUM(R118:R124)</f>
        <v>0</v>
      </c>
      <c r="S117" s="227"/>
      <c r="T117" s="229">
        <f>SUM(T118:T124)</f>
        <v>0</v>
      </c>
      <c r="AR117" s="230" t="s">
        <v>24</v>
      </c>
      <c r="AT117" s="231" t="s">
        <v>74</v>
      </c>
      <c r="AU117" s="231" t="s">
        <v>24</v>
      </c>
      <c r="AY117" s="230" t="s">
        <v>171</v>
      </c>
      <c r="BK117" s="232">
        <f>SUM(BK118:BK124)</f>
        <v>0</v>
      </c>
    </row>
    <row r="118" s="1" customFormat="1" ht="22.8" customHeight="1">
      <c r="B118" s="46"/>
      <c r="C118" s="235" t="s">
        <v>24</v>
      </c>
      <c r="D118" s="235" t="s">
        <v>173</v>
      </c>
      <c r="E118" s="236" t="s">
        <v>174</v>
      </c>
      <c r="F118" s="237" t="s">
        <v>175</v>
      </c>
      <c r="G118" s="238" t="s">
        <v>176</v>
      </c>
      <c r="H118" s="239">
        <v>4.1180000000000003</v>
      </c>
      <c r="I118" s="240"/>
      <c r="J118" s="241">
        <f>ROUND(I118*H118,2)</f>
        <v>0</v>
      </c>
      <c r="K118" s="237" t="s">
        <v>177</v>
      </c>
      <c r="L118" s="72"/>
      <c r="M118" s="242" t="s">
        <v>22</v>
      </c>
      <c r="N118" s="243" t="s">
        <v>46</v>
      </c>
      <c r="O118" s="47"/>
      <c r="P118" s="244">
        <f>O118*H118</f>
        <v>0</v>
      </c>
      <c r="Q118" s="244">
        <v>0</v>
      </c>
      <c r="R118" s="244">
        <f>Q118*H118</f>
        <v>0</v>
      </c>
      <c r="S118" s="244">
        <v>0</v>
      </c>
      <c r="T118" s="245">
        <f>S118*H118</f>
        <v>0</v>
      </c>
      <c r="AR118" s="24" t="s">
        <v>178</v>
      </c>
      <c r="AT118" s="24" t="s">
        <v>173</v>
      </c>
      <c r="AU118" s="24" t="s">
        <v>83</v>
      </c>
      <c r="AY118" s="24" t="s">
        <v>171</v>
      </c>
      <c r="BE118" s="246">
        <f>IF(N118="základní",J118,0)</f>
        <v>0</v>
      </c>
      <c r="BF118" s="246">
        <f>IF(N118="snížená",J118,0)</f>
        <v>0</v>
      </c>
      <c r="BG118" s="246">
        <f>IF(N118="zákl. přenesená",J118,0)</f>
        <v>0</v>
      </c>
      <c r="BH118" s="246">
        <f>IF(N118="sníž. přenesená",J118,0)</f>
        <v>0</v>
      </c>
      <c r="BI118" s="246">
        <f>IF(N118="nulová",J118,0)</f>
        <v>0</v>
      </c>
      <c r="BJ118" s="24" t="s">
        <v>24</v>
      </c>
      <c r="BK118" s="246">
        <f>ROUND(I118*H118,2)</f>
        <v>0</v>
      </c>
      <c r="BL118" s="24" t="s">
        <v>178</v>
      </c>
      <c r="BM118" s="24" t="s">
        <v>179</v>
      </c>
    </row>
    <row r="119" s="12" customFormat="1">
      <c r="B119" s="247"/>
      <c r="C119" s="248"/>
      <c r="D119" s="249" t="s">
        <v>180</v>
      </c>
      <c r="E119" s="250" t="s">
        <v>22</v>
      </c>
      <c r="F119" s="251" t="s">
        <v>181</v>
      </c>
      <c r="G119" s="248"/>
      <c r="H119" s="252">
        <v>3.6052499999999998</v>
      </c>
      <c r="I119" s="253"/>
      <c r="J119" s="248"/>
      <c r="K119" s="248"/>
      <c r="L119" s="254"/>
      <c r="M119" s="255"/>
      <c r="N119" s="256"/>
      <c r="O119" s="256"/>
      <c r="P119" s="256"/>
      <c r="Q119" s="256"/>
      <c r="R119" s="256"/>
      <c r="S119" s="256"/>
      <c r="T119" s="257"/>
      <c r="AT119" s="258" t="s">
        <v>180</v>
      </c>
      <c r="AU119" s="258" t="s">
        <v>83</v>
      </c>
      <c r="AV119" s="12" t="s">
        <v>83</v>
      </c>
      <c r="AW119" s="12" t="s">
        <v>182</v>
      </c>
      <c r="AX119" s="12" t="s">
        <v>75</v>
      </c>
      <c r="AY119" s="258" t="s">
        <v>171</v>
      </c>
    </row>
    <row r="120" s="12" customFormat="1">
      <c r="B120" s="247"/>
      <c r="C120" s="248"/>
      <c r="D120" s="249" t="s">
        <v>180</v>
      </c>
      <c r="E120" s="250" t="s">
        <v>22</v>
      </c>
      <c r="F120" s="251" t="s">
        <v>183</v>
      </c>
      <c r="G120" s="248"/>
      <c r="H120" s="252">
        <v>0.51300000000000001</v>
      </c>
      <c r="I120" s="253"/>
      <c r="J120" s="248"/>
      <c r="K120" s="248"/>
      <c r="L120" s="254"/>
      <c r="M120" s="255"/>
      <c r="N120" s="256"/>
      <c r="O120" s="256"/>
      <c r="P120" s="256"/>
      <c r="Q120" s="256"/>
      <c r="R120" s="256"/>
      <c r="S120" s="256"/>
      <c r="T120" s="257"/>
      <c r="AT120" s="258" t="s">
        <v>180</v>
      </c>
      <c r="AU120" s="258" t="s">
        <v>83</v>
      </c>
      <c r="AV120" s="12" t="s">
        <v>83</v>
      </c>
      <c r="AW120" s="12" t="s">
        <v>182</v>
      </c>
      <c r="AX120" s="12" t="s">
        <v>75</v>
      </c>
      <c r="AY120" s="258" t="s">
        <v>171</v>
      </c>
    </row>
    <row r="121" s="1" customFormat="1" ht="45.6" customHeight="1">
      <c r="B121" s="46"/>
      <c r="C121" s="235" t="s">
        <v>83</v>
      </c>
      <c r="D121" s="235" t="s">
        <v>173</v>
      </c>
      <c r="E121" s="236" t="s">
        <v>184</v>
      </c>
      <c r="F121" s="237" t="s">
        <v>185</v>
      </c>
      <c r="G121" s="238" t="s">
        <v>176</v>
      </c>
      <c r="H121" s="239">
        <v>4.1180000000000003</v>
      </c>
      <c r="I121" s="240"/>
      <c r="J121" s="241">
        <f>ROUND(I121*H121,2)</f>
        <v>0</v>
      </c>
      <c r="K121" s="237" t="s">
        <v>177</v>
      </c>
      <c r="L121" s="72"/>
      <c r="M121" s="242" t="s">
        <v>22</v>
      </c>
      <c r="N121" s="243" t="s">
        <v>46</v>
      </c>
      <c r="O121" s="47"/>
      <c r="P121" s="244">
        <f>O121*H121</f>
        <v>0</v>
      </c>
      <c r="Q121" s="244">
        <v>0</v>
      </c>
      <c r="R121" s="244">
        <f>Q121*H121</f>
        <v>0</v>
      </c>
      <c r="S121" s="244">
        <v>0</v>
      </c>
      <c r="T121" s="245">
        <f>S121*H121</f>
        <v>0</v>
      </c>
      <c r="AR121" s="24" t="s">
        <v>178</v>
      </c>
      <c r="AT121" s="24" t="s">
        <v>173</v>
      </c>
      <c r="AU121" s="24" t="s">
        <v>83</v>
      </c>
      <c r="AY121" s="24" t="s">
        <v>171</v>
      </c>
      <c r="BE121" s="246">
        <f>IF(N121="základní",J121,0)</f>
        <v>0</v>
      </c>
      <c r="BF121" s="246">
        <f>IF(N121="snížená",J121,0)</f>
        <v>0</v>
      </c>
      <c r="BG121" s="246">
        <f>IF(N121="zákl. přenesená",J121,0)</f>
        <v>0</v>
      </c>
      <c r="BH121" s="246">
        <f>IF(N121="sníž. přenesená",J121,0)</f>
        <v>0</v>
      </c>
      <c r="BI121" s="246">
        <f>IF(N121="nulová",J121,0)</f>
        <v>0</v>
      </c>
      <c r="BJ121" s="24" t="s">
        <v>24</v>
      </c>
      <c r="BK121" s="246">
        <f>ROUND(I121*H121,2)</f>
        <v>0</v>
      </c>
      <c r="BL121" s="24" t="s">
        <v>178</v>
      </c>
      <c r="BM121" s="24" t="s">
        <v>186</v>
      </c>
    </row>
    <row r="122" s="1" customFormat="1" ht="14.4" customHeight="1">
      <c r="B122" s="46"/>
      <c r="C122" s="235" t="s">
        <v>187</v>
      </c>
      <c r="D122" s="235" t="s">
        <v>173</v>
      </c>
      <c r="E122" s="236" t="s">
        <v>188</v>
      </c>
      <c r="F122" s="237" t="s">
        <v>189</v>
      </c>
      <c r="G122" s="238" t="s">
        <v>176</v>
      </c>
      <c r="H122" s="239">
        <v>4.1180000000000003</v>
      </c>
      <c r="I122" s="240"/>
      <c r="J122" s="241">
        <f>ROUND(I122*H122,2)</f>
        <v>0</v>
      </c>
      <c r="K122" s="237" t="s">
        <v>177</v>
      </c>
      <c r="L122" s="72"/>
      <c r="M122" s="242" t="s">
        <v>22</v>
      </c>
      <c r="N122" s="243" t="s">
        <v>46</v>
      </c>
      <c r="O122" s="47"/>
      <c r="P122" s="244">
        <f>O122*H122</f>
        <v>0</v>
      </c>
      <c r="Q122" s="244">
        <v>0</v>
      </c>
      <c r="R122" s="244">
        <f>Q122*H122</f>
        <v>0</v>
      </c>
      <c r="S122" s="244">
        <v>0</v>
      </c>
      <c r="T122" s="245">
        <f>S122*H122</f>
        <v>0</v>
      </c>
      <c r="AR122" s="24" t="s">
        <v>178</v>
      </c>
      <c r="AT122" s="24" t="s">
        <v>173</v>
      </c>
      <c r="AU122" s="24" t="s">
        <v>83</v>
      </c>
      <c r="AY122" s="24" t="s">
        <v>171</v>
      </c>
      <c r="BE122" s="246">
        <f>IF(N122="základní",J122,0)</f>
        <v>0</v>
      </c>
      <c r="BF122" s="246">
        <f>IF(N122="snížená",J122,0)</f>
        <v>0</v>
      </c>
      <c r="BG122" s="246">
        <f>IF(N122="zákl. přenesená",J122,0)</f>
        <v>0</v>
      </c>
      <c r="BH122" s="246">
        <f>IF(N122="sníž. přenesená",J122,0)</f>
        <v>0</v>
      </c>
      <c r="BI122" s="246">
        <f>IF(N122="nulová",J122,0)</f>
        <v>0</v>
      </c>
      <c r="BJ122" s="24" t="s">
        <v>24</v>
      </c>
      <c r="BK122" s="246">
        <f>ROUND(I122*H122,2)</f>
        <v>0</v>
      </c>
      <c r="BL122" s="24" t="s">
        <v>178</v>
      </c>
      <c r="BM122" s="24" t="s">
        <v>190</v>
      </c>
    </row>
    <row r="123" s="1" customFormat="1" ht="34.2" customHeight="1">
      <c r="B123" s="46"/>
      <c r="C123" s="235" t="s">
        <v>178</v>
      </c>
      <c r="D123" s="235" t="s">
        <v>173</v>
      </c>
      <c r="E123" s="236" t="s">
        <v>191</v>
      </c>
      <c r="F123" s="237" t="s">
        <v>192</v>
      </c>
      <c r="G123" s="238" t="s">
        <v>193</v>
      </c>
      <c r="H123" s="239">
        <v>8.2360000000000007</v>
      </c>
      <c r="I123" s="240"/>
      <c r="J123" s="241">
        <f>ROUND(I123*H123,2)</f>
        <v>0</v>
      </c>
      <c r="K123" s="237" t="s">
        <v>177</v>
      </c>
      <c r="L123" s="72"/>
      <c r="M123" s="242" t="s">
        <v>22</v>
      </c>
      <c r="N123" s="243" t="s">
        <v>46</v>
      </c>
      <c r="O123" s="47"/>
      <c r="P123" s="244">
        <f>O123*H123</f>
        <v>0</v>
      </c>
      <c r="Q123" s="244">
        <v>0</v>
      </c>
      <c r="R123" s="244">
        <f>Q123*H123</f>
        <v>0</v>
      </c>
      <c r="S123" s="244">
        <v>0</v>
      </c>
      <c r="T123" s="245">
        <f>S123*H123</f>
        <v>0</v>
      </c>
      <c r="AR123" s="24" t="s">
        <v>178</v>
      </c>
      <c r="AT123" s="24" t="s">
        <v>173</v>
      </c>
      <c r="AU123" s="24" t="s">
        <v>83</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178</v>
      </c>
      <c r="BM123" s="24" t="s">
        <v>194</v>
      </c>
    </row>
    <row r="124" s="12" customFormat="1">
      <c r="B124" s="247"/>
      <c r="C124" s="248"/>
      <c r="D124" s="249" t="s">
        <v>180</v>
      </c>
      <c r="E124" s="248"/>
      <c r="F124" s="251" t="s">
        <v>195</v>
      </c>
      <c r="G124" s="248"/>
      <c r="H124" s="252">
        <v>8.2360000000000007</v>
      </c>
      <c r="I124" s="253"/>
      <c r="J124" s="248"/>
      <c r="K124" s="248"/>
      <c r="L124" s="254"/>
      <c r="M124" s="255"/>
      <c r="N124" s="256"/>
      <c r="O124" s="256"/>
      <c r="P124" s="256"/>
      <c r="Q124" s="256"/>
      <c r="R124" s="256"/>
      <c r="S124" s="256"/>
      <c r="T124" s="257"/>
      <c r="AT124" s="258" t="s">
        <v>180</v>
      </c>
      <c r="AU124" s="258" t="s">
        <v>83</v>
      </c>
      <c r="AV124" s="12" t="s">
        <v>83</v>
      </c>
      <c r="AW124" s="12" t="s">
        <v>6</v>
      </c>
      <c r="AX124" s="12" t="s">
        <v>24</v>
      </c>
      <c r="AY124" s="258" t="s">
        <v>171</v>
      </c>
    </row>
    <row r="125" s="11" customFormat="1" ht="29.88" customHeight="1">
      <c r="B125" s="219"/>
      <c r="C125" s="220"/>
      <c r="D125" s="221" t="s">
        <v>74</v>
      </c>
      <c r="E125" s="233" t="s">
        <v>83</v>
      </c>
      <c r="F125" s="233" t="s">
        <v>196</v>
      </c>
      <c r="G125" s="220"/>
      <c r="H125" s="220"/>
      <c r="I125" s="223"/>
      <c r="J125" s="234">
        <f>BK125</f>
        <v>0</v>
      </c>
      <c r="K125" s="220"/>
      <c r="L125" s="225"/>
      <c r="M125" s="226"/>
      <c r="N125" s="227"/>
      <c r="O125" s="227"/>
      <c r="P125" s="228">
        <f>SUM(P126:P132)</f>
        <v>0</v>
      </c>
      <c r="Q125" s="227"/>
      <c r="R125" s="228">
        <f>SUM(R126:R132)</f>
        <v>11.16492279</v>
      </c>
      <c r="S125" s="227"/>
      <c r="T125" s="229">
        <f>SUM(T126:T132)</f>
        <v>0</v>
      </c>
      <c r="AR125" s="230" t="s">
        <v>24</v>
      </c>
      <c r="AT125" s="231" t="s">
        <v>74</v>
      </c>
      <c r="AU125" s="231" t="s">
        <v>24</v>
      </c>
      <c r="AY125" s="230" t="s">
        <v>171</v>
      </c>
      <c r="BK125" s="232">
        <f>SUM(BK126:BK132)</f>
        <v>0</v>
      </c>
    </row>
    <row r="126" s="1" customFormat="1" ht="22.8" customHeight="1">
      <c r="B126" s="46"/>
      <c r="C126" s="235" t="s">
        <v>197</v>
      </c>
      <c r="D126" s="235" t="s">
        <v>173</v>
      </c>
      <c r="E126" s="236" t="s">
        <v>198</v>
      </c>
      <c r="F126" s="237" t="s">
        <v>199</v>
      </c>
      <c r="G126" s="238" t="s">
        <v>176</v>
      </c>
      <c r="H126" s="239">
        <v>1.442</v>
      </c>
      <c r="I126" s="240"/>
      <c r="J126" s="241">
        <f>ROUND(I126*H126,2)</f>
        <v>0</v>
      </c>
      <c r="K126" s="237" t="s">
        <v>177</v>
      </c>
      <c r="L126" s="72"/>
      <c r="M126" s="242" t="s">
        <v>22</v>
      </c>
      <c r="N126" s="243" t="s">
        <v>46</v>
      </c>
      <c r="O126" s="47"/>
      <c r="P126" s="244">
        <f>O126*H126</f>
        <v>0</v>
      </c>
      <c r="Q126" s="244">
        <v>2.45329</v>
      </c>
      <c r="R126" s="244">
        <f>Q126*H126</f>
        <v>3.53764418</v>
      </c>
      <c r="S126" s="244">
        <v>0</v>
      </c>
      <c r="T126" s="245">
        <f>S126*H126</f>
        <v>0</v>
      </c>
      <c r="AR126" s="24" t="s">
        <v>178</v>
      </c>
      <c r="AT126" s="24" t="s">
        <v>173</v>
      </c>
      <c r="AU126" s="24" t="s">
        <v>83</v>
      </c>
      <c r="AY126" s="24" t="s">
        <v>171</v>
      </c>
      <c r="BE126" s="246">
        <f>IF(N126="základní",J126,0)</f>
        <v>0</v>
      </c>
      <c r="BF126" s="246">
        <f>IF(N126="snížená",J126,0)</f>
        <v>0</v>
      </c>
      <c r="BG126" s="246">
        <f>IF(N126="zákl. přenesená",J126,0)</f>
        <v>0</v>
      </c>
      <c r="BH126" s="246">
        <f>IF(N126="sníž. přenesená",J126,0)</f>
        <v>0</v>
      </c>
      <c r="BI126" s="246">
        <f>IF(N126="nulová",J126,0)</f>
        <v>0</v>
      </c>
      <c r="BJ126" s="24" t="s">
        <v>24</v>
      </c>
      <c r="BK126" s="246">
        <f>ROUND(I126*H126,2)</f>
        <v>0</v>
      </c>
      <c r="BL126" s="24" t="s">
        <v>178</v>
      </c>
      <c r="BM126" s="24" t="s">
        <v>200</v>
      </c>
    </row>
    <row r="127" s="1" customFormat="1">
      <c r="B127" s="46"/>
      <c r="C127" s="74"/>
      <c r="D127" s="249" t="s">
        <v>201</v>
      </c>
      <c r="E127" s="74"/>
      <c r="F127" s="259" t="s">
        <v>202</v>
      </c>
      <c r="G127" s="74"/>
      <c r="H127" s="74"/>
      <c r="I127" s="203"/>
      <c r="J127" s="74"/>
      <c r="K127" s="74"/>
      <c r="L127" s="72"/>
      <c r="M127" s="260"/>
      <c r="N127" s="47"/>
      <c r="O127" s="47"/>
      <c r="P127" s="47"/>
      <c r="Q127" s="47"/>
      <c r="R127" s="47"/>
      <c r="S127" s="47"/>
      <c r="T127" s="95"/>
      <c r="AT127" s="24" t="s">
        <v>201</v>
      </c>
      <c r="AU127" s="24" t="s">
        <v>83</v>
      </c>
    </row>
    <row r="128" s="12" customFormat="1">
      <c r="B128" s="247"/>
      <c r="C128" s="248"/>
      <c r="D128" s="249" t="s">
        <v>180</v>
      </c>
      <c r="E128" s="250" t="s">
        <v>22</v>
      </c>
      <c r="F128" s="251" t="s">
        <v>203</v>
      </c>
      <c r="G128" s="248"/>
      <c r="H128" s="252">
        <v>1.4420999999999999</v>
      </c>
      <c r="I128" s="253"/>
      <c r="J128" s="248"/>
      <c r="K128" s="248"/>
      <c r="L128" s="254"/>
      <c r="M128" s="255"/>
      <c r="N128" s="256"/>
      <c r="O128" s="256"/>
      <c r="P128" s="256"/>
      <c r="Q128" s="256"/>
      <c r="R128" s="256"/>
      <c r="S128" s="256"/>
      <c r="T128" s="257"/>
      <c r="AT128" s="258" t="s">
        <v>180</v>
      </c>
      <c r="AU128" s="258" t="s">
        <v>83</v>
      </c>
      <c r="AV128" s="12" t="s">
        <v>83</v>
      </c>
      <c r="AW128" s="12" t="s">
        <v>182</v>
      </c>
      <c r="AX128" s="12" t="s">
        <v>75</v>
      </c>
      <c r="AY128" s="258" t="s">
        <v>171</v>
      </c>
    </row>
    <row r="129" s="1" customFormat="1" ht="22.8" customHeight="1">
      <c r="B129" s="46"/>
      <c r="C129" s="235" t="s">
        <v>204</v>
      </c>
      <c r="D129" s="235" t="s">
        <v>173</v>
      </c>
      <c r="E129" s="236" t="s">
        <v>205</v>
      </c>
      <c r="F129" s="237" t="s">
        <v>206</v>
      </c>
      <c r="G129" s="238" t="s">
        <v>176</v>
      </c>
      <c r="H129" s="239">
        <v>3.109</v>
      </c>
      <c r="I129" s="240"/>
      <c r="J129" s="241">
        <f>ROUND(I129*H129,2)</f>
        <v>0</v>
      </c>
      <c r="K129" s="237" t="s">
        <v>177</v>
      </c>
      <c r="L129" s="72"/>
      <c r="M129" s="242" t="s">
        <v>22</v>
      </c>
      <c r="N129" s="243" t="s">
        <v>46</v>
      </c>
      <c r="O129" s="47"/>
      <c r="P129" s="244">
        <f>O129*H129</f>
        <v>0</v>
      </c>
      <c r="Q129" s="244">
        <v>2.45329</v>
      </c>
      <c r="R129" s="244">
        <f>Q129*H129</f>
        <v>7.6272786100000003</v>
      </c>
      <c r="S129" s="244">
        <v>0</v>
      </c>
      <c r="T129" s="245">
        <f>S129*H129</f>
        <v>0</v>
      </c>
      <c r="AR129" s="24" t="s">
        <v>178</v>
      </c>
      <c r="AT129" s="24" t="s">
        <v>173</v>
      </c>
      <c r="AU129" s="24" t="s">
        <v>83</v>
      </c>
      <c r="AY129" s="24" t="s">
        <v>171</v>
      </c>
      <c r="BE129" s="246">
        <f>IF(N129="základní",J129,0)</f>
        <v>0</v>
      </c>
      <c r="BF129" s="246">
        <f>IF(N129="snížená",J129,0)</f>
        <v>0</v>
      </c>
      <c r="BG129" s="246">
        <f>IF(N129="zákl. přenesená",J129,0)</f>
        <v>0</v>
      </c>
      <c r="BH129" s="246">
        <f>IF(N129="sníž. přenesená",J129,0)</f>
        <v>0</v>
      </c>
      <c r="BI129" s="246">
        <f>IF(N129="nulová",J129,0)</f>
        <v>0</v>
      </c>
      <c r="BJ129" s="24" t="s">
        <v>24</v>
      </c>
      <c r="BK129" s="246">
        <f>ROUND(I129*H129,2)</f>
        <v>0</v>
      </c>
      <c r="BL129" s="24" t="s">
        <v>178</v>
      </c>
      <c r="BM129" s="24" t="s">
        <v>207</v>
      </c>
    </row>
    <row r="130" s="1" customFormat="1">
      <c r="B130" s="46"/>
      <c r="C130" s="74"/>
      <c r="D130" s="249" t="s">
        <v>201</v>
      </c>
      <c r="E130" s="74"/>
      <c r="F130" s="259" t="s">
        <v>202</v>
      </c>
      <c r="G130" s="74"/>
      <c r="H130" s="74"/>
      <c r="I130" s="203"/>
      <c r="J130" s="74"/>
      <c r="K130" s="74"/>
      <c r="L130" s="72"/>
      <c r="M130" s="260"/>
      <c r="N130" s="47"/>
      <c r="O130" s="47"/>
      <c r="P130" s="47"/>
      <c r="Q130" s="47"/>
      <c r="R130" s="47"/>
      <c r="S130" s="47"/>
      <c r="T130" s="95"/>
      <c r="AT130" s="24" t="s">
        <v>201</v>
      </c>
      <c r="AU130" s="24" t="s">
        <v>83</v>
      </c>
    </row>
    <row r="131" s="12" customFormat="1">
      <c r="B131" s="247"/>
      <c r="C131" s="248"/>
      <c r="D131" s="249" t="s">
        <v>180</v>
      </c>
      <c r="E131" s="250" t="s">
        <v>22</v>
      </c>
      <c r="F131" s="251" t="s">
        <v>208</v>
      </c>
      <c r="G131" s="248"/>
      <c r="H131" s="252">
        <v>2.4822000000000002</v>
      </c>
      <c r="I131" s="253"/>
      <c r="J131" s="248"/>
      <c r="K131" s="248"/>
      <c r="L131" s="254"/>
      <c r="M131" s="255"/>
      <c r="N131" s="256"/>
      <c r="O131" s="256"/>
      <c r="P131" s="256"/>
      <c r="Q131" s="256"/>
      <c r="R131" s="256"/>
      <c r="S131" s="256"/>
      <c r="T131" s="257"/>
      <c r="AT131" s="258" t="s">
        <v>180</v>
      </c>
      <c r="AU131" s="258" t="s">
        <v>83</v>
      </c>
      <c r="AV131" s="12" t="s">
        <v>83</v>
      </c>
      <c r="AW131" s="12" t="s">
        <v>182</v>
      </c>
      <c r="AX131" s="12" t="s">
        <v>75</v>
      </c>
      <c r="AY131" s="258" t="s">
        <v>171</v>
      </c>
    </row>
    <row r="132" s="12" customFormat="1">
      <c r="B132" s="247"/>
      <c r="C132" s="248"/>
      <c r="D132" s="249" t="s">
        <v>180</v>
      </c>
      <c r="E132" s="250" t="s">
        <v>22</v>
      </c>
      <c r="F132" s="251" t="s">
        <v>209</v>
      </c>
      <c r="G132" s="248"/>
      <c r="H132" s="252">
        <v>0.627</v>
      </c>
      <c r="I132" s="253"/>
      <c r="J132" s="248"/>
      <c r="K132" s="248"/>
      <c r="L132" s="254"/>
      <c r="M132" s="255"/>
      <c r="N132" s="256"/>
      <c r="O132" s="256"/>
      <c r="P132" s="256"/>
      <c r="Q132" s="256"/>
      <c r="R132" s="256"/>
      <c r="S132" s="256"/>
      <c r="T132" s="257"/>
      <c r="AT132" s="258" t="s">
        <v>180</v>
      </c>
      <c r="AU132" s="258" t="s">
        <v>83</v>
      </c>
      <c r="AV132" s="12" t="s">
        <v>83</v>
      </c>
      <c r="AW132" s="12" t="s">
        <v>182</v>
      </c>
      <c r="AX132" s="12" t="s">
        <v>75</v>
      </c>
      <c r="AY132" s="258" t="s">
        <v>171</v>
      </c>
    </row>
    <row r="133" s="11" customFormat="1" ht="29.88" customHeight="1">
      <c r="B133" s="219"/>
      <c r="C133" s="220"/>
      <c r="D133" s="221" t="s">
        <v>74</v>
      </c>
      <c r="E133" s="233" t="s">
        <v>187</v>
      </c>
      <c r="F133" s="233" t="s">
        <v>210</v>
      </c>
      <c r="G133" s="220"/>
      <c r="H133" s="220"/>
      <c r="I133" s="223"/>
      <c r="J133" s="234">
        <f>BK133</f>
        <v>0</v>
      </c>
      <c r="K133" s="220"/>
      <c r="L133" s="225"/>
      <c r="M133" s="226"/>
      <c r="N133" s="227"/>
      <c r="O133" s="227"/>
      <c r="P133" s="228">
        <f>SUM(P134:P268)</f>
        <v>0</v>
      </c>
      <c r="Q133" s="227"/>
      <c r="R133" s="228">
        <f>SUM(R134:R268)</f>
        <v>25.195099670000005</v>
      </c>
      <c r="S133" s="227"/>
      <c r="T133" s="229">
        <f>SUM(T134:T268)</f>
        <v>0</v>
      </c>
      <c r="AR133" s="230" t="s">
        <v>24</v>
      </c>
      <c r="AT133" s="231" t="s">
        <v>74</v>
      </c>
      <c r="AU133" s="231" t="s">
        <v>24</v>
      </c>
      <c r="AY133" s="230" t="s">
        <v>171</v>
      </c>
      <c r="BK133" s="232">
        <f>SUM(BK134:BK268)</f>
        <v>0</v>
      </c>
    </row>
    <row r="134" s="1" customFormat="1" ht="45.6" customHeight="1">
      <c r="B134" s="46"/>
      <c r="C134" s="235" t="s">
        <v>211</v>
      </c>
      <c r="D134" s="235" t="s">
        <v>173</v>
      </c>
      <c r="E134" s="236" t="s">
        <v>212</v>
      </c>
      <c r="F134" s="237" t="s">
        <v>213</v>
      </c>
      <c r="G134" s="238" t="s">
        <v>214</v>
      </c>
      <c r="H134" s="239">
        <v>5</v>
      </c>
      <c r="I134" s="240"/>
      <c r="J134" s="241">
        <f>ROUND(I134*H134,2)</f>
        <v>0</v>
      </c>
      <c r="K134" s="237" t="s">
        <v>177</v>
      </c>
      <c r="L134" s="72"/>
      <c r="M134" s="242" t="s">
        <v>22</v>
      </c>
      <c r="N134" s="243" t="s">
        <v>46</v>
      </c>
      <c r="O134" s="47"/>
      <c r="P134" s="244">
        <f>O134*H134</f>
        <v>0</v>
      </c>
      <c r="Q134" s="244">
        <v>0.023740000000000001</v>
      </c>
      <c r="R134" s="244">
        <f>Q134*H134</f>
        <v>0.1187</v>
      </c>
      <c r="S134" s="244">
        <v>0</v>
      </c>
      <c r="T134" s="245">
        <f>S134*H134</f>
        <v>0</v>
      </c>
      <c r="AR134" s="24" t="s">
        <v>178</v>
      </c>
      <c r="AT134" s="24" t="s">
        <v>173</v>
      </c>
      <c r="AU134" s="24" t="s">
        <v>83</v>
      </c>
      <c r="AY134" s="24" t="s">
        <v>171</v>
      </c>
      <c r="BE134" s="246">
        <f>IF(N134="základní",J134,0)</f>
        <v>0</v>
      </c>
      <c r="BF134" s="246">
        <f>IF(N134="snížená",J134,0)</f>
        <v>0</v>
      </c>
      <c r="BG134" s="246">
        <f>IF(N134="zákl. přenesená",J134,0)</f>
        <v>0</v>
      </c>
      <c r="BH134" s="246">
        <f>IF(N134="sníž. přenesená",J134,0)</f>
        <v>0</v>
      </c>
      <c r="BI134" s="246">
        <f>IF(N134="nulová",J134,0)</f>
        <v>0</v>
      </c>
      <c r="BJ134" s="24" t="s">
        <v>24</v>
      </c>
      <c r="BK134" s="246">
        <f>ROUND(I134*H134,2)</f>
        <v>0</v>
      </c>
      <c r="BL134" s="24" t="s">
        <v>178</v>
      </c>
      <c r="BM134" s="24" t="s">
        <v>215</v>
      </c>
    </row>
    <row r="135" s="1" customFormat="1">
      <c r="B135" s="46"/>
      <c r="C135" s="74"/>
      <c r="D135" s="249" t="s">
        <v>201</v>
      </c>
      <c r="E135" s="74"/>
      <c r="F135" s="259" t="s">
        <v>216</v>
      </c>
      <c r="G135" s="74"/>
      <c r="H135" s="74"/>
      <c r="I135" s="203"/>
      <c r="J135" s="74"/>
      <c r="K135" s="74"/>
      <c r="L135" s="72"/>
      <c r="M135" s="260"/>
      <c r="N135" s="47"/>
      <c r="O135" s="47"/>
      <c r="P135" s="47"/>
      <c r="Q135" s="47"/>
      <c r="R135" s="47"/>
      <c r="S135" s="47"/>
      <c r="T135" s="95"/>
      <c r="AT135" s="24" t="s">
        <v>201</v>
      </c>
      <c r="AU135" s="24" t="s">
        <v>83</v>
      </c>
    </row>
    <row r="136" s="13" customFormat="1">
      <c r="B136" s="261"/>
      <c r="C136" s="262"/>
      <c r="D136" s="249" t="s">
        <v>180</v>
      </c>
      <c r="E136" s="263" t="s">
        <v>22</v>
      </c>
      <c r="F136" s="264" t="s">
        <v>217</v>
      </c>
      <c r="G136" s="262"/>
      <c r="H136" s="263" t="s">
        <v>22</v>
      </c>
      <c r="I136" s="265"/>
      <c r="J136" s="262"/>
      <c r="K136" s="262"/>
      <c r="L136" s="266"/>
      <c r="M136" s="267"/>
      <c r="N136" s="268"/>
      <c r="O136" s="268"/>
      <c r="P136" s="268"/>
      <c r="Q136" s="268"/>
      <c r="R136" s="268"/>
      <c r="S136" s="268"/>
      <c r="T136" s="269"/>
      <c r="AT136" s="270" t="s">
        <v>180</v>
      </c>
      <c r="AU136" s="270" t="s">
        <v>83</v>
      </c>
      <c r="AV136" s="13" t="s">
        <v>24</v>
      </c>
      <c r="AW136" s="13" t="s">
        <v>182</v>
      </c>
      <c r="AX136" s="13" t="s">
        <v>75</v>
      </c>
      <c r="AY136" s="270" t="s">
        <v>171</v>
      </c>
    </row>
    <row r="137" s="12" customFormat="1">
      <c r="B137" s="247"/>
      <c r="C137" s="248"/>
      <c r="D137" s="249" t="s">
        <v>180</v>
      </c>
      <c r="E137" s="250" t="s">
        <v>22</v>
      </c>
      <c r="F137" s="251" t="s">
        <v>218</v>
      </c>
      <c r="G137" s="248"/>
      <c r="H137" s="252">
        <v>2</v>
      </c>
      <c r="I137" s="253"/>
      <c r="J137" s="248"/>
      <c r="K137" s="248"/>
      <c r="L137" s="254"/>
      <c r="M137" s="255"/>
      <c r="N137" s="256"/>
      <c r="O137" s="256"/>
      <c r="P137" s="256"/>
      <c r="Q137" s="256"/>
      <c r="R137" s="256"/>
      <c r="S137" s="256"/>
      <c r="T137" s="257"/>
      <c r="AT137" s="258" t="s">
        <v>180</v>
      </c>
      <c r="AU137" s="258" t="s">
        <v>83</v>
      </c>
      <c r="AV137" s="12" t="s">
        <v>83</v>
      </c>
      <c r="AW137" s="12" t="s">
        <v>182</v>
      </c>
      <c r="AX137" s="12" t="s">
        <v>75</v>
      </c>
      <c r="AY137" s="258" t="s">
        <v>171</v>
      </c>
    </row>
    <row r="138" s="13" customFormat="1">
      <c r="B138" s="261"/>
      <c r="C138" s="262"/>
      <c r="D138" s="249" t="s">
        <v>180</v>
      </c>
      <c r="E138" s="263" t="s">
        <v>22</v>
      </c>
      <c r="F138" s="264" t="s">
        <v>219</v>
      </c>
      <c r="G138" s="262"/>
      <c r="H138" s="263" t="s">
        <v>22</v>
      </c>
      <c r="I138" s="265"/>
      <c r="J138" s="262"/>
      <c r="K138" s="262"/>
      <c r="L138" s="266"/>
      <c r="M138" s="267"/>
      <c r="N138" s="268"/>
      <c r="O138" s="268"/>
      <c r="P138" s="268"/>
      <c r="Q138" s="268"/>
      <c r="R138" s="268"/>
      <c r="S138" s="268"/>
      <c r="T138" s="269"/>
      <c r="AT138" s="270" t="s">
        <v>180</v>
      </c>
      <c r="AU138" s="270" t="s">
        <v>83</v>
      </c>
      <c r="AV138" s="13" t="s">
        <v>24</v>
      </c>
      <c r="AW138" s="13" t="s">
        <v>182</v>
      </c>
      <c r="AX138" s="13" t="s">
        <v>75</v>
      </c>
      <c r="AY138" s="270" t="s">
        <v>171</v>
      </c>
    </row>
    <row r="139" s="12" customFormat="1">
      <c r="B139" s="247"/>
      <c r="C139" s="248"/>
      <c r="D139" s="249" t="s">
        <v>180</v>
      </c>
      <c r="E139" s="250" t="s">
        <v>22</v>
      </c>
      <c r="F139" s="251" t="s">
        <v>218</v>
      </c>
      <c r="G139" s="248"/>
      <c r="H139" s="252">
        <v>2</v>
      </c>
      <c r="I139" s="253"/>
      <c r="J139" s="248"/>
      <c r="K139" s="248"/>
      <c r="L139" s="254"/>
      <c r="M139" s="255"/>
      <c r="N139" s="256"/>
      <c r="O139" s="256"/>
      <c r="P139" s="256"/>
      <c r="Q139" s="256"/>
      <c r="R139" s="256"/>
      <c r="S139" s="256"/>
      <c r="T139" s="257"/>
      <c r="AT139" s="258" t="s">
        <v>180</v>
      </c>
      <c r="AU139" s="258" t="s">
        <v>83</v>
      </c>
      <c r="AV139" s="12" t="s">
        <v>83</v>
      </c>
      <c r="AW139" s="12" t="s">
        <v>182</v>
      </c>
      <c r="AX139" s="12" t="s">
        <v>75</v>
      </c>
      <c r="AY139" s="258" t="s">
        <v>171</v>
      </c>
    </row>
    <row r="140" s="12" customFormat="1">
      <c r="B140" s="247"/>
      <c r="C140" s="248"/>
      <c r="D140" s="249" t="s">
        <v>180</v>
      </c>
      <c r="E140" s="250" t="s">
        <v>22</v>
      </c>
      <c r="F140" s="251" t="s">
        <v>220</v>
      </c>
      <c r="G140" s="248"/>
      <c r="H140" s="252">
        <v>1</v>
      </c>
      <c r="I140" s="253"/>
      <c r="J140" s="248"/>
      <c r="K140" s="248"/>
      <c r="L140" s="254"/>
      <c r="M140" s="255"/>
      <c r="N140" s="256"/>
      <c r="O140" s="256"/>
      <c r="P140" s="256"/>
      <c r="Q140" s="256"/>
      <c r="R140" s="256"/>
      <c r="S140" s="256"/>
      <c r="T140" s="257"/>
      <c r="AT140" s="258" t="s">
        <v>180</v>
      </c>
      <c r="AU140" s="258" t="s">
        <v>83</v>
      </c>
      <c r="AV140" s="12" t="s">
        <v>83</v>
      </c>
      <c r="AW140" s="12" t="s">
        <v>182</v>
      </c>
      <c r="AX140" s="12" t="s">
        <v>75</v>
      </c>
      <c r="AY140" s="258" t="s">
        <v>171</v>
      </c>
    </row>
    <row r="141" s="1" customFormat="1" ht="45.6" customHeight="1">
      <c r="B141" s="46"/>
      <c r="C141" s="235" t="s">
        <v>221</v>
      </c>
      <c r="D141" s="235" t="s">
        <v>173</v>
      </c>
      <c r="E141" s="236" t="s">
        <v>222</v>
      </c>
      <c r="F141" s="237" t="s">
        <v>223</v>
      </c>
      <c r="G141" s="238" t="s">
        <v>214</v>
      </c>
      <c r="H141" s="239">
        <v>1</v>
      </c>
      <c r="I141" s="240"/>
      <c r="J141" s="241">
        <f>ROUND(I141*H141,2)</f>
        <v>0</v>
      </c>
      <c r="K141" s="237" t="s">
        <v>177</v>
      </c>
      <c r="L141" s="72"/>
      <c r="M141" s="242" t="s">
        <v>22</v>
      </c>
      <c r="N141" s="243" t="s">
        <v>46</v>
      </c>
      <c r="O141" s="47"/>
      <c r="P141" s="244">
        <f>O141*H141</f>
        <v>0</v>
      </c>
      <c r="Q141" s="244">
        <v>0.034520000000000002</v>
      </c>
      <c r="R141" s="244">
        <f>Q141*H141</f>
        <v>0.034520000000000002</v>
      </c>
      <c r="S141" s="244">
        <v>0</v>
      </c>
      <c r="T141" s="245">
        <f>S141*H141</f>
        <v>0</v>
      </c>
      <c r="AR141" s="24" t="s">
        <v>178</v>
      </c>
      <c r="AT141" s="24" t="s">
        <v>173</v>
      </c>
      <c r="AU141" s="24" t="s">
        <v>83</v>
      </c>
      <c r="AY141" s="24" t="s">
        <v>171</v>
      </c>
      <c r="BE141" s="246">
        <f>IF(N141="základní",J141,0)</f>
        <v>0</v>
      </c>
      <c r="BF141" s="246">
        <f>IF(N141="snížená",J141,0)</f>
        <v>0</v>
      </c>
      <c r="BG141" s="246">
        <f>IF(N141="zákl. přenesená",J141,0)</f>
        <v>0</v>
      </c>
      <c r="BH141" s="246">
        <f>IF(N141="sníž. přenesená",J141,0)</f>
        <v>0</v>
      </c>
      <c r="BI141" s="246">
        <f>IF(N141="nulová",J141,0)</f>
        <v>0</v>
      </c>
      <c r="BJ141" s="24" t="s">
        <v>24</v>
      </c>
      <c r="BK141" s="246">
        <f>ROUND(I141*H141,2)</f>
        <v>0</v>
      </c>
      <c r="BL141" s="24" t="s">
        <v>178</v>
      </c>
      <c r="BM141" s="24" t="s">
        <v>224</v>
      </c>
    </row>
    <row r="142" s="1" customFormat="1">
      <c r="B142" s="46"/>
      <c r="C142" s="74"/>
      <c r="D142" s="249" t="s">
        <v>201</v>
      </c>
      <c r="E142" s="74"/>
      <c r="F142" s="259" t="s">
        <v>216</v>
      </c>
      <c r="G142" s="74"/>
      <c r="H142" s="74"/>
      <c r="I142" s="203"/>
      <c r="J142" s="74"/>
      <c r="K142" s="74"/>
      <c r="L142" s="72"/>
      <c r="M142" s="260"/>
      <c r="N142" s="47"/>
      <c r="O142" s="47"/>
      <c r="P142" s="47"/>
      <c r="Q142" s="47"/>
      <c r="R142" s="47"/>
      <c r="S142" s="47"/>
      <c r="T142" s="95"/>
      <c r="AT142" s="24" t="s">
        <v>201</v>
      </c>
      <c r="AU142" s="24" t="s">
        <v>83</v>
      </c>
    </row>
    <row r="143" s="13" customFormat="1">
      <c r="B143" s="261"/>
      <c r="C143" s="262"/>
      <c r="D143" s="249" t="s">
        <v>180</v>
      </c>
      <c r="E143" s="263" t="s">
        <v>22</v>
      </c>
      <c r="F143" s="264" t="s">
        <v>219</v>
      </c>
      <c r="G143" s="262"/>
      <c r="H143" s="263" t="s">
        <v>22</v>
      </c>
      <c r="I143" s="265"/>
      <c r="J143" s="262"/>
      <c r="K143" s="262"/>
      <c r="L143" s="266"/>
      <c r="M143" s="267"/>
      <c r="N143" s="268"/>
      <c r="O143" s="268"/>
      <c r="P143" s="268"/>
      <c r="Q143" s="268"/>
      <c r="R143" s="268"/>
      <c r="S143" s="268"/>
      <c r="T143" s="269"/>
      <c r="AT143" s="270" t="s">
        <v>180</v>
      </c>
      <c r="AU143" s="270" t="s">
        <v>83</v>
      </c>
      <c r="AV143" s="13" t="s">
        <v>24</v>
      </c>
      <c r="AW143" s="13" t="s">
        <v>182</v>
      </c>
      <c r="AX143" s="13" t="s">
        <v>75</v>
      </c>
      <c r="AY143" s="270" t="s">
        <v>171</v>
      </c>
    </row>
    <row r="144" s="12" customFormat="1">
      <c r="B144" s="247"/>
      <c r="C144" s="248"/>
      <c r="D144" s="249" t="s">
        <v>180</v>
      </c>
      <c r="E144" s="250" t="s">
        <v>22</v>
      </c>
      <c r="F144" s="251" t="s">
        <v>225</v>
      </c>
      <c r="G144" s="248"/>
      <c r="H144" s="252">
        <v>1</v>
      </c>
      <c r="I144" s="253"/>
      <c r="J144" s="248"/>
      <c r="K144" s="248"/>
      <c r="L144" s="254"/>
      <c r="M144" s="255"/>
      <c r="N144" s="256"/>
      <c r="O144" s="256"/>
      <c r="P144" s="256"/>
      <c r="Q144" s="256"/>
      <c r="R144" s="256"/>
      <c r="S144" s="256"/>
      <c r="T144" s="257"/>
      <c r="AT144" s="258" t="s">
        <v>180</v>
      </c>
      <c r="AU144" s="258" t="s">
        <v>83</v>
      </c>
      <c r="AV144" s="12" t="s">
        <v>83</v>
      </c>
      <c r="AW144" s="12" t="s">
        <v>182</v>
      </c>
      <c r="AX144" s="12" t="s">
        <v>75</v>
      </c>
      <c r="AY144" s="258" t="s">
        <v>171</v>
      </c>
    </row>
    <row r="145" s="1" customFormat="1" ht="34.2" customHeight="1">
      <c r="B145" s="46"/>
      <c r="C145" s="235" t="s">
        <v>226</v>
      </c>
      <c r="D145" s="235" t="s">
        <v>173</v>
      </c>
      <c r="E145" s="236" t="s">
        <v>227</v>
      </c>
      <c r="F145" s="237" t="s">
        <v>228</v>
      </c>
      <c r="G145" s="238" t="s">
        <v>214</v>
      </c>
      <c r="H145" s="239">
        <v>1</v>
      </c>
      <c r="I145" s="240"/>
      <c r="J145" s="241">
        <f>ROUND(I145*H145,2)</f>
        <v>0</v>
      </c>
      <c r="K145" s="237" t="s">
        <v>177</v>
      </c>
      <c r="L145" s="72"/>
      <c r="M145" s="242" t="s">
        <v>22</v>
      </c>
      <c r="N145" s="243" t="s">
        <v>46</v>
      </c>
      <c r="O145" s="47"/>
      <c r="P145" s="244">
        <f>O145*H145</f>
        <v>0</v>
      </c>
      <c r="Q145" s="244">
        <v>0.020049999999999998</v>
      </c>
      <c r="R145" s="244">
        <f>Q145*H145</f>
        <v>0.020049999999999998</v>
      </c>
      <c r="S145" s="244">
        <v>0</v>
      </c>
      <c r="T145" s="245">
        <f>S145*H145</f>
        <v>0</v>
      </c>
      <c r="AR145" s="24" t="s">
        <v>178</v>
      </c>
      <c r="AT145" s="24" t="s">
        <v>173</v>
      </c>
      <c r="AU145" s="24" t="s">
        <v>83</v>
      </c>
      <c r="AY145" s="24" t="s">
        <v>171</v>
      </c>
      <c r="BE145" s="246">
        <f>IF(N145="základní",J145,0)</f>
        <v>0</v>
      </c>
      <c r="BF145" s="246">
        <f>IF(N145="snížená",J145,0)</f>
        <v>0</v>
      </c>
      <c r="BG145" s="246">
        <f>IF(N145="zákl. přenesená",J145,0)</f>
        <v>0</v>
      </c>
      <c r="BH145" s="246">
        <f>IF(N145="sníž. přenesená",J145,0)</f>
        <v>0</v>
      </c>
      <c r="BI145" s="246">
        <f>IF(N145="nulová",J145,0)</f>
        <v>0</v>
      </c>
      <c r="BJ145" s="24" t="s">
        <v>24</v>
      </c>
      <c r="BK145" s="246">
        <f>ROUND(I145*H145,2)</f>
        <v>0</v>
      </c>
      <c r="BL145" s="24" t="s">
        <v>178</v>
      </c>
      <c r="BM145" s="24" t="s">
        <v>229</v>
      </c>
    </row>
    <row r="146" s="1" customFormat="1">
      <c r="B146" s="46"/>
      <c r="C146" s="74"/>
      <c r="D146" s="249" t="s">
        <v>201</v>
      </c>
      <c r="E146" s="74"/>
      <c r="F146" s="259" t="s">
        <v>230</v>
      </c>
      <c r="G146" s="74"/>
      <c r="H146" s="74"/>
      <c r="I146" s="203"/>
      <c r="J146" s="74"/>
      <c r="K146" s="74"/>
      <c r="L146" s="72"/>
      <c r="M146" s="260"/>
      <c r="N146" s="47"/>
      <c r="O146" s="47"/>
      <c r="P146" s="47"/>
      <c r="Q146" s="47"/>
      <c r="R146" s="47"/>
      <c r="S146" s="47"/>
      <c r="T146" s="95"/>
      <c r="AT146" s="24" t="s">
        <v>201</v>
      </c>
      <c r="AU146" s="24" t="s">
        <v>83</v>
      </c>
    </row>
    <row r="147" s="13" customFormat="1">
      <c r="B147" s="261"/>
      <c r="C147" s="262"/>
      <c r="D147" s="249" t="s">
        <v>180</v>
      </c>
      <c r="E147" s="263" t="s">
        <v>22</v>
      </c>
      <c r="F147" s="264" t="s">
        <v>219</v>
      </c>
      <c r="G147" s="262"/>
      <c r="H147" s="263" t="s">
        <v>22</v>
      </c>
      <c r="I147" s="265"/>
      <c r="J147" s="262"/>
      <c r="K147" s="262"/>
      <c r="L147" s="266"/>
      <c r="M147" s="267"/>
      <c r="N147" s="268"/>
      <c r="O147" s="268"/>
      <c r="P147" s="268"/>
      <c r="Q147" s="268"/>
      <c r="R147" s="268"/>
      <c r="S147" s="268"/>
      <c r="T147" s="269"/>
      <c r="AT147" s="270" t="s">
        <v>180</v>
      </c>
      <c r="AU147" s="270" t="s">
        <v>83</v>
      </c>
      <c r="AV147" s="13" t="s">
        <v>24</v>
      </c>
      <c r="AW147" s="13" t="s">
        <v>182</v>
      </c>
      <c r="AX147" s="13" t="s">
        <v>75</v>
      </c>
      <c r="AY147" s="270" t="s">
        <v>171</v>
      </c>
    </row>
    <row r="148" s="12" customFormat="1">
      <c r="B148" s="247"/>
      <c r="C148" s="248"/>
      <c r="D148" s="249" t="s">
        <v>180</v>
      </c>
      <c r="E148" s="250" t="s">
        <v>22</v>
      </c>
      <c r="F148" s="251" t="s">
        <v>231</v>
      </c>
      <c r="G148" s="248"/>
      <c r="H148" s="252">
        <v>1</v>
      </c>
      <c r="I148" s="253"/>
      <c r="J148" s="248"/>
      <c r="K148" s="248"/>
      <c r="L148" s="254"/>
      <c r="M148" s="255"/>
      <c r="N148" s="256"/>
      <c r="O148" s="256"/>
      <c r="P148" s="256"/>
      <c r="Q148" s="256"/>
      <c r="R148" s="256"/>
      <c r="S148" s="256"/>
      <c r="T148" s="257"/>
      <c r="AT148" s="258" t="s">
        <v>180</v>
      </c>
      <c r="AU148" s="258" t="s">
        <v>83</v>
      </c>
      <c r="AV148" s="12" t="s">
        <v>83</v>
      </c>
      <c r="AW148" s="12" t="s">
        <v>182</v>
      </c>
      <c r="AX148" s="12" t="s">
        <v>75</v>
      </c>
      <c r="AY148" s="258" t="s">
        <v>171</v>
      </c>
    </row>
    <row r="149" s="1" customFormat="1" ht="34.2" customHeight="1">
      <c r="B149" s="46"/>
      <c r="C149" s="235" t="s">
        <v>29</v>
      </c>
      <c r="D149" s="235" t="s">
        <v>173</v>
      </c>
      <c r="E149" s="236" t="s">
        <v>232</v>
      </c>
      <c r="F149" s="237" t="s">
        <v>233</v>
      </c>
      <c r="G149" s="238" t="s">
        <v>214</v>
      </c>
      <c r="H149" s="239">
        <v>3</v>
      </c>
      <c r="I149" s="240"/>
      <c r="J149" s="241">
        <f>ROUND(I149*H149,2)</f>
        <v>0</v>
      </c>
      <c r="K149" s="237" t="s">
        <v>177</v>
      </c>
      <c r="L149" s="72"/>
      <c r="M149" s="242" t="s">
        <v>22</v>
      </c>
      <c r="N149" s="243" t="s">
        <v>46</v>
      </c>
      <c r="O149" s="47"/>
      <c r="P149" s="244">
        <f>O149*H149</f>
        <v>0</v>
      </c>
      <c r="Q149" s="244">
        <v>0.02606</v>
      </c>
      <c r="R149" s="244">
        <f>Q149*H149</f>
        <v>0.078179999999999999</v>
      </c>
      <c r="S149" s="244">
        <v>0</v>
      </c>
      <c r="T149" s="245">
        <f>S149*H149</f>
        <v>0</v>
      </c>
      <c r="AR149" s="24" t="s">
        <v>178</v>
      </c>
      <c r="AT149" s="24" t="s">
        <v>173</v>
      </c>
      <c r="AU149" s="24" t="s">
        <v>83</v>
      </c>
      <c r="AY149" s="24" t="s">
        <v>171</v>
      </c>
      <c r="BE149" s="246">
        <f>IF(N149="základní",J149,0)</f>
        <v>0</v>
      </c>
      <c r="BF149" s="246">
        <f>IF(N149="snížená",J149,0)</f>
        <v>0</v>
      </c>
      <c r="BG149" s="246">
        <f>IF(N149="zákl. přenesená",J149,0)</f>
        <v>0</v>
      </c>
      <c r="BH149" s="246">
        <f>IF(N149="sníž. přenesená",J149,0)</f>
        <v>0</v>
      </c>
      <c r="BI149" s="246">
        <f>IF(N149="nulová",J149,0)</f>
        <v>0</v>
      </c>
      <c r="BJ149" s="24" t="s">
        <v>24</v>
      </c>
      <c r="BK149" s="246">
        <f>ROUND(I149*H149,2)</f>
        <v>0</v>
      </c>
      <c r="BL149" s="24" t="s">
        <v>178</v>
      </c>
      <c r="BM149" s="24" t="s">
        <v>234</v>
      </c>
    </row>
    <row r="150" s="1" customFormat="1">
      <c r="B150" s="46"/>
      <c r="C150" s="74"/>
      <c r="D150" s="249" t="s">
        <v>201</v>
      </c>
      <c r="E150" s="74"/>
      <c r="F150" s="259" t="s">
        <v>230</v>
      </c>
      <c r="G150" s="74"/>
      <c r="H150" s="74"/>
      <c r="I150" s="203"/>
      <c r="J150" s="74"/>
      <c r="K150" s="74"/>
      <c r="L150" s="72"/>
      <c r="M150" s="260"/>
      <c r="N150" s="47"/>
      <c r="O150" s="47"/>
      <c r="P150" s="47"/>
      <c r="Q150" s="47"/>
      <c r="R150" s="47"/>
      <c r="S150" s="47"/>
      <c r="T150" s="95"/>
      <c r="AT150" s="24" t="s">
        <v>201</v>
      </c>
      <c r="AU150" s="24" t="s">
        <v>83</v>
      </c>
    </row>
    <row r="151" s="13" customFormat="1">
      <c r="B151" s="261"/>
      <c r="C151" s="262"/>
      <c r="D151" s="249" t="s">
        <v>180</v>
      </c>
      <c r="E151" s="263" t="s">
        <v>22</v>
      </c>
      <c r="F151" s="264" t="s">
        <v>217</v>
      </c>
      <c r="G151" s="262"/>
      <c r="H151" s="263" t="s">
        <v>22</v>
      </c>
      <c r="I151" s="265"/>
      <c r="J151" s="262"/>
      <c r="K151" s="262"/>
      <c r="L151" s="266"/>
      <c r="M151" s="267"/>
      <c r="N151" s="268"/>
      <c r="O151" s="268"/>
      <c r="P151" s="268"/>
      <c r="Q151" s="268"/>
      <c r="R151" s="268"/>
      <c r="S151" s="268"/>
      <c r="T151" s="269"/>
      <c r="AT151" s="270" t="s">
        <v>180</v>
      </c>
      <c r="AU151" s="270" t="s">
        <v>83</v>
      </c>
      <c r="AV151" s="13" t="s">
        <v>24</v>
      </c>
      <c r="AW151" s="13" t="s">
        <v>182</v>
      </c>
      <c r="AX151" s="13" t="s">
        <v>75</v>
      </c>
      <c r="AY151" s="270" t="s">
        <v>171</v>
      </c>
    </row>
    <row r="152" s="12" customFormat="1">
      <c r="B152" s="247"/>
      <c r="C152" s="248"/>
      <c r="D152" s="249" t="s">
        <v>180</v>
      </c>
      <c r="E152" s="250" t="s">
        <v>22</v>
      </c>
      <c r="F152" s="251" t="s">
        <v>235</v>
      </c>
      <c r="G152" s="248"/>
      <c r="H152" s="252">
        <v>1</v>
      </c>
      <c r="I152" s="253"/>
      <c r="J152" s="248"/>
      <c r="K152" s="248"/>
      <c r="L152" s="254"/>
      <c r="M152" s="255"/>
      <c r="N152" s="256"/>
      <c r="O152" s="256"/>
      <c r="P152" s="256"/>
      <c r="Q152" s="256"/>
      <c r="R152" s="256"/>
      <c r="S152" s="256"/>
      <c r="T152" s="257"/>
      <c r="AT152" s="258" t="s">
        <v>180</v>
      </c>
      <c r="AU152" s="258" t="s">
        <v>83</v>
      </c>
      <c r="AV152" s="12" t="s">
        <v>83</v>
      </c>
      <c r="AW152" s="12" t="s">
        <v>182</v>
      </c>
      <c r="AX152" s="12" t="s">
        <v>75</v>
      </c>
      <c r="AY152" s="258" t="s">
        <v>171</v>
      </c>
    </row>
    <row r="153" s="13" customFormat="1">
      <c r="B153" s="261"/>
      <c r="C153" s="262"/>
      <c r="D153" s="249" t="s">
        <v>180</v>
      </c>
      <c r="E153" s="263" t="s">
        <v>22</v>
      </c>
      <c r="F153" s="264" t="s">
        <v>219</v>
      </c>
      <c r="G153" s="262"/>
      <c r="H153" s="263" t="s">
        <v>22</v>
      </c>
      <c r="I153" s="265"/>
      <c r="J153" s="262"/>
      <c r="K153" s="262"/>
      <c r="L153" s="266"/>
      <c r="M153" s="267"/>
      <c r="N153" s="268"/>
      <c r="O153" s="268"/>
      <c r="P153" s="268"/>
      <c r="Q153" s="268"/>
      <c r="R153" s="268"/>
      <c r="S153" s="268"/>
      <c r="T153" s="269"/>
      <c r="AT153" s="270" t="s">
        <v>180</v>
      </c>
      <c r="AU153" s="270" t="s">
        <v>83</v>
      </c>
      <c r="AV153" s="13" t="s">
        <v>24</v>
      </c>
      <c r="AW153" s="13" t="s">
        <v>182</v>
      </c>
      <c r="AX153" s="13" t="s">
        <v>75</v>
      </c>
      <c r="AY153" s="270" t="s">
        <v>171</v>
      </c>
    </row>
    <row r="154" s="12" customFormat="1">
      <c r="B154" s="247"/>
      <c r="C154" s="248"/>
      <c r="D154" s="249" t="s">
        <v>180</v>
      </c>
      <c r="E154" s="250" t="s">
        <v>22</v>
      </c>
      <c r="F154" s="251" t="s">
        <v>236</v>
      </c>
      <c r="G154" s="248"/>
      <c r="H154" s="252">
        <v>1</v>
      </c>
      <c r="I154" s="253"/>
      <c r="J154" s="248"/>
      <c r="K154" s="248"/>
      <c r="L154" s="254"/>
      <c r="M154" s="255"/>
      <c r="N154" s="256"/>
      <c r="O154" s="256"/>
      <c r="P154" s="256"/>
      <c r="Q154" s="256"/>
      <c r="R154" s="256"/>
      <c r="S154" s="256"/>
      <c r="T154" s="257"/>
      <c r="AT154" s="258" t="s">
        <v>180</v>
      </c>
      <c r="AU154" s="258" t="s">
        <v>83</v>
      </c>
      <c r="AV154" s="12" t="s">
        <v>83</v>
      </c>
      <c r="AW154" s="12" t="s">
        <v>182</v>
      </c>
      <c r="AX154" s="12" t="s">
        <v>75</v>
      </c>
      <c r="AY154" s="258" t="s">
        <v>171</v>
      </c>
    </row>
    <row r="155" s="12" customFormat="1">
      <c r="B155" s="247"/>
      <c r="C155" s="248"/>
      <c r="D155" s="249" t="s">
        <v>180</v>
      </c>
      <c r="E155" s="250" t="s">
        <v>22</v>
      </c>
      <c r="F155" s="251" t="s">
        <v>237</v>
      </c>
      <c r="G155" s="248"/>
      <c r="H155" s="252">
        <v>1</v>
      </c>
      <c r="I155" s="253"/>
      <c r="J155" s="248"/>
      <c r="K155" s="248"/>
      <c r="L155" s="254"/>
      <c r="M155" s="255"/>
      <c r="N155" s="256"/>
      <c r="O155" s="256"/>
      <c r="P155" s="256"/>
      <c r="Q155" s="256"/>
      <c r="R155" s="256"/>
      <c r="S155" s="256"/>
      <c r="T155" s="257"/>
      <c r="AT155" s="258" t="s">
        <v>180</v>
      </c>
      <c r="AU155" s="258" t="s">
        <v>83</v>
      </c>
      <c r="AV155" s="12" t="s">
        <v>83</v>
      </c>
      <c r="AW155" s="12" t="s">
        <v>182</v>
      </c>
      <c r="AX155" s="12" t="s">
        <v>75</v>
      </c>
      <c r="AY155" s="258" t="s">
        <v>171</v>
      </c>
    </row>
    <row r="156" s="1" customFormat="1" ht="34.2" customHeight="1">
      <c r="B156" s="46"/>
      <c r="C156" s="235" t="s">
        <v>238</v>
      </c>
      <c r="D156" s="235" t="s">
        <v>173</v>
      </c>
      <c r="E156" s="236" t="s">
        <v>239</v>
      </c>
      <c r="F156" s="237" t="s">
        <v>240</v>
      </c>
      <c r="G156" s="238" t="s">
        <v>214</v>
      </c>
      <c r="H156" s="239">
        <v>2</v>
      </c>
      <c r="I156" s="240"/>
      <c r="J156" s="241">
        <f>ROUND(I156*H156,2)</f>
        <v>0</v>
      </c>
      <c r="K156" s="237" t="s">
        <v>177</v>
      </c>
      <c r="L156" s="72"/>
      <c r="M156" s="242" t="s">
        <v>22</v>
      </c>
      <c r="N156" s="243" t="s">
        <v>46</v>
      </c>
      <c r="O156" s="47"/>
      <c r="P156" s="244">
        <f>O156*H156</f>
        <v>0</v>
      </c>
      <c r="Q156" s="244">
        <v>0.032079999999999997</v>
      </c>
      <c r="R156" s="244">
        <f>Q156*H156</f>
        <v>0.064159999999999995</v>
      </c>
      <c r="S156" s="244">
        <v>0</v>
      </c>
      <c r="T156" s="245">
        <f>S156*H156</f>
        <v>0</v>
      </c>
      <c r="AR156" s="24" t="s">
        <v>178</v>
      </c>
      <c r="AT156" s="24" t="s">
        <v>173</v>
      </c>
      <c r="AU156" s="24" t="s">
        <v>83</v>
      </c>
      <c r="AY156" s="24" t="s">
        <v>171</v>
      </c>
      <c r="BE156" s="246">
        <f>IF(N156="základní",J156,0)</f>
        <v>0</v>
      </c>
      <c r="BF156" s="246">
        <f>IF(N156="snížená",J156,0)</f>
        <v>0</v>
      </c>
      <c r="BG156" s="246">
        <f>IF(N156="zákl. přenesená",J156,0)</f>
        <v>0</v>
      </c>
      <c r="BH156" s="246">
        <f>IF(N156="sníž. přenesená",J156,0)</f>
        <v>0</v>
      </c>
      <c r="BI156" s="246">
        <f>IF(N156="nulová",J156,0)</f>
        <v>0</v>
      </c>
      <c r="BJ156" s="24" t="s">
        <v>24</v>
      </c>
      <c r="BK156" s="246">
        <f>ROUND(I156*H156,2)</f>
        <v>0</v>
      </c>
      <c r="BL156" s="24" t="s">
        <v>178</v>
      </c>
      <c r="BM156" s="24" t="s">
        <v>241</v>
      </c>
    </row>
    <row r="157" s="1" customFormat="1">
      <c r="B157" s="46"/>
      <c r="C157" s="74"/>
      <c r="D157" s="249" t="s">
        <v>201</v>
      </c>
      <c r="E157" s="74"/>
      <c r="F157" s="259" t="s">
        <v>230</v>
      </c>
      <c r="G157" s="74"/>
      <c r="H157" s="74"/>
      <c r="I157" s="203"/>
      <c r="J157" s="74"/>
      <c r="K157" s="74"/>
      <c r="L157" s="72"/>
      <c r="M157" s="260"/>
      <c r="N157" s="47"/>
      <c r="O157" s="47"/>
      <c r="P157" s="47"/>
      <c r="Q157" s="47"/>
      <c r="R157" s="47"/>
      <c r="S157" s="47"/>
      <c r="T157" s="95"/>
      <c r="AT157" s="24" t="s">
        <v>201</v>
      </c>
      <c r="AU157" s="24" t="s">
        <v>83</v>
      </c>
    </row>
    <row r="158" s="13" customFormat="1">
      <c r="B158" s="261"/>
      <c r="C158" s="262"/>
      <c r="D158" s="249" t="s">
        <v>180</v>
      </c>
      <c r="E158" s="263" t="s">
        <v>22</v>
      </c>
      <c r="F158" s="264" t="s">
        <v>217</v>
      </c>
      <c r="G158" s="262"/>
      <c r="H158" s="263" t="s">
        <v>22</v>
      </c>
      <c r="I158" s="265"/>
      <c r="J158" s="262"/>
      <c r="K158" s="262"/>
      <c r="L158" s="266"/>
      <c r="M158" s="267"/>
      <c r="N158" s="268"/>
      <c r="O158" s="268"/>
      <c r="P158" s="268"/>
      <c r="Q158" s="268"/>
      <c r="R158" s="268"/>
      <c r="S158" s="268"/>
      <c r="T158" s="269"/>
      <c r="AT158" s="270" t="s">
        <v>180</v>
      </c>
      <c r="AU158" s="270" t="s">
        <v>83</v>
      </c>
      <c r="AV158" s="13" t="s">
        <v>24</v>
      </c>
      <c r="AW158" s="13" t="s">
        <v>182</v>
      </c>
      <c r="AX158" s="13" t="s">
        <v>75</v>
      </c>
      <c r="AY158" s="270" t="s">
        <v>171</v>
      </c>
    </row>
    <row r="159" s="12" customFormat="1">
      <c r="B159" s="247"/>
      <c r="C159" s="248"/>
      <c r="D159" s="249" t="s">
        <v>180</v>
      </c>
      <c r="E159" s="250" t="s">
        <v>22</v>
      </c>
      <c r="F159" s="251" t="s">
        <v>242</v>
      </c>
      <c r="G159" s="248"/>
      <c r="H159" s="252">
        <v>1</v>
      </c>
      <c r="I159" s="253"/>
      <c r="J159" s="248"/>
      <c r="K159" s="248"/>
      <c r="L159" s="254"/>
      <c r="M159" s="255"/>
      <c r="N159" s="256"/>
      <c r="O159" s="256"/>
      <c r="P159" s="256"/>
      <c r="Q159" s="256"/>
      <c r="R159" s="256"/>
      <c r="S159" s="256"/>
      <c r="T159" s="257"/>
      <c r="AT159" s="258" t="s">
        <v>180</v>
      </c>
      <c r="AU159" s="258" t="s">
        <v>83</v>
      </c>
      <c r="AV159" s="12" t="s">
        <v>83</v>
      </c>
      <c r="AW159" s="12" t="s">
        <v>182</v>
      </c>
      <c r="AX159" s="12" t="s">
        <v>75</v>
      </c>
      <c r="AY159" s="258" t="s">
        <v>171</v>
      </c>
    </row>
    <row r="160" s="13" customFormat="1">
      <c r="B160" s="261"/>
      <c r="C160" s="262"/>
      <c r="D160" s="249" t="s">
        <v>180</v>
      </c>
      <c r="E160" s="263" t="s">
        <v>22</v>
      </c>
      <c r="F160" s="264" t="s">
        <v>219</v>
      </c>
      <c r="G160" s="262"/>
      <c r="H160" s="263" t="s">
        <v>22</v>
      </c>
      <c r="I160" s="265"/>
      <c r="J160" s="262"/>
      <c r="K160" s="262"/>
      <c r="L160" s="266"/>
      <c r="M160" s="267"/>
      <c r="N160" s="268"/>
      <c r="O160" s="268"/>
      <c r="P160" s="268"/>
      <c r="Q160" s="268"/>
      <c r="R160" s="268"/>
      <c r="S160" s="268"/>
      <c r="T160" s="269"/>
      <c r="AT160" s="270" t="s">
        <v>180</v>
      </c>
      <c r="AU160" s="270" t="s">
        <v>83</v>
      </c>
      <c r="AV160" s="13" t="s">
        <v>24</v>
      </c>
      <c r="AW160" s="13" t="s">
        <v>182</v>
      </c>
      <c r="AX160" s="13" t="s">
        <v>75</v>
      </c>
      <c r="AY160" s="270" t="s">
        <v>171</v>
      </c>
    </row>
    <row r="161" s="12" customFormat="1">
      <c r="B161" s="247"/>
      <c r="C161" s="248"/>
      <c r="D161" s="249" t="s">
        <v>180</v>
      </c>
      <c r="E161" s="250" t="s">
        <v>22</v>
      </c>
      <c r="F161" s="251" t="s">
        <v>243</v>
      </c>
      <c r="G161" s="248"/>
      <c r="H161" s="252">
        <v>1</v>
      </c>
      <c r="I161" s="253"/>
      <c r="J161" s="248"/>
      <c r="K161" s="248"/>
      <c r="L161" s="254"/>
      <c r="M161" s="255"/>
      <c r="N161" s="256"/>
      <c r="O161" s="256"/>
      <c r="P161" s="256"/>
      <c r="Q161" s="256"/>
      <c r="R161" s="256"/>
      <c r="S161" s="256"/>
      <c r="T161" s="257"/>
      <c r="AT161" s="258" t="s">
        <v>180</v>
      </c>
      <c r="AU161" s="258" t="s">
        <v>83</v>
      </c>
      <c r="AV161" s="12" t="s">
        <v>83</v>
      </c>
      <c r="AW161" s="12" t="s">
        <v>182</v>
      </c>
      <c r="AX161" s="12" t="s">
        <v>75</v>
      </c>
      <c r="AY161" s="258" t="s">
        <v>171</v>
      </c>
    </row>
    <row r="162" s="1" customFormat="1" ht="34.2" customHeight="1">
      <c r="B162" s="46"/>
      <c r="C162" s="235" t="s">
        <v>244</v>
      </c>
      <c r="D162" s="235" t="s">
        <v>173</v>
      </c>
      <c r="E162" s="236" t="s">
        <v>245</v>
      </c>
      <c r="F162" s="237" t="s">
        <v>246</v>
      </c>
      <c r="G162" s="238" t="s">
        <v>247</v>
      </c>
      <c r="H162" s="239">
        <v>16.565000000000001</v>
      </c>
      <c r="I162" s="240"/>
      <c r="J162" s="241">
        <f>ROUND(I162*H162,2)</f>
        <v>0</v>
      </c>
      <c r="K162" s="237" t="s">
        <v>177</v>
      </c>
      <c r="L162" s="72"/>
      <c r="M162" s="242" t="s">
        <v>22</v>
      </c>
      <c r="N162" s="243" t="s">
        <v>46</v>
      </c>
      <c r="O162" s="47"/>
      <c r="P162" s="244">
        <f>O162*H162</f>
        <v>0</v>
      </c>
      <c r="Q162" s="244">
        <v>0.072969999999999993</v>
      </c>
      <c r="R162" s="244">
        <f>Q162*H162</f>
        <v>1.2087480500000001</v>
      </c>
      <c r="S162" s="244">
        <v>0</v>
      </c>
      <c r="T162" s="245">
        <f>S162*H162</f>
        <v>0</v>
      </c>
      <c r="AR162" s="24" t="s">
        <v>178</v>
      </c>
      <c r="AT162" s="24" t="s">
        <v>173</v>
      </c>
      <c r="AU162" s="24" t="s">
        <v>83</v>
      </c>
      <c r="AY162" s="24" t="s">
        <v>171</v>
      </c>
      <c r="BE162" s="246">
        <f>IF(N162="základní",J162,0)</f>
        <v>0</v>
      </c>
      <c r="BF162" s="246">
        <f>IF(N162="snížená",J162,0)</f>
        <v>0</v>
      </c>
      <c r="BG162" s="246">
        <f>IF(N162="zákl. přenesená",J162,0)</f>
        <v>0</v>
      </c>
      <c r="BH162" s="246">
        <f>IF(N162="sníž. přenesená",J162,0)</f>
        <v>0</v>
      </c>
      <c r="BI162" s="246">
        <f>IF(N162="nulová",J162,0)</f>
        <v>0</v>
      </c>
      <c r="BJ162" s="24" t="s">
        <v>24</v>
      </c>
      <c r="BK162" s="246">
        <f>ROUND(I162*H162,2)</f>
        <v>0</v>
      </c>
      <c r="BL162" s="24" t="s">
        <v>178</v>
      </c>
      <c r="BM162" s="24" t="s">
        <v>248</v>
      </c>
    </row>
    <row r="163" s="13" customFormat="1">
      <c r="B163" s="261"/>
      <c r="C163" s="262"/>
      <c r="D163" s="249" t="s">
        <v>180</v>
      </c>
      <c r="E163" s="263" t="s">
        <v>22</v>
      </c>
      <c r="F163" s="264" t="s">
        <v>219</v>
      </c>
      <c r="G163" s="262"/>
      <c r="H163" s="263" t="s">
        <v>22</v>
      </c>
      <c r="I163" s="265"/>
      <c r="J163" s="262"/>
      <c r="K163" s="262"/>
      <c r="L163" s="266"/>
      <c r="M163" s="267"/>
      <c r="N163" s="268"/>
      <c r="O163" s="268"/>
      <c r="P163" s="268"/>
      <c r="Q163" s="268"/>
      <c r="R163" s="268"/>
      <c r="S163" s="268"/>
      <c r="T163" s="269"/>
      <c r="AT163" s="270" t="s">
        <v>180</v>
      </c>
      <c r="AU163" s="270" t="s">
        <v>83</v>
      </c>
      <c r="AV163" s="13" t="s">
        <v>24</v>
      </c>
      <c r="AW163" s="13" t="s">
        <v>182</v>
      </c>
      <c r="AX163" s="13" t="s">
        <v>75</v>
      </c>
      <c r="AY163" s="270" t="s">
        <v>171</v>
      </c>
    </row>
    <row r="164" s="12" customFormat="1">
      <c r="B164" s="247"/>
      <c r="C164" s="248"/>
      <c r="D164" s="249" t="s">
        <v>180</v>
      </c>
      <c r="E164" s="250" t="s">
        <v>22</v>
      </c>
      <c r="F164" s="251" t="s">
        <v>249</v>
      </c>
      <c r="G164" s="248"/>
      <c r="H164" s="252">
        <v>2.6000000000000001</v>
      </c>
      <c r="I164" s="253"/>
      <c r="J164" s="248"/>
      <c r="K164" s="248"/>
      <c r="L164" s="254"/>
      <c r="M164" s="255"/>
      <c r="N164" s="256"/>
      <c r="O164" s="256"/>
      <c r="P164" s="256"/>
      <c r="Q164" s="256"/>
      <c r="R164" s="256"/>
      <c r="S164" s="256"/>
      <c r="T164" s="257"/>
      <c r="AT164" s="258" t="s">
        <v>180</v>
      </c>
      <c r="AU164" s="258" t="s">
        <v>83</v>
      </c>
      <c r="AV164" s="12" t="s">
        <v>83</v>
      </c>
      <c r="AW164" s="12" t="s">
        <v>182</v>
      </c>
      <c r="AX164" s="12" t="s">
        <v>75</v>
      </c>
      <c r="AY164" s="258" t="s">
        <v>171</v>
      </c>
    </row>
    <row r="165" s="12" customFormat="1">
      <c r="B165" s="247"/>
      <c r="C165" s="248"/>
      <c r="D165" s="249" t="s">
        <v>180</v>
      </c>
      <c r="E165" s="250" t="s">
        <v>22</v>
      </c>
      <c r="F165" s="251" t="s">
        <v>250</v>
      </c>
      <c r="G165" s="248"/>
      <c r="H165" s="252">
        <v>3.96</v>
      </c>
      <c r="I165" s="253"/>
      <c r="J165" s="248"/>
      <c r="K165" s="248"/>
      <c r="L165" s="254"/>
      <c r="M165" s="255"/>
      <c r="N165" s="256"/>
      <c r="O165" s="256"/>
      <c r="P165" s="256"/>
      <c r="Q165" s="256"/>
      <c r="R165" s="256"/>
      <c r="S165" s="256"/>
      <c r="T165" s="257"/>
      <c r="AT165" s="258" t="s">
        <v>180</v>
      </c>
      <c r="AU165" s="258" t="s">
        <v>83</v>
      </c>
      <c r="AV165" s="12" t="s">
        <v>83</v>
      </c>
      <c r="AW165" s="12" t="s">
        <v>182</v>
      </c>
      <c r="AX165" s="12" t="s">
        <v>75</v>
      </c>
      <c r="AY165" s="258" t="s">
        <v>171</v>
      </c>
    </row>
    <row r="166" s="12" customFormat="1">
      <c r="B166" s="247"/>
      <c r="C166" s="248"/>
      <c r="D166" s="249" t="s">
        <v>180</v>
      </c>
      <c r="E166" s="250" t="s">
        <v>22</v>
      </c>
      <c r="F166" s="251" t="s">
        <v>251</v>
      </c>
      <c r="G166" s="248"/>
      <c r="H166" s="252">
        <v>3.2999999999999998</v>
      </c>
      <c r="I166" s="253"/>
      <c r="J166" s="248"/>
      <c r="K166" s="248"/>
      <c r="L166" s="254"/>
      <c r="M166" s="255"/>
      <c r="N166" s="256"/>
      <c r="O166" s="256"/>
      <c r="P166" s="256"/>
      <c r="Q166" s="256"/>
      <c r="R166" s="256"/>
      <c r="S166" s="256"/>
      <c r="T166" s="257"/>
      <c r="AT166" s="258" t="s">
        <v>180</v>
      </c>
      <c r="AU166" s="258" t="s">
        <v>83</v>
      </c>
      <c r="AV166" s="12" t="s">
        <v>83</v>
      </c>
      <c r="AW166" s="12" t="s">
        <v>182</v>
      </c>
      <c r="AX166" s="12" t="s">
        <v>75</v>
      </c>
      <c r="AY166" s="258" t="s">
        <v>171</v>
      </c>
    </row>
    <row r="167" s="12" customFormat="1">
      <c r="B167" s="247"/>
      <c r="C167" s="248"/>
      <c r="D167" s="249" t="s">
        <v>180</v>
      </c>
      <c r="E167" s="250" t="s">
        <v>22</v>
      </c>
      <c r="F167" s="251" t="s">
        <v>252</v>
      </c>
      <c r="G167" s="248"/>
      <c r="H167" s="252">
        <v>3.9449999999999998</v>
      </c>
      <c r="I167" s="253"/>
      <c r="J167" s="248"/>
      <c r="K167" s="248"/>
      <c r="L167" s="254"/>
      <c r="M167" s="255"/>
      <c r="N167" s="256"/>
      <c r="O167" s="256"/>
      <c r="P167" s="256"/>
      <c r="Q167" s="256"/>
      <c r="R167" s="256"/>
      <c r="S167" s="256"/>
      <c r="T167" s="257"/>
      <c r="AT167" s="258" t="s">
        <v>180</v>
      </c>
      <c r="AU167" s="258" t="s">
        <v>83</v>
      </c>
      <c r="AV167" s="12" t="s">
        <v>83</v>
      </c>
      <c r="AW167" s="12" t="s">
        <v>182</v>
      </c>
      <c r="AX167" s="12" t="s">
        <v>75</v>
      </c>
      <c r="AY167" s="258" t="s">
        <v>171</v>
      </c>
    </row>
    <row r="168" s="12" customFormat="1">
      <c r="B168" s="247"/>
      <c r="C168" s="248"/>
      <c r="D168" s="249" t="s">
        <v>180</v>
      </c>
      <c r="E168" s="250" t="s">
        <v>22</v>
      </c>
      <c r="F168" s="251" t="s">
        <v>253</v>
      </c>
      <c r="G168" s="248"/>
      <c r="H168" s="252">
        <v>2.7599999999999998</v>
      </c>
      <c r="I168" s="253"/>
      <c r="J168" s="248"/>
      <c r="K168" s="248"/>
      <c r="L168" s="254"/>
      <c r="M168" s="255"/>
      <c r="N168" s="256"/>
      <c r="O168" s="256"/>
      <c r="P168" s="256"/>
      <c r="Q168" s="256"/>
      <c r="R168" s="256"/>
      <c r="S168" s="256"/>
      <c r="T168" s="257"/>
      <c r="AT168" s="258" t="s">
        <v>180</v>
      </c>
      <c r="AU168" s="258" t="s">
        <v>83</v>
      </c>
      <c r="AV168" s="12" t="s">
        <v>83</v>
      </c>
      <c r="AW168" s="12" t="s">
        <v>182</v>
      </c>
      <c r="AX168" s="12" t="s">
        <v>75</v>
      </c>
      <c r="AY168" s="258" t="s">
        <v>171</v>
      </c>
    </row>
    <row r="169" s="1" customFormat="1" ht="34.2" customHeight="1">
      <c r="B169" s="46"/>
      <c r="C169" s="235" t="s">
        <v>254</v>
      </c>
      <c r="D169" s="235" t="s">
        <v>173</v>
      </c>
      <c r="E169" s="236" t="s">
        <v>255</v>
      </c>
      <c r="F169" s="237" t="s">
        <v>256</v>
      </c>
      <c r="G169" s="238" t="s">
        <v>247</v>
      </c>
      <c r="H169" s="239">
        <v>5.8799999999999999</v>
      </c>
      <c r="I169" s="240"/>
      <c r="J169" s="241">
        <f>ROUND(I169*H169,2)</f>
        <v>0</v>
      </c>
      <c r="K169" s="237" t="s">
        <v>177</v>
      </c>
      <c r="L169" s="72"/>
      <c r="M169" s="242" t="s">
        <v>22</v>
      </c>
      <c r="N169" s="243" t="s">
        <v>46</v>
      </c>
      <c r="O169" s="47"/>
      <c r="P169" s="244">
        <f>O169*H169</f>
        <v>0</v>
      </c>
      <c r="Q169" s="244">
        <v>0.090990000000000001</v>
      </c>
      <c r="R169" s="244">
        <f>Q169*H169</f>
        <v>0.53502119999999997</v>
      </c>
      <c r="S169" s="244">
        <v>0</v>
      </c>
      <c r="T169" s="245">
        <f>S169*H169</f>
        <v>0</v>
      </c>
      <c r="AR169" s="24" t="s">
        <v>178</v>
      </c>
      <c r="AT169" s="24" t="s">
        <v>173</v>
      </c>
      <c r="AU169" s="24" t="s">
        <v>83</v>
      </c>
      <c r="AY169" s="24" t="s">
        <v>171</v>
      </c>
      <c r="BE169" s="246">
        <f>IF(N169="základní",J169,0)</f>
        <v>0</v>
      </c>
      <c r="BF169" s="246">
        <f>IF(N169="snížená",J169,0)</f>
        <v>0</v>
      </c>
      <c r="BG169" s="246">
        <f>IF(N169="zákl. přenesená",J169,0)</f>
        <v>0</v>
      </c>
      <c r="BH169" s="246">
        <f>IF(N169="sníž. přenesená",J169,0)</f>
        <v>0</v>
      </c>
      <c r="BI169" s="246">
        <f>IF(N169="nulová",J169,0)</f>
        <v>0</v>
      </c>
      <c r="BJ169" s="24" t="s">
        <v>24</v>
      </c>
      <c r="BK169" s="246">
        <f>ROUND(I169*H169,2)</f>
        <v>0</v>
      </c>
      <c r="BL169" s="24" t="s">
        <v>178</v>
      </c>
      <c r="BM169" s="24" t="s">
        <v>257</v>
      </c>
    </row>
    <row r="170" s="13" customFormat="1">
      <c r="B170" s="261"/>
      <c r="C170" s="262"/>
      <c r="D170" s="249" t="s">
        <v>180</v>
      </c>
      <c r="E170" s="263" t="s">
        <v>22</v>
      </c>
      <c r="F170" s="264" t="s">
        <v>219</v>
      </c>
      <c r="G170" s="262"/>
      <c r="H170" s="263" t="s">
        <v>22</v>
      </c>
      <c r="I170" s="265"/>
      <c r="J170" s="262"/>
      <c r="K170" s="262"/>
      <c r="L170" s="266"/>
      <c r="M170" s="267"/>
      <c r="N170" s="268"/>
      <c r="O170" s="268"/>
      <c r="P170" s="268"/>
      <c r="Q170" s="268"/>
      <c r="R170" s="268"/>
      <c r="S170" s="268"/>
      <c r="T170" s="269"/>
      <c r="AT170" s="270" t="s">
        <v>180</v>
      </c>
      <c r="AU170" s="270" t="s">
        <v>83</v>
      </c>
      <c r="AV170" s="13" t="s">
        <v>24</v>
      </c>
      <c r="AW170" s="13" t="s">
        <v>182</v>
      </c>
      <c r="AX170" s="13" t="s">
        <v>75</v>
      </c>
      <c r="AY170" s="270" t="s">
        <v>171</v>
      </c>
    </row>
    <row r="171" s="12" customFormat="1">
      <c r="B171" s="247"/>
      <c r="C171" s="248"/>
      <c r="D171" s="249" t="s">
        <v>180</v>
      </c>
      <c r="E171" s="250" t="s">
        <v>22</v>
      </c>
      <c r="F171" s="251" t="s">
        <v>258</v>
      </c>
      <c r="G171" s="248"/>
      <c r="H171" s="252">
        <v>2.1000000000000001</v>
      </c>
      <c r="I171" s="253"/>
      <c r="J171" s="248"/>
      <c r="K171" s="248"/>
      <c r="L171" s="254"/>
      <c r="M171" s="255"/>
      <c r="N171" s="256"/>
      <c r="O171" s="256"/>
      <c r="P171" s="256"/>
      <c r="Q171" s="256"/>
      <c r="R171" s="256"/>
      <c r="S171" s="256"/>
      <c r="T171" s="257"/>
      <c r="AT171" s="258" t="s">
        <v>180</v>
      </c>
      <c r="AU171" s="258" t="s">
        <v>83</v>
      </c>
      <c r="AV171" s="12" t="s">
        <v>83</v>
      </c>
      <c r="AW171" s="12" t="s">
        <v>182</v>
      </c>
      <c r="AX171" s="12" t="s">
        <v>75</v>
      </c>
      <c r="AY171" s="258" t="s">
        <v>171</v>
      </c>
    </row>
    <row r="172" s="12" customFormat="1">
      <c r="B172" s="247"/>
      <c r="C172" s="248"/>
      <c r="D172" s="249" t="s">
        <v>180</v>
      </c>
      <c r="E172" s="250" t="s">
        <v>22</v>
      </c>
      <c r="F172" s="251" t="s">
        <v>259</v>
      </c>
      <c r="G172" s="248"/>
      <c r="H172" s="252">
        <v>1.8899999999999999</v>
      </c>
      <c r="I172" s="253"/>
      <c r="J172" s="248"/>
      <c r="K172" s="248"/>
      <c r="L172" s="254"/>
      <c r="M172" s="255"/>
      <c r="N172" s="256"/>
      <c r="O172" s="256"/>
      <c r="P172" s="256"/>
      <c r="Q172" s="256"/>
      <c r="R172" s="256"/>
      <c r="S172" s="256"/>
      <c r="T172" s="257"/>
      <c r="AT172" s="258" t="s">
        <v>180</v>
      </c>
      <c r="AU172" s="258" t="s">
        <v>83</v>
      </c>
      <c r="AV172" s="12" t="s">
        <v>83</v>
      </c>
      <c r="AW172" s="12" t="s">
        <v>182</v>
      </c>
      <c r="AX172" s="12" t="s">
        <v>75</v>
      </c>
      <c r="AY172" s="258" t="s">
        <v>171</v>
      </c>
    </row>
    <row r="173" s="12" customFormat="1">
      <c r="B173" s="247"/>
      <c r="C173" s="248"/>
      <c r="D173" s="249" t="s">
        <v>180</v>
      </c>
      <c r="E173" s="250" t="s">
        <v>22</v>
      </c>
      <c r="F173" s="251" t="s">
        <v>260</v>
      </c>
      <c r="G173" s="248"/>
      <c r="H173" s="252">
        <v>1.8899999999999999</v>
      </c>
      <c r="I173" s="253"/>
      <c r="J173" s="248"/>
      <c r="K173" s="248"/>
      <c r="L173" s="254"/>
      <c r="M173" s="255"/>
      <c r="N173" s="256"/>
      <c r="O173" s="256"/>
      <c r="P173" s="256"/>
      <c r="Q173" s="256"/>
      <c r="R173" s="256"/>
      <c r="S173" s="256"/>
      <c r="T173" s="257"/>
      <c r="AT173" s="258" t="s">
        <v>180</v>
      </c>
      <c r="AU173" s="258" t="s">
        <v>83</v>
      </c>
      <c r="AV173" s="12" t="s">
        <v>83</v>
      </c>
      <c r="AW173" s="12" t="s">
        <v>182</v>
      </c>
      <c r="AX173" s="12" t="s">
        <v>75</v>
      </c>
      <c r="AY173" s="258" t="s">
        <v>171</v>
      </c>
    </row>
    <row r="174" s="1" customFormat="1" ht="34.2" customHeight="1">
      <c r="B174" s="46"/>
      <c r="C174" s="235" t="s">
        <v>261</v>
      </c>
      <c r="D174" s="235" t="s">
        <v>173</v>
      </c>
      <c r="E174" s="236" t="s">
        <v>262</v>
      </c>
      <c r="F174" s="237" t="s">
        <v>263</v>
      </c>
      <c r="G174" s="238" t="s">
        <v>247</v>
      </c>
      <c r="H174" s="239">
        <v>22.109999999999999</v>
      </c>
      <c r="I174" s="240"/>
      <c r="J174" s="241">
        <f>ROUND(I174*H174,2)</f>
        <v>0</v>
      </c>
      <c r="K174" s="237" t="s">
        <v>177</v>
      </c>
      <c r="L174" s="72"/>
      <c r="M174" s="242" t="s">
        <v>22</v>
      </c>
      <c r="N174" s="243" t="s">
        <v>46</v>
      </c>
      <c r="O174" s="47"/>
      <c r="P174" s="244">
        <f>O174*H174</f>
        <v>0</v>
      </c>
      <c r="Q174" s="244">
        <v>0.14854000000000001</v>
      </c>
      <c r="R174" s="244">
        <f>Q174*H174</f>
        <v>3.2842194</v>
      </c>
      <c r="S174" s="244">
        <v>0</v>
      </c>
      <c r="T174" s="245">
        <f>S174*H174</f>
        <v>0</v>
      </c>
      <c r="AR174" s="24" t="s">
        <v>178</v>
      </c>
      <c r="AT174" s="24" t="s">
        <v>173</v>
      </c>
      <c r="AU174" s="24" t="s">
        <v>83</v>
      </c>
      <c r="AY174" s="24" t="s">
        <v>171</v>
      </c>
      <c r="BE174" s="246">
        <f>IF(N174="základní",J174,0)</f>
        <v>0</v>
      </c>
      <c r="BF174" s="246">
        <f>IF(N174="snížená",J174,0)</f>
        <v>0</v>
      </c>
      <c r="BG174" s="246">
        <f>IF(N174="zákl. přenesená",J174,0)</f>
        <v>0</v>
      </c>
      <c r="BH174" s="246">
        <f>IF(N174="sníž. přenesená",J174,0)</f>
        <v>0</v>
      </c>
      <c r="BI174" s="246">
        <f>IF(N174="nulová",J174,0)</f>
        <v>0</v>
      </c>
      <c r="BJ174" s="24" t="s">
        <v>24</v>
      </c>
      <c r="BK174" s="246">
        <f>ROUND(I174*H174,2)</f>
        <v>0</v>
      </c>
      <c r="BL174" s="24" t="s">
        <v>178</v>
      </c>
      <c r="BM174" s="24" t="s">
        <v>264</v>
      </c>
    </row>
    <row r="175" s="13" customFormat="1">
      <c r="B175" s="261"/>
      <c r="C175" s="262"/>
      <c r="D175" s="249" t="s">
        <v>180</v>
      </c>
      <c r="E175" s="263" t="s">
        <v>22</v>
      </c>
      <c r="F175" s="264" t="s">
        <v>217</v>
      </c>
      <c r="G175" s="262"/>
      <c r="H175" s="263" t="s">
        <v>22</v>
      </c>
      <c r="I175" s="265"/>
      <c r="J175" s="262"/>
      <c r="K175" s="262"/>
      <c r="L175" s="266"/>
      <c r="M175" s="267"/>
      <c r="N175" s="268"/>
      <c r="O175" s="268"/>
      <c r="P175" s="268"/>
      <c r="Q175" s="268"/>
      <c r="R175" s="268"/>
      <c r="S175" s="268"/>
      <c r="T175" s="269"/>
      <c r="AT175" s="270" t="s">
        <v>180</v>
      </c>
      <c r="AU175" s="270" t="s">
        <v>83</v>
      </c>
      <c r="AV175" s="13" t="s">
        <v>24</v>
      </c>
      <c r="AW175" s="13" t="s">
        <v>182</v>
      </c>
      <c r="AX175" s="13" t="s">
        <v>75</v>
      </c>
      <c r="AY175" s="270" t="s">
        <v>171</v>
      </c>
    </row>
    <row r="176" s="12" customFormat="1">
      <c r="B176" s="247"/>
      <c r="C176" s="248"/>
      <c r="D176" s="249" t="s">
        <v>180</v>
      </c>
      <c r="E176" s="250" t="s">
        <v>22</v>
      </c>
      <c r="F176" s="251" t="s">
        <v>265</v>
      </c>
      <c r="G176" s="248"/>
      <c r="H176" s="252">
        <v>4.8674999999999997</v>
      </c>
      <c r="I176" s="253"/>
      <c r="J176" s="248"/>
      <c r="K176" s="248"/>
      <c r="L176" s="254"/>
      <c r="M176" s="255"/>
      <c r="N176" s="256"/>
      <c r="O176" s="256"/>
      <c r="P176" s="256"/>
      <c r="Q176" s="256"/>
      <c r="R176" s="256"/>
      <c r="S176" s="256"/>
      <c r="T176" s="257"/>
      <c r="AT176" s="258" t="s">
        <v>180</v>
      </c>
      <c r="AU176" s="258" t="s">
        <v>83</v>
      </c>
      <c r="AV176" s="12" t="s">
        <v>83</v>
      </c>
      <c r="AW176" s="12" t="s">
        <v>182</v>
      </c>
      <c r="AX176" s="12" t="s">
        <v>75</v>
      </c>
      <c r="AY176" s="258" t="s">
        <v>171</v>
      </c>
    </row>
    <row r="177" s="12" customFormat="1">
      <c r="B177" s="247"/>
      <c r="C177" s="248"/>
      <c r="D177" s="249" t="s">
        <v>180</v>
      </c>
      <c r="E177" s="250" t="s">
        <v>22</v>
      </c>
      <c r="F177" s="251" t="s">
        <v>266</v>
      </c>
      <c r="G177" s="248"/>
      <c r="H177" s="252">
        <v>6.1875</v>
      </c>
      <c r="I177" s="253"/>
      <c r="J177" s="248"/>
      <c r="K177" s="248"/>
      <c r="L177" s="254"/>
      <c r="M177" s="255"/>
      <c r="N177" s="256"/>
      <c r="O177" s="256"/>
      <c r="P177" s="256"/>
      <c r="Q177" s="256"/>
      <c r="R177" s="256"/>
      <c r="S177" s="256"/>
      <c r="T177" s="257"/>
      <c r="AT177" s="258" t="s">
        <v>180</v>
      </c>
      <c r="AU177" s="258" t="s">
        <v>83</v>
      </c>
      <c r="AV177" s="12" t="s">
        <v>83</v>
      </c>
      <c r="AW177" s="12" t="s">
        <v>182</v>
      </c>
      <c r="AX177" s="12" t="s">
        <v>75</v>
      </c>
      <c r="AY177" s="258" t="s">
        <v>171</v>
      </c>
    </row>
    <row r="178" s="13" customFormat="1">
      <c r="B178" s="261"/>
      <c r="C178" s="262"/>
      <c r="D178" s="249" t="s">
        <v>180</v>
      </c>
      <c r="E178" s="263" t="s">
        <v>22</v>
      </c>
      <c r="F178" s="264" t="s">
        <v>219</v>
      </c>
      <c r="G178" s="262"/>
      <c r="H178" s="263" t="s">
        <v>22</v>
      </c>
      <c r="I178" s="265"/>
      <c r="J178" s="262"/>
      <c r="K178" s="262"/>
      <c r="L178" s="266"/>
      <c r="M178" s="267"/>
      <c r="N178" s="268"/>
      <c r="O178" s="268"/>
      <c r="P178" s="268"/>
      <c r="Q178" s="268"/>
      <c r="R178" s="268"/>
      <c r="S178" s="268"/>
      <c r="T178" s="269"/>
      <c r="AT178" s="270" t="s">
        <v>180</v>
      </c>
      <c r="AU178" s="270" t="s">
        <v>83</v>
      </c>
      <c r="AV178" s="13" t="s">
        <v>24</v>
      </c>
      <c r="AW178" s="13" t="s">
        <v>182</v>
      </c>
      <c r="AX178" s="13" t="s">
        <v>75</v>
      </c>
      <c r="AY178" s="270" t="s">
        <v>171</v>
      </c>
    </row>
    <row r="179" s="12" customFormat="1">
      <c r="B179" s="247"/>
      <c r="C179" s="248"/>
      <c r="D179" s="249" t="s">
        <v>180</v>
      </c>
      <c r="E179" s="250" t="s">
        <v>22</v>
      </c>
      <c r="F179" s="251" t="s">
        <v>267</v>
      </c>
      <c r="G179" s="248"/>
      <c r="H179" s="252">
        <v>4.8674999999999997</v>
      </c>
      <c r="I179" s="253"/>
      <c r="J179" s="248"/>
      <c r="K179" s="248"/>
      <c r="L179" s="254"/>
      <c r="M179" s="255"/>
      <c r="N179" s="256"/>
      <c r="O179" s="256"/>
      <c r="P179" s="256"/>
      <c r="Q179" s="256"/>
      <c r="R179" s="256"/>
      <c r="S179" s="256"/>
      <c r="T179" s="257"/>
      <c r="AT179" s="258" t="s">
        <v>180</v>
      </c>
      <c r="AU179" s="258" t="s">
        <v>83</v>
      </c>
      <c r="AV179" s="12" t="s">
        <v>83</v>
      </c>
      <c r="AW179" s="12" t="s">
        <v>182</v>
      </c>
      <c r="AX179" s="12" t="s">
        <v>75</v>
      </c>
      <c r="AY179" s="258" t="s">
        <v>171</v>
      </c>
    </row>
    <row r="180" s="12" customFormat="1">
      <c r="B180" s="247"/>
      <c r="C180" s="248"/>
      <c r="D180" s="249" t="s">
        <v>180</v>
      </c>
      <c r="E180" s="250" t="s">
        <v>22</v>
      </c>
      <c r="F180" s="251" t="s">
        <v>268</v>
      </c>
      <c r="G180" s="248"/>
      <c r="H180" s="252">
        <v>6.1875</v>
      </c>
      <c r="I180" s="253"/>
      <c r="J180" s="248"/>
      <c r="K180" s="248"/>
      <c r="L180" s="254"/>
      <c r="M180" s="255"/>
      <c r="N180" s="256"/>
      <c r="O180" s="256"/>
      <c r="P180" s="256"/>
      <c r="Q180" s="256"/>
      <c r="R180" s="256"/>
      <c r="S180" s="256"/>
      <c r="T180" s="257"/>
      <c r="AT180" s="258" t="s">
        <v>180</v>
      </c>
      <c r="AU180" s="258" t="s">
        <v>83</v>
      </c>
      <c r="AV180" s="12" t="s">
        <v>83</v>
      </c>
      <c r="AW180" s="12" t="s">
        <v>182</v>
      </c>
      <c r="AX180" s="12" t="s">
        <v>75</v>
      </c>
      <c r="AY180" s="258" t="s">
        <v>171</v>
      </c>
    </row>
    <row r="181" s="1" customFormat="1" ht="34.2" customHeight="1">
      <c r="B181" s="46"/>
      <c r="C181" s="235" t="s">
        <v>10</v>
      </c>
      <c r="D181" s="235" t="s">
        <v>173</v>
      </c>
      <c r="E181" s="236" t="s">
        <v>269</v>
      </c>
      <c r="F181" s="237" t="s">
        <v>270</v>
      </c>
      <c r="G181" s="238" t="s">
        <v>247</v>
      </c>
      <c r="H181" s="239">
        <v>12.375</v>
      </c>
      <c r="I181" s="240"/>
      <c r="J181" s="241">
        <f>ROUND(I181*H181,2)</f>
        <v>0</v>
      </c>
      <c r="K181" s="237" t="s">
        <v>177</v>
      </c>
      <c r="L181" s="72"/>
      <c r="M181" s="242" t="s">
        <v>22</v>
      </c>
      <c r="N181" s="243" t="s">
        <v>46</v>
      </c>
      <c r="O181" s="47"/>
      <c r="P181" s="244">
        <f>O181*H181</f>
        <v>0</v>
      </c>
      <c r="Q181" s="244">
        <v>0.17763999999999999</v>
      </c>
      <c r="R181" s="244">
        <f>Q181*H181</f>
        <v>2.1982949999999999</v>
      </c>
      <c r="S181" s="244">
        <v>0</v>
      </c>
      <c r="T181" s="245">
        <f>S181*H181</f>
        <v>0</v>
      </c>
      <c r="AR181" s="24" t="s">
        <v>178</v>
      </c>
      <c r="AT181" s="24" t="s">
        <v>173</v>
      </c>
      <c r="AU181" s="24" t="s">
        <v>83</v>
      </c>
      <c r="AY181" s="24" t="s">
        <v>171</v>
      </c>
      <c r="BE181" s="246">
        <f>IF(N181="základní",J181,0)</f>
        <v>0</v>
      </c>
      <c r="BF181" s="246">
        <f>IF(N181="snížená",J181,0)</f>
        <v>0</v>
      </c>
      <c r="BG181" s="246">
        <f>IF(N181="zákl. přenesená",J181,0)</f>
        <v>0</v>
      </c>
      <c r="BH181" s="246">
        <f>IF(N181="sníž. přenesená",J181,0)</f>
        <v>0</v>
      </c>
      <c r="BI181" s="246">
        <f>IF(N181="nulová",J181,0)</f>
        <v>0</v>
      </c>
      <c r="BJ181" s="24" t="s">
        <v>24</v>
      </c>
      <c r="BK181" s="246">
        <f>ROUND(I181*H181,2)</f>
        <v>0</v>
      </c>
      <c r="BL181" s="24" t="s">
        <v>178</v>
      </c>
      <c r="BM181" s="24" t="s">
        <v>271</v>
      </c>
    </row>
    <row r="182" s="13" customFormat="1">
      <c r="B182" s="261"/>
      <c r="C182" s="262"/>
      <c r="D182" s="249" t="s">
        <v>180</v>
      </c>
      <c r="E182" s="263" t="s">
        <v>22</v>
      </c>
      <c r="F182" s="264" t="s">
        <v>217</v>
      </c>
      <c r="G182" s="262"/>
      <c r="H182" s="263" t="s">
        <v>22</v>
      </c>
      <c r="I182" s="265"/>
      <c r="J182" s="262"/>
      <c r="K182" s="262"/>
      <c r="L182" s="266"/>
      <c r="M182" s="267"/>
      <c r="N182" s="268"/>
      <c r="O182" s="268"/>
      <c r="P182" s="268"/>
      <c r="Q182" s="268"/>
      <c r="R182" s="268"/>
      <c r="S182" s="268"/>
      <c r="T182" s="269"/>
      <c r="AT182" s="270" t="s">
        <v>180</v>
      </c>
      <c r="AU182" s="270" t="s">
        <v>83</v>
      </c>
      <c r="AV182" s="13" t="s">
        <v>24</v>
      </c>
      <c r="AW182" s="13" t="s">
        <v>182</v>
      </c>
      <c r="AX182" s="13" t="s">
        <v>75</v>
      </c>
      <c r="AY182" s="270" t="s">
        <v>171</v>
      </c>
    </row>
    <row r="183" s="12" customFormat="1">
      <c r="B183" s="247"/>
      <c r="C183" s="248"/>
      <c r="D183" s="249" t="s">
        <v>180</v>
      </c>
      <c r="E183" s="250" t="s">
        <v>22</v>
      </c>
      <c r="F183" s="251" t="s">
        <v>266</v>
      </c>
      <c r="G183" s="248"/>
      <c r="H183" s="252">
        <v>6.1875</v>
      </c>
      <c r="I183" s="253"/>
      <c r="J183" s="248"/>
      <c r="K183" s="248"/>
      <c r="L183" s="254"/>
      <c r="M183" s="255"/>
      <c r="N183" s="256"/>
      <c r="O183" s="256"/>
      <c r="P183" s="256"/>
      <c r="Q183" s="256"/>
      <c r="R183" s="256"/>
      <c r="S183" s="256"/>
      <c r="T183" s="257"/>
      <c r="AT183" s="258" t="s">
        <v>180</v>
      </c>
      <c r="AU183" s="258" t="s">
        <v>83</v>
      </c>
      <c r="AV183" s="12" t="s">
        <v>83</v>
      </c>
      <c r="AW183" s="12" t="s">
        <v>182</v>
      </c>
      <c r="AX183" s="12" t="s">
        <v>75</v>
      </c>
      <c r="AY183" s="258" t="s">
        <v>171</v>
      </c>
    </row>
    <row r="184" s="13" customFormat="1">
      <c r="B184" s="261"/>
      <c r="C184" s="262"/>
      <c r="D184" s="249" t="s">
        <v>180</v>
      </c>
      <c r="E184" s="263" t="s">
        <v>22</v>
      </c>
      <c r="F184" s="264" t="s">
        <v>219</v>
      </c>
      <c r="G184" s="262"/>
      <c r="H184" s="263" t="s">
        <v>22</v>
      </c>
      <c r="I184" s="265"/>
      <c r="J184" s="262"/>
      <c r="K184" s="262"/>
      <c r="L184" s="266"/>
      <c r="M184" s="267"/>
      <c r="N184" s="268"/>
      <c r="O184" s="268"/>
      <c r="P184" s="268"/>
      <c r="Q184" s="268"/>
      <c r="R184" s="268"/>
      <c r="S184" s="268"/>
      <c r="T184" s="269"/>
      <c r="AT184" s="270" t="s">
        <v>180</v>
      </c>
      <c r="AU184" s="270" t="s">
        <v>83</v>
      </c>
      <c r="AV184" s="13" t="s">
        <v>24</v>
      </c>
      <c r="AW184" s="13" t="s">
        <v>182</v>
      </c>
      <c r="AX184" s="13" t="s">
        <v>75</v>
      </c>
      <c r="AY184" s="270" t="s">
        <v>171</v>
      </c>
    </row>
    <row r="185" s="12" customFormat="1">
      <c r="B185" s="247"/>
      <c r="C185" s="248"/>
      <c r="D185" s="249" t="s">
        <v>180</v>
      </c>
      <c r="E185" s="250" t="s">
        <v>22</v>
      </c>
      <c r="F185" s="251" t="s">
        <v>272</v>
      </c>
      <c r="G185" s="248"/>
      <c r="H185" s="252">
        <v>6.1875</v>
      </c>
      <c r="I185" s="253"/>
      <c r="J185" s="248"/>
      <c r="K185" s="248"/>
      <c r="L185" s="254"/>
      <c r="M185" s="255"/>
      <c r="N185" s="256"/>
      <c r="O185" s="256"/>
      <c r="P185" s="256"/>
      <c r="Q185" s="256"/>
      <c r="R185" s="256"/>
      <c r="S185" s="256"/>
      <c r="T185" s="257"/>
      <c r="AT185" s="258" t="s">
        <v>180</v>
      </c>
      <c r="AU185" s="258" t="s">
        <v>83</v>
      </c>
      <c r="AV185" s="12" t="s">
        <v>83</v>
      </c>
      <c r="AW185" s="12" t="s">
        <v>182</v>
      </c>
      <c r="AX185" s="12" t="s">
        <v>75</v>
      </c>
      <c r="AY185" s="258" t="s">
        <v>171</v>
      </c>
    </row>
    <row r="186" s="1" customFormat="1" ht="22.8" customHeight="1">
      <c r="B186" s="46"/>
      <c r="C186" s="235" t="s">
        <v>273</v>
      </c>
      <c r="D186" s="235" t="s">
        <v>173</v>
      </c>
      <c r="E186" s="236" t="s">
        <v>274</v>
      </c>
      <c r="F186" s="237" t="s">
        <v>275</v>
      </c>
      <c r="G186" s="238" t="s">
        <v>247</v>
      </c>
      <c r="H186" s="239">
        <v>13.471</v>
      </c>
      <c r="I186" s="240"/>
      <c r="J186" s="241">
        <f>ROUND(I186*H186,2)</f>
        <v>0</v>
      </c>
      <c r="K186" s="237" t="s">
        <v>177</v>
      </c>
      <c r="L186" s="72"/>
      <c r="M186" s="242" t="s">
        <v>22</v>
      </c>
      <c r="N186" s="243" t="s">
        <v>46</v>
      </c>
      <c r="O186" s="47"/>
      <c r="P186" s="244">
        <f>O186*H186</f>
        <v>0</v>
      </c>
      <c r="Q186" s="244">
        <v>0.051679999999999997</v>
      </c>
      <c r="R186" s="244">
        <f>Q186*H186</f>
        <v>0.69618128000000001</v>
      </c>
      <c r="S186" s="244">
        <v>0</v>
      </c>
      <c r="T186" s="245">
        <f>S186*H186</f>
        <v>0</v>
      </c>
      <c r="AR186" s="24" t="s">
        <v>178</v>
      </c>
      <c r="AT186" s="24" t="s">
        <v>173</v>
      </c>
      <c r="AU186" s="24" t="s">
        <v>83</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178</v>
      </c>
      <c r="BM186" s="24" t="s">
        <v>276</v>
      </c>
    </row>
    <row r="187" s="13" customFormat="1">
      <c r="B187" s="261"/>
      <c r="C187" s="262"/>
      <c r="D187" s="249" t="s">
        <v>180</v>
      </c>
      <c r="E187" s="263" t="s">
        <v>22</v>
      </c>
      <c r="F187" s="264" t="s">
        <v>219</v>
      </c>
      <c r="G187" s="262"/>
      <c r="H187" s="263" t="s">
        <v>22</v>
      </c>
      <c r="I187" s="265"/>
      <c r="J187" s="262"/>
      <c r="K187" s="262"/>
      <c r="L187" s="266"/>
      <c r="M187" s="267"/>
      <c r="N187" s="268"/>
      <c r="O187" s="268"/>
      <c r="P187" s="268"/>
      <c r="Q187" s="268"/>
      <c r="R187" s="268"/>
      <c r="S187" s="268"/>
      <c r="T187" s="269"/>
      <c r="AT187" s="270" t="s">
        <v>180</v>
      </c>
      <c r="AU187" s="270" t="s">
        <v>83</v>
      </c>
      <c r="AV187" s="13" t="s">
        <v>24</v>
      </c>
      <c r="AW187" s="13" t="s">
        <v>182</v>
      </c>
      <c r="AX187" s="13" t="s">
        <v>75</v>
      </c>
      <c r="AY187" s="270" t="s">
        <v>171</v>
      </c>
    </row>
    <row r="188" s="12" customFormat="1">
      <c r="B188" s="247"/>
      <c r="C188" s="248"/>
      <c r="D188" s="249" t="s">
        <v>180</v>
      </c>
      <c r="E188" s="250" t="s">
        <v>22</v>
      </c>
      <c r="F188" s="251" t="s">
        <v>277</v>
      </c>
      <c r="G188" s="248"/>
      <c r="H188" s="252">
        <v>13.471</v>
      </c>
      <c r="I188" s="253"/>
      <c r="J188" s="248"/>
      <c r="K188" s="248"/>
      <c r="L188" s="254"/>
      <c r="M188" s="255"/>
      <c r="N188" s="256"/>
      <c r="O188" s="256"/>
      <c r="P188" s="256"/>
      <c r="Q188" s="256"/>
      <c r="R188" s="256"/>
      <c r="S188" s="256"/>
      <c r="T188" s="257"/>
      <c r="AT188" s="258" t="s">
        <v>180</v>
      </c>
      <c r="AU188" s="258" t="s">
        <v>83</v>
      </c>
      <c r="AV188" s="12" t="s">
        <v>83</v>
      </c>
      <c r="AW188" s="12" t="s">
        <v>182</v>
      </c>
      <c r="AX188" s="12" t="s">
        <v>75</v>
      </c>
      <c r="AY188" s="258" t="s">
        <v>171</v>
      </c>
    </row>
    <row r="189" s="1" customFormat="1" ht="22.8" customHeight="1">
      <c r="B189" s="46"/>
      <c r="C189" s="235" t="s">
        <v>278</v>
      </c>
      <c r="D189" s="235" t="s">
        <v>173</v>
      </c>
      <c r="E189" s="236" t="s">
        <v>279</v>
      </c>
      <c r="F189" s="237" t="s">
        <v>280</v>
      </c>
      <c r="G189" s="238" t="s">
        <v>247</v>
      </c>
      <c r="H189" s="239">
        <v>79.186000000000007</v>
      </c>
      <c r="I189" s="240"/>
      <c r="J189" s="241">
        <f>ROUND(I189*H189,2)</f>
        <v>0</v>
      </c>
      <c r="K189" s="237" t="s">
        <v>177</v>
      </c>
      <c r="L189" s="72"/>
      <c r="M189" s="242" t="s">
        <v>22</v>
      </c>
      <c r="N189" s="243" t="s">
        <v>46</v>
      </c>
      <c r="O189" s="47"/>
      <c r="P189" s="244">
        <f>O189*H189</f>
        <v>0</v>
      </c>
      <c r="Q189" s="244">
        <v>0.069169999999999995</v>
      </c>
      <c r="R189" s="244">
        <f>Q189*H189</f>
        <v>5.4772956200000005</v>
      </c>
      <c r="S189" s="244">
        <v>0</v>
      </c>
      <c r="T189" s="245">
        <f>S189*H189</f>
        <v>0</v>
      </c>
      <c r="AR189" s="24" t="s">
        <v>178</v>
      </c>
      <c r="AT189" s="24" t="s">
        <v>173</v>
      </c>
      <c r="AU189" s="24" t="s">
        <v>83</v>
      </c>
      <c r="AY189" s="24" t="s">
        <v>171</v>
      </c>
      <c r="BE189" s="246">
        <f>IF(N189="základní",J189,0)</f>
        <v>0</v>
      </c>
      <c r="BF189" s="246">
        <f>IF(N189="snížená",J189,0)</f>
        <v>0</v>
      </c>
      <c r="BG189" s="246">
        <f>IF(N189="zákl. přenesená",J189,0)</f>
        <v>0</v>
      </c>
      <c r="BH189" s="246">
        <f>IF(N189="sníž. přenesená",J189,0)</f>
        <v>0</v>
      </c>
      <c r="BI189" s="246">
        <f>IF(N189="nulová",J189,0)</f>
        <v>0</v>
      </c>
      <c r="BJ189" s="24" t="s">
        <v>24</v>
      </c>
      <c r="BK189" s="246">
        <f>ROUND(I189*H189,2)</f>
        <v>0</v>
      </c>
      <c r="BL189" s="24" t="s">
        <v>178</v>
      </c>
      <c r="BM189" s="24" t="s">
        <v>281</v>
      </c>
    </row>
    <row r="190" s="13" customFormat="1">
      <c r="B190" s="261"/>
      <c r="C190" s="262"/>
      <c r="D190" s="249" t="s">
        <v>180</v>
      </c>
      <c r="E190" s="263" t="s">
        <v>22</v>
      </c>
      <c r="F190" s="264" t="s">
        <v>217</v>
      </c>
      <c r="G190" s="262"/>
      <c r="H190" s="263" t="s">
        <v>22</v>
      </c>
      <c r="I190" s="265"/>
      <c r="J190" s="262"/>
      <c r="K190" s="262"/>
      <c r="L190" s="266"/>
      <c r="M190" s="267"/>
      <c r="N190" s="268"/>
      <c r="O190" s="268"/>
      <c r="P190" s="268"/>
      <c r="Q190" s="268"/>
      <c r="R190" s="268"/>
      <c r="S190" s="268"/>
      <c r="T190" s="269"/>
      <c r="AT190" s="270" t="s">
        <v>180</v>
      </c>
      <c r="AU190" s="270" t="s">
        <v>83</v>
      </c>
      <c r="AV190" s="13" t="s">
        <v>24</v>
      </c>
      <c r="AW190" s="13" t="s">
        <v>182</v>
      </c>
      <c r="AX190" s="13" t="s">
        <v>75</v>
      </c>
      <c r="AY190" s="270" t="s">
        <v>171</v>
      </c>
    </row>
    <row r="191" s="12" customFormat="1">
      <c r="B191" s="247"/>
      <c r="C191" s="248"/>
      <c r="D191" s="249" t="s">
        <v>180</v>
      </c>
      <c r="E191" s="250" t="s">
        <v>22</v>
      </c>
      <c r="F191" s="251" t="s">
        <v>282</v>
      </c>
      <c r="G191" s="248"/>
      <c r="H191" s="252">
        <v>4.5</v>
      </c>
      <c r="I191" s="253"/>
      <c r="J191" s="248"/>
      <c r="K191" s="248"/>
      <c r="L191" s="254"/>
      <c r="M191" s="255"/>
      <c r="N191" s="256"/>
      <c r="O191" s="256"/>
      <c r="P191" s="256"/>
      <c r="Q191" s="256"/>
      <c r="R191" s="256"/>
      <c r="S191" s="256"/>
      <c r="T191" s="257"/>
      <c r="AT191" s="258" t="s">
        <v>180</v>
      </c>
      <c r="AU191" s="258" t="s">
        <v>83</v>
      </c>
      <c r="AV191" s="12" t="s">
        <v>83</v>
      </c>
      <c r="AW191" s="12" t="s">
        <v>182</v>
      </c>
      <c r="AX191" s="12" t="s">
        <v>75</v>
      </c>
      <c r="AY191" s="258" t="s">
        <v>171</v>
      </c>
    </row>
    <row r="192" s="12" customFormat="1">
      <c r="B192" s="247"/>
      <c r="C192" s="248"/>
      <c r="D192" s="249" t="s">
        <v>180</v>
      </c>
      <c r="E192" s="250" t="s">
        <v>22</v>
      </c>
      <c r="F192" s="251" t="s">
        <v>283</v>
      </c>
      <c r="G192" s="248"/>
      <c r="H192" s="252">
        <v>2.746</v>
      </c>
      <c r="I192" s="253"/>
      <c r="J192" s="248"/>
      <c r="K192" s="248"/>
      <c r="L192" s="254"/>
      <c r="M192" s="255"/>
      <c r="N192" s="256"/>
      <c r="O192" s="256"/>
      <c r="P192" s="256"/>
      <c r="Q192" s="256"/>
      <c r="R192" s="256"/>
      <c r="S192" s="256"/>
      <c r="T192" s="257"/>
      <c r="AT192" s="258" t="s">
        <v>180</v>
      </c>
      <c r="AU192" s="258" t="s">
        <v>83</v>
      </c>
      <c r="AV192" s="12" t="s">
        <v>83</v>
      </c>
      <c r="AW192" s="12" t="s">
        <v>182</v>
      </c>
      <c r="AX192" s="12" t="s">
        <v>75</v>
      </c>
      <c r="AY192" s="258" t="s">
        <v>171</v>
      </c>
    </row>
    <row r="193" s="13" customFormat="1">
      <c r="B193" s="261"/>
      <c r="C193" s="262"/>
      <c r="D193" s="249" t="s">
        <v>180</v>
      </c>
      <c r="E193" s="263" t="s">
        <v>22</v>
      </c>
      <c r="F193" s="264" t="s">
        <v>219</v>
      </c>
      <c r="G193" s="262"/>
      <c r="H193" s="263" t="s">
        <v>22</v>
      </c>
      <c r="I193" s="265"/>
      <c r="J193" s="262"/>
      <c r="K193" s="262"/>
      <c r="L193" s="266"/>
      <c r="M193" s="267"/>
      <c r="N193" s="268"/>
      <c r="O193" s="268"/>
      <c r="P193" s="268"/>
      <c r="Q193" s="268"/>
      <c r="R193" s="268"/>
      <c r="S193" s="268"/>
      <c r="T193" s="269"/>
      <c r="AT193" s="270" t="s">
        <v>180</v>
      </c>
      <c r="AU193" s="270" t="s">
        <v>83</v>
      </c>
      <c r="AV193" s="13" t="s">
        <v>24</v>
      </c>
      <c r="AW193" s="13" t="s">
        <v>182</v>
      </c>
      <c r="AX193" s="13" t="s">
        <v>75</v>
      </c>
      <c r="AY193" s="270" t="s">
        <v>171</v>
      </c>
    </row>
    <row r="194" s="12" customFormat="1">
      <c r="B194" s="247"/>
      <c r="C194" s="248"/>
      <c r="D194" s="249" t="s">
        <v>180</v>
      </c>
      <c r="E194" s="250" t="s">
        <v>22</v>
      </c>
      <c r="F194" s="251" t="s">
        <v>284</v>
      </c>
      <c r="G194" s="248"/>
      <c r="H194" s="252">
        <v>9.8339999999999996</v>
      </c>
      <c r="I194" s="253"/>
      <c r="J194" s="248"/>
      <c r="K194" s="248"/>
      <c r="L194" s="254"/>
      <c r="M194" s="255"/>
      <c r="N194" s="256"/>
      <c r="O194" s="256"/>
      <c r="P194" s="256"/>
      <c r="Q194" s="256"/>
      <c r="R194" s="256"/>
      <c r="S194" s="256"/>
      <c r="T194" s="257"/>
      <c r="AT194" s="258" t="s">
        <v>180</v>
      </c>
      <c r="AU194" s="258" t="s">
        <v>83</v>
      </c>
      <c r="AV194" s="12" t="s">
        <v>83</v>
      </c>
      <c r="AW194" s="12" t="s">
        <v>182</v>
      </c>
      <c r="AX194" s="12" t="s">
        <v>75</v>
      </c>
      <c r="AY194" s="258" t="s">
        <v>171</v>
      </c>
    </row>
    <row r="195" s="12" customFormat="1">
      <c r="B195" s="247"/>
      <c r="C195" s="248"/>
      <c r="D195" s="249" t="s">
        <v>180</v>
      </c>
      <c r="E195" s="250" t="s">
        <v>22</v>
      </c>
      <c r="F195" s="251" t="s">
        <v>285</v>
      </c>
      <c r="G195" s="248"/>
      <c r="H195" s="252">
        <v>5.1150000000000002</v>
      </c>
      <c r="I195" s="253"/>
      <c r="J195" s="248"/>
      <c r="K195" s="248"/>
      <c r="L195" s="254"/>
      <c r="M195" s="255"/>
      <c r="N195" s="256"/>
      <c r="O195" s="256"/>
      <c r="P195" s="256"/>
      <c r="Q195" s="256"/>
      <c r="R195" s="256"/>
      <c r="S195" s="256"/>
      <c r="T195" s="257"/>
      <c r="AT195" s="258" t="s">
        <v>180</v>
      </c>
      <c r="AU195" s="258" t="s">
        <v>83</v>
      </c>
      <c r="AV195" s="12" t="s">
        <v>83</v>
      </c>
      <c r="AW195" s="12" t="s">
        <v>182</v>
      </c>
      <c r="AX195" s="12" t="s">
        <v>75</v>
      </c>
      <c r="AY195" s="258" t="s">
        <v>171</v>
      </c>
    </row>
    <row r="196" s="12" customFormat="1">
      <c r="B196" s="247"/>
      <c r="C196" s="248"/>
      <c r="D196" s="249" t="s">
        <v>180</v>
      </c>
      <c r="E196" s="250" t="s">
        <v>22</v>
      </c>
      <c r="F196" s="251" t="s">
        <v>286</v>
      </c>
      <c r="G196" s="248"/>
      <c r="H196" s="252">
        <v>15.18</v>
      </c>
      <c r="I196" s="253"/>
      <c r="J196" s="248"/>
      <c r="K196" s="248"/>
      <c r="L196" s="254"/>
      <c r="M196" s="255"/>
      <c r="N196" s="256"/>
      <c r="O196" s="256"/>
      <c r="P196" s="256"/>
      <c r="Q196" s="256"/>
      <c r="R196" s="256"/>
      <c r="S196" s="256"/>
      <c r="T196" s="257"/>
      <c r="AT196" s="258" t="s">
        <v>180</v>
      </c>
      <c r="AU196" s="258" t="s">
        <v>83</v>
      </c>
      <c r="AV196" s="12" t="s">
        <v>83</v>
      </c>
      <c r="AW196" s="12" t="s">
        <v>182</v>
      </c>
      <c r="AX196" s="12" t="s">
        <v>75</v>
      </c>
      <c r="AY196" s="258" t="s">
        <v>171</v>
      </c>
    </row>
    <row r="197" s="12" customFormat="1">
      <c r="B197" s="247"/>
      <c r="C197" s="248"/>
      <c r="D197" s="249" t="s">
        <v>180</v>
      </c>
      <c r="E197" s="250" t="s">
        <v>22</v>
      </c>
      <c r="F197" s="251" t="s">
        <v>287</v>
      </c>
      <c r="G197" s="248"/>
      <c r="H197" s="252">
        <v>13.365</v>
      </c>
      <c r="I197" s="253"/>
      <c r="J197" s="248"/>
      <c r="K197" s="248"/>
      <c r="L197" s="254"/>
      <c r="M197" s="255"/>
      <c r="N197" s="256"/>
      <c r="O197" s="256"/>
      <c r="P197" s="256"/>
      <c r="Q197" s="256"/>
      <c r="R197" s="256"/>
      <c r="S197" s="256"/>
      <c r="T197" s="257"/>
      <c r="AT197" s="258" t="s">
        <v>180</v>
      </c>
      <c r="AU197" s="258" t="s">
        <v>83</v>
      </c>
      <c r="AV197" s="12" t="s">
        <v>83</v>
      </c>
      <c r="AW197" s="12" t="s">
        <v>182</v>
      </c>
      <c r="AX197" s="12" t="s">
        <v>75</v>
      </c>
      <c r="AY197" s="258" t="s">
        <v>171</v>
      </c>
    </row>
    <row r="198" s="12" customFormat="1">
      <c r="B198" s="247"/>
      <c r="C198" s="248"/>
      <c r="D198" s="249" t="s">
        <v>180</v>
      </c>
      <c r="E198" s="250" t="s">
        <v>22</v>
      </c>
      <c r="F198" s="251" t="s">
        <v>288</v>
      </c>
      <c r="G198" s="248"/>
      <c r="H198" s="252">
        <v>13.365</v>
      </c>
      <c r="I198" s="253"/>
      <c r="J198" s="248"/>
      <c r="K198" s="248"/>
      <c r="L198" s="254"/>
      <c r="M198" s="255"/>
      <c r="N198" s="256"/>
      <c r="O198" s="256"/>
      <c r="P198" s="256"/>
      <c r="Q198" s="256"/>
      <c r="R198" s="256"/>
      <c r="S198" s="256"/>
      <c r="T198" s="257"/>
      <c r="AT198" s="258" t="s">
        <v>180</v>
      </c>
      <c r="AU198" s="258" t="s">
        <v>83</v>
      </c>
      <c r="AV198" s="12" t="s">
        <v>83</v>
      </c>
      <c r="AW198" s="12" t="s">
        <v>182</v>
      </c>
      <c r="AX198" s="12" t="s">
        <v>75</v>
      </c>
      <c r="AY198" s="258" t="s">
        <v>171</v>
      </c>
    </row>
    <row r="199" s="12" customFormat="1">
      <c r="B199" s="247"/>
      <c r="C199" s="248"/>
      <c r="D199" s="249" t="s">
        <v>180</v>
      </c>
      <c r="E199" s="250" t="s">
        <v>22</v>
      </c>
      <c r="F199" s="251" t="s">
        <v>289</v>
      </c>
      <c r="G199" s="248"/>
      <c r="H199" s="252">
        <v>4.8085000000000004</v>
      </c>
      <c r="I199" s="253"/>
      <c r="J199" s="248"/>
      <c r="K199" s="248"/>
      <c r="L199" s="254"/>
      <c r="M199" s="255"/>
      <c r="N199" s="256"/>
      <c r="O199" s="256"/>
      <c r="P199" s="256"/>
      <c r="Q199" s="256"/>
      <c r="R199" s="256"/>
      <c r="S199" s="256"/>
      <c r="T199" s="257"/>
      <c r="AT199" s="258" t="s">
        <v>180</v>
      </c>
      <c r="AU199" s="258" t="s">
        <v>83</v>
      </c>
      <c r="AV199" s="12" t="s">
        <v>83</v>
      </c>
      <c r="AW199" s="12" t="s">
        <v>182</v>
      </c>
      <c r="AX199" s="12" t="s">
        <v>75</v>
      </c>
      <c r="AY199" s="258" t="s">
        <v>171</v>
      </c>
    </row>
    <row r="200" s="12" customFormat="1">
      <c r="B200" s="247"/>
      <c r="C200" s="248"/>
      <c r="D200" s="249" t="s">
        <v>180</v>
      </c>
      <c r="E200" s="250" t="s">
        <v>22</v>
      </c>
      <c r="F200" s="251" t="s">
        <v>290</v>
      </c>
      <c r="G200" s="248"/>
      <c r="H200" s="252">
        <v>10.272</v>
      </c>
      <c r="I200" s="253"/>
      <c r="J200" s="248"/>
      <c r="K200" s="248"/>
      <c r="L200" s="254"/>
      <c r="M200" s="255"/>
      <c r="N200" s="256"/>
      <c r="O200" s="256"/>
      <c r="P200" s="256"/>
      <c r="Q200" s="256"/>
      <c r="R200" s="256"/>
      <c r="S200" s="256"/>
      <c r="T200" s="257"/>
      <c r="AT200" s="258" t="s">
        <v>180</v>
      </c>
      <c r="AU200" s="258" t="s">
        <v>83</v>
      </c>
      <c r="AV200" s="12" t="s">
        <v>83</v>
      </c>
      <c r="AW200" s="12" t="s">
        <v>182</v>
      </c>
      <c r="AX200" s="12" t="s">
        <v>75</v>
      </c>
      <c r="AY200" s="258" t="s">
        <v>171</v>
      </c>
    </row>
    <row r="201" s="1" customFormat="1" ht="22.8" customHeight="1">
      <c r="B201" s="46"/>
      <c r="C201" s="235" t="s">
        <v>291</v>
      </c>
      <c r="D201" s="235" t="s">
        <v>173</v>
      </c>
      <c r="E201" s="236" t="s">
        <v>292</v>
      </c>
      <c r="F201" s="237" t="s">
        <v>293</v>
      </c>
      <c r="G201" s="238" t="s">
        <v>247</v>
      </c>
      <c r="H201" s="239">
        <v>35.917000000000002</v>
      </c>
      <c r="I201" s="240"/>
      <c r="J201" s="241">
        <f>ROUND(I201*H201,2)</f>
        <v>0</v>
      </c>
      <c r="K201" s="237" t="s">
        <v>177</v>
      </c>
      <c r="L201" s="72"/>
      <c r="M201" s="242" t="s">
        <v>22</v>
      </c>
      <c r="N201" s="243" t="s">
        <v>46</v>
      </c>
      <c r="O201" s="47"/>
      <c r="P201" s="244">
        <f>O201*H201</f>
        <v>0</v>
      </c>
      <c r="Q201" s="244">
        <v>0.086260000000000003</v>
      </c>
      <c r="R201" s="244">
        <f>Q201*H201</f>
        <v>3.0982004200000004</v>
      </c>
      <c r="S201" s="244">
        <v>0</v>
      </c>
      <c r="T201" s="245">
        <f>S201*H201</f>
        <v>0</v>
      </c>
      <c r="AR201" s="24" t="s">
        <v>178</v>
      </c>
      <c r="AT201" s="24" t="s">
        <v>173</v>
      </c>
      <c r="AU201" s="24" t="s">
        <v>83</v>
      </c>
      <c r="AY201" s="24" t="s">
        <v>171</v>
      </c>
      <c r="BE201" s="246">
        <f>IF(N201="základní",J201,0)</f>
        <v>0</v>
      </c>
      <c r="BF201" s="246">
        <f>IF(N201="snížená",J201,0)</f>
        <v>0</v>
      </c>
      <c r="BG201" s="246">
        <f>IF(N201="zákl. přenesená",J201,0)</f>
        <v>0</v>
      </c>
      <c r="BH201" s="246">
        <f>IF(N201="sníž. přenesená",J201,0)</f>
        <v>0</v>
      </c>
      <c r="BI201" s="246">
        <f>IF(N201="nulová",J201,0)</f>
        <v>0</v>
      </c>
      <c r="BJ201" s="24" t="s">
        <v>24</v>
      </c>
      <c r="BK201" s="246">
        <f>ROUND(I201*H201,2)</f>
        <v>0</v>
      </c>
      <c r="BL201" s="24" t="s">
        <v>178</v>
      </c>
      <c r="BM201" s="24" t="s">
        <v>294</v>
      </c>
    </row>
    <row r="202" s="13" customFormat="1">
      <c r="B202" s="261"/>
      <c r="C202" s="262"/>
      <c r="D202" s="249" t="s">
        <v>180</v>
      </c>
      <c r="E202" s="263" t="s">
        <v>22</v>
      </c>
      <c r="F202" s="264" t="s">
        <v>217</v>
      </c>
      <c r="G202" s="262"/>
      <c r="H202" s="263" t="s">
        <v>22</v>
      </c>
      <c r="I202" s="265"/>
      <c r="J202" s="262"/>
      <c r="K202" s="262"/>
      <c r="L202" s="266"/>
      <c r="M202" s="267"/>
      <c r="N202" s="268"/>
      <c r="O202" s="268"/>
      <c r="P202" s="268"/>
      <c r="Q202" s="268"/>
      <c r="R202" s="268"/>
      <c r="S202" s="268"/>
      <c r="T202" s="269"/>
      <c r="AT202" s="270" t="s">
        <v>180</v>
      </c>
      <c r="AU202" s="270" t="s">
        <v>83</v>
      </c>
      <c r="AV202" s="13" t="s">
        <v>24</v>
      </c>
      <c r="AW202" s="13" t="s">
        <v>182</v>
      </c>
      <c r="AX202" s="13" t="s">
        <v>75</v>
      </c>
      <c r="AY202" s="270" t="s">
        <v>171</v>
      </c>
    </row>
    <row r="203" s="12" customFormat="1">
      <c r="B203" s="247"/>
      <c r="C203" s="248"/>
      <c r="D203" s="249" t="s">
        <v>180</v>
      </c>
      <c r="E203" s="250" t="s">
        <v>22</v>
      </c>
      <c r="F203" s="251" t="s">
        <v>295</v>
      </c>
      <c r="G203" s="248"/>
      <c r="H203" s="252">
        <v>4.7850000000000001</v>
      </c>
      <c r="I203" s="253"/>
      <c r="J203" s="248"/>
      <c r="K203" s="248"/>
      <c r="L203" s="254"/>
      <c r="M203" s="255"/>
      <c r="N203" s="256"/>
      <c r="O203" s="256"/>
      <c r="P203" s="256"/>
      <c r="Q203" s="256"/>
      <c r="R203" s="256"/>
      <c r="S203" s="256"/>
      <c r="T203" s="257"/>
      <c r="AT203" s="258" t="s">
        <v>180</v>
      </c>
      <c r="AU203" s="258" t="s">
        <v>83</v>
      </c>
      <c r="AV203" s="12" t="s">
        <v>83</v>
      </c>
      <c r="AW203" s="12" t="s">
        <v>182</v>
      </c>
      <c r="AX203" s="12" t="s">
        <v>75</v>
      </c>
      <c r="AY203" s="258" t="s">
        <v>171</v>
      </c>
    </row>
    <row r="204" s="12" customFormat="1">
      <c r="B204" s="247"/>
      <c r="C204" s="248"/>
      <c r="D204" s="249" t="s">
        <v>180</v>
      </c>
      <c r="E204" s="250" t="s">
        <v>22</v>
      </c>
      <c r="F204" s="251" t="s">
        <v>296</v>
      </c>
      <c r="G204" s="248"/>
      <c r="H204" s="252">
        <v>6.5709999999999997</v>
      </c>
      <c r="I204" s="253"/>
      <c r="J204" s="248"/>
      <c r="K204" s="248"/>
      <c r="L204" s="254"/>
      <c r="M204" s="255"/>
      <c r="N204" s="256"/>
      <c r="O204" s="256"/>
      <c r="P204" s="256"/>
      <c r="Q204" s="256"/>
      <c r="R204" s="256"/>
      <c r="S204" s="256"/>
      <c r="T204" s="257"/>
      <c r="AT204" s="258" t="s">
        <v>180</v>
      </c>
      <c r="AU204" s="258" t="s">
        <v>83</v>
      </c>
      <c r="AV204" s="12" t="s">
        <v>83</v>
      </c>
      <c r="AW204" s="12" t="s">
        <v>182</v>
      </c>
      <c r="AX204" s="12" t="s">
        <v>75</v>
      </c>
      <c r="AY204" s="258" t="s">
        <v>171</v>
      </c>
    </row>
    <row r="205" s="12" customFormat="1">
      <c r="B205" s="247"/>
      <c r="C205" s="248"/>
      <c r="D205" s="249" t="s">
        <v>180</v>
      </c>
      <c r="E205" s="250" t="s">
        <v>22</v>
      </c>
      <c r="F205" s="251" t="s">
        <v>297</v>
      </c>
      <c r="G205" s="248"/>
      <c r="H205" s="252">
        <v>3.0220500000000001</v>
      </c>
      <c r="I205" s="253"/>
      <c r="J205" s="248"/>
      <c r="K205" s="248"/>
      <c r="L205" s="254"/>
      <c r="M205" s="255"/>
      <c r="N205" s="256"/>
      <c r="O205" s="256"/>
      <c r="P205" s="256"/>
      <c r="Q205" s="256"/>
      <c r="R205" s="256"/>
      <c r="S205" s="256"/>
      <c r="T205" s="257"/>
      <c r="AT205" s="258" t="s">
        <v>180</v>
      </c>
      <c r="AU205" s="258" t="s">
        <v>83</v>
      </c>
      <c r="AV205" s="12" t="s">
        <v>83</v>
      </c>
      <c r="AW205" s="12" t="s">
        <v>182</v>
      </c>
      <c r="AX205" s="12" t="s">
        <v>75</v>
      </c>
      <c r="AY205" s="258" t="s">
        <v>171</v>
      </c>
    </row>
    <row r="206" s="13" customFormat="1">
      <c r="B206" s="261"/>
      <c r="C206" s="262"/>
      <c r="D206" s="249" t="s">
        <v>180</v>
      </c>
      <c r="E206" s="263" t="s">
        <v>22</v>
      </c>
      <c r="F206" s="264" t="s">
        <v>219</v>
      </c>
      <c r="G206" s="262"/>
      <c r="H206" s="263" t="s">
        <v>22</v>
      </c>
      <c r="I206" s="265"/>
      <c r="J206" s="262"/>
      <c r="K206" s="262"/>
      <c r="L206" s="266"/>
      <c r="M206" s="267"/>
      <c r="N206" s="268"/>
      <c r="O206" s="268"/>
      <c r="P206" s="268"/>
      <c r="Q206" s="268"/>
      <c r="R206" s="268"/>
      <c r="S206" s="268"/>
      <c r="T206" s="269"/>
      <c r="AT206" s="270" t="s">
        <v>180</v>
      </c>
      <c r="AU206" s="270" t="s">
        <v>83</v>
      </c>
      <c r="AV206" s="13" t="s">
        <v>24</v>
      </c>
      <c r="AW206" s="13" t="s">
        <v>182</v>
      </c>
      <c r="AX206" s="13" t="s">
        <v>75</v>
      </c>
      <c r="AY206" s="270" t="s">
        <v>171</v>
      </c>
    </row>
    <row r="207" s="12" customFormat="1">
      <c r="B207" s="247"/>
      <c r="C207" s="248"/>
      <c r="D207" s="249" t="s">
        <v>180</v>
      </c>
      <c r="E207" s="250" t="s">
        <v>22</v>
      </c>
      <c r="F207" s="251" t="s">
        <v>298</v>
      </c>
      <c r="G207" s="248"/>
      <c r="H207" s="252">
        <v>9.0749999999999993</v>
      </c>
      <c r="I207" s="253"/>
      <c r="J207" s="248"/>
      <c r="K207" s="248"/>
      <c r="L207" s="254"/>
      <c r="M207" s="255"/>
      <c r="N207" s="256"/>
      <c r="O207" s="256"/>
      <c r="P207" s="256"/>
      <c r="Q207" s="256"/>
      <c r="R207" s="256"/>
      <c r="S207" s="256"/>
      <c r="T207" s="257"/>
      <c r="AT207" s="258" t="s">
        <v>180</v>
      </c>
      <c r="AU207" s="258" t="s">
        <v>83</v>
      </c>
      <c r="AV207" s="12" t="s">
        <v>83</v>
      </c>
      <c r="AW207" s="12" t="s">
        <v>182</v>
      </c>
      <c r="AX207" s="12" t="s">
        <v>75</v>
      </c>
      <c r="AY207" s="258" t="s">
        <v>171</v>
      </c>
    </row>
    <row r="208" s="12" customFormat="1">
      <c r="B208" s="247"/>
      <c r="C208" s="248"/>
      <c r="D208" s="249" t="s">
        <v>180</v>
      </c>
      <c r="E208" s="250" t="s">
        <v>22</v>
      </c>
      <c r="F208" s="251" t="s">
        <v>299</v>
      </c>
      <c r="G208" s="248"/>
      <c r="H208" s="252">
        <v>2.5705</v>
      </c>
      <c r="I208" s="253"/>
      <c r="J208" s="248"/>
      <c r="K208" s="248"/>
      <c r="L208" s="254"/>
      <c r="M208" s="255"/>
      <c r="N208" s="256"/>
      <c r="O208" s="256"/>
      <c r="P208" s="256"/>
      <c r="Q208" s="256"/>
      <c r="R208" s="256"/>
      <c r="S208" s="256"/>
      <c r="T208" s="257"/>
      <c r="AT208" s="258" t="s">
        <v>180</v>
      </c>
      <c r="AU208" s="258" t="s">
        <v>83</v>
      </c>
      <c r="AV208" s="12" t="s">
        <v>83</v>
      </c>
      <c r="AW208" s="12" t="s">
        <v>182</v>
      </c>
      <c r="AX208" s="12" t="s">
        <v>75</v>
      </c>
      <c r="AY208" s="258" t="s">
        <v>171</v>
      </c>
    </row>
    <row r="209" s="12" customFormat="1">
      <c r="B209" s="247"/>
      <c r="C209" s="248"/>
      <c r="D209" s="249" t="s">
        <v>180</v>
      </c>
      <c r="E209" s="250" t="s">
        <v>22</v>
      </c>
      <c r="F209" s="251" t="s">
        <v>300</v>
      </c>
      <c r="G209" s="248"/>
      <c r="H209" s="252">
        <v>6.8710000000000004</v>
      </c>
      <c r="I209" s="253"/>
      <c r="J209" s="248"/>
      <c r="K209" s="248"/>
      <c r="L209" s="254"/>
      <c r="M209" s="255"/>
      <c r="N209" s="256"/>
      <c r="O209" s="256"/>
      <c r="P209" s="256"/>
      <c r="Q209" s="256"/>
      <c r="R209" s="256"/>
      <c r="S209" s="256"/>
      <c r="T209" s="257"/>
      <c r="AT209" s="258" t="s">
        <v>180</v>
      </c>
      <c r="AU209" s="258" t="s">
        <v>83</v>
      </c>
      <c r="AV209" s="12" t="s">
        <v>83</v>
      </c>
      <c r="AW209" s="12" t="s">
        <v>182</v>
      </c>
      <c r="AX209" s="12" t="s">
        <v>75</v>
      </c>
      <c r="AY209" s="258" t="s">
        <v>171</v>
      </c>
    </row>
    <row r="210" s="12" customFormat="1">
      <c r="B210" s="247"/>
      <c r="C210" s="248"/>
      <c r="D210" s="249" t="s">
        <v>180</v>
      </c>
      <c r="E210" s="250" t="s">
        <v>22</v>
      </c>
      <c r="F210" s="251" t="s">
        <v>301</v>
      </c>
      <c r="G210" s="248"/>
      <c r="H210" s="252">
        <v>3.0220500000000001</v>
      </c>
      <c r="I210" s="253"/>
      <c r="J210" s="248"/>
      <c r="K210" s="248"/>
      <c r="L210" s="254"/>
      <c r="M210" s="255"/>
      <c r="N210" s="256"/>
      <c r="O210" s="256"/>
      <c r="P210" s="256"/>
      <c r="Q210" s="256"/>
      <c r="R210" s="256"/>
      <c r="S210" s="256"/>
      <c r="T210" s="257"/>
      <c r="AT210" s="258" t="s">
        <v>180</v>
      </c>
      <c r="AU210" s="258" t="s">
        <v>83</v>
      </c>
      <c r="AV210" s="12" t="s">
        <v>83</v>
      </c>
      <c r="AW210" s="12" t="s">
        <v>182</v>
      </c>
      <c r="AX210" s="12" t="s">
        <v>75</v>
      </c>
      <c r="AY210" s="258" t="s">
        <v>171</v>
      </c>
    </row>
    <row r="211" s="1" customFormat="1" ht="22.8" customHeight="1">
      <c r="B211" s="46"/>
      <c r="C211" s="235" t="s">
        <v>302</v>
      </c>
      <c r="D211" s="235" t="s">
        <v>173</v>
      </c>
      <c r="E211" s="236" t="s">
        <v>303</v>
      </c>
      <c r="F211" s="237" t="s">
        <v>304</v>
      </c>
      <c r="G211" s="238" t="s">
        <v>193</v>
      </c>
      <c r="H211" s="239">
        <v>0.13</v>
      </c>
      <c r="I211" s="240"/>
      <c r="J211" s="241">
        <f>ROUND(I211*H211,2)</f>
        <v>0</v>
      </c>
      <c r="K211" s="237" t="s">
        <v>177</v>
      </c>
      <c r="L211" s="72"/>
      <c r="M211" s="242" t="s">
        <v>22</v>
      </c>
      <c r="N211" s="243" t="s">
        <v>46</v>
      </c>
      <c r="O211" s="47"/>
      <c r="P211" s="244">
        <f>O211*H211</f>
        <v>0</v>
      </c>
      <c r="Q211" s="244">
        <v>1.0900000000000001</v>
      </c>
      <c r="R211" s="244">
        <f>Q211*H211</f>
        <v>0.14170000000000002</v>
      </c>
      <c r="S211" s="244">
        <v>0</v>
      </c>
      <c r="T211" s="245">
        <f>S211*H211</f>
        <v>0</v>
      </c>
      <c r="AR211" s="24" t="s">
        <v>178</v>
      </c>
      <c r="AT211" s="24" t="s">
        <v>173</v>
      </c>
      <c r="AU211" s="24" t="s">
        <v>83</v>
      </c>
      <c r="AY211" s="24" t="s">
        <v>171</v>
      </c>
      <c r="BE211" s="246">
        <f>IF(N211="základní",J211,0)</f>
        <v>0</v>
      </c>
      <c r="BF211" s="246">
        <f>IF(N211="snížená",J211,0)</f>
        <v>0</v>
      </c>
      <c r="BG211" s="246">
        <f>IF(N211="zákl. přenesená",J211,0)</f>
        <v>0</v>
      </c>
      <c r="BH211" s="246">
        <f>IF(N211="sníž. přenesená",J211,0)</f>
        <v>0</v>
      </c>
      <c r="BI211" s="246">
        <f>IF(N211="nulová",J211,0)</f>
        <v>0</v>
      </c>
      <c r="BJ211" s="24" t="s">
        <v>24</v>
      </c>
      <c r="BK211" s="246">
        <f>ROUND(I211*H211,2)</f>
        <v>0</v>
      </c>
      <c r="BL211" s="24" t="s">
        <v>178</v>
      </c>
      <c r="BM211" s="24" t="s">
        <v>305</v>
      </c>
    </row>
    <row r="212" s="13" customFormat="1">
      <c r="B212" s="261"/>
      <c r="C212" s="262"/>
      <c r="D212" s="249" t="s">
        <v>180</v>
      </c>
      <c r="E212" s="263" t="s">
        <v>22</v>
      </c>
      <c r="F212" s="264" t="s">
        <v>306</v>
      </c>
      <c r="G212" s="262"/>
      <c r="H212" s="263" t="s">
        <v>22</v>
      </c>
      <c r="I212" s="265"/>
      <c r="J212" s="262"/>
      <c r="K212" s="262"/>
      <c r="L212" s="266"/>
      <c r="M212" s="267"/>
      <c r="N212" s="268"/>
      <c r="O212" s="268"/>
      <c r="P212" s="268"/>
      <c r="Q212" s="268"/>
      <c r="R212" s="268"/>
      <c r="S212" s="268"/>
      <c r="T212" s="269"/>
      <c r="AT212" s="270" t="s">
        <v>180</v>
      </c>
      <c r="AU212" s="270" t="s">
        <v>83</v>
      </c>
      <c r="AV212" s="13" t="s">
        <v>24</v>
      </c>
      <c r="AW212" s="13" t="s">
        <v>182</v>
      </c>
      <c r="AX212" s="13" t="s">
        <v>75</v>
      </c>
      <c r="AY212" s="270" t="s">
        <v>171</v>
      </c>
    </row>
    <row r="213" s="12" customFormat="1">
      <c r="B213" s="247"/>
      <c r="C213" s="248"/>
      <c r="D213" s="249" t="s">
        <v>180</v>
      </c>
      <c r="E213" s="250" t="s">
        <v>22</v>
      </c>
      <c r="F213" s="251" t="s">
        <v>307</v>
      </c>
      <c r="G213" s="248"/>
      <c r="H213" s="252">
        <v>0.01221</v>
      </c>
      <c r="I213" s="253"/>
      <c r="J213" s="248"/>
      <c r="K213" s="248"/>
      <c r="L213" s="254"/>
      <c r="M213" s="255"/>
      <c r="N213" s="256"/>
      <c r="O213" s="256"/>
      <c r="P213" s="256"/>
      <c r="Q213" s="256"/>
      <c r="R213" s="256"/>
      <c r="S213" s="256"/>
      <c r="T213" s="257"/>
      <c r="AT213" s="258" t="s">
        <v>180</v>
      </c>
      <c r="AU213" s="258" t="s">
        <v>83</v>
      </c>
      <c r="AV213" s="12" t="s">
        <v>83</v>
      </c>
      <c r="AW213" s="12" t="s">
        <v>182</v>
      </c>
      <c r="AX213" s="12" t="s">
        <v>75</v>
      </c>
      <c r="AY213" s="258" t="s">
        <v>171</v>
      </c>
    </row>
    <row r="214" s="12" customFormat="1">
      <c r="B214" s="247"/>
      <c r="C214" s="248"/>
      <c r="D214" s="249" t="s">
        <v>180</v>
      </c>
      <c r="E214" s="250" t="s">
        <v>22</v>
      </c>
      <c r="F214" s="251" t="s">
        <v>308</v>
      </c>
      <c r="G214" s="248"/>
      <c r="H214" s="252">
        <v>0.01221</v>
      </c>
      <c r="I214" s="253"/>
      <c r="J214" s="248"/>
      <c r="K214" s="248"/>
      <c r="L214" s="254"/>
      <c r="M214" s="255"/>
      <c r="N214" s="256"/>
      <c r="O214" s="256"/>
      <c r="P214" s="256"/>
      <c r="Q214" s="256"/>
      <c r="R214" s="256"/>
      <c r="S214" s="256"/>
      <c r="T214" s="257"/>
      <c r="AT214" s="258" t="s">
        <v>180</v>
      </c>
      <c r="AU214" s="258" t="s">
        <v>83</v>
      </c>
      <c r="AV214" s="12" t="s">
        <v>83</v>
      </c>
      <c r="AW214" s="12" t="s">
        <v>182</v>
      </c>
      <c r="AX214" s="12" t="s">
        <v>75</v>
      </c>
      <c r="AY214" s="258" t="s">
        <v>171</v>
      </c>
    </row>
    <row r="215" s="13" customFormat="1">
      <c r="B215" s="261"/>
      <c r="C215" s="262"/>
      <c r="D215" s="249" t="s">
        <v>180</v>
      </c>
      <c r="E215" s="263" t="s">
        <v>22</v>
      </c>
      <c r="F215" s="264" t="s">
        <v>309</v>
      </c>
      <c r="G215" s="262"/>
      <c r="H215" s="263" t="s">
        <v>22</v>
      </c>
      <c r="I215" s="265"/>
      <c r="J215" s="262"/>
      <c r="K215" s="262"/>
      <c r="L215" s="266"/>
      <c r="M215" s="267"/>
      <c r="N215" s="268"/>
      <c r="O215" s="268"/>
      <c r="P215" s="268"/>
      <c r="Q215" s="268"/>
      <c r="R215" s="268"/>
      <c r="S215" s="268"/>
      <c r="T215" s="269"/>
      <c r="AT215" s="270" t="s">
        <v>180</v>
      </c>
      <c r="AU215" s="270" t="s">
        <v>83</v>
      </c>
      <c r="AV215" s="13" t="s">
        <v>24</v>
      </c>
      <c r="AW215" s="13" t="s">
        <v>182</v>
      </c>
      <c r="AX215" s="13" t="s">
        <v>75</v>
      </c>
      <c r="AY215" s="270" t="s">
        <v>171</v>
      </c>
    </row>
    <row r="216" s="12" customFormat="1">
      <c r="B216" s="247"/>
      <c r="C216" s="248"/>
      <c r="D216" s="249" t="s">
        <v>180</v>
      </c>
      <c r="E216" s="250" t="s">
        <v>22</v>
      </c>
      <c r="F216" s="251" t="s">
        <v>310</v>
      </c>
      <c r="G216" s="248"/>
      <c r="H216" s="252">
        <v>0.033300000000000003</v>
      </c>
      <c r="I216" s="253"/>
      <c r="J216" s="248"/>
      <c r="K216" s="248"/>
      <c r="L216" s="254"/>
      <c r="M216" s="255"/>
      <c r="N216" s="256"/>
      <c r="O216" s="256"/>
      <c r="P216" s="256"/>
      <c r="Q216" s="256"/>
      <c r="R216" s="256"/>
      <c r="S216" s="256"/>
      <c r="T216" s="257"/>
      <c r="AT216" s="258" t="s">
        <v>180</v>
      </c>
      <c r="AU216" s="258" t="s">
        <v>83</v>
      </c>
      <c r="AV216" s="12" t="s">
        <v>83</v>
      </c>
      <c r="AW216" s="12" t="s">
        <v>182</v>
      </c>
      <c r="AX216" s="12" t="s">
        <v>75</v>
      </c>
      <c r="AY216" s="258" t="s">
        <v>171</v>
      </c>
    </row>
    <row r="217" s="12" customFormat="1">
      <c r="B217" s="247"/>
      <c r="C217" s="248"/>
      <c r="D217" s="249" t="s">
        <v>180</v>
      </c>
      <c r="E217" s="250" t="s">
        <v>22</v>
      </c>
      <c r="F217" s="251" t="s">
        <v>311</v>
      </c>
      <c r="G217" s="248"/>
      <c r="H217" s="252">
        <v>0.024420000000000001</v>
      </c>
      <c r="I217" s="253"/>
      <c r="J217" s="248"/>
      <c r="K217" s="248"/>
      <c r="L217" s="254"/>
      <c r="M217" s="255"/>
      <c r="N217" s="256"/>
      <c r="O217" s="256"/>
      <c r="P217" s="256"/>
      <c r="Q217" s="256"/>
      <c r="R217" s="256"/>
      <c r="S217" s="256"/>
      <c r="T217" s="257"/>
      <c r="AT217" s="258" t="s">
        <v>180</v>
      </c>
      <c r="AU217" s="258" t="s">
        <v>83</v>
      </c>
      <c r="AV217" s="12" t="s">
        <v>83</v>
      </c>
      <c r="AW217" s="12" t="s">
        <v>182</v>
      </c>
      <c r="AX217" s="12" t="s">
        <v>75</v>
      </c>
      <c r="AY217" s="258" t="s">
        <v>171</v>
      </c>
    </row>
    <row r="218" s="12" customFormat="1">
      <c r="B218" s="247"/>
      <c r="C218" s="248"/>
      <c r="D218" s="249" t="s">
        <v>180</v>
      </c>
      <c r="E218" s="250" t="s">
        <v>22</v>
      </c>
      <c r="F218" s="251" t="s">
        <v>312</v>
      </c>
      <c r="G218" s="248"/>
      <c r="H218" s="252">
        <v>0.01221</v>
      </c>
      <c r="I218" s="253"/>
      <c r="J218" s="248"/>
      <c r="K218" s="248"/>
      <c r="L218" s="254"/>
      <c r="M218" s="255"/>
      <c r="N218" s="256"/>
      <c r="O218" s="256"/>
      <c r="P218" s="256"/>
      <c r="Q218" s="256"/>
      <c r="R218" s="256"/>
      <c r="S218" s="256"/>
      <c r="T218" s="257"/>
      <c r="AT218" s="258" t="s">
        <v>180</v>
      </c>
      <c r="AU218" s="258" t="s">
        <v>83</v>
      </c>
      <c r="AV218" s="12" t="s">
        <v>83</v>
      </c>
      <c r="AW218" s="12" t="s">
        <v>182</v>
      </c>
      <c r="AX218" s="12" t="s">
        <v>75</v>
      </c>
      <c r="AY218" s="258" t="s">
        <v>171</v>
      </c>
    </row>
    <row r="219" s="12" customFormat="1">
      <c r="B219" s="247"/>
      <c r="C219" s="248"/>
      <c r="D219" s="249" t="s">
        <v>180</v>
      </c>
      <c r="E219" s="250" t="s">
        <v>22</v>
      </c>
      <c r="F219" s="251" t="s">
        <v>313</v>
      </c>
      <c r="G219" s="248"/>
      <c r="H219" s="252">
        <v>0.011100000000000001</v>
      </c>
      <c r="I219" s="253"/>
      <c r="J219" s="248"/>
      <c r="K219" s="248"/>
      <c r="L219" s="254"/>
      <c r="M219" s="255"/>
      <c r="N219" s="256"/>
      <c r="O219" s="256"/>
      <c r="P219" s="256"/>
      <c r="Q219" s="256"/>
      <c r="R219" s="256"/>
      <c r="S219" s="256"/>
      <c r="T219" s="257"/>
      <c r="AT219" s="258" t="s">
        <v>180</v>
      </c>
      <c r="AU219" s="258" t="s">
        <v>83</v>
      </c>
      <c r="AV219" s="12" t="s">
        <v>83</v>
      </c>
      <c r="AW219" s="12" t="s">
        <v>182</v>
      </c>
      <c r="AX219" s="12" t="s">
        <v>75</v>
      </c>
      <c r="AY219" s="258" t="s">
        <v>171</v>
      </c>
    </row>
    <row r="220" s="12" customFormat="1">
      <c r="B220" s="247"/>
      <c r="C220" s="248"/>
      <c r="D220" s="249" t="s">
        <v>180</v>
      </c>
      <c r="E220" s="250" t="s">
        <v>22</v>
      </c>
      <c r="F220" s="251" t="s">
        <v>314</v>
      </c>
      <c r="G220" s="248"/>
      <c r="H220" s="252">
        <v>0.01221</v>
      </c>
      <c r="I220" s="253"/>
      <c r="J220" s="248"/>
      <c r="K220" s="248"/>
      <c r="L220" s="254"/>
      <c r="M220" s="255"/>
      <c r="N220" s="256"/>
      <c r="O220" s="256"/>
      <c r="P220" s="256"/>
      <c r="Q220" s="256"/>
      <c r="R220" s="256"/>
      <c r="S220" s="256"/>
      <c r="T220" s="257"/>
      <c r="AT220" s="258" t="s">
        <v>180</v>
      </c>
      <c r="AU220" s="258" t="s">
        <v>83</v>
      </c>
      <c r="AV220" s="12" t="s">
        <v>83</v>
      </c>
      <c r="AW220" s="12" t="s">
        <v>182</v>
      </c>
      <c r="AX220" s="12" t="s">
        <v>75</v>
      </c>
      <c r="AY220" s="258" t="s">
        <v>171</v>
      </c>
    </row>
    <row r="221" s="12" customFormat="1">
      <c r="B221" s="247"/>
      <c r="C221" s="248"/>
      <c r="D221" s="249" t="s">
        <v>180</v>
      </c>
      <c r="E221" s="250" t="s">
        <v>22</v>
      </c>
      <c r="F221" s="251" t="s">
        <v>315</v>
      </c>
      <c r="G221" s="248"/>
      <c r="H221" s="252">
        <v>0.01221</v>
      </c>
      <c r="I221" s="253"/>
      <c r="J221" s="248"/>
      <c r="K221" s="248"/>
      <c r="L221" s="254"/>
      <c r="M221" s="255"/>
      <c r="N221" s="256"/>
      <c r="O221" s="256"/>
      <c r="P221" s="256"/>
      <c r="Q221" s="256"/>
      <c r="R221" s="256"/>
      <c r="S221" s="256"/>
      <c r="T221" s="257"/>
      <c r="AT221" s="258" t="s">
        <v>180</v>
      </c>
      <c r="AU221" s="258" t="s">
        <v>83</v>
      </c>
      <c r="AV221" s="12" t="s">
        <v>83</v>
      </c>
      <c r="AW221" s="12" t="s">
        <v>182</v>
      </c>
      <c r="AX221" s="12" t="s">
        <v>75</v>
      </c>
      <c r="AY221" s="258" t="s">
        <v>171</v>
      </c>
    </row>
    <row r="222" s="1" customFormat="1" ht="22.8" customHeight="1">
      <c r="B222" s="46"/>
      <c r="C222" s="235" t="s">
        <v>316</v>
      </c>
      <c r="D222" s="235" t="s">
        <v>173</v>
      </c>
      <c r="E222" s="236" t="s">
        <v>317</v>
      </c>
      <c r="F222" s="237" t="s">
        <v>318</v>
      </c>
      <c r="G222" s="238" t="s">
        <v>247</v>
      </c>
      <c r="H222" s="239">
        <v>2.448</v>
      </c>
      <c r="I222" s="240"/>
      <c r="J222" s="241">
        <f>ROUND(I222*H222,2)</f>
        <v>0</v>
      </c>
      <c r="K222" s="237" t="s">
        <v>177</v>
      </c>
      <c r="L222" s="72"/>
      <c r="M222" s="242" t="s">
        <v>22</v>
      </c>
      <c r="N222" s="243" t="s">
        <v>46</v>
      </c>
      <c r="O222" s="47"/>
      <c r="P222" s="244">
        <f>O222*H222</f>
        <v>0</v>
      </c>
      <c r="Q222" s="244">
        <v>0.17818000000000001</v>
      </c>
      <c r="R222" s="244">
        <f>Q222*H222</f>
        <v>0.43618464000000001</v>
      </c>
      <c r="S222" s="244">
        <v>0</v>
      </c>
      <c r="T222" s="245">
        <f>S222*H222</f>
        <v>0</v>
      </c>
      <c r="AR222" s="24" t="s">
        <v>178</v>
      </c>
      <c r="AT222" s="24" t="s">
        <v>173</v>
      </c>
      <c r="AU222" s="24" t="s">
        <v>83</v>
      </c>
      <c r="AY222" s="24" t="s">
        <v>171</v>
      </c>
      <c r="BE222" s="246">
        <f>IF(N222="základní",J222,0)</f>
        <v>0</v>
      </c>
      <c r="BF222" s="246">
        <f>IF(N222="snížená",J222,0)</f>
        <v>0</v>
      </c>
      <c r="BG222" s="246">
        <f>IF(N222="zákl. přenesená",J222,0)</f>
        <v>0</v>
      </c>
      <c r="BH222" s="246">
        <f>IF(N222="sníž. přenesená",J222,0)</f>
        <v>0</v>
      </c>
      <c r="BI222" s="246">
        <f>IF(N222="nulová",J222,0)</f>
        <v>0</v>
      </c>
      <c r="BJ222" s="24" t="s">
        <v>24</v>
      </c>
      <c r="BK222" s="246">
        <f>ROUND(I222*H222,2)</f>
        <v>0</v>
      </c>
      <c r="BL222" s="24" t="s">
        <v>178</v>
      </c>
      <c r="BM222" s="24" t="s">
        <v>319</v>
      </c>
    </row>
    <row r="223" s="13" customFormat="1">
      <c r="B223" s="261"/>
      <c r="C223" s="262"/>
      <c r="D223" s="249" t="s">
        <v>180</v>
      </c>
      <c r="E223" s="263" t="s">
        <v>22</v>
      </c>
      <c r="F223" s="264" t="s">
        <v>320</v>
      </c>
      <c r="G223" s="262"/>
      <c r="H223" s="263" t="s">
        <v>22</v>
      </c>
      <c r="I223" s="265"/>
      <c r="J223" s="262"/>
      <c r="K223" s="262"/>
      <c r="L223" s="266"/>
      <c r="M223" s="267"/>
      <c r="N223" s="268"/>
      <c r="O223" s="268"/>
      <c r="P223" s="268"/>
      <c r="Q223" s="268"/>
      <c r="R223" s="268"/>
      <c r="S223" s="268"/>
      <c r="T223" s="269"/>
      <c r="AT223" s="270" t="s">
        <v>180</v>
      </c>
      <c r="AU223" s="270" t="s">
        <v>83</v>
      </c>
      <c r="AV223" s="13" t="s">
        <v>24</v>
      </c>
      <c r="AW223" s="13" t="s">
        <v>182</v>
      </c>
      <c r="AX223" s="13" t="s">
        <v>75</v>
      </c>
      <c r="AY223" s="270" t="s">
        <v>171</v>
      </c>
    </row>
    <row r="224" s="12" customFormat="1">
      <c r="B224" s="247"/>
      <c r="C224" s="248"/>
      <c r="D224" s="249" t="s">
        <v>180</v>
      </c>
      <c r="E224" s="250" t="s">
        <v>22</v>
      </c>
      <c r="F224" s="251" t="s">
        <v>321</v>
      </c>
      <c r="G224" s="248"/>
      <c r="H224" s="252">
        <v>0.26400000000000001</v>
      </c>
      <c r="I224" s="253"/>
      <c r="J224" s="248"/>
      <c r="K224" s="248"/>
      <c r="L224" s="254"/>
      <c r="M224" s="255"/>
      <c r="N224" s="256"/>
      <c r="O224" s="256"/>
      <c r="P224" s="256"/>
      <c r="Q224" s="256"/>
      <c r="R224" s="256"/>
      <c r="S224" s="256"/>
      <c r="T224" s="257"/>
      <c r="AT224" s="258" t="s">
        <v>180</v>
      </c>
      <c r="AU224" s="258" t="s">
        <v>83</v>
      </c>
      <c r="AV224" s="12" t="s">
        <v>83</v>
      </c>
      <c r="AW224" s="12" t="s">
        <v>182</v>
      </c>
      <c r="AX224" s="12" t="s">
        <v>75</v>
      </c>
      <c r="AY224" s="258" t="s">
        <v>171</v>
      </c>
    </row>
    <row r="225" s="12" customFormat="1">
      <c r="B225" s="247"/>
      <c r="C225" s="248"/>
      <c r="D225" s="249" t="s">
        <v>180</v>
      </c>
      <c r="E225" s="250" t="s">
        <v>22</v>
      </c>
      <c r="F225" s="251" t="s">
        <v>322</v>
      </c>
      <c r="G225" s="248"/>
      <c r="H225" s="252">
        <v>0.26400000000000001</v>
      </c>
      <c r="I225" s="253"/>
      <c r="J225" s="248"/>
      <c r="K225" s="248"/>
      <c r="L225" s="254"/>
      <c r="M225" s="255"/>
      <c r="N225" s="256"/>
      <c r="O225" s="256"/>
      <c r="P225" s="256"/>
      <c r="Q225" s="256"/>
      <c r="R225" s="256"/>
      <c r="S225" s="256"/>
      <c r="T225" s="257"/>
      <c r="AT225" s="258" t="s">
        <v>180</v>
      </c>
      <c r="AU225" s="258" t="s">
        <v>83</v>
      </c>
      <c r="AV225" s="12" t="s">
        <v>83</v>
      </c>
      <c r="AW225" s="12" t="s">
        <v>182</v>
      </c>
      <c r="AX225" s="12" t="s">
        <v>75</v>
      </c>
      <c r="AY225" s="258" t="s">
        <v>171</v>
      </c>
    </row>
    <row r="226" s="13" customFormat="1">
      <c r="B226" s="261"/>
      <c r="C226" s="262"/>
      <c r="D226" s="249" t="s">
        <v>180</v>
      </c>
      <c r="E226" s="263" t="s">
        <v>22</v>
      </c>
      <c r="F226" s="264" t="s">
        <v>309</v>
      </c>
      <c r="G226" s="262"/>
      <c r="H226" s="263" t="s">
        <v>22</v>
      </c>
      <c r="I226" s="265"/>
      <c r="J226" s="262"/>
      <c r="K226" s="262"/>
      <c r="L226" s="266"/>
      <c r="M226" s="267"/>
      <c r="N226" s="268"/>
      <c r="O226" s="268"/>
      <c r="P226" s="268"/>
      <c r="Q226" s="268"/>
      <c r="R226" s="268"/>
      <c r="S226" s="268"/>
      <c r="T226" s="269"/>
      <c r="AT226" s="270" t="s">
        <v>180</v>
      </c>
      <c r="AU226" s="270" t="s">
        <v>83</v>
      </c>
      <c r="AV226" s="13" t="s">
        <v>24</v>
      </c>
      <c r="AW226" s="13" t="s">
        <v>182</v>
      </c>
      <c r="AX226" s="13" t="s">
        <v>75</v>
      </c>
      <c r="AY226" s="270" t="s">
        <v>171</v>
      </c>
    </row>
    <row r="227" s="12" customFormat="1">
      <c r="B227" s="247"/>
      <c r="C227" s="248"/>
      <c r="D227" s="249" t="s">
        <v>180</v>
      </c>
      <c r="E227" s="250" t="s">
        <v>22</v>
      </c>
      <c r="F227" s="251" t="s">
        <v>323</v>
      </c>
      <c r="G227" s="248"/>
      <c r="H227" s="252">
        <v>0.35999999999999999</v>
      </c>
      <c r="I227" s="253"/>
      <c r="J227" s="248"/>
      <c r="K227" s="248"/>
      <c r="L227" s="254"/>
      <c r="M227" s="255"/>
      <c r="N227" s="256"/>
      <c r="O227" s="256"/>
      <c r="P227" s="256"/>
      <c r="Q227" s="256"/>
      <c r="R227" s="256"/>
      <c r="S227" s="256"/>
      <c r="T227" s="257"/>
      <c r="AT227" s="258" t="s">
        <v>180</v>
      </c>
      <c r="AU227" s="258" t="s">
        <v>83</v>
      </c>
      <c r="AV227" s="12" t="s">
        <v>83</v>
      </c>
      <c r="AW227" s="12" t="s">
        <v>182</v>
      </c>
      <c r="AX227" s="12" t="s">
        <v>75</v>
      </c>
      <c r="AY227" s="258" t="s">
        <v>171</v>
      </c>
    </row>
    <row r="228" s="12" customFormat="1">
      <c r="B228" s="247"/>
      <c r="C228" s="248"/>
      <c r="D228" s="249" t="s">
        <v>180</v>
      </c>
      <c r="E228" s="250" t="s">
        <v>22</v>
      </c>
      <c r="F228" s="251" t="s">
        <v>324</v>
      </c>
      <c r="G228" s="248"/>
      <c r="H228" s="252">
        <v>0.52800000000000002</v>
      </c>
      <c r="I228" s="253"/>
      <c r="J228" s="248"/>
      <c r="K228" s="248"/>
      <c r="L228" s="254"/>
      <c r="M228" s="255"/>
      <c r="N228" s="256"/>
      <c r="O228" s="256"/>
      <c r="P228" s="256"/>
      <c r="Q228" s="256"/>
      <c r="R228" s="256"/>
      <c r="S228" s="256"/>
      <c r="T228" s="257"/>
      <c r="AT228" s="258" t="s">
        <v>180</v>
      </c>
      <c r="AU228" s="258" t="s">
        <v>83</v>
      </c>
      <c r="AV228" s="12" t="s">
        <v>83</v>
      </c>
      <c r="AW228" s="12" t="s">
        <v>182</v>
      </c>
      <c r="AX228" s="12" t="s">
        <v>75</v>
      </c>
      <c r="AY228" s="258" t="s">
        <v>171</v>
      </c>
    </row>
    <row r="229" s="12" customFormat="1">
      <c r="B229" s="247"/>
      <c r="C229" s="248"/>
      <c r="D229" s="249" t="s">
        <v>180</v>
      </c>
      <c r="E229" s="250" t="s">
        <v>22</v>
      </c>
      <c r="F229" s="251" t="s">
        <v>325</v>
      </c>
      <c r="G229" s="248"/>
      <c r="H229" s="252">
        <v>0.26400000000000001</v>
      </c>
      <c r="I229" s="253"/>
      <c r="J229" s="248"/>
      <c r="K229" s="248"/>
      <c r="L229" s="254"/>
      <c r="M229" s="255"/>
      <c r="N229" s="256"/>
      <c r="O229" s="256"/>
      <c r="P229" s="256"/>
      <c r="Q229" s="256"/>
      <c r="R229" s="256"/>
      <c r="S229" s="256"/>
      <c r="T229" s="257"/>
      <c r="AT229" s="258" t="s">
        <v>180</v>
      </c>
      <c r="AU229" s="258" t="s">
        <v>83</v>
      </c>
      <c r="AV229" s="12" t="s">
        <v>83</v>
      </c>
      <c r="AW229" s="12" t="s">
        <v>182</v>
      </c>
      <c r="AX229" s="12" t="s">
        <v>75</v>
      </c>
      <c r="AY229" s="258" t="s">
        <v>171</v>
      </c>
    </row>
    <row r="230" s="12" customFormat="1">
      <c r="B230" s="247"/>
      <c r="C230" s="248"/>
      <c r="D230" s="249" t="s">
        <v>180</v>
      </c>
      <c r="E230" s="250" t="s">
        <v>22</v>
      </c>
      <c r="F230" s="251" t="s">
        <v>326</v>
      </c>
      <c r="G230" s="248"/>
      <c r="H230" s="252">
        <v>0.23999999999999999</v>
      </c>
      <c r="I230" s="253"/>
      <c r="J230" s="248"/>
      <c r="K230" s="248"/>
      <c r="L230" s="254"/>
      <c r="M230" s="255"/>
      <c r="N230" s="256"/>
      <c r="O230" s="256"/>
      <c r="P230" s="256"/>
      <c r="Q230" s="256"/>
      <c r="R230" s="256"/>
      <c r="S230" s="256"/>
      <c r="T230" s="257"/>
      <c r="AT230" s="258" t="s">
        <v>180</v>
      </c>
      <c r="AU230" s="258" t="s">
        <v>83</v>
      </c>
      <c r="AV230" s="12" t="s">
        <v>83</v>
      </c>
      <c r="AW230" s="12" t="s">
        <v>182</v>
      </c>
      <c r="AX230" s="12" t="s">
        <v>75</v>
      </c>
      <c r="AY230" s="258" t="s">
        <v>171</v>
      </c>
    </row>
    <row r="231" s="12" customFormat="1">
      <c r="B231" s="247"/>
      <c r="C231" s="248"/>
      <c r="D231" s="249" t="s">
        <v>180</v>
      </c>
      <c r="E231" s="250" t="s">
        <v>22</v>
      </c>
      <c r="F231" s="251" t="s">
        <v>327</v>
      </c>
      <c r="G231" s="248"/>
      <c r="H231" s="252">
        <v>0.26400000000000001</v>
      </c>
      <c r="I231" s="253"/>
      <c r="J231" s="248"/>
      <c r="K231" s="248"/>
      <c r="L231" s="254"/>
      <c r="M231" s="255"/>
      <c r="N231" s="256"/>
      <c r="O231" s="256"/>
      <c r="P231" s="256"/>
      <c r="Q231" s="256"/>
      <c r="R231" s="256"/>
      <c r="S231" s="256"/>
      <c r="T231" s="257"/>
      <c r="AT231" s="258" t="s">
        <v>180</v>
      </c>
      <c r="AU231" s="258" t="s">
        <v>83</v>
      </c>
      <c r="AV231" s="12" t="s">
        <v>83</v>
      </c>
      <c r="AW231" s="12" t="s">
        <v>182</v>
      </c>
      <c r="AX231" s="12" t="s">
        <v>75</v>
      </c>
      <c r="AY231" s="258" t="s">
        <v>171</v>
      </c>
    </row>
    <row r="232" s="12" customFormat="1">
      <c r="B232" s="247"/>
      <c r="C232" s="248"/>
      <c r="D232" s="249" t="s">
        <v>180</v>
      </c>
      <c r="E232" s="250" t="s">
        <v>22</v>
      </c>
      <c r="F232" s="251" t="s">
        <v>328</v>
      </c>
      <c r="G232" s="248"/>
      <c r="H232" s="252">
        <v>0.26400000000000001</v>
      </c>
      <c r="I232" s="253"/>
      <c r="J232" s="248"/>
      <c r="K232" s="248"/>
      <c r="L232" s="254"/>
      <c r="M232" s="255"/>
      <c r="N232" s="256"/>
      <c r="O232" s="256"/>
      <c r="P232" s="256"/>
      <c r="Q232" s="256"/>
      <c r="R232" s="256"/>
      <c r="S232" s="256"/>
      <c r="T232" s="257"/>
      <c r="AT232" s="258" t="s">
        <v>180</v>
      </c>
      <c r="AU232" s="258" t="s">
        <v>83</v>
      </c>
      <c r="AV232" s="12" t="s">
        <v>83</v>
      </c>
      <c r="AW232" s="12" t="s">
        <v>182</v>
      </c>
      <c r="AX232" s="12" t="s">
        <v>75</v>
      </c>
      <c r="AY232" s="258" t="s">
        <v>171</v>
      </c>
    </row>
    <row r="233" s="1" customFormat="1" ht="34.2" customHeight="1">
      <c r="B233" s="46"/>
      <c r="C233" s="235" t="s">
        <v>9</v>
      </c>
      <c r="D233" s="235" t="s">
        <v>173</v>
      </c>
      <c r="E233" s="236" t="s">
        <v>329</v>
      </c>
      <c r="F233" s="237" t="s">
        <v>330</v>
      </c>
      <c r="G233" s="238" t="s">
        <v>247</v>
      </c>
      <c r="H233" s="239">
        <v>4.0880000000000001</v>
      </c>
      <c r="I233" s="240"/>
      <c r="J233" s="241">
        <f>ROUND(I233*H233,2)</f>
        <v>0</v>
      </c>
      <c r="K233" s="237" t="s">
        <v>177</v>
      </c>
      <c r="L233" s="72"/>
      <c r="M233" s="242" t="s">
        <v>22</v>
      </c>
      <c r="N233" s="243" t="s">
        <v>46</v>
      </c>
      <c r="O233" s="47"/>
      <c r="P233" s="244">
        <f>O233*H233</f>
        <v>0</v>
      </c>
      <c r="Q233" s="244">
        <v>0.0088400000000000006</v>
      </c>
      <c r="R233" s="244">
        <f>Q233*H233</f>
        <v>0.036137920000000004</v>
      </c>
      <c r="S233" s="244">
        <v>0</v>
      </c>
      <c r="T233" s="245">
        <f>S233*H233</f>
        <v>0</v>
      </c>
      <c r="AR233" s="24" t="s">
        <v>178</v>
      </c>
      <c r="AT233" s="24" t="s">
        <v>173</v>
      </c>
      <c r="AU233" s="24" t="s">
        <v>83</v>
      </c>
      <c r="AY233" s="24" t="s">
        <v>171</v>
      </c>
      <c r="BE233" s="246">
        <f>IF(N233="základní",J233,0)</f>
        <v>0</v>
      </c>
      <c r="BF233" s="246">
        <f>IF(N233="snížená",J233,0)</f>
        <v>0</v>
      </c>
      <c r="BG233" s="246">
        <f>IF(N233="zákl. přenesená",J233,0)</f>
        <v>0</v>
      </c>
      <c r="BH233" s="246">
        <f>IF(N233="sníž. přenesená",J233,0)</f>
        <v>0</v>
      </c>
      <c r="BI233" s="246">
        <f>IF(N233="nulová",J233,0)</f>
        <v>0</v>
      </c>
      <c r="BJ233" s="24" t="s">
        <v>24</v>
      </c>
      <c r="BK233" s="246">
        <f>ROUND(I233*H233,2)</f>
        <v>0</v>
      </c>
      <c r="BL233" s="24" t="s">
        <v>178</v>
      </c>
      <c r="BM233" s="24" t="s">
        <v>331</v>
      </c>
    </row>
    <row r="234" s="13" customFormat="1">
      <c r="B234" s="261"/>
      <c r="C234" s="262"/>
      <c r="D234" s="249" t="s">
        <v>180</v>
      </c>
      <c r="E234" s="263" t="s">
        <v>22</v>
      </c>
      <c r="F234" s="264" t="s">
        <v>332</v>
      </c>
      <c r="G234" s="262"/>
      <c r="H234" s="263" t="s">
        <v>22</v>
      </c>
      <c r="I234" s="265"/>
      <c r="J234" s="262"/>
      <c r="K234" s="262"/>
      <c r="L234" s="266"/>
      <c r="M234" s="267"/>
      <c r="N234" s="268"/>
      <c r="O234" s="268"/>
      <c r="P234" s="268"/>
      <c r="Q234" s="268"/>
      <c r="R234" s="268"/>
      <c r="S234" s="268"/>
      <c r="T234" s="269"/>
      <c r="AT234" s="270" t="s">
        <v>180</v>
      </c>
      <c r="AU234" s="270" t="s">
        <v>83</v>
      </c>
      <c r="AV234" s="13" t="s">
        <v>24</v>
      </c>
      <c r="AW234" s="13" t="s">
        <v>182</v>
      </c>
      <c r="AX234" s="13" t="s">
        <v>75</v>
      </c>
      <c r="AY234" s="270" t="s">
        <v>171</v>
      </c>
    </row>
    <row r="235" s="12" customFormat="1">
      <c r="B235" s="247"/>
      <c r="C235" s="248"/>
      <c r="D235" s="249" t="s">
        <v>180</v>
      </c>
      <c r="E235" s="250" t="s">
        <v>22</v>
      </c>
      <c r="F235" s="251" t="s">
        <v>333</v>
      </c>
      <c r="G235" s="248"/>
      <c r="H235" s="252">
        <v>0.42899999999999999</v>
      </c>
      <c r="I235" s="253"/>
      <c r="J235" s="248"/>
      <c r="K235" s="248"/>
      <c r="L235" s="254"/>
      <c r="M235" s="255"/>
      <c r="N235" s="256"/>
      <c r="O235" s="256"/>
      <c r="P235" s="256"/>
      <c r="Q235" s="256"/>
      <c r="R235" s="256"/>
      <c r="S235" s="256"/>
      <c r="T235" s="257"/>
      <c r="AT235" s="258" t="s">
        <v>180</v>
      </c>
      <c r="AU235" s="258" t="s">
        <v>83</v>
      </c>
      <c r="AV235" s="12" t="s">
        <v>83</v>
      </c>
      <c r="AW235" s="12" t="s">
        <v>182</v>
      </c>
      <c r="AX235" s="12" t="s">
        <v>75</v>
      </c>
      <c r="AY235" s="258" t="s">
        <v>171</v>
      </c>
    </row>
    <row r="236" s="12" customFormat="1">
      <c r="B236" s="247"/>
      <c r="C236" s="248"/>
      <c r="D236" s="249" t="s">
        <v>180</v>
      </c>
      <c r="E236" s="250" t="s">
        <v>22</v>
      </c>
      <c r="F236" s="251" t="s">
        <v>334</v>
      </c>
      <c r="G236" s="248"/>
      <c r="H236" s="252">
        <v>0.42899999999999999</v>
      </c>
      <c r="I236" s="253"/>
      <c r="J236" s="248"/>
      <c r="K236" s="248"/>
      <c r="L236" s="254"/>
      <c r="M236" s="255"/>
      <c r="N236" s="256"/>
      <c r="O236" s="256"/>
      <c r="P236" s="256"/>
      <c r="Q236" s="256"/>
      <c r="R236" s="256"/>
      <c r="S236" s="256"/>
      <c r="T236" s="257"/>
      <c r="AT236" s="258" t="s">
        <v>180</v>
      </c>
      <c r="AU236" s="258" t="s">
        <v>83</v>
      </c>
      <c r="AV236" s="12" t="s">
        <v>83</v>
      </c>
      <c r="AW236" s="12" t="s">
        <v>182</v>
      </c>
      <c r="AX236" s="12" t="s">
        <v>75</v>
      </c>
      <c r="AY236" s="258" t="s">
        <v>171</v>
      </c>
    </row>
    <row r="237" s="13" customFormat="1">
      <c r="B237" s="261"/>
      <c r="C237" s="262"/>
      <c r="D237" s="249" t="s">
        <v>180</v>
      </c>
      <c r="E237" s="263" t="s">
        <v>22</v>
      </c>
      <c r="F237" s="264" t="s">
        <v>309</v>
      </c>
      <c r="G237" s="262"/>
      <c r="H237" s="263" t="s">
        <v>22</v>
      </c>
      <c r="I237" s="265"/>
      <c r="J237" s="262"/>
      <c r="K237" s="262"/>
      <c r="L237" s="266"/>
      <c r="M237" s="267"/>
      <c r="N237" s="268"/>
      <c r="O237" s="268"/>
      <c r="P237" s="268"/>
      <c r="Q237" s="268"/>
      <c r="R237" s="268"/>
      <c r="S237" s="268"/>
      <c r="T237" s="269"/>
      <c r="AT237" s="270" t="s">
        <v>180</v>
      </c>
      <c r="AU237" s="270" t="s">
        <v>83</v>
      </c>
      <c r="AV237" s="13" t="s">
        <v>24</v>
      </c>
      <c r="AW237" s="13" t="s">
        <v>182</v>
      </c>
      <c r="AX237" s="13" t="s">
        <v>75</v>
      </c>
      <c r="AY237" s="270" t="s">
        <v>171</v>
      </c>
    </row>
    <row r="238" s="12" customFormat="1">
      <c r="B238" s="247"/>
      <c r="C238" s="248"/>
      <c r="D238" s="249" t="s">
        <v>180</v>
      </c>
      <c r="E238" s="250" t="s">
        <v>22</v>
      </c>
      <c r="F238" s="251" t="s">
        <v>335</v>
      </c>
      <c r="G238" s="248"/>
      <c r="H238" s="252">
        <v>1.02</v>
      </c>
      <c r="I238" s="253"/>
      <c r="J238" s="248"/>
      <c r="K238" s="248"/>
      <c r="L238" s="254"/>
      <c r="M238" s="255"/>
      <c r="N238" s="256"/>
      <c r="O238" s="256"/>
      <c r="P238" s="256"/>
      <c r="Q238" s="256"/>
      <c r="R238" s="256"/>
      <c r="S238" s="256"/>
      <c r="T238" s="257"/>
      <c r="AT238" s="258" t="s">
        <v>180</v>
      </c>
      <c r="AU238" s="258" t="s">
        <v>83</v>
      </c>
      <c r="AV238" s="12" t="s">
        <v>83</v>
      </c>
      <c r="AW238" s="12" t="s">
        <v>182</v>
      </c>
      <c r="AX238" s="12" t="s">
        <v>75</v>
      </c>
      <c r="AY238" s="258" t="s">
        <v>171</v>
      </c>
    </row>
    <row r="239" s="12" customFormat="1">
      <c r="B239" s="247"/>
      <c r="C239" s="248"/>
      <c r="D239" s="249" t="s">
        <v>180</v>
      </c>
      <c r="E239" s="250" t="s">
        <v>22</v>
      </c>
      <c r="F239" s="251" t="s">
        <v>336</v>
      </c>
      <c r="G239" s="248"/>
      <c r="H239" s="252">
        <v>0.748</v>
      </c>
      <c r="I239" s="253"/>
      <c r="J239" s="248"/>
      <c r="K239" s="248"/>
      <c r="L239" s="254"/>
      <c r="M239" s="255"/>
      <c r="N239" s="256"/>
      <c r="O239" s="256"/>
      <c r="P239" s="256"/>
      <c r="Q239" s="256"/>
      <c r="R239" s="256"/>
      <c r="S239" s="256"/>
      <c r="T239" s="257"/>
      <c r="AT239" s="258" t="s">
        <v>180</v>
      </c>
      <c r="AU239" s="258" t="s">
        <v>83</v>
      </c>
      <c r="AV239" s="12" t="s">
        <v>83</v>
      </c>
      <c r="AW239" s="12" t="s">
        <v>182</v>
      </c>
      <c r="AX239" s="12" t="s">
        <v>75</v>
      </c>
      <c r="AY239" s="258" t="s">
        <v>171</v>
      </c>
    </row>
    <row r="240" s="12" customFormat="1">
      <c r="B240" s="247"/>
      <c r="C240" s="248"/>
      <c r="D240" s="249" t="s">
        <v>180</v>
      </c>
      <c r="E240" s="250" t="s">
        <v>22</v>
      </c>
      <c r="F240" s="251" t="s">
        <v>337</v>
      </c>
      <c r="G240" s="248"/>
      <c r="H240" s="252">
        <v>0.374</v>
      </c>
      <c r="I240" s="253"/>
      <c r="J240" s="248"/>
      <c r="K240" s="248"/>
      <c r="L240" s="254"/>
      <c r="M240" s="255"/>
      <c r="N240" s="256"/>
      <c r="O240" s="256"/>
      <c r="P240" s="256"/>
      <c r="Q240" s="256"/>
      <c r="R240" s="256"/>
      <c r="S240" s="256"/>
      <c r="T240" s="257"/>
      <c r="AT240" s="258" t="s">
        <v>180</v>
      </c>
      <c r="AU240" s="258" t="s">
        <v>83</v>
      </c>
      <c r="AV240" s="12" t="s">
        <v>83</v>
      </c>
      <c r="AW240" s="12" t="s">
        <v>182</v>
      </c>
      <c r="AX240" s="12" t="s">
        <v>75</v>
      </c>
      <c r="AY240" s="258" t="s">
        <v>171</v>
      </c>
    </row>
    <row r="241" s="12" customFormat="1">
      <c r="B241" s="247"/>
      <c r="C241" s="248"/>
      <c r="D241" s="249" t="s">
        <v>180</v>
      </c>
      <c r="E241" s="250" t="s">
        <v>22</v>
      </c>
      <c r="F241" s="251" t="s">
        <v>338</v>
      </c>
      <c r="G241" s="248"/>
      <c r="H241" s="252">
        <v>0.34000000000000002</v>
      </c>
      <c r="I241" s="253"/>
      <c r="J241" s="248"/>
      <c r="K241" s="248"/>
      <c r="L241" s="254"/>
      <c r="M241" s="255"/>
      <c r="N241" s="256"/>
      <c r="O241" s="256"/>
      <c r="P241" s="256"/>
      <c r="Q241" s="256"/>
      <c r="R241" s="256"/>
      <c r="S241" s="256"/>
      <c r="T241" s="257"/>
      <c r="AT241" s="258" t="s">
        <v>180</v>
      </c>
      <c r="AU241" s="258" t="s">
        <v>83</v>
      </c>
      <c r="AV241" s="12" t="s">
        <v>83</v>
      </c>
      <c r="AW241" s="12" t="s">
        <v>182</v>
      </c>
      <c r="AX241" s="12" t="s">
        <v>75</v>
      </c>
      <c r="AY241" s="258" t="s">
        <v>171</v>
      </c>
    </row>
    <row r="242" s="12" customFormat="1">
      <c r="B242" s="247"/>
      <c r="C242" s="248"/>
      <c r="D242" s="249" t="s">
        <v>180</v>
      </c>
      <c r="E242" s="250" t="s">
        <v>22</v>
      </c>
      <c r="F242" s="251" t="s">
        <v>339</v>
      </c>
      <c r="G242" s="248"/>
      <c r="H242" s="252">
        <v>0.374</v>
      </c>
      <c r="I242" s="253"/>
      <c r="J242" s="248"/>
      <c r="K242" s="248"/>
      <c r="L242" s="254"/>
      <c r="M242" s="255"/>
      <c r="N242" s="256"/>
      <c r="O242" s="256"/>
      <c r="P242" s="256"/>
      <c r="Q242" s="256"/>
      <c r="R242" s="256"/>
      <c r="S242" s="256"/>
      <c r="T242" s="257"/>
      <c r="AT242" s="258" t="s">
        <v>180</v>
      </c>
      <c r="AU242" s="258" t="s">
        <v>83</v>
      </c>
      <c r="AV242" s="12" t="s">
        <v>83</v>
      </c>
      <c r="AW242" s="12" t="s">
        <v>182</v>
      </c>
      <c r="AX242" s="12" t="s">
        <v>75</v>
      </c>
      <c r="AY242" s="258" t="s">
        <v>171</v>
      </c>
    </row>
    <row r="243" s="12" customFormat="1">
      <c r="B243" s="247"/>
      <c r="C243" s="248"/>
      <c r="D243" s="249" t="s">
        <v>180</v>
      </c>
      <c r="E243" s="250" t="s">
        <v>22</v>
      </c>
      <c r="F243" s="251" t="s">
        <v>340</v>
      </c>
      <c r="G243" s="248"/>
      <c r="H243" s="252">
        <v>0.374</v>
      </c>
      <c r="I243" s="253"/>
      <c r="J243" s="248"/>
      <c r="K243" s="248"/>
      <c r="L243" s="254"/>
      <c r="M243" s="255"/>
      <c r="N243" s="256"/>
      <c r="O243" s="256"/>
      <c r="P243" s="256"/>
      <c r="Q243" s="256"/>
      <c r="R243" s="256"/>
      <c r="S243" s="256"/>
      <c r="T243" s="257"/>
      <c r="AT243" s="258" t="s">
        <v>180</v>
      </c>
      <c r="AU243" s="258" t="s">
        <v>83</v>
      </c>
      <c r="AV243" s="12" t="s">
        <v>83</v>
      </c>
      <c r="AW243" s="12" t="s">
        <v>182</v>
      </c>
      <c r="AX243" s="12" t="s">
        <v>75</v>
      </c>
      <c r="AY243" s="258" t="s">
        <v>171</v>
      </c>
    </row>
    <row r="244" s="1" customFormat="1" ht="14.4" customHeight="1">
      <c r="B244" s="46"/>
      <c r="C244" s="235" t="s">
        <v>341</v>
      </c>
      <c r="D244" s="235" t="s">
        <v>173</v>
      </c>
      <c r="E244" s="236" t="s">
        <v>342</v>
      </c>
      <c r="F244" s="237" t="s">
        <v>343</v>
      </c>
      <c r="G244" s="238" t="s">
        <v>344</v>
      </c>
      <c r="H244" s="239">
        <v>28</v>
      </c>
      <c r="I244" s="240"/>
      <c r="J244" s="241">
        <f>ROUND(I244*H244,2)</f>
        <v>0</v>
      </c>
      <c r="K244" s="237" t="s">
        <v>177</v>
      </c>
      <c r="L244" s="72"/>
      <c r="M244" s="242" t="s">
        <v>22</v>
      </c>
      <c r="N244" s="243" t="s">
        <v>46</v>
      </c>
      <c r="O244" s="47"/>
      <c r="P244" s="244">
        <f>O244*H244</f>
        <v>0</v>
      </c>
      <c r="Q244" s="244">
        <v>8.0000000000000007E-05</v>
      </c>
      <c r="R244" s="244">
        <f>Q244*H244</f>
        <v>0.0022400000000000002</v>
      </c>
      <c r="S244" s="244">
        <v>0</v>
      </c>
      <c r="T244" s="245">
        <f>S244*H244</f>
        <v>0</v>
      </c>
      <c r="AR244" s="24" t="s">
        <v>178</v>
      </c>
      <c r="AT244" s="24" t="s">
        <v>173</v>
      </c>
      <c r="AU244" s="24" t="s">
        <v>83</v>
      </c>
      <c r="AY244" s="24" t="s">
        <v>171</v>
      </c>
      <c r="BE244" s="246">
        <f>IF(N244="základní",J244,0)</f>
        <v>0</v>
      </c>
      <c r="BF244" s="246">
        <f>IF(N244="snížená",J244,0)</f>
        <v>0</v>
      </c>
      <c r="BG244" s="246">
        <f>IF(N244="zákl. přenesená",J244,0)</f>
        <v>0</v>
      </c>
      <c r="BH244" s="246">
        <f>IF(N244="sníž. přenesená",J244,0)</f>
        <v>0</v>
      </c>
      <c r="BI244" s="246">
        <f>IF(N244="nulová",J244,0)</f>
        <v>0</v>
      </c>
      <c r="BJ244" s="24" t="s">
        <v>24</v>
      </c>
      <c r="BK244" s="246">
        <f>ROUND(I244*H244,2)</f>
        <v>0</v>
      </c>
      <c r="BL244" s="24" t="s">
        <v>178</v>
      </c>
      <c r="BM244" s="24" t="s">
        <v>345</v>
      </c>
    </row>
    <row r="245" s="12" customFormat="1">
      <c r="B245" s="247"/>
      <c r="C245" s="248"/>
      <c r="D245" s="249" t="s">
        <v>180</v>
      </c>
      <c r="E245" s="250" t="s">
        <v>22</v>
      </c>
      <c r="F245" s="251" t="s">
        <v>346</v>
      </c>
      <c r="G245" s="248"/>
      <c r="H245" s="252">
        <v>2.875</v>
      </c>
      <c r="I245" s="253"/>
      <c r="J245" s="248"/>
      <c r="K245" s="248"/>
      <c r="L245" s="254"/>
      <c r="M245" s="255"/>
      <c r="N245" s="256"/>
      <c r="O245" s="256"/>
      <c r="P245" s="256"/>
      <c r="Q245" s="256"/>
      <c r="R245" s="256"/>
      <c r="S245" s="256"/>
      <c r="T245" s="257"/>
      <c r="AT245" s="258" t="s">
        <v>180</v>
      </c>
      <c r="AU245" s="258" t="s">
        <v>83</v>
      </c>
      <c r="AV245" s="12" t="s">
        <v>83</v>
      </c>
      <c r="AW245" s="12" t="s">
        <v>182</v>
      </c>
      <c r="AX245" s="12" t="s">
        <v>75</v>
      </c>
      <c r="AY245" s="258" t="s">
        <v>171</v>
      </c>
    </row>
    <row r="246" s="12" customFormat="1">
      <c r="B246" s="247"/>
      <c r="C246" s="248"/>
      <c r="D246" s="249" t="s">
        <v>180</v>
      </c>
      <c r="E246" s="250" t="s">
        <v>22</v>
      </c>
      <c r="F246" s="251" t="s">
        <v>347</v>
      </c>
      <c r="G246" s="248"/>
      <c r="H246" s="252">
        <v>25.125</v>
      </c>
      <c r="I246" s="253"/>
      <c r="J246" s="248"/>
      <c r="K246" s="248"/>
      <c r="L246" s="254"/>
      <c r="M246" s="255"/>
      <c r="N246" s="256"/>
      <c r="O246" s="256"/>
      <c r="P246" s="256"/>
      <c r="Q246" s="256"/>
      <c r="R246" s="256"/>
      <c r="S246" s="256"/>
      <c r="T246" s="257"/>
      <c r="AT246" s="258" t="s">
        <v>180</v>
      </c>
      <c r="AU246" s="258" t="s">
        <v>83</v>
      </c>
      <c r="AV246" s="12" t="s">
        <v>83</v>
      </c>
      <c r="AW246" s="12" t="s">
        <v>182</v>
      </c>
      <c r="AX246" s="12" t="s">
        <v>75</v>
      </c>
      <c r="AY246" s="258" t="s">
        <v>171</v>
      </c>
    </row>
    <row r="247" s="1" customFormat="1" ht="14.4" customHeight="1">
      <c r="B247" s="46"/>
      <c r="C247" s="235" t="s">
        <v>348</v>
      </c>
      <c r="D247" s="235" t="s">
        <v>173</v>
      </c>
      <c r="E247" s="236" t="s">
        <v>349</v>
      </c>
      <c r="F247" s="237" t="s">
        <v>350</v>
      </c>
      <c r="G247" s="238" t="s">
        <v>344</v>
      </c>
      <c r="H247" s="239">
        <v>12.630000000000001</v>
      </c>
      <c r="I247" s="240"/>
      <c r="J247" s="241">
        <f>ROUND(I247*H247,2)</f>
        <v>0</v>
      </c>
      <c r="K247" s="237" t="s">
        <v>177</v>
      </c>
      <c r="L247" s="72"/>
      <c r="M247" s="242" t="s">
        <v>22</v>
      </c>
      <c r="N247" s="243" t="s">
        <v>46</v>
      </c>
      <c r="O247" s="47"/>
      <c r="P247" s="244">
        <f>O247*H247</f>
        <v>0</v>
      </c>
      <c r="Q247" s="244">
        <v>0.00012</v>
      </c>
      <c r="R247" s="244">
        <f>Q247*H247</f>
        <v>0.0015156000000000002</v>
      </c>
      <c r="S247" s="244">
        <v>0</v>
      </c>
      <c r="T247" s="245">
        <f>S247*H247</f>
        <v>0</v>
      </c>
      <c r="AR247" s="24" t="s">
        <v>178</v>
      </c>
      <c r="AT247" s="24" t="s">
        <v>173</v>
      </c>
      <c r="AU247" s="24" t="s">
        <v>83</v>
      </c>
      <c r="AY247" s="24" t="s">
        <v>171</v>
      </c>
      <c r="BE247" s="246">
        <f>IF(N247="základní",J247,0)</f>
        <v>0</v>
      </c>
      <c r="BF247" s="246">
        <f>IF(N247="snížená",J247,0)</f>
        <v>0</v>
      </c>
      <c r="BG247" s="246">
        <f>IF(N247="zákl. přenesená",J247,0)</f>
        <v>0</v>
      </c>
      <c r="BH247" s="246">
        <f>IF(N247="sníž. přenesená",J247,0)</f>
        <v>0</v>
      </c>
      <c r="BI247" s="246">
        <f>IF(N247="nulová",J247,0)</f>
        <v>0</v>
      </c>
      <c r="BJ247" s="24" t="s">
        <v>24</v>
      </c>
      <c r="BK247" s="246">
        <f>ROUND(I247*H247,2)</f>
        <v>0</v>
      </c>
      <c r="BL247" s="24" t="s">
        <v>178</v>
      </c>
      <c r="BM247" s="24" t="s">
        <v>351</v>
      </c>
    </row>
    <row r="248" s="12" customFormat="1">
      <c r="B248" s="247"/>
      <c r="C248" s="248"/>
      <c r="D248" s="249" t="s">
        <v>180</v>
      </c>
      <c r="E248" s="250" t="s">
        <v>22</v>
      </c>
      <c r="F248" s="251" t="s">
        <v>352</v>
      </c>
      <c r="G248" s="248"/>
      <c r="H248" s="252">
        <v>5.7400000000000002</v>
      </c>
      <c r="I248" s="253"/>
      <c r="J248" s="248"/>
      <c r="K248" s="248"/>
      <c r="L248" s="254"/>
      <c r="M248" s="255"/>
      <c r="N248" s="256"/>
      <c r="O248" s="256"/>
      <c r="P248" s="256"/>
      <c r="Q248" s="256"/>
      <c r="R248" s="256"/>
      <c r="S248" s="256"/>
      <c r="T248" s="257"/>
      <c r="AT248" s="258" t="s">
        <v>180</v>
      </c>
      <c r="AU248" s="258" t="s">
        <v>83</v>
      </c>
      <c r="AV248" s="12" t="s">
        <v>83</v>
      </c>
      <c r="AW248" s="12" t="s">
        <v>182</v>
      </c>
      <c r="AX248" s="12" t="s">
        <v>75</v>
      </c>
      <c r="AY248" s="258" t="s">
        <v>171</v>
      </c>
    </row>
    <row r="249" s="12" customFormat="1">
      <c r="B249" s="247"/>
      <c r="C249" s="248"/>
      <c r="D249" s="249" t="s">
        <v>180</v>
      </c>
      <c r="E249" s="250" t="s">
        <v>22</v>
      </c>
      <c r="F249" s="251" t="s">
        <v>353</v>
      </c>
      <c r="G249" s="248"/>
      <c r="H249" s="252">
        <v>6.8899999999999997</v>
      </c>
      <c r="I249" s="253"/>
      <c r="J249" s="248"/>
      <c r="K249" s="248"/>
      <c r="L249" s="254"/>
      <c r="M249" s="255"/>
      <c r="N249" s="256"/>
      <c r="O249" s="256"/>
      <c r="P249" s="256"/>
      <c r="Q249" s="256"/>
      <c r="R249" s="256"/>
      <c r="S249" s="256"/>
      <c r="T249" s="257"/>
      <c r="AT249" s="258" t="s">
        <v>180</v>
      </c>
      <c r="AU249" s="258" t="s">
        <v>83</v>
      </c>
      <c r="AV249" s="12" t="s">
        <v>83</v>
      </c>
      <c r="AW249" s="12" t="s">
        <v>182</v>
      </c>
      <c r="AX249" s="12" t="s">
        <v>75</v>
      </c>
      <c r="AY249" s="258" t="s">
        <v>171</v>
      </c>
    </row>
    <row r="250" s="1" customFormat="1" ht="14.4" customHeight="1">
      <c r="B250" s="46"/>
      <c r="C250" s="235" t="s">
        <v>354</v>
      </c>
      <c r="D250" s="235" t="s">
        <v>173</v>
      </c>
      <c r="E250" s="236" t="s">
        <v>355</v>
      </c>
      <c r="F250" s="237" t="s">
        <v>356</v>
      </c>
      <c r="G250" s="238" t="s">
        <v>344</v>
      </c>
      <c r="H250" s="239">
        <v>116.40000000000001</v>
      </c>
      <c r="I250" s="240"/>
      <c r="J250" s="241">
        <f>ROUND(I250*H250,2)</f>
        <v>0</v>
      </c>
      <c r="K250" s="237" t="s">
        <v>177</v>
      </c>
      <c r="L250" s="72"/>
      <c r="M250" s="242" t="s">
        <v>22</v>
      </c>
      <c r="N250" s="243" t="s">
        <v>46</v>
      </c>
      <c r="O250" s="47"/>
      <c r="P250" s="244">
        <f>O250*H250</f>
        <v>0</v>
      </c>
      <c r="Q250" s="244">
        <v>0.00012</v>
      </c>
      <c r="R250" s="244">
        <f>Q250*H250</f>
        <v>0.013968000000000001</v>
      </c>
      <c r="S250" s="244">
        <v>0</v>
      </c>
      <c r="T250" s="245">
        <f>S250*H250</f>
        <v>0</v>
      </c>
      <c r="AR250" s="24" t="s">
        <v>178</v>
      </c>
      <c r="AT250" s="24" t="s">
        <v>173</v>
      </c>
      <c r="AU250" s="24" t="s">
        <v>83</v>
      </c>
      <c r="AY250" s="24" t="s">
        <v>171</v>
      </c>
      <c r="BE250" s="246">
        <f>IF(N250="základní",J250,0)</f>
        <v>0</v>
      </c>
      <c r="BF250" s="246">
        <f>IF(N250="snížená",J250,0)</f>
        <v>0</v>
      </c>
      <c r="BG250" s="246">
        <f>IF(N250="zákl. přenesená",J250,0)</f>
        <v>0</v>
      </c>
      <c r="BH250" s="246">
        <f>IF(N250="sníž. přenesená",J250,0)</f>
        <v>0</v>
      </c>
      <c r="BI250" s="246">
        <f>IF(N250="nulová",J250,0)</f>
        <v>0</v>
      </c>
      <c r="BJ250" s="24" t="s">
        <v>24</v>
      </c>
      <c r="BK250" s="246">
        <f>ROUND(I250*H250,2)</f>
        <v>0</v>
      </c>
      <c r="BL250" s="24" t="s">
        <v>178</v>
      </c>
      <c r="BM250" s="24" t="s">
        <v>357</v>
      </c>
    </row>
    <row r="251" s="12" customFormat="1">
      <c r="B251" s="247"/>
      <c r="C251" s="248"/>
      <c r="D251" s="249" t="s">
        <v>180</v>
      </c>
      <c r="E251" s="250" t="s">
        <v>22</v>
      </c>
      <c r="F251" s="251" t="s">
        <v>358</v>
      </c>
      <c r="G251" s="248"/>
      <c r="H251" s="252">
        <v>12</v>
      </c>
      <c r="I251" s="253"/>
      <c r="J251" s="248"/>
      <c r="K251" s="248"/>
      <c r="L251" s="254"/>
      <c r="M251" s="255"/>
      <c r="N251" s="256"/>
      <c r="O251" s="256"/>
      <c r="P251" s="256"/>
      <c r="Q251" s="256"/>
      <c r="R251" s="256"/>
      <c r="S251" s="256"/>
      <c r="T251" s="257"/>
      <c r="AT251" s="258" t="s">
        <v>180</v>
      </c>
      <c r="AU251" s="258" t="s">
        <v>83</v>
      </c>
      <c r="AV251" s="12" t="s">
        <v>83</v>
      </c>
      <c r="AW251" s="12" t="s">
        <v>182</v>
      </c>
      <c r="AX251" s="12" t="s">
        <v>75</v>
      </c>
      <c r="AY251" s="258" t="s">
        <v>171</v>
      </c>
    </row>
    <row r="252" s="12" customFormat="1">
      <c r="B252" s="247"/>
      <c r="C252" s="248"/>
      <c r="D252" s="249" t="s">
        <v>180</v>
      </c>
      <c r="E252" s="250" t="s">
        <v>22</v>
      </c>
      <c r="F252" s="251" t="s">
        <v>359</v>
      </c>
      <c r="G252" s="248"/>
      <c r="H252" s="252">
        <v>59.399999999999999</v>
      </c>
      <c r="I252" s="253"/>
      <c r="J252" s="248"/>
      <c r="K252" s="248"/>
      <c r="L252" s="254"/>
      <c r="M252" s="255"/>
      <c r="N252" s="256"/>
      <c r="O252" s="256"/>
      <c r="P252" s="256"/>
      <c r="Q252" s="256"/>
      <c r="R252" s="256"/>
      <c r="S252" s="256"/>
      <c r="T252" s="257"/>
      <c r="AT252" s="258" t="s">
        <v>180</v>
      </c>
      <c r="AU252" s="258" t="s">
        <v>83</v>
      </c>
      <c r="AV252" s="12" t="s">
        <v>83</v>
      </c>
      <c r="AW252" s="12" t="s">
        <v>182</v>
      </c>
      <c r="AX252" s="12" t="s">
        <v>75</v>
      </c>
      <c r="AY252" s="258" t="s">
        <v>171</v>
      </c>
    </row>
    <row r="253" s="12" customFormat="1">
      <c r="B253" s="247"/>
      <c r="C253" s="248"/>
      <c r="D253" s="249" t="s">
        <v>180</v>
      </c>
      <c r="E253" s="250" t="s">
        <v>22</v>
      </c>
      <c r="F253" s="251" t="s">
        <v>360</v>
      </c>
      <c r="G253" s="248"/>
      <c r="H253" s="252">
        <v>18.600000000000001</v>
      </c>
      <c r="I253" s="253"/>
      <c r="J253" s="248"/>
      <c r="K253" s="248"/>
      <c r="L253" s="254"/>
      <c r="M253" s="255"/>
      <c r="N253" s="256"/>
      <c r="O253" s="256"/>
      <c r="P253" s="256"/>
      <c r="Q253" s="256"/>
      <c r="R253" s="256"/>
      <c r="S253" s="256"/>
      <c r="T253" s="257"/>
      <c r="AT253" s="258" t="s">
        <v>180</v>
      </c>
      <c r="AU253" s="258" t="s">
        <v>83</v>
      </c>
      <c r="AV253" s="12" t="s">
        <v>83</v>
      </c>
      <c r="AW253" s="12" t="s">
        <v>182</v>
      </c>
      <c r="AX253" s="12" t="s">
        <v>75</v>
      </c>
      <c r="AY253" s="258" t="s">
        <v>171</v>
      </c>
    </row>
    <row r="254" s="12" customFormat="1">
      <c r="B254" s="247"/>
      <c r="C254" s="248"/>
      <c r="D254" s="249" t="s">
        <v>180</v>
      </c>
      <c r="E254" s="250" t="s">
        <v>22</v>
      </c>
      <c r="F254" s="251" t="s">
        <v>361</v>
      </c>
      <c r="G254" s="248"/>
      <c r="H254" s="252">
        <v>26.399999999999999</v>
      </c>
      <c r="I254" s="253"/>
      <c r="J254" s="248"/>
      <c r="K254" s="248"/>
      <c r="L254" s="254"/>
      <c r="M254" s="255"/>
      <c r="N254" s="256"/>
      <c r="O254" s="256"/>
      <c r="P254" s="256"/>
      <c r="Q254" s="256"/>
      <c r="R254" s="256"/>
      <c r="S254" s="256"/>
      <c r="T254" s="257"/>
      <c r="AT254" s="258" t="s">
        <v>180</v>
      </c>
      <c r="AU254" s="258" t="s">
        <v>83</v>
      </c>
      <c r="AV254" s="12" t="s">
        <v>83</v>
      </c>
      <c r="AW254" s="12" t="s">
        <v>182</v>
      </c>
      <c r="AX254" s="12" t="s">
        <v>75</v>
      </c>
      <c r="AY254" s="258" t="s">
        <v>171</v>
      </c>
    </row>
    <row r="255" s="1" customFormat="1" ht="22.8" customHeight="1">
      <c r="B255" s="46"/>
      <c r="C255" s="235" t="s">
        <v>362</v>
      </c>
      <c r="D255" s="235" t="s">
        <v>173</v>
      </c>
      <c r="E255" s="236" t="s">
        <v>363</v>
      </c>
      <c r="F255" s="237" t="s">
        <v>364</v>
      </c>
      <c r="G255" s="238" t="s">
        <v>247</v>
      </c>
      <c r="H255" s="239">
        <v>5.7850000000000001</v>
      </c>
      <c r="I255" s="240"/>
      <c r="J255" s="241">
        <f>ROUND(I255*H255,2)</f>
        <v>0</v>
      </c>
      <c r="K255" s="237" t="s">
        <v>177</v>
      </c>
      <c r="L255" s="72"/>
      <c r="M255" s="242" t="s">
        <v>22</v>
      </c>
      <c r="N255" s="243" t="s">
        <v>46</v>
      </c>
      <c r="O255" s="47"/>
      <c r="P255" s="244">
        <f>O255*H255</f>
        <v>0</v>
      </c>
      <c r="Q255" s="244">
        <v>0.064049999999999996</v>
      </c>
      <c r="R255" s="244">
        <f>Q255*H255</f>
        <v>0.37052924999999998</v>
      </c>
      <c r="S255" s="244">
        <v>0</v>
      </c>
      <c r="T255" s="245">
        <f>S255*H255</f>
        <v>0</v>
      </c>
      <c r="AR255" s="24" t="s">
        <v>178</v>
      </c>
      <c r="AT255" s="24" t="s">
        <v>173</v>
      </c>
      <c r="AU255" s="24" t="s">
        <v>83</v>
      </c>
      <c r="AY255" s="24" t="s">
        <v>171</v>
      </c>
      <c r="BE255" s="246">
        <f>IF(N255="základní",J255,0)</f>
        <v>0</v>
      </c>
      <c r="BF255" s="246">
        <f>IF(N255="snížená",J255,0)</f>
        <v>0</v>
      </c>
      <c r="BG255" s="246">
        <f>IF(N255="zákl. přenesená",J255,0)</f>
        <v>0</v>
      </c>
      <c r="BH255" s="246">
        <f>IF(N255="sníž. přenesená",J255,0)</f>
        <v>0</v>
      </c>
      <c r="BI255" s="246">
        <f>IF(N255="nulová",J255,0)</f>
        <v>0</v>
      </c>
      <c r="BJ255" s="24" t="s">
        <v>24</v>
      </c>
      <c r="BK255" s="246">
        <f>ROUND(I255*H255,2)</f>
        <v>0</v>
      </c>
      <c r="BL255" s="24" t="s">
        <v>178</v>
      </c>
      <c r="BM255" s="24" t="s">
        <v>365</v>
      </c>
    </row>
    <row r="256" s="12" customFormat="1">
      <c r="B256" s="247"/>
      <c r="C256" s="248"/>
      <c r="D256" s="249" t="s">
        <v>180</v>
      </c>
      <c r="E256" s="250" t="s">
        <v>22</v>
      </c>
      <c r="F256" s="251" t="s">
        <v>366</v>
      </c>
      <c r="G256" s="248"/>
      <c r="H256" s="252">
        <v>1.3</v>
      </c>
      <c r="I256" s="253"/>
      <c r="J256" s="248"/>
      <c r="K256" s="248"/>
      <c r="L256" s="254"/>
      <c r="M256" s="255"/>
      <c r="N256" s="256"/>
      <c r="O256" s="256"/>
      <c r="P256" s="256"/>
      <c r="Q256" s="256"/>
      <c r="R256" s="256"/>
      <c r="S256" s="256"/>
      <c r="T256" s="257"/>
      <c r="AT256" s="258" t="s">
        <v>180</v>
      </c>
      <c r="AU256" s="258" t="s">
        <v>83</v>
      </c>
      <c r="AV256" s="12" t="s">
        <v>83</v>
      </c>
      <c r="AW256" s="12" t="s">
        <v>182</v>
      </c>
      <c r="AX256" s="12" t="s">
        <v>75</v>
      </c>
      <c r="AY256" s="258" t="s">
        <v>171</v>
      </c>
    </row>
    <row r="257" s="12" customFormat="1">
      <c r="B257" s="247"/>
      <c r="C257" s="248"/>
      <c r="D257" s="249" t="s">
        <v>180</v>
      </c>
      <c r="E257" s="250" t="s">
        <v>22</v>
      </c>
      <c r="F257" s="251" t="s">
        <v>367</v>
      </c>
      <c r="G257" s="248"/>
      <c r="H257" s="252">
        <v>2.3399999999999999</v>
      </c>
      <c r="I257" s="253"/>
      <c r="J257" s="248"/>
      <c r="K257" s="248"/>
      <c r="L257" s="254"/>
      <c r="M257" s="255"/>
      <c r="N257" s="256"/>
      <c r="O257" s="256"/>
      <c r="P257" s="256"/>
      <c r="Q257" s="256"/>
      <c r="R257" s="256"/>
      <c r="S257" s="256"/>
      <c r="T257" s="257"/>
      <c r="AT257" s="258" t="s">
        <v>180</v>
      </c>
      <c r="AU257" s="258" t="s">
        <v>83</v>
      </c>
      <c r="AV257" s="12" t="s">
        <v>83</v>
      </c>
      <c r="AW257" s="12" t="s">
        <v>182</v>
      </c>
      <c r="AX257" s="12" t="s">
        <v>75</v>
      </c>
      <c r="AY257" s="258" t="s">
        <v>171</v>
      </c>
    </row>
    <row r="258" s="12" customFormat="1">
      <c r="B258" s="247"/>
      <c r="C258" s="248"/>
      <c r="D258" s="249" t="s">
        <v>180</v>
      </c>
      <c r="E258" s="250" t="s">
        <v>22</v>
      </c>
      <c r="F258" s="251" t="s">
        <v>368</v>
      </c>
      <c r="G258" s="248"/>
      <c r="H258" s="252">
        <v>1.105</v>
      </c>
      <c r="I258" s="253"/>
      <c r="J258" s="248"/>
      <c r="K258" s="248"/>
      <c r="L258" s="254"/>
      <c r="M258" s="255"/>
      <c r="N258" s="256"/>
      <c r="O258" s="256"/>
      <c r="P258" s="256"/>
      <c r="Q258" s="256"/>
      <c r="R258" s="256"/>
      <c r="S258" s="256"/>
      <c r="T258" s="257"/>
      <c r="AT258" s="258" t="s">
        <v>180</v>
      </c>
      <c r="AU258" s="258" t="s">
        <v>83</v>
      </c>
      <c r="AV258" s="12" t="s">
        <v>83</v>
      </c>
      <c r="AW258" s="12" t="s">
        <v>182</v>
      </c>
      <c r="AX258" s="12" t="s">
        <v>75</v>
      </c>
      <c r="AY258" s="258" t="s">
        <v>171</v>
      </c>
    </row>
    <row r="259" s="12" customFormat="1">
      <c r="B259" s="247"/>
      <c r="C259" s="248"/>
      <c r="D259" s="249" t="s">
        <v>180</v>
      </c>
      <c r="E259" s="250" t="s">
        <v>22</v>
      </c>
      <c r="F259" s="251" t="s">
        <v>369</v>
      </c>
      <c r="G259" s="248"/>
      <c r="H259" s="252">
        <v>1.04</v>
      </c>
      <c r="I259" s="253"/>
      <c r="J259" s="248"/>
      <c r="K259" s="248"/>
      <c r="L259" s="254"/>
      <c r="M259" s="255"/>
      <c r="N259" s="256"/>
      <c r="O259" s="256"/>
      <c r="P259" s="256"/>
      <c r="Q259" s="256"/>
      <c r="R259" s="256"/>
      <c r="S259" s="256"/>
      <c r="T259" s="257"/>
      <c r="AT259" s="258" t="s">
        <v>180</v>
      </c>
      <c r="AU259" s="258" t="s">
        <v>83</v>
      </c>
      <c r="AV259" s="12" t="s">
        <v>83</v>
      </c>
      <c r="AW259" s="12" t="s">
        <v>182</v>
      </c>
      <c r="AX259" s="12" t="s">
        <v>75</v>
      </c>
      <c r="AY259" s="258" t="s">
        <v>171</v>
      </c>
    </row>
    <row r="260" s="1" customFormat="1" ht="22.8" customHeight="1">
      <c r="B260" s="46"/>
      <c r="C260" s="235" t="s">
        <v>370</v>
      </c>
      <c r="D260" s="235" t="s">
        <v>173</v>
      </c>
      <c r="E260" s="236" t="s">
        <v>371</v>
      </c>
      <c r="F260" s="237" t="s">
        <v>372</v>
      </c>
      <c r="G260" s="238" t="s">
        <v>247</v>
      </c>
      <c r="H260" s="239">
        <v>2.145</v>
      </c>
      <c r="I260" s="240"/>
      <c r="J260" s="241">
        <f>ROUND(I260*H260,2)</f>
        <v>0</v>
      </c>
      <c r="K260" s="237" t="s">
        <v>177</v>
      </c>
      <c r="L260" s="72"/>
      <c r="M260" s="242" t="s">
        <v>22</v>
      </c>
      <c r="N260" s="243" t="s">
        <v>46</v>
      </c>
      <c r="O260" s="47"/>
      <c r="P260" s="244">
        <f>O260*H260</f>
        <v>0</v>
      </c>
      <c r="Q260" s="244">
        <v>0.45432</v>
      </c>
      <c r="R260" s="244">
        <f>Q260*H260</f>
        <v>0.97451640000000006</v>
      </c>
      <c r="S260" s="244">
        <v>0</v>
      </c>
      <c r="T260" s="245">
        <f>S260*H260</f>
        <v>0</v>
      </c>
      <c r="AR260" s="24" t="s">
        <v>178</v>
      </c>
      <c r="AT260" s="24" t="s">
        <v>173</v>
      </c>
      <c r="AU260" s="24" t="s">
        <v>83</v>
      </c>
      <c r="AY260" s="24" t="s">
        <v>171</v>
      </c>
      <c r="BE260" s="246">
        <f>IF(N260="základní",J260,0)</f>
        <v>0</v>
      </c>
      <c r="BF260" s="246">
        <f>IF(N260="snížená",J260,0)</f>
        <v>0</v>
      </c>
      <c r="BG260" s="246">
        <f>IF(N260="zákl. přenesená",J260,0)</f>
        <v>0</v>
      </c>
      <c r="BH260" s="246">
        <f>IF(N260="sníž. přenesená",J260,0)</f>
        <v>0</v>
      </c>
      <c r="BI260" s="246">
        <f>IF(N260="nulová",J260,0)</f>
        <v>0</v>
      </c>
      <c r="BJ260" s="24" t="s">
        <v>24</v>
      </c>
      <c r="BK260" s="246">
        <f>ROUND(I260*H260,2)</f>
        <v>0</v>
      </c>
      <c r="BL260" s="24" t="s">
        <v>178</v>
      </c>
      <c r="BM260" s="24" t="s">
        <v>373</v>
      </c>
    </row>
    <row r="261" s="13" customFormat="1">
      <c r="B261" s="261"/>
      <c r="C261" s="262"/>
      <c r="D261" s="249" t="s">
        <v>180</v>
      </c>
      <c r="E261" s="263" t="s">
        <v>22</v>
      </c>
      <c r="F261" s="264" t="s">
        <v>219</v>
      </c>
      <c r="G261" s="262"/>
      <c r="H261" s="263" t="s">
        <v>22</v>
      </c>
      <c r="I261" s="265"/>
      <c r="J261" s="262"/>
      <c r="K261" s="262"/>
      <c r="L261" s="266"/>
      <c r="M261" s="267"/>
      <c r="N261" s="268"/>
      <c r="O261" s="268"/>
      <c r="P261" s="268"/>
      <c r="Q261" s="268"/>
      <c r="R261" s="268"/>
      <c r="S261" s="268"/>
      <c r="T261" s="269"/>
      <c r="AT261" s="270" t="s">
        <v>180</v>
      </c>
      <c r="AU261" s="270" t="s">
        <v>83</v>
      </c>
      <c r="AV261" s="13" t="s">
        <v>24</v>
      </c>
      <c r="AW261" s="13" t="s">
        <v>182</v>
      </c>
      <c r="AX261" s="13" t="s">
        <v>75</v>
      </c>
      <c r="AY261" s="270" t="s">
        <v>171</v>
      </c>
    </row>
    <row r="262" s="12" customFormat="1">
      <c r="B262" s="247"/>
      <c r="C262" s="248"/>
      <c r="D262" s="249" t="s">
        <v>180</v>
      </c>
      <c r="E262" s="250" t="s">
        <v>22</v>
      </c>
      <c r="F262" s="251" t="s">
        <v>374</v>
      </c>
      <c r="G262" s="248"/>
      <c r="H262" s="252">
        <v>2.145</v>
      </c>
      <c r="I262" s="253"/>
      <c r="J262" s="248"/>
      <c r="K262" s="248"/>
      <c r="L262" s="254"/>
      <c r="M262" s="255"/>
      <c r="N262" s="256"/>
      <c r="O262" s="256"/>
      <c r="P262" s="256"/>
      <c r="Q262" s="256"/>
      <c r="R262" s="256"/>
      <c r="S262" s="256"/>
      <c r="T262" s="257"/>
      <c r="AT262" s="258" t="s">
        <v>180</v>
      </c>
      <c r="AU262" s="258" t="s">
        <v>83</v>
      </c>
      <c r="AV262" s="12" t="s">
        <v>83</v>
      </c>
      <c r="AW262" s="12" t="s">
        <v>182</v>
      </c>
      <c r="AX262" s="12" t="s">
        <v>75</v>
      </c>
      <c r="AY262" s="258" t="s">
        <v>171</v>
      </c>
    </row>
    <row r="263" s="1" customFormat="1" ht="34.2" customHeight="1">
      <c r="B263" s="46"/>
      <c r="C263" s="235" t="s">
        <v>375</v>
      </c>
      <c r="D263" s="235" t="s">
        <v>173</v>
      </c>
      <c r="E263" s="236" t="s">
        <v>376</v>
      </c>
      <c r="F263" s="237" t="s">
        <v>377</v>
      </c>
      <c r="G263" s="238" t="s">
        <v>247</v>
      </c>
      <c r="H263" s="239">
        <v>224.17699999999999</v>
      </c>
      <c r="I263" s="240"/>
      <c r="J263" s="241">
        <f>ROUND(I263*H263,2)</f>
        <v>0</v>
      </c>
      <c r="K263" s="237" t="s">
        <v>177</v>
      </c>
      <c r="L263" s="72"/>
      <c r="M263" s="242" t="s">
        <v>22</v>
      </c>
      <c r="N263" s="243" t="s">
        <v>46</v>
      </c>
      <c r="O263" s="47"/>
      <c r="P263" s="244">
        <f>O263*H263</f>
        <v>0</v>
      </c>
      <c r="Q263" s="244">
        <v>0.028570000000000002</v>
      </c>
      <c r="R263" s="244">
        <f>Q263*H263</f>
        <v>6.4047368900000006</v>
      </c>
      <c r="S263" s="244">
        <v>0</v>
      </c>
      <c r="T263" s="245">
        <f>S263*H263</f>
        <v>0</v>
      </c>
      <c r="AR263" s="24" t="s">
        <v>178</v>
      </c>
      <c r="AT263" s="24" t="s">
        <v>173</v>
      </c>
      <c r="AU263" s="24" t="s">
        <v>83</v>
      </c>
      <c r="AY263" s="24" t="s">
        <v>171</v>
      </c>
      <c r="BE263" s="246">
        <f>IF(N263="základní",J263,0)</f>
        <v>0</v>
      </c>
      <c r="BF263" s="246">
        <f>IF(N263="snížená",J263,0)</f>
        <v>0</v>
      </c>
      <c r="BG263" s="246">
        <f>IF(N263="zákl. přenesená",J263,0)</f>
        <v>0</v>
      </c>
      <c r="BH263" s="246">
        <f>IF(N263="sníž. přenesená",J263,0)</f>
        <v>0</v>
      </c>
      <c r="BI263" s="246">
        <f>IF(N263="nulová",J263,0)</f>
        <v>0</v>
      </c>
      <c r="BJ263" s="24" t="s">
        <v>24</v>
      </c>
      <c r="BK263" s="246">
        <f>ROUND(I263*H263,2)</f>
        <v>0</v>
      </c>
      <c r="BL263" s="24" t="s">
        <v>178</v>
      </c>
      <c r="BM263" s="24" t="s">
        <v>378</v>
      </c>
    </row>
    <row r="264" s="12" customFormat="1">
      <c r="B264" s="247"/>
      <c r="C264" s="248"/>
      <c r="D264" s="249" t="s">
        <v>180</v>
      </c>
      <c r="E264" s="250" t="s">
        <v>22</v>
      </c>
      <c r="F264" s="251" t="s">
        <v>379</v>
      </c>
      <c r="G264" s="248"/>
      <c r="H264" s="252">
        <v>37.829999999999998</v>
      </c>
      <c r="I264" s="253"/>
      <c r="J264" s="248"/>
      <c r="K264" s="248"/>
      <c r="L264" s="254"/>
      <c r="M264" s="255"/>
      <c r="N264" s="256"/>
      <c r="O264" s="256"/>
      <c r="P264" s="256"/>
      <c r="Q264" s="256"/>
      <c r="R264" s="256"/>
      <c r="S264" s="256"/>
      <c r="T264" s="257"/>
      <c r="AT264" s="258" t="s">
        <v>180</v>
      </c>
      <c r="AU264" s="258" t="s">
        <v>83</v>
      </c>
      <c r="AV264" s="12" t="s">
        <v>83</v>
      </c>
      <c r="AW264" s="12" t="s">
        <v>182</v>
      </c>
      <c r="AX264" s="12" t="s">
        <v>75</v>
      </c>
      <c r="AY264" s="258" t="s">
        <v>171</v>
      </c>
    </row>
    <row r="265" s="12" customFormat="1">
      <c r="B265" s="247"/>
      <c r="C265" s="248"/>
      <c r="D265" s="249" t="s">
        <v>180</v>
      </c>
      <c r="E265" s="250" t="s">
        <v>22</v>
      </c>
      <c r="F265" s="251" t="s">
        <v>380</v>
      </c>
      <c r="G265" s="248"/>
      <c r="H265" s="252">
        <v>324.75400000000002</v>
      </c>
      <c r="I265" s="253"/>
      <c r="J265" s="248"/>
      <c r="K265" s="248"/>
      <c r="L265" s="254"/>
      <c r="M265" s="255"/>
      <c r="N265" s="256"/>
      <c r="O265" s="256"/>
      <c r="P265" s="256"/>
      <c r="Q265" s="256"/>
      <c r="R265" s="256"/>
      <c r="S265" s="256"/>
      <c r="T265" s="257"/>
      <c r="AT265" s="258" t="s">
        <v>180</v>
      </c>
      <c r="AU265" s="258" t="s">
        <v>83</v>
      </c>
      <c r="AV265" s="12" t="s">
        <v>83</v>
      </c>
      <c r="AW265" s="12" t="s">
        <v>182</v>
      </c>
      <c r="AX265" s="12" t="s">
        <v>75</v>
      </c>
      <c r="AY265" s="258" t="s">
        <v>171</v>
      </c>
    </row>
    <row r="266" s="13" customFormat="1">
      <c r="B266" s="261"/>
      <c r="C266" s="262"/>
      <c r="D266" s="249" t="s">
        <v>180</v>
      </c>
      <c r="E266" s="263" t="s">
        <v>22</v>
      </c>
      <c r="F266" s="264" t="s">
        <v>381</v>
      </c>
      <c r="G266" s="262"/>
      <c r="H266" s="263" t="s">
        <v>22</v>
      </c>
      <c r="I266" s="265"/>
      <c r="J266" s="262"/>
      <c r="K266" s="262"/>
      <c r="L266" s="266"/>
      <c r="M266" s="267"/>
      <c r="N266" s="268"/>
      <c r="O266" s="268"/>
      <c r="P266" s="268"/>
      <c r="Q266" s="268"/>
      <c r="R266" s="268"/>
      <c r="S266" s="268"/>
      <c r="T266" s="269"/>
      <c r="AT266" s="270" t="s">
        <v>180</v>
      </c>
      <c r="AU266" s="270" t="s">
        <v>83</v>
      </c>
      <c r="AV266" s="13" t="s">
        <v>24</v>
      </c>
      <c r="AW266" s="13" t="s">
        <v>182</v>
      </c>
      <c r="AX266" s="13" t="s">
        <v>75</v>
      </c>
      <c r="AY266" s="270" t="s">
        <v>171</v>
      </c>
    </row>
    <row r="267" s="12" customFormat="1">
      <c r="B267" s="247"/>
      <c r="C267" s="248"/>
      <c r="D267" s="249" t="s">
        <v>180</v>
      </c>
      <c r="E267" s="250" t="s">
        <v>22</v>
      </c>
      <c r="F267" s="251" t="s">
        <v>382</v>
      </c>
      <c r="G267" s="248"/>
      <c r="H267" s="252">
        <v>-34.286999999999999</v>
      </c>
      <c r="I267" s="253"/>
      <c r="J267" s="248"/>
      <c r="K267" s="248"/>
      <c r="L267" s="254"/>
      <c r="M267" s="255"/>
      <c r="N267" s="256"/>
      <c r="O267" s="256"/>
      <c r="P267" s="256"/>
      <c r="Q267" s="256"/>
      <c r="R267" s="256"/>
      <c r="S267" s="256"/>
      <c r="T267" s="257"/>
      <c r="AT267" s="258" t="s">
        <v>180</v>
      </c>
      <c r="AU267" s="258" t="s">
        <v>83</v>
      </c>
      <c r="AV267" s="12" t="s">
        <v>83</v>
      </c>
      <c r="AW267" s="12" t="s">
        <v>182</v>
      </c>
      <c r="AX267" s="12" t="s">
        <v>75</v>
      </c>
      <c r="AY267" s="258" t="s">
        <v>171</v>
      </c>
    </row>
    <row r="268" s="12" customFormat="1">
      <c r="B268" s="247"/>
      <c r="C268" s="248"/>
      <c r="D268" s="249" t="s">
        <v>180</v>
      </c>
      <c r="E268" s="250" t="s">
        <v>22</v>
      </c>
      <c r="F268" s="251" t="s">
        <v>383</v>
      </c>
      <c r="G268" s="248"/>
      <c r="H268" s="252">
        <v>-104.12000000000001</v>
      </c>
      <c r="I268" s="253"/>
      <c r="J268" s="248"/>
      <c r="K268" s="248"/>
      <c r="L268" s="254"/>
      <c r="M268" s="255"/>
      <c r="N268" s="256"/>
      <c r="O268" s="256"/>
      <c r="P268" s="256"/>
      <c r="Q268" s="256"/>
      <c r="R268" s="256"/>
      <c r="S268" s="256"/>
      <c r="T268" s="257"/>
      <c r="AT268" s="258" t="s">
        <v>180</v>
      </c>
      <c r="AU268" s="258" t="s">
        <v>83</v>
      </c>
      <c r="AV268" s="12" t="s">
        <v>83</v>
      </c>
      <c r="AW268" s="12" t="s">
        <v>182</v>
      </c>
      <c r="AX268" s="12" t="s">
        <v>75</v>
      </c>
      <c r="AY268" s="258" t="s">
        <v>171</v>
      </c>
    </row>
    <row r="269" s="11" customFormat="1" ht="29.88" customHeight="1">
      <c r="B269" s="219"/>
      <c r="C269" s="220"/>
      <c r="D269" s="221" t="s">
        <v>74</v>
      </c>
      <c r="E269" s="233" t="s">
        <v>178</v>
      </c>
      <c r="F269" s="233" t="s">
        <v>384</v>
      </c>
      <c r="G269" s="220"/>
      <c r="H269" s="220"/>
      <c r="I269" s="223"/>
      <c r="J269" s="234">
        <f>BK269</f>
        <v>0</v>
      </c>
      <c r="K269" s="220"/>
      <c r="L269" s="225"/>
      <c r="M269" s="226"/>
      <c r="N269" s="227"/>
      <c r="O269" s="227"/>
      <c r="P269" s="228">
        <f>SUM(P270:P291)</f>
        <v>0</v>
      </c>
      <c r="Q269" s="227"/>
      <c r="R269" s="228">
        <f>SUM(R270:R291)</f>
        <v>2.22835991</v>
      </c>
      <c r="S269" s="227"/>
      <c r="T269" s="229">
        <f>SUM(T270:T291)</f>
        <v>0</v>
      </c>
      <c r="AR269" s="230" t="s">
        <v>24</v>
      </c>
      <c r="AT269" s="231" t="s">
        <v>74</v>
      </c>
      <c r="AU269" s="231" t="s">
        <v>24</v>
      </c>
      <c r="AY269" s="230" t="s">
        <v>171</v>
      </c>
      <c r="BK269" s="232">
        <f>SUM(BK270:BK291)</f>
        <v>0</v>
      </c>
    </row>
    <row r="270" s="1" customFormat="1" ht="34.2" customHeight="1">
      <c r="B270" s="46"/>
      <c r="C270" s="235" t="s">
        <v>385</v>
      </c>
      <c r="D270" s="235" t="s">
        <v>173</v>
      </c>
      <c r="E270" s="236" t="s">
        <v>386</v>
      </c>
      <c r="F270" s="237" t="s">
        <v>387</v>
      </c>
      <c r="G270" s="238" t="s">
        <v>176</v>
      </c>
      <c r="H270" s="239">
        <v>0.81000000000000005</v>
      </c>
      <c r="I270" s="240"/>
      <c r="J270" s="241">
        <f>ROUND(I270*H270,2)</f>
        <v>0</v>
      </c>
      <c r="K270" s="237" t="s">
        <v>177</v>
      </c>
      <c r="L270" s="72"/>
      <c r="M270" s="242" t="s">
        <v>22</v>
      </c>
      <c r="N270" s="243" t="s">
        <v>46</v>
      </c>
      <c r="O270" s="47"/>
      <c r="P270" s="244">
        <f>O270*H270</f>
        <v>0</v>
      </c>
      <c r="Q270" s="244">
        <v>2.45343</v>
      </c>
      <c r="R270" s="244">
        <f>Q270*H270</f>
        <v>1.9872783000000001</v>
      </c>
      <c r="S270" s="244">
        <v>0</v>
      </c>
      <c r="T270" s="245">
        <f>S270*H270</f>
        <v>0</v>
      </c>
      <c r="AR270" s="24" t="s">
        <v>178</v>
      </c>
      <c r="AT270" s="24" t="s">
        <v>173</v>
      </c>
      <c r="AU270" s="24" t="s">
        <v>83</v>
      </c>
      <c r="AY270" s="24" t="s">
        <v>171</v>
      </c>
      <c r="BE270" s="246">
        <f>IF(N270="základní",J270,0)</f>
        <v>0</v>
      </c>
      <c r="BF270" s="246">
        <f>IF(N270="snížená",J270,0)</f>
        <v>0</v>
      </c>
      <c r="BG270" s="246">
        <f>IF(N270="zákl. přenesená",J270,0)</f>
        <v>0</v>
      </c>
      <c r="BH270" s="246">
        <f>IF(N270="sníž. přenesená",J270,0)</f>
        <v>0</v>
      </c>
      <c r="BI270" s="246">
        <f>IF(N270="nulová",J270,0)</f>
        <v>0</v>
      </c>
      <c r="BJ270" s="24" t="s">
        <v>24</v>
      </c>
      <c r="BK270" s="246">
        <f>ROUND(I270*H270,2)</f>
        <v>0</v>
      </c>
      <c r="BL270" s="24" t="s">
        <v>178</v>
      </c>
      <c r="BM270" s="24" t="s">
        <v>388</v>
      </c>
    </row>
    <row r="271" s="13" customFormat="1">
      <c r="B271" s="261"/>
      <c r="C271" s="262"/>
      <c r="D271" s="249" t="s">
        <v>180</v>
      </c>
      <c r="E271" s="263" t="s">
        <v>22</v>
      </c>
      <c r="F271" s="264" t="s">
        <v>219</v>
      </c>
      <c r="G271" s="262"/>
      <c r="H271" s="263" t="s">
        <v>22</v>
      </c>
      <c r="I271" s="265"/>
      <c r="J271" s="262"/>
      <c r="K271" s="262"/>
      <c r="L271" s="266"/>
      <c r="M271" s="267"/>
      <c r="N271" s="268"/>
      <c r="O271" s="268"/>
      <c r="P271" s="268"/>
      <c r="Q271" s="268"/>
      <c r="R271" s="268"/>
      <c r="S271" s="268"/>
      <c r="T271" s="269"/>
      <c r="AT271" s="270" t="s">
        <v>180</v>
      </c>
      <c r="AU271" s="270" t="s">
        <v>83</v>
      </c>
      <c r="AV271" s="13" t="s">
        <v>24</v>
      </c>
      <c r="AW271" s="13" t="s">
        <v>182</v>
      </c>
      <c r="AX271" s="13" t="s">
        <v>75</v>
      </c>
      <c r="AY271" s="270" t="s">
        <v>171</v>
      </c>
    </row>
    <row r="272" s="12" customFormat="1">
      <c r="B272" s="247"/>
      <c r="C272" s="248"/>
      <c r="D272" s="249" t="s">
        <v>180</v>
      </c>
      <c r="E272" s="250" t="s">
        <v>22</v>
      </c>
      <c r="F272" s="251" t="s">
        <v>389</v>
      </c>
      <c r="G272" s="248"/>
      <c r="H272" s="252">
        <v>0.81000000000000005</v>
      </c>
      <c r="I272" s="253"/>
      <c r="J272" s="248"/>
      <c r="K272" s="248"/>
      <c r="L272" s="254"/>
      <c r="M272" s="255"/>
      <c r="N272" s="256"/>
      <c r="O272" s="256"/>
      <c r="P272" s="256"/>
      <c r="Q272" s="256"/>
      <c r="R272" s="256"/>
      <c r="S272" s="256"/>
      <c r="T272" s="257"/>
      <c r="AT272" s="258" t="s">
        <v>180</v>
      </c>
      <c r="AU272" s="258" t="s">
        <v>83</v>
      </c>
      <c r="AV272" s="12" t="s">
        <v>83</v>
      </c>
      <c r="AW272" s="12" t="s">
        <v>182</v>
      </c>
      <c r="AX272" s="12" t="s">
        <v>75</v>
      </c>
      <c r="AY272" s="258" t="s">
        <v>171</v>
      </c>
    </row>
    <row r="273" s="1" customFormat="1" ht="22.8" customHeight="1">
      <c r="B273" s="46"/>
      <c r="C273" s="235" t="s">
        <v>390</v>
      </c>
      <c r="D273" s="235" t="s">
        <v>173</v>
      </c>
      <c r="E273" s="236" t="s">
        <v>391</v>
      </c>
      <c r="F273" s="237" t="s">
        <v>392</v>
      </c>
      <c r="G273" s="238" t="s">
        <v>247</v>
      </c>
      <c r="H273" s="239">
        <v>2.7000000000000002</v>
      </c>
      <c r="I273" s="240"/>
      <c r="J273" s="241">
        <f>ROUND(I273*H273,2)</f>
        <v>0</v>
      </c>
      <c r="K273" s="237" t="s">
        <v>177</v>
      </c>
      <c r="L273" s="72"/>
      <c r="M273" s="242" t="s">
        <v>22</v>
      </c>
      <c r="N273" s="243" t="s">
        <v>46</v>
      </c>
      <c r="O273" s="47"/>
      <c r="P273" s="244">
        <f>O273*H273</f>
        <v>0</v>
      </c>
      <c r="Q273" s="244">
        <v>0.0055199999999999997</v>
      </c>
      <c r="R273" s="244">
        <f>Q273*H273</f>
        <v>0.014904000000000001</v>
      </c>
      <c r="S273" s="244">
        <v>0</v>
      </c>
      <c r="T273" s="245">
        <f>S273*H273</f>
        <v>0</v>
      </c>
      <c r="AR273" s="24" t="s">
        <v>178</v>
      </c>
      <c r="AT273" s="24" t="s">
        <v>173</v>
      </c>
      <c r="AU273" s="24" t="s">
        <v>83</v>
      </c>
      <c r="AY273" s="24" t="s">
        <v>171</v>
      </c>
      <c r="BE273" s="246">
        <f>IF(N273="základní",J273,0)</f>
        <v>0</v>
      </c>
      <c r="BF273" s="246">
        <f>IF(N273="snížená",J273,0)</f>
        <v>0</v>
      </c>
      <c r="BG273" s="246">
        <f>IF(N273="zákl. přenesená",J273,0)</f>
        <v>0</v>
      </c>
      <c r="BH273" s="246">
        <f>IF(N273="sníž. přenesená",J273,0)</f>
        <v>0</v>
      </c>
      <c r="BI273" s="246">
        <f>IF(N273="nulová",J273,0)</f>
        <v>0</v>
      </c>
      <c r="BJ273" s="24" t="s">
        <v>24</v>
      </c>
      <c r="BK273" s="246">
        <f>ROUND(I273*H273,2)</f>
        <v>0</v>
      </c>
      <c r="BL273" s="24" t="s">
        <v>178</v>
      </c>
      <c r="BM273" s="24" t="s">
        <v>393</v>
      </c>
    </row>
    <row r="274" s="1" customFormat="1">
      <c r="B274" s="46"/>
      <c r="C274" s="74"/>
      <c r="D274" s="249" t="s">
        <v>201</v>
      </c>
      <c r="E274" s="74"/>
      <c r="F274" s="259" t="s">
        <v>394</v>
      </c>
      <c r="G274" s="74"/>
      <c r="H274" s="74"/>
      <c r="I274" s="203"/>
      <c r="J274" s="74"/>
      <c r="K274" s="74"/>
      <c r="L274" s="72"/>
      <c r="M274" s="260"/>
      <c r="N274" s="47"/>
      <c r="O274" s="47"/>
      <c r="P274" s="47"/>
      <c r="Q274" s="47"/>
      <c r="R274" s="47"/>
      <c r="S274" s="47"/>
      <c r="T274" s="95"/>
      <c r="AT274" s="24" t="s">
        <v>201</v>
      </c>
      <c r="AU274" s="24" t="s">
        <v>83</v>
      </c>
    </row>
    <row r="275" s="13" customFormat="1">
      <c r="B275" s="261"/>
      <c r="C275" s="262"/>
      <c r="D275" s="249" t="s">
        <v>180</v>
      </c>
      <c r="E275" s="263" t="s">
        <v>22</v>
      </c>
      <c r="F275" s="264" t="s">
        <v>219</v>
      </c>
      <c r="G275" s="262"/>
      <c r="H275" s="263" t="s">
        <v>22</v>
      </c>
      <c r="I275" s="265"/>
      <c r="J275" s="262"/>
      <c r="K275" s="262"/>
      <c r="L275" s="266"/>
      <c r="M275" s="267"/>
      <c r="N275" s="268"/>
      <c r="O275" s="268"/>
      <c r="P275" s="268"/>
      <c r="Q275" s="268"/>
      <c r="R275" s="268"/>
      <c r="S275" s="268"/>
      <c r="T275" s="269"/>
      <c r="AT275" s="270" t="s">
        <v>180</v>
      </c>
      <c r="AU275" s="270" t="s">
        <v>83</v>
      </c>
      <c r="AV275" s="13" t="s">
        <v>24</v>
      </c>
      <c r="AW275" s="13" t="s">
        <v>182</v>
      </c>
      <c r="AX275" s="13" t="s">
        <v>75</v>
      </c>
      <c r="AY275" s="270" t="s">
        <v>171</v>
      </c>
    </row>
    <row r="276" s="12" customFormat="1">
      <c r="B276" s="247"/>
      <c r="C276" s="248"/>
      <c r="D276" s="249" t="s">
        <v>180</v>
      </c>
      <c r="E276" s="250" t="s">
        <v>22</v>
      </c>
      <c r="F276" s="251" t="s">
        <v>395</v>
      </c>
      <c r="G276" s="248"/>
      <c r="H276" s="252">
        <v>2.7000000000000002</v>
      </c>
      <c r="I276" s="253"/>
      <c r="J276" s="248"/>
      <c r="K276" s="248"/>
      <c r="L276" s="254"/>
      <c r="M276" s="255"/>
      <c r="N276" s="256"/>
      <c r="O276" s="256"/>
      <c r="P276" s="256"/>
      <c r="Q276" s="256"/>
      <c r="R276" s="256"/>
      <c r="S276" s="256"/>
      <c r="T276" s="257"/>
      <c r="AT276" s="258" t="s">
        <v>180</v>
      </c>
      <c r="AU276" s="258" t="s">
        <v>83</v>
      </c>
      <c r="AV276" s="12" t="s">
        <v>83</v>
      </c>
      <c r="AW276" s="12" t="s">
        <v>182</v>
      </c>
      <c r="AX276" s="12" t="s">
        <v>75</v>
      </c>
      <c r="AY276" s="258" t="s">
        <v>171</v>
      </c>
    </row>
    <row r="277" s="1" customFormat="1" ht="22.8" customHeight="1">
      <c r="B277" s="46"/>
      <c r="C277" s="235" t="s">
        <v>396</v>
      </c>
      <c r="D277" s="235" t="s">
        <v>173</v>
      </c>
      <c r="E277" s="236" t="s">
        <v>397</v>
      </c>
      <c r="F277" s="237" t="s">
        <v>398</v>
      </c>
      <c r="G277" s="238" t="s">
        <v>247</v>
      </c>
      <c r="H277" s="239">
        <v>2.7000000000000002</v>
      </c>
      <c r="I277" s="240"/>
      <c r="J277" s="241">
        <f>ROUND(I277*H277,2)</f>
        <v>0</v>
      </c>
      <c r="K277" s="237" t="s">
        <v>177</v>
      </c>
      <c r="L277" s="72"/>
      <c r="M277" s="242" t="s">
        <v>22</v>
      </c>
      <c r="N277" s="243" t="s">
        <v>46</v>
      </c>
      <c r="O277" s="47"/>
      <c r="P277" s="244">
        <f>O277*H277</f>
        <v>0</v>
      </c>
      <c r="Q277" s="244">
        <v>0</v>
      </c>
      <c r="R277" s="244">
        <f>Q277*H277</f>
        <v>0</v>
      </c>
      <c r="S277" s="244">
        <v>0</v>
      </c>
      <c r="T277" s="245">
        <f>S277*H277</f>
        <v>0</v>
      </c>
      <c r="AR277" s="24" t="s">
        <v>178</v>
      </c>
      <c r="AT277" s="24" t="s">
        <v>173</v>
      </c>
      <c r="AU277" s="24" t="s">
        <v>83</v>
      </c>
      <c r="AY277" s="24" t="s">
        <v>171</v>
      </c>
      <c r="BE277" s="246">
        <f>IF(N277="základní",J277,0)</f>
        <v>0</v>
      </c>
      <c r="BF277" s="246">
        <f>IF(N277="snížená",J277,0)</f>
        <v>0</v>
      </c>
      <c r="BG277" s="246">
        <f>IF(N277="zákl. přenesená",J277,0)</f>
        <v>0</v>
      </c>
      <c r="BH277" s="246">
        <f>IF(N277="sníž. přenesená",J277,0)</f>
        <v>0</v>
      </c>
      <c r="BI277" s="246">
        <f>IF(N277="nulová",J277,0)</f>
        <v>0</v>
      </c>
      <c r="BJ277" s="24" t="s">
        <v>24</v>
      </c>
      <c r="BK277" s="246">
        <f>ROUND(I277*H277,2)</f>
        <v>0</v>
      </c>
      <c r="BL277" s="24" t="s">
        <v>178</v>
      </c>
      <c r="BM277" s="24" t="s">
        <v>399</v>
      </c>
    </row>
    <row r="278" s="1" customFormat="1">
      <c r="B278" s="46"/>
      <c r="C278" s="74"/>
      <c r="D278" s="249" t="s">
        <v>201</v>
      </c>
      <c r="E278" s="74"/>
      <c r="F278" s="259" t="s">
        <v>394</v>
      </c>
      <c r="G278" s="74"/>
      <c r="H278" s="74"/>
      <c r="I278" s="203"/>
      <c r="J278" s="74"/>
      <c r="K278" s="74"/>
      <c r="L278" s="72"/>
      <c r="M278" s="260"/>
      <c r="N278" s="47"/>
      <c r="O278" s="47"/>
      <c r="P278" s="47"/>
      <c r="Q278" s="47"/>
      <c r="R278" s="47"/>
      <c r="S278" s="47"/>
      <c r="T278" s="95"/>
      <c r="AT278" s="24" t="s">
        <v>201</v>
      </c>
      <c r="AU278" s="24" t="s">
        <v>83</v>
      </c>
    </row>
    <row r="279" s="1" customFormat="1" ht="22.8" customHeight="1">
      <c r="B279" s="46"/>
      <c r="C279" s="235" t="s">
        <v>400</v>
      </c>
      <c r="D279" s="235" t="s">
        <v>173</v>
      </c>
      <c r="E279" s="236" t="s">
        <v>401</v>
      </c>
      <c r="F279" s="237" t="s">
        <v>402</v>
      </c>
      <c r="G279" s="238" t="s">
        <v>247</v>
      </c>
      <c r="H279" s="239">
        <v>2.7000000000000002</v>
      </c>
      <c r="I279" s="240"/>
      <c r="J279" s="241">
        <f>ROUND(I279*H279,2)</f>
        <v>0</v>
      </c>
      <c r="K279" s="237" t="s">
        <v>177</v>
      </c>
      <c r="L279" s="72"/>
      <c r="M279" s="242" t="s">
        <v>22</v>
      </c>
      <c r="N279" s="243" t="s">
        <v>46</v>
      </c>
      <c r="O279" s="47"/>
      <c r="P279" s="244">
        <f>O279*H279</f>
        <v>0</v>
      </c>
      <c r="Q279" s="244">
        <v>0.001</v>
      </c>
      <c r="R279" s="244">
        <f>Q279*H279</f>
        <v>0.0027000000000000001</v>
      </c>
      <c r="S279" s="244">
        <v>0</v>
      </c>
      <c r="T279" s="245">
        <f>S279*H279</f>
        <v>0</v>
      </c>
      <c r="AR279" s="24" t="s">
        <v>178</v>
      </c>
      <c r="AT279" s="24" t="s">
        <v>173</v>
      </c>
      <c r="AU279" s="24" t="s">
        <v>83</v>
      </c>
      <c r="AY279" s="24" t="s">
        <v>171</v>
      </c>
      <c r="BE279" s="246">
        <f>IF(N279="základní",J279,0)</f>
        <v>0</v>
      </c>
      <c r="BF279" s="246">
        <f>IF(N279="snížená",J279,0)</f>
        <v>0</v>
      </c>
      <c r="BG279" s="246">
        <f>IF(N279="zákl. přenesená",J279,0)</f>
        <v>0</v>
      </c>
      <c r="BH279" s="246">
        <f>IF(N279="sníž. přenesená",J279,0)</f>
        <v>0</v>
      </c>
      <c r="BI279" s="246">
        <f>IF(N279="nulová",J279,0)</f>
        <v>0</v>
      </c>
      <c r="BJ279" s="24" t="s">
        <v>24</v>
      </c>
      <c r="BK279" s="246">
        <f>ROUND(I279*H279,2)</f>
        <v>0</v>
      </c>
      <c r="BL279" s="24" t="s">
        <v>178</v>
      </c>
      <c r="BM279" s="24" t="s">
        <v>403</v>
      </c>
    </row>
    <row r="280" s="1" customFormat="1">
      <c r="B280" s="46"/>
      <c r="C280" s="74"/>
      <c r="D280" s="249" t="s">
        <v>201</v>
      </c>
      <c r="E280" s="74"/>
      <c r="F280" s="259" t="s">
        <v>404</v>
      </c>
      <c r="G280" s="74"/>
      <c r="H280" s="74"/>
      <c r="I280" s="203"/>
      <c r="J280" s="74"/>
      <c r="K280" s="74"/>
      <c r="L280" s="72"/>
      <c r="M280" s="260"/>
      <c r="N280" s="47"/>
      <c r="O280" s="47"/>
      <c r="P280" s="47"/>
      <c r="Q280" s="47"/>
      <c r="R280" s="47"/>
      <c r="S280" s="47"/>
      <c r="T280" s="95"/>
      <c r="AT280" s="24" t="s">
        <v>201</v>
      </c>
      <c r="AU280" s="24" t="s">
        <v>83</v>
      </c>
    </row>
    <row r="281" s="1" customFormat="1" ht="34.2" customHeight="1">
      <c r="B281" s="46"/>
      <c r="C281" s="235" t="s">
        <v>405</v>
      </c>
      <c r="D281" s="235" t="s">
        <v>173</v>
      </c>
      <c r="E281" s="236" t="s">
        <v>406</v>
      </c>
      <c r="F281" s="237" t="s">
        <v>407</v>
      </c>
      <c r="G281" s="238" t="s">
        <v>247</v>
      </c>
      <c r="H281" s="239">
        <v>2.7000000000000002</v>
      </c>
      <c r="I281" s="240"/>
      <c r="J281" s="241">
        <f>ROUND(I281*H281,2)</f>
        <v>0</v>
      </c>
      <c r="K281" s="237" t="s">
        <v>177</v>
      </c>
      <c r="L281" s="72"/>
      <c r="M281" s="242" t="s">
        <v>22</v>
      </c>
      <c r="N281" s="243" t="s">
        <v>46</v>
      </c>
      <c r="O281" s="47"/>
      <c r="P281" s="244">
        <f>O281*H281</f>
        <v>0</v>
      </c>
      <c r="Q281" s="244">
        <v>0</v>
      </c>
      <c r="R281" s="244">
        <f>Q281*H281</f>
        <v>0</v>
      </c>
      <c r="S281" s="244">
        <v>0</v>
      </c>
      <c r="T281" s="245">
        <f>S281*H281</f>
        <v>0</v>
      </c>
      <c r="AR281" s="24" t="s">
        <v>178</v>
      </c>
      <c r="AT281" s="24" t="s">
        <v>173</v>
      </c>
      <c r="AU281" s="24" t="s">
        <v>83</v>
      </c>
      <c r="AY281" s="24" t="s">
        <v>171</v>
      </c>
      <c r="BE281" s="246">
        <f>IF(N281="základní",J281,0)</f>
        <v>0</v>
      </c>
      <c r="BF281" s="246">
        <f>IF(N281="snížená",J281,0)</f>
        <v>0</v>
      </c>
      <c r="BG281" s="246">
        <f>IF(N281="zákl. přenesená",J281,0)</f>
        <v>0</v>
      </c>
      <c r="BH281" s="246">
        <f>IF(N281="sníž. přenesená",J281,0)</f>
        <v>0</v>
      </c>
      <c r="BI281" s="246">
        <f>IF(N281="nulová",J281,0)</f>
        <v>0</v>
      </c>
      <c r="BJ281" s="24" t="s">
        <v>24</v>
      </c>
      <c r="BK281" s="246">
        <f>ROUND(I281*H281,2)</f>
        <v>0</v>
      </c>
      <c r="BL281" s="24" t="s">
        <v>178</v>
      </c>
      <c r="BM281" s="24" t="s">
        <v>408</v>
      </c>
    </row>
    <row r="282" s="1" customFormat="1">
      <c r="B282" s="46"/>
      <c r="C282" s="74"/>
      <c r="D282" s="249" t="s">
        <v>201</v>
      </c>
      <c r="E282" s="74"/>
      <c r="F282" s="259" t="s">
        <v>404</v>
      </c>
      <c r="G282" s="74"/>
      <c r="H282" s="74"/>
      <c r="I282" s="203"/>
      <c r="J282" s="74"/>
      <c r="K282" s="74"/>
      <c r="L282" s="72"/>
      <c r="M282" s="260"/>
      <c r="N282" s="47"/>
      <c r="O282" s="47"/>
      <c r="P282" s="47"/>
      <c r="Q282" s="47"/>
      <c r="R282" s="47"/>
      <c r="S282" s="47"/>
      <c r="T282" s="95"/>
      <c r="AT282" s="24" t="s">
        <v>201</v>
      </c>
      <c r="AU282" s="24" t="s">
        <v>83</v>
      </c>
    </row>
    <row r="283" s="1" customFormat="1" ht="57" customHeight="1">
      <c r="B283" s="46"/>
      <c r="C283" s="235" t="s">
        <v>409</v>
      </c>
      <c r="D283" s="235" t="s">
        <v>173</v>
      </c>
      <c r="E283" s="236" t="s">
        <v>410</v>
      </c>
      <c r="F283" s="237" t="s">
        <v>411</v>
      </c>
      <c r="G283" s="238" t="s">
        <v>193</v>
      </c>
      <c r="H283" s="239">
        <v>0.086999999999999994</v>
      </c>
      <c r="I283" s="240"/>
      <c r="J283" s="241">
        <f>ROUND(I283*H283,2)</f>
        <v>0</v>
      </c>
      <c r="K283" s="237" t="s">
        <v>177</v>
      </c>
      <c r="L283" s="72"/>
      <c r="M283" s="242" t="s">
        <v>22</v>
      </c>
      <c r="N283" s="243" t="s">
        <v>46</v>
      </c>
      <c r="O283" s="47"/>
      <c r="P283" s="244">
        <f>O283*H283</f>
        <v>0</v>
      </c>
      <c r="Q283" s="244">
        <v>1.06277</v>
      </c>
      <c r="R283" s="244">
        <f>Q283*H283</f>
        <v>0.092460989999999993</v>
      </c>
      <c r="S283" s="244">
        <v>0</v>
      </c>
      <c r="T283" s="245">
        <f>S283*H283</f>
        <v>0</v>
      </c>
      <c r="AR283" s="24" t="s">
        <v>178</v>
      </c>
      <c r="AT283" s="24" t="s">
        <v>173</v>
      </c>
      <c r="AU283" s="24" t="s">
        <v>83</v>
      </c>
      <c r="AY283" s="24" t="s">
        <v>171</v>
      </c>
      <c r="BE283" s="246">
        <f>IF(N283="základní",J283,0)</f>
        <v>0</v>
      </c>
      <c r="BF283" s="246">
        <f>IF(N283="snížená",J283,0)</f>
        <v>0</v>
      </c>
      <c r="BG283" s="246">
        <f>IF(N283="zákl. přenesená",J283,0)</f>
        <v>0</v>
      </c>
      <c r="BH283" s="246">
        <f>IF(N283="sníž. přenesená",J283,0)</f>
        <v>0</v>
      </c>
      <c r="BI283" s="246">
        <f>IF(N283="nulová",J283,0)</f>
        <v>0</v>
      </c>
      <c r="BJ283" s="24" t="s">
        <v>24</v>
      </c>
      <c r="BK283" s="246">
        <f>ROUND(I283*H283,2)</f>
        <v>0</v>
      </c>
      <c r="BL283" s="24" t="s">
        <v>178</v>
      </c>
      <c r="BM283" s="24" t="s">
        <v>412</v>
      </c>
    </row>
    <row r="284" s="13" customFormat="1">
      <c r="B284" s="261"/>
      <c r="C284" s="262"/>
      <c r="D284" s="249" t="s">
        <v>180</v>
      </c>
      <c r="E284" s="263" t="s">
        <v>22</v>
      </c>
      <c r="F284" s="264" t="s">
        <v>413</v>
      </c>
      <c r="G284" s="262"/>
      <c r="H284" s="263" t="s">
        <v>22</v>
      </c>
      <c r="I284" s="265"/>
      <c r="J284" s="262"/>
      <c r="K284" s="262"/>
      <c r="L284" s="266"/>
      <c r="M284" s="267"/>
      <c r="N284" s="268"/>
      <c r="O284" s="268"/>
      <c r="P284" s="268"/>
      <c r="Q284" s="268"/>
      <c r="R284" s="268"/>
      <c r="S284" s="268"/>
      <c r="T284" s="269"/>
      <c r="AT284" s="270" t="s">
        <v>180</v>
      </c>
      <c r="AU284" s="270" t="s">
        <v>83</v>
      </c>
      <c r="AV284" s="13" t="s">
        <v>24</v>
      </c>
      <c r="AW284" s="13" t="s">
        <v>182</v>
      </c>
      <c r="AX284" s="13" t="s">
        <v>75</v>
      </c>
      <c r="AY284" s="270" t="s">
        <v>171</v>
      </c>
    </row>
    <row r="285" s="12" customFormat="1">
      <c r="B285" s="247"/>
      <c r="C285" s="248"/>
      <c r="D285" s="249" t="s">
        <v>180</v>
      </c>
      <c r="E285" s="250" t="s">
        <v>22</v>
      </c>
      <c r="F285" s="251" t="s">
        <v>414</v>
      </c>
      <c r="G285" s="248"/>
      <c r="H285" s="252">
        <v>0.086626800000000004</v>
      </c>
      <c r="I285" s="253"/>
      <c r="J285" s="248"/>
      <c r="K285" s="248"/>
      <c r="L285" s="254"/>
      <c r="M285" s="255"/>
      <c r="N285" s="256"/>
      <c r="O285" s="256"/>
      <c r="P285" s="256"/>
      <c r="Q285" s="256"/>
      <c r="R285" s="256"/>
      <c r="S285" s="256"/>
      <c r="T285" s="257"/>
      <c r="AT285" s="258" t="s">
        <v>180</v>
      </c>
      <c r="AU285" s="258" t="s">
        <v>83</v>
      </c>
      <c r="AV285" s="12" t="s">
        <v>83</v>
      </c>
      <c r="AW285" s="12" t="s">
        <v>182</v>
      </c>
      <c r="AX285" s="12" t="s">
        <v>75</v>
      </c>
      <c r="AY285" s="258" t="s">
        <v>171</v>
      </c>
    </row>
    <row r="286" s="1" customFormat="1" ht="34.2" customHeight="1">
      <c r="B286" s="46"/>
      <c r="C286" s="235" t="s">
        <v>415</v>
      </c>
      <c r="D286" s="235" t="s">
        <v>173</v>
      </c>
      <c r="E286" s="236" t="s">
        <v>416</v>
      </c>
      <c r="F286" s="237" t="s">
        <v>417</v>
      </c>
      <c r="G286" s="238" t="s">
        <v>193</v>
      </c>
      <c r="H286" s="239">
        <v>0.11799999999999999</v>
      </c>
      <c r="I286" s="240"/>
      <c r="J286" s="241">
        <f>ROUND(I286*H286,2)</f>
        <v>0</v>
      </c>
      <c r="K286" s="237" t="s">
        <v>177</v>
      </c>
      <c r="L286" s="72"/>
      <c r="M286" s="242" t="s">
        <v>22</v>
      </c>
      <c r="N286" s="243" t="s">
        <v>46</v>
      </c>
      <c r="O286" s="47"/>
      <c r="P286" s="244">
        <f>O286*H286</f>
        <v>0</v>
      </c>
      <c r="Q286" s="244">
        <v>0.017090000000000001</v>
      </c>
      <c r="R286" s="244">
        <f>Q286*H286</f>
        <v>0.0020166200000000002</v>
      </c>
      <c r="S286" s="244">
        <v>0</v>
      </c>
      <c r="T286" s="245">
        <f>S286*H286</f>
        <v>0</v>
      </c>
      <c r="AR286" s="24" t="s">
        <v>178</v>
      </c>
      <c r="AT286" s="24" t="s">
        <v>173</v>
      </c>
      <c r="AU286" s="24" t="s">
        <v>83</v>
      </c>
      <c r="AY286" s="24" t="s">
        <v>171</v>
      </c>
      <c r="BE286" s="246">
        <f>IF(N286="základní",J286,0)</f>
        <v>0</v>
      </c>
      <c r="BF286" s="246">
        <f>IF(N286="snížená",J286,0)</f>
        <v>0</v>
      </c>
      <c r="BG286" s="246">
        <f>IF(N286="zákl. přenesená",J286,0)</f>
        <v>0</v>
      </c>
      <c r="BH286" s="246">
        <f>IF(N286="sníž. přenesená",J286,0)</f>
        <v>0</v>
      </c>
      <c r="BI286" s="246">
        <f>IF(N286="nulová",J286,0)</f>
        <v>0</v>
      </c>
      <c r="BJ286" s="24" t="s">
        <v>24</v>
      </c>
      <c r="BK286" s="246">
        <f>ROUND(I286*H286,2)</f>
        <v>0</v>
      </c>
      <c r="BL286" s="24" t="s">
        <v>178</v>
      </c>
      <c r="BM286" s="24" t="s">
        <v>418</v>
      </c>
    </row>
    <row r="287" s="13" customFormat="1">
      <c r="B287" s="261"/>
      <c r="C287" s="262"/>
      <c r="D287" s="249" t="s">
        <v>180</v>
      </c>
      <c r="E287" s="263" t="s">
        <v>22</v>
      </c>
      <c r="F287" s="264" t="s">
        <v>419</v>
      </c>
      <c r="G287" s="262"/>
      <c r="H287" s="263" t="s">
        <v>22</v>
      </c>
      <c r="I287" s="265"/>
      <c r="J287" s="262"/>
      <c r="K287" s="262"/>
      <c r="L287" s="266"/>
      <c r="M287" s="267"/>
      <c r="N287" s="268"/>
      <c r="O287" s="268"/>
      <c r="P287" s="268"/>
      <c r="Q287" s="268"/>
      <c r="R287" s="268"/>
      <c r="S287" s="268"/>
      <c r="T287" s="269"/>
      <c r="AT287" s="270" t="s">
        <v>180</v>
      </c>
      <c r="AU287" s="270" t="s">
        <v>83</v>
      </c>
      <c r="AV287" s="13" t="s">
        <v>24</v>
      </c>
      <c r="AW287" s="13" t="s">
        <v>182</v>
      </c>
      <c r="AX287" s="13" t="s">
        <v>75</v>
      </c>
      <c r="AY287" s="270" t="s">
        <v>171</v>
      </c>
    </row>
    <row r="288" s="12" customFormat="1">
      <c r="B288" s="247"/>
      <c r="C288" s="248"/>
      <c r="D288" s="249" t="s">
        <v>180</v>
      </c>
      <c r="E288" s="250" t="s">
        <v>22</v>
      </c>
      <c r="F288" s="251" t="s">
        <v>420</v>
      </c>
      <c r="G288" s="248"/>
      <c r="H288" s="252">
        <v>0.11814</v>
      </c>
      <c r="I288" s="253"/>
      <c r="J288" s="248"/>
      <c r="K288" s="248"/>
      <c r="L288" s="254"/>
      <c r="M288" s="255"/>
      <c r="N288" s="256"/>
      <c r="O288" s="256"/>
      <c r="P288" s="256"/>
      <c r="Q288" s="256"/>
      <c r="R288" s="256"/>
      <c r="S288" s="256"/>
      <c r="T288" s="257"/>
      <c r="AT288" s="258" t="s">
        <v>180</v>
      </c>
      <c r="AU288" s="258" t="s">
        <v>83</v>
      </c>
      <c r="AV288" s="12" t="s">
        <v>83</v>
      </c>
      <c r="AW288" s="12" t="s">
        <v>182</v>
      </c>
      <c r="AX288" s="12" t="s">
        <v>75</v>
      </c>
      <c r="AY288" s="258" t="s">
        <v>171</v>
      </c>
    </row>
    <row r="289" s="1" customFormat="1" ht="14.4" customHeight="1">
      <c r="B289" s="46"/>
      <c r="C289" s="271" t="s">
        <v>421</v>
      </c>
      <c r="D289" s="271" t="s">
        <v>422</v>
      </c>
      <c r="E289" s="272" t="s">
        <v>423</v>
      </c>
      <c r="F289" s="273" t="s">
        <v>424</v>
      </c>
      <c r="G289" s="274" t="s">
        <v>193</v>
      </c>
      <c r="H289" s="275">
        <v>0.129</v>
      </c>
      <c r="I289" s="276"/>
      <c r="J289" s="277">
        <f>ROUND(I289*H289,2)</f>
        <v>0</v>
      </c>
      <c r="K289" s="273" t="s">
        <v>177</v>
      </c>
      <c r="L289" s="278"/>
      <c r="M289" s="279" t="s">
        <v>22</v>
      </c>
      <c r="N289" s="280" t="s">
        <v>46</v>
      </c>
      <c r="O289" s="47"/>
      <c r="P289" s="244">
        <f>O289*H289</f>
        <v>0</v>
      </c>
      <c r="Q289" s="244">
        <v>1</v>
      </c>
      <c r="R289" s="244">
        <f>Q289*H289</f>
        <v>0.129</v>
      </c>
      <c r="S289" s="244">
        <v>0</v>
      </c>
      <c r="T289" s="245">
        <f>S289*H289</f>
        <v>0</v>
      </c>
      <c r="AR289" s="24" t="s">
        <v>221</v>
      </c>
      <c r="AT289" s="24" t="s">
        <v>422</v>
      </c>
      <c r="AU289" s="24" t="s">
        <v>83</v>
      </c>
      <c r="AY289" s="24" t="s">
        <v>171</v>
      </c>
      <c r="BE289" s="246">
        <f>IF(N289="základní",J289,0)</f>
        <v>0</v>
      </c>
      <c r="BF289" s="246">
        <f>IF(N289="snížená",J289,0)</f>
        <v>0</v>
      </c>
      <c r="BG289" s="246">
        <f>IF(N289="zákl. přenesená",J289,0)</f>
        <v>0</v>
      </c>
      <c r="BH289" s="246">
        <f>IF(N289="sníž. přenesená",J289,0)</f>
        <v>0</v>
      </c>
      <c r="BI289" s="246">
        <f>IF(N289="nulová",J289,0)</f>
        <v>0</v>
      </c>
      <c r="BJ289" s="24" t="s">
        <v>24</v>
      </c>
      <c r="BK289" s="246">
        <f>ROUND(I289*H289,2)</f>
        <v>0</v>
      </c>
      <c r="BL289" s="24" t="s">
        <v>178</v>
      </c>
      <c r="BM289" s="24" t="s">
        <v>425</v>
      </c>
    </row>
    <row r="290" s="13" customFormat="1">
      <c r="B290" s="261"/>
      <c r="C290" s="262"/>
      <c r="D290" s="249" t="s">
        <v>180</v>
      </c>
      <c r="E290" s="263" t="s">
        <v>22</v>
      </c>
      <c r="F290" s="264" t="s">
        <v>419</v>
      </c>
      <c r="G290" s="262"/>
      <c r="H290" s="263" t="s">
        <v>22</v>
      </c>
      <c r="I290" s="265"/>
      <c r="J290" s="262"/>
      <c r="K290" s="262"/>
      <c r="L290" s="266"/>
      <c r="M290" s="267"/>
      <c r="N290" s="268"/>
      <c r="O290" s="268"/>
      <c r="P290" s="268"/>
      <c r="Q290" s="268"/>
      <c r="R290" s="268"/>
      <c r="S290" s="268"/>
      <c r="T290" s="269"/>
      <c r="AT290" s="270" t="s">
        <v>180</v>
      </c>
      <c r="AU290" s="270" t="s">
        <v>83</v>
      </c>
      <c r="AV290" s="13" t="s">
        <v>24</v>
      </c>
      <c r="AW290" s="13" t="s">
        <v>182</v>
      </c>
      <c r="AX290" s="13" t="s">
        <v>75</v>
      </c>
      <c r="AY290" s="270" t="s">
        <v>171</v>
      </c>
    </row>
    <row r="291" s="12" customFormat="1">
      <c r="B291" s="247"/>
      <c r="C291" s="248"/>
      <c r="D291" s="249" t="s">
        <v>180</v>
      </c>
      <c r="E291" s="250" t="s">
        <v>22</v>
      </c>
      <c r="F291" s="251" t="s">
        <v>426</v>
      </c>
      <c r="G291" s="248"/>
      <c r="H291" s="252">
        <v>0.12877259999999999</v>
      </c>
      <c r="I291" s="253"/>
      <c r="J291" s="248"/>
      <c r="K291" s="248"/>
      <c r="L291" s="254"/>
      <c r="M291" s="255"/>
      <c r="N291" s="256"/>
      <c r="O291" s="256"/>
      <c r="P291" s="256"/>
      <c r="Q291" s="256"/>
      <c r="R291" s="256"/>
      <c r="S291" s="256"/>
      <c r="T291" s="257"/>
      <c r="AT291" s="258" t="s">
        <v>180</v>
      </c>
      <c r="AU291" s="258" t="s">
        <v>83</v>
      </c>
      <c r="AV291" s="12" t="s">
        <v>83</v>
      </c>
      <c r="AW291" s="12" t="s">
        <v>182</v>
      </c>
      <c r="AX291" s="12" t="s">
        <v>75</v>
      </c>
      <c r="AY291" s="258" t="s">
        <v>171</v>
      </c>
    </row>
    <row r="292" s="11" customFormat="1" ht="29.88" customHeight="1">
      <c r="B292" s="219"/>
      <c r="C292" s="220"/>
      <c r="D292" s="221" t="s">
        <v>74</v>
      </c>
      <c r="E292" s="233" t="s">
        <v>204</v>
      </c>
      <c r="F292" s="233" t="s">
        <v>427</v>
      </c>
      <c r="G292" s="220"/>
      <c r="H292" s="220"/>
      <c r="I292" s="223"/>
      <c r="J292" s="234">
        <f>BK292</f>
        <v>0</v>
      </c>
      <c r="K292" s="220"/>
      <c r="L292" s="225"/>
      <c r="M292" s="226"/>
      <c r="N292" s="227"/>
      <c r="O292" s="227"/>
      <c r="P292" s="228">
        <f>P293+P445+P506</f>
        <v>0</v>
      </c>
      <c r="Q292" s="227"/>
      <c r="R292" s="228">
        <f>R293+R445+R506</f>
        <v>65.573092490000008</v>
      </c>
      <c r="S292" s="227"/>
      <c r="T292" s="229">
        <f>T293+T445+T506</f>
        <v>0</v>
      </c>
      <c r="AR292" s="230" t="s">
        <v>24</v>
      </c>
      <c r="AT292" s="231" t="s">
        <v>74</v>
      </c>
      <c r="AU292" s="231" t="s">
        <v>24</v>
      </c>
      <c r="AY292" s="230" t="s">
        <v>171</v>
      </c>
      <c r="BK292" s="232">
        <f>BK293+BK445+BK506</f>
        <v>0</v>
      </c>
    </row>
    <row r="293" s="11" customFormat="1" ht="14.88" customHeight="1">
      <c r="B293" s="219"/>
      <c r="C293" s="220"/>
      <c r="D293" s="221" t="s">
        <v>74</v>
      </c>
      <c r="E293" s="233" t="s">
        <v>428</v>
      </c>
      <c r="F293" s="233" t="s">
        <v>429</v>
      </c>
      <c r="G293" s="220"/>
      <c r="H293" s="220"/>
      <c r="I293" s="223"/>
      <c r="J293" s="234">
        <f>BK293</f>
        <v>0</v>
      </c>
      <c r="K293" s="220"/>
      <c r="L293" s="225"/>
      <c r="M293" s="226"/>
      <c r="N293" s="227"/>
      <c r="O293" s="227"/>
      <c r="P293" s="228">
        <f>SUM(P294:P444)</f>
        <v>0</v>
      </c>
      <c r="Q293" s="227"/>
      <c r="R293" s="228">
        <f>SUM(R294:R444)</f>
        <v>10.786818289999999</v>
      </c>
      <c r="S293" s="227"/>
      <c r="T293" s="229">
        <f>SUM(T294:T444)</f>
        <v>0</v>
      </c>
      <c r="AR293" s="230" t="s">
        <v>24</v>
      </c>
      <c r="AT293" s="231" t="s">
        <v>74</v>
      </c>
      <c r="AU293" s="231" t="s">
        <v>83</v>
      </c>
      <c r="AY293" s="230" t="s">
        <v>171</v>
      </c>
      <c r="BK293" s="232">
        <f>SUM(BK294:BK444)</f>
        <v>0</v>
      </c>
    </row>
    <row r="294" s="1" customFormat="1" ht="22.8" customHeight="1">
      <c r="B294" s="46"/>
      <c r="C294" s="235" t="s">
        <v>430</v>
      </c>
      <c r="D294" s="235" t="s">
        <v>173</v>
      </c>
      <c r="E294" s="236" t="s">
        <v>431</v>
      </c>
      <c r="F294" s="237" t="s">
        <v>432</v>
      </c>
      <c r="G294" s="238" t="s">
        <v>344</v>
      </c>
      <c r="H294" s="239">
        <v>647.86000000000001</v>
      </c>
      <c r="I294" s="240"/>
      <c r="J294" s="241">
        <f>ROUND(I294*H294,2)</f>
        <v>0</v>
      </c>
      <c r="K294" s="237" t="s">
        <v>177</v>
      </c>
      <c r="L294" s="72"/>
      <c r="M294" s="242" t="s">
        <v>22</v>
      </c>
      <c r="N294" s="243" t="s">
        <v>46</v>
      </c>
      <c r="O294" s="47"/>
      <c r="P294" s="244">
        <f>O294*H294</f>
        <v>0</v>
      </c>
      <c r="Q294" s="244">
        <v>0.0015</v>
      </c>
      <c r="R294" s="244">
        <f>Q294*H294</f>
        <v>0.97179000000000004</v>
      </c>
      <c r="S294" s="244">
        <v>0</v>
      </c>
      <c r="T294" s="245">
        <f>S294*H294</f>
        <v>0</v>
      </c>
      <c r="AR294" s="24" t="s">
        <v>178</v>
      </c>
      <c r="AT294" s="24" t="s">
        <v>173</v>
      </c>
      <c r="AU294" s="24" t="s">
        <v>187</v>
      </c>
      <c r="AY294" s="24" t="s">
        <v>171</v>
      </c>
      <c r="BE294" s="246">
        <f>IF(N294="základní",J294,0)</f>
        <v>0</v>
      </c>
      <c r="BF294" s="246">
        <f>IF(N294="snížená",J294,0)</f>
        <v>0</v>
      </c>
      <c r="BG294" s="246">
        <f>IF(N294="zákl. přenesená",J294,0)</f>
        <v>0</v>
      </c>
      <c r="BH294" s="246">
        <f>IF(N294="sníž. přenesená",J294,0)</f>
        <v>0</v>
      </c>
      <c r="BI294" s="246">
        <f>IF(N294="nulová",J294,0)</f>
        <v>0</v>
      </c>
      <c r="BJ294" s="24" t="s">
        <v>24</v>
      </c>
      <c r="BK294" s="246">
        <f>ROUND(I294*H294,2)</f>
        <v>0</v>
      </c>
      <c r="BL294" s="24" t="s">
        <v>178</v>
      </c>
      <c r="BM294" s="24" t="s">
        <v>433</v>
      </c>
    </row>
    <row r="295" s="1" customFormat="1">
      <c r="B295" s="46"/>
      <c r="C295" s="74"/>
      <c r="D295" s="249" t="s">
        <v>201</v>
      </c>
      <c r="E295" s="74"/>
      <c r="F295" s="259" t="s">
        <v>434</v>
      </c>
      <c r="G295" s="74"/>
      <c r="H295" s="74"/>
      <c r="I295" s="203"/>
      <c r="J295" s="74"/>
      <c r="K295" s="74"/>
      <c r="L295" s="72"/>
      <c r="M295" s="260"/>
      <c r="N295" s="47"/>
      <c r="O295" s="47"/>
      <c r="P295" s="47"/>
      <c r="Q295" s="47"/>
      <c r="R295" s="47"/>
      <c r="S295" s="47"/>
      <c r="T295" s="95"/>
      <c r="AT295" s="24" t="s">
        <v>201</v>
      </c>
      <c r="AU295" s="24" t="s">
        <v>187</v>
      </c>
    </row>
    <row r="296" s="13" customFormat="1">
      <c r="B296" s="261"/>
      <c r="C296" s="262"/>
      <c r="D296" s="249" t="s">
        <v>180</v>
      </c>
      <c r="E296" s="263" t="s">
        <v>22</v>
      </c>
      <c r="F296" s="264" t="s">
        <v>435</v>
      </c>
      <c r="G296" s="262"/>
      <c r="H296" s="263" t="s">
        <v>22</v>
      </c>
      <c r="I296" s="265"/>
      <c r="J296" s="262"/>
      <c r="K296" s="262"/>
      <c r="L296" s="266"/>
      <c r="M296" s="267"/>
      <c r="N296" s="268"/>
      <c r="O296" s="268"/>
      <c r="P296" s="268"/>
      <c r="Q296" s="268"/>
      <c r="R296" s="268"/>
      <c r="S296" s="268"/>
      <c r="T296" s="269"/>
      <c r="AT296" s="270" t="s">
        <v>180</v>
      </c>
      <c r="AU296" s="270" t="s">
        <v>187</v>
      </c>
      <c r="AV296" s="13" t="s">
        <v>24</v>
      </c>
      <c r="AW296" s="13" t="s">
        <v>182</v>
      </c>
      <c r="AX296" s="13" t="s">
        <v>75</v>
      </c>
      <c r="AY296" s="270" t="s">
        <v>171</v>
      </c>
    </row>
    <row r="297" s="13" customFormat="1">
      <c r="B297" s="261"/>
      <c r="C297" s="262"/>
      <c r="D297" s="249" t="s">
        <v>180</v>
      </c>
      <c r="E297" s="263" t="s">
        <v>22</v>
      </c>
      <c r="F297" s="264" t="s">
        <v>217</v>
      </c>
      <c r="G297" s="262"/>
      <c r="H297" s="263" t="s">
        <v>22</v>
      </c>
      <c r="I297" s="265"/>
      <c r="J297" s="262"/>
      <c r="K297" s="262"/>
      <c r="L297" s="266"/>
      <c r="M297" s="267"/>
      <c r="N297" s="268"/>
      <c r="O297" s="268"/>
      <c r="P297" s="268"/>
      <c r="Q297" s="268"/>
      <c r="R297" s="268"/>
      <c r="S297" s="268"/>
      <c r="T297" s="269"/>
      <c r="AT297" s="270" t="s">
        <v>180</v>
      </c>
      <c r="AU297" s="270" t="s">
        <v>187</v>
      </c>
      <c r="AV297" s="13" t="s">
        <v>24</v>
      </c>
      <c r="AW297" s="13" t="s">
        <v>182</v>
      </c>
      <c r="AX297" s="13" t="s">
        <v>75</v>
      </c>
      <c r="AY297" s="270" t="s">
        <v>171</v>
      </c>
    </row>
    <row r="298" s="12" customFormat="1">
      <c r="B298" s="247"/>
      <c r="C298" s="248"/>
      <c r="D298" s="249" t="s">
        <v>180</v>
      </c>
      <c r="E298" s="250" t="s">
        <v>22</v>
      </c>
      <c r="F298" s="251" t="s">
        <v>436</v>
      </c>
      <c r="G298" s="248"/>
      <c r="H298" s="252">
        <v>4.7999999999999998</v>
      </c>
      <c r="I298" s="253"/>
      <c r="J298" s="248"/>
      <c r="K298" s="248"/>
      <c r="L298" s="254"/>
      <c r="M298" s="255"/>
      <c r="N298" s="256"/>
      <c r="O298" s="256"/>
      <c r="P298" s="256"/>
      <c r="Q298" s="256"/>
      <c r="R298" s="256"/>
      <c r="S298" s="256"/>
      <c r="T298" s="257"/>
      <c r="AT298" s="258" t="s">
        <v>180</v>
      </c>
      <c r="AU298" s="258" t="s">
        <v>187</v>
      </c>
      <c r="AV298" s="12" t="s">
        <v>83</v>
      </c>
      <c r="AW298" s="12" t="s">
        <v>182</v>
      </c>
      <c r="AX298" s="12" t="s">
        <v>75</v>
      </c>
      <c r="AY298" s="258" t="s">
        <v>171</v>
      </c>
    </row>
    <row r="299" s="12" customFormat="1">
      <c r="B299" s="247"/>
      <c r="C299" s="248"/>
      <c r="D299" s="249" t="s">
        <v>180</v>
      </c>
      <c r="E299" s="250" t="s">
        <v>22</v>
      </c>
      <c r="F299" s="251" t="s">
        <v>437</v>
      </c>
      <c r="G299" s="248"/>
      <c r="H299" s="252">
        <v>10</v>
      </c>
      <c r="I299" s="253"/>
      <c r="J299" s="248"/>
      <c r="K299" s="248"/>
      <c r="L299" s="254"/>
      <c r="M299" s="255"/>
      <c r="N299" s="256"/>
      <c r="O299" s="256"/>
      <c r="P299" s="256"/>
      <c r="Q299" s="256"/>
      <c r="R299" s="256"/>
      <c r="S299" s="256"/>
      <c r="T299" s="257"/>
      <c r="AT299" s="258" t="s">
        <v>180</v>
      </c>
      <c r="AU299" s="258" t="s">
        <v>187</v>
      </c>
      <c r="AV299" s="12" t="s">
        <v>83</v>
      </c>
      <c r="AW299" s="12" t="s">
        <v>182</v>
      </c>
      <c r="AX299" s="12" t="s">
        <v>75</v>
      </c>
      <c r="AY299" s="258" t="s">
        <v>171</v>
      </c>
    </row>
    <row r="300" s="12" customFormat="1">
      <c r="B300" s="247"/>
      <c r="C300" s="248"/>
      <c r="D300" s="249" t="s">
        <v>180</v>
      </c>
      <c r="E300" s="250" t="s">
        <v>22</v>
      </c>
      <c r="F300" s="251" t="s">
        <v>438</v>
      </c>
      <c r="G300" s="248"/>
      <c r="H300" s="252">
        <v>10.199999999999999</v>
      </c>
      <c r="I300" s="253"/>
      <c r="J300" s="248"/>
      <c r="K300" s="248"/>
      <c r="L300" s="254"/>
      <c r="M300" s="255"/>
      <c r="N300" s="256"/>
      <c r="O300" s="256"/>
      <c r="P300" s="256"/>
      <c r="Q300" s="256"/>
      <c r="R300" s="256"/>
      <c r="S300" s="256"/>
      <c r="T300" s="257"/>
      <c r="AT300" s="258" t="s">
        <v>180</v>
      </c>
      <c r="AU300" s="258" t="s">
        <v>187</v>
      </c>
      <c r="AV300" s="12" t="s">
        <v>83</v>
      </c>
      <c r="AW300" s="12" t="s">
        <v>182</v>
      </c>
      <c r="AX300" s="12" t="s">
        <v>75</v>
      </c>
      <c r="AY300" s="258" t="s">
        <v>171</v>
      </c>
    </row>
    <row r="301" s="12" customFormat="1">
      <c r="B301" s="247"/>
      <c r="C301" s="248"/>
      <c r="D301" s="249" t="s">
        <v>180</v>
      </c>
      <c r="E301" s="250" t="s">
        <v>22</v>
      </c>
      <c r="F301" s="251" t="s">
        <v>439</v>
      </c>
      <c r="G301" s="248"/>
      <c r="H301" s="252">
        <v>5.2599999999999998</v>
      </c>
      <c r="I301" s="253"/>
      <c r="J301" s="248"/>
      <c r="K301" s="248"/>
      <c r="L301" s="254"/>
      <c r="M301" s="255"/>
      <c r="N301" s="256"/>
      <c r="O301" s="256"/>
      <c r="P301" s="256"/>
      <c r="Q301" s="256"/>
      <c r="R301" s="256"/>
      <c r="S301" s="256"/>
      <c r="T301" s="257"/>
      <c r="AT301" s="258" t="s">
        <v>180</v>
      </c>
      <c r="AU301" s="258" t="s">
        <v>187</v>
      </c>
      <c r="AV301" s="12" t="s">
        <v>83</v>
      </c>
      <c r="AW301" s="12" t="s">
        <v>182</v>
      </c>
      <c r="AX301" s="12" t="s">
        <v>75</v>
      </c>
      <c r="AY301" s="258" t="s">
        <v>171</v>
      </c>
    </row>
    <row r="302" s="12" customFormat="1">
      <c r="B302" s="247"/>
      <c r="C302" s="248"/>
      <c r="D302" s="249" t="s">
        <v>180</v>
      </c>
      <c r="E302" s="250" t="s">
        <v>22</v>
      </c>
      <c r="F302" s="251" t="s">
        <v>440</v>
      </c>
      <c r="G302" s="248"/>
      <c r="H302" s="252">
        <v>5.3600000000000003</v>
      </c>
      <c r="I302" s="253"/>
      <c r="J302" s="248"/>
      <c r="K302" s="248"/>
      <c r="L302" s="254"/>
      <c r="M302" s="255"/>
      <c r="N302" s="256"/>
      <c r="O302" s="256"/>
      <c r="P302" s="256"/>
      <c r="Q302" s="256"/>
      <c r="R302" s="256"/>
      <c r="S302" s="256"/>
      <c r="T302" s="257"/>
      <c r="AT302" s="258" t="s">
        <v>180</v>
      </c>
      <c r="AU302" s="258" t="s">
        <v>187</v>
      </c>
      <c r="AV302" s="12" t="s">
        <v>83</v>
      </c>
      <c r="AW302" s="12" t="s">
        <v>182</v>
      </c>
      <c r="AX302" s="12" t="s">
        <v>75</v>
      </c>
      <c r="AY302" s="258" t="s">
        <v>171</v>
      </c>
    </row>
    <row r="303" s="13" customFormat="1">
      <c r="B303" s="261"/>
      <c r="C303" s="262"/>
      <c r="D303" s="249" t="s">
        <v>180</v>
      </c>
      <c r="E303" s="263" t="s">
        <v>22</v>
      </c>
      <c r="F303" s="264" t="s">
        <v>219</v>
      </c>
      <c r="G303" s="262"/>
      <c r="H303" s="263" t="s">
        <v>22</v>
      </c>
      <c r="I303" s="265"/>
      <c r="J303" s="262"/>
      <c r="K303" s="262"/>
      <c r="L303" s="266"/>
      <c r="M303" s="267"/>
      <c r="N303" s="268"/>
      <c r="O303" s="268"/>
      <c r="P303" s="268"/>
      <c r="Q303" s="268"/>
      <c r="R303" s="268"/>
      <c r="S303" s="268"/>
      <c r="T303" s="269"/>
      <c r="AT303" s="270" t="s">
        <v>180</v>
      </c>
      <c r="AU303" s="270" t="s">
        <v>187</v>
      </c>
      <c r="AV303" s="13" t="s">
        <v>24</v>
      </c>
      <c r="AW303" s="13" t="s">
        <v>182</v>
      </c>
      <c r="AX303" s="13" t="s">
        <v>75</v>
      </c>
      <c r="AY303" s="270" t="s">
        <v>171</v>
      </c>
    </row>
    <row r="304" s="12" customFormat="1">
      <c r="B304" s="247"/>
      <c r="C304" s="248"/>
      <c r="D304" s="249" t="s">
        <v>180</v>
      </c>
      <c r="E304" s="250" t="s">
        <v>22</v>
      </c>
      <c r="F304" s="251" t="s">
        <v>441</v>
      </c>
      <c r="G304" s="248"/>
      <c r="H304" s="252">
        <v>45</v>
      </c>
      <c r="I304" s="253"/>
      <c r="J304" s="248"/>
      <c r="K304" s="248"/>
      <c r="L304" s="254"/>
      <c r="M304" s="255"/>
      <c r="N304" s="256"/>
      <c r="O304" s="256"/>
      <c r="P304" s="256"/>
      <c r="Q304" s="256"/>
      <c r="R304" s="256"/>
      <c r="S304" s="256"/>
      <c r="T304" s="257"/>
      <c r="AT304" s="258" t="s">
        <v>180</v>
      </c>
      <c r="AU304" s="258" t="s">
        <v>187</v>
      </c>
      <c r="AV304" s="12" t="s">
        <v>83</v>
      </c>
      <c r="AW304" s="12" t="s">
        <v>182</v>
      </c>
      <c r="AX304" s="12" t="s">
        <v>75</v>
      </c>
      <c r="AY304" s="258" t="s">
        <v>171</v>
      </c>
    </row>
    <row r="305" s="13" customFormat="1">
      <c r="B305" s="261"/>
      <c r="C305" s="262"/>
      <c r="D305" s="249" t="s">
        <v>180</v>
      </c>
      <c r="E305" s="263" t="s">
        <v>22</v>
      </c>
      <c r="F305" s="264" t="s">
        <v>442</v>
      </c>
      <c r="G305" s="262"/>
      <c r="H305" s="263" t="s">
        <v>22</v>
      </c>
      <c r="I305" s="265"/>
      <c r="J305" s="262"/>
      <c r="K305" s="262"/>
      <c r="L305" s="266"/>
      <c r="M305" s="267"/>
      <c r="N305" s="268"/>
      <c r="O305" s="268"/>
      <c r="P305" s="268"/>
      <c r="Q305" s="268"/>
      <c r="R305" s="268"/>
      <c r="S305" s="268"/>
      <c r="T305" s="269"/>
      <c r="AT305" s="270" t="s">
        <v>180</v>
      </c>
      <c r="AU305" s="270" t="s">
        <v>187</v>
      </c>
      <c r="AV305" s="13" t="s">
        <v>24</v>
      </c>
      <c r="AW305" s="13" t="s">
        <v>182</v>
      </c>
      <c r="AX305" s="13" t="s">
        <v>75</v>
      </c>
      <c r="AY305" s="270" t="s">
        <v>171</v>
      </c>
    </row>
    <row r="306" s="12" customFormat="1">
      <c r="B306" s="247"/>
      <c r="C306" s="248"/>
      <c r="D306" s="249" t="s">
        <v>180</v>
      </c>
      <c r="E306" s="250" t="s">
        <v>22</v>
      </c>
      <c r="F306" s="251" t="s">
        <v>443</v>
      </c>
      <c r="G306" s="248"/>
      <c r="H306" s="252">
        <v>40.799999999999997</v>
      </c>
      <c r="I306" s="253"/>
      <c r="J306" s="248"/>
      <c r="K306" s="248"/>
      <c r="L306" s="254"/>
      <c r="M306" s="255"/>
      <c r="N306" s="256"/>
      <c r="O306" s="256"/>
      <c r="P306" s="256"/>
      <c r="Q306" s="256"/>
      <c r="R306" s="256"/>
      <c r="S306" s="256"/>
      <c r="T306" s="257"/>
      <c r="AT306" s="258" t="s">
        <v>180</v>
      </c>
      <c r="AU306" s="258" t="s">
        <v>187</v>
      </c>
      <c r="AV306" s="12" t="s">
        <v>83</v>
      </c>
      <c r="AW306" s="12" t="s">
        <v>182</v>
      </c>
      <c r="AX306" s="12" t="s">
        <v>75</v>
      </c>
      <c r="AY306" s="258" t="s">
        <v>171</v>
      </c>
    </row>
    <row r="307" s="12" customFormat="1">
      <c r="B307" s="247"/>
      <c r="C307" s="248"/>
      <c r="D307" s="249" t="s">
        <v>180</v>
      </c>
      <c r="E307" s="250" t="s">
        <v>22</v>
      </c>
      <c r="F307" s="251" t="s">
        <v>444</v>
      </c>
      <c r="G307" s="248"/>
      <c r="H307" s="252">
        <v>41.600000000000001</v>
      </c>
      <c r="I307" s="253"/>
      <c r="J307" s="248"/>
      <c r="K307" s="248"/>
      <c r="L307" s="254"/>
      <c r="M307" s="255"/>
      <c r="N307" s="256"/>
      <c r="O307" s="256"/>
      <c r="P307" s="256"/>
      <c r="Q307" s="256"/>
      <c r="R307" s="256"/>
      <c r="S307" s="256"/>
      <c r="T307" s="257"/>
      <c r="AT307" s="258" t="s">
        <v>180</v>
      </c>
      <c r="AU307" s="258" t="s">
        <v>187</v>
      </c>
      <c r="AV307" s="12" t="s">
        <v>83</v>
      </c>
      <c r="AW307" s="12" t="s">
        <v>182</v>
      </c>
      <c r="AX307" s="12" t="s">
        <v>75</v>
      </c>
      <c r="AY307" s="258" t="s">
        <v>171</v>
      </c>
    </row>
    <row r="308" s="12" customFormat="1">
      <c r="B308" s="247"/>
      <c r="C308" s="248"/>
      <c r="D308" s="249" t="s">
        <v>180</v>
      </c>
      <c r="E308" s="250" t="s">
        <v>22</v>
      </c>
      <c r="F308" s="251" t="s">
        <v>445</v>
      </c>
      <c r="G308" s="248"/>
      <c r="H308" s="252">
        <v>16.199999999999999</v>
      </c>
      <c r="I308" s="253"/>
      <c r="J308" s="248"/>
      <c r="K308" s="248"/>
      <c r="L308" s="254"/>
      <c r="M308" s="255"/>
      <c r="N308" s="256"/>
      <c r="O308" s="256"/>
      <c r="P308" s="256"/>
      <c r="Q308" s="256"/>
      <c r="R308" s="256"/>
      <c r="S308" s="256"/>
      <c r="T308" s="257"/>
      <c r="AT308" s="258" t="s">
        <v>180</v>
      </c>
      <c r="AU308" s="258" t="s">
        <v>187</v>
      </c>
      <c r="AV308" s="12" t="s">
        <v>83</v>
      </c>
      <c r="AW308" s="12" t="s">
        <v>182</v>
      </c>
      <c r="AX308" s="12" t="s">
        <v>75</v>
      </c>
      <c r="AY308" s="258" t="s">
        <v>171</v>
      </c>
    </row>
    <row r="309" s="12" customFormat="1">
      <c r="B309" s="247"/>
      <c r="C309" s="248"/>
      <c r="D309" s="249" t="s">
        <v>180</v>
      </c>
      <c r="E309" s="250" t="s">
        <v>22</v>
      </c>
      <c r="F309" s="251" t="s">
        <v>446</v>
      </c>
      <c r="G309" s="248"/>
      <c r="H309" s="252">
        <v>5.5499999999999998</v>
      </c>
      <c r="I309" s="253"/>
      <c r="J309" s="248"/>
      <c r="K309" s="248"/>
      <c r="L309" s="254"/>
      <c r="M309" s="255"/>
      <c r="N309" s="256"/>
      <c r="O309" s="256"/>
      <c r="P309" s="256"/>
      <c r="Q309" s="256"/>
      <c r="R309" s="256"/>
      <c r="S309" s="256"/>
      <c r="T309" s="257"/>
      <c r="AT309" s="258" t="s">
        <v>180</v>
      </c>
      <c r="AU309" s="258" t="s">
        <v>187</v>
      </c>
      <c r="AV309" s="12" t="s">
        <v>83</v>
      </c>
      <c r="AW309" s="12" t="s">
        <v>182</v>
      </c>
      <c r="AX309" s="12" t="s">
        <v>75</v>
      </c>
      <c r="AY309" s="258" t="s">
        <v>171</v>
      </c>
    </row>
    <row r="310" s="12" customFormat="1">
      <c r="B310" s="247"/>
      <c r="C310" s="248"/>
      <c r="D310" s="249" t="s">
        <v>180</v>
      </c>
      <c r="E310" s="250" t="s">
        <v>22</v>
      </c>
      <c r="F310" s="251" t="s">
        <v>447</v>
      </c>
      <c r="G310" s="248"/>
      <c r="H310" s="252">
        <v>8.1699999999999999</v>
      </c>
      <c r="I310" s="253"/>
      <c r="J310" s="248"/>
      <c r="K310" s="248"/>
      <c r="L310" s="254"/>
      <c r="M310" s="255"/>
      <c r="N310" s="256"/>
      <c r="O310" s="256"/>
      <c r="P310" s="256"/>
      <c r="Q310" s="256"/>
      <c r="R310" s="256"/>
      <c r="S310" s="256"/>
      <c r="T310" s="257"/>
      <c r="AT310" s="258" t="s">
        <v>180</v>
      </c>
      <c r="AU310" s="258" t="s">
        <v>187</v>
      </c>
      <c r="AV310" s="12" t="s">
        <v>83</v>
      </c>
      <c r="AW310" s="12" t="s">
        <v>182</v>
      </c>
      <c r="AX310" s="12" t="s">
        <v>75</v>
      </c>
      <c r="AY310" s="258" t="s">
        <v>171</v>
      </c>
    </row>
    <row r="311" s="12" customFormat="1">
      <c r="B311" s="247"/>
      <c r="C311" s="248"/>
      <c r="D311" s="249" t="s">
        <v>180</v>
      </c>
      <c r="E311" s="250" t="s">
        <v>22</v>
      </c>
      <c r="F311" s="251" t="s">
        <v>448</v>
      </c>
      <c r="G311" s="248"/>
      <c r="H311" s="252">
        <v>9.5</v>
      </c>
      <c r="I311" s="253"/>
      <c r="J311" s="248"/>
      <c r="K311" s="248"/>
      <c r="L311" s="254"/>
      <c r="M311" s="255"/>
      <c r="N311" s="256"/>
      <c r="O311" s="256"/>
      <c r="P311" s="256"/>
      <c r="Q311" s="256"/>
      <c r="R311" s="256"/>
      <c r="S311" s="256"/>
      <c r="T311" s="257"/>
      <c r="AT311" s="258" t="s">
        <v>180</v>
      </c>
      <c r="AU311" s="258" t="s">
        <v>187</v>
      </c>
      <c r="AV311" s="12" t="s">
        <v>83</v>
      </c>
      <c r="AW311" s="12" t="s">
        <v>182</v>
      </c>
      <c r="AX311" s="12" t="s">
        <v>75</v>
      </c>
      <c r="AY311" s="258" t="s">
        <v>171</v>
      </c>
    </row>
    <row r="312" s="12" customFormat="1">
      <c r="B312" s="247"/>
      <c r="C312" s="248"/>
      <c r="D312" s="249" t="s">
        <v>180</v>
      </c>
      <c r="E312" s="250" t="s">
        <v>22</v>
      </c>
      <c r="F312" s="251" t="s">
        <v>439</v>
      </c>
      <c r="G312" s="248"/>
      <c r="H312" s="252">
        <v>5.2599999999999998</v>
      </c>
      <c r="I312" s="253"/>
      <c r="J312" s="248"/>
      <c r="K312" s="248"/>
      <c r="L312" s="254"/>
      <c r="M312" s="255"/>
      <c r="N312" s="256"/>
      <c r="O312" s="256"/>
      <c r="P312" s="256"/>
      <c r="Q312" s="256"/>
      <c r="R312" s="256"/>
      <c r="S312" s="256"/>
      <c r="T312" s="257"/>
      <c r="AT312" s="258" t="s">
        <v>180</v>
      </c>
      <c r="AU312" s="258" t="s">
        <v>187</v>
      </c>
      <c r="AV312" s="12" t="s">
        <v>83</v>
      </c>
      <c r="AW312" s="12" t="s">
        <v>182</v>
      </c>
      <c r="AX312" s="12" t="s">
        <v>75</v>
      </c>
      <c r="AY312" s="258" t="s">
        <v>171</v>
      </c>
    </row>
    <row r="313" s="12" customFormat="1">
      <c r="B313" s="247"/>
      <c r="C313" s="248"/>
      <c r="D313" s="249" t="s">
        <v>180</v>
      </c>
      <c r="E313" s="250" t="s">
        <v>22</v>
      </c>
      <c r="F313" s="251" t="s">
        <v>440</v>
      </c>
      <c r="G313" s="248"/>
      <c r="H313" s="252">
        <v>5.3600000000000003</v>
      </c>
      <c r="I313" s="253"/>
      <c r="J313" s="248"/>
      <c r="K313" s="248"/>
      <c r="L313" s="254"/>
      <c r="M313" s="255"/>
      <c r="N313" s="256"/>
      <c r="O313" s="256"/>
      <c r="P313" s="256"/>
      <c r="Q313" s="256"/>
      <c r="R313" s="256"/>
      <c r="S313" s="256"/>
      <c r="T313" s="257"/>
      <c r="AT313" s="258" t="s">
        <v>180</v>
      </c>
      <c r="AU313" s="258" t="s">
        <v>187</v>
      </c>
      <c r="AV313" s="12" t="s">
        <v>83</v>
      </c>
      <c r="AW313" s="12" t="s">
        <v>182</v>
      </c>
      <c r="AX313" s="12" t="s">
        <v>75</v>
      </c>
      <c r="AY313" s="258" t="s">
        <v>171</v>
      </c>
    </row>
    <row r="314" s="12" customFormat="1">
      <c r="B314" s="247"/>
      <c r="C314" s="248"/>
      <c r="D314" s="249" t="s">
        <v>180</v>
      </c>
      <c r="E314" s="250" t="s">
        <v>22</v>
      </c>
      <c r="F314" s="251" t="s">
        <v>449</v>
      </c>
      <c r="G314" s="248"/>
      <c r="H314" s="252">
        <v>97.959999999999994</v>
      </c>
      <c r="I314" s="253"/>
      <c r="J314" s="248"/>
      <c r="K314" s="248"/>
      <c r="L314" s="254"/>
      <c r="M314" s="255"/>
      <c r="N314" s="256"/>
      <c r="O314" s="256"/>
      <c r="P314" s="256"/>
      <c r="Q314" s="256"/>
      <c r="R314" s="256"/>
      <c r="S314" s="256"/>
      <c r="T314" s="257"/>
      <c r="AT314" s="258" t="s">
        <v>180</v>
      </c>
      <c r="AU314" s="258" t="s">
        <v>187</v>
      </c>
      <c r="AV314" s="12" t="s">
        <v>83</v>
      </c>
      <c r="AW314" s="12" t="s">
        <v>182</v>
      </c>
      <c r="AX314" s="12" t="s">
        <v>75</v>
      </c>
      <c r="AY314" s="258" t="s">
        <v>171</v>
      </c>
    </row>
    <row r="315" s="12" customFormat="1">
      <c r="B315" s="247"/>
      <c r="C315" s="248"/>
      <c r="D315" s="249" t="s">
        <v>180</v>
      </c>
      <c r="E315" s="250" t="s">
        <v>22</v>
      </c>
      <c r="F315" s="251" t="s">
        <v>450</v>
      </c>
      <c r="G315" s="248"/>
      <c r="H315" s="252">
        <v>336.83999999999997</v>
      </c>
      <c r="I315" s="253"/>
      <c r="J315" s="248"/>
      <c r="K315" s="248"/>
      <c r="L315" s="254"/>
      <c r="M315" s="255"/>
      <c r="N315" s="256"/>
      <c r="O315" s="256"/>
      <c r="P315" s="256"/>
      <c r="Q315" s="256"/>
      <c r="R315" s="256"/>
      <c r="S315" s="256"/>
      <c r="T315" s="257"/>
      <c r="AT315" s="258" t="s">
        <v>180</v>
      </c>
      <c r="AU315" s="258" t="s">
        <v>187</v>
      </c>
      <c r="AV315" s="12" t="s">
        <v>83</v>
      </c>
      <c r="AW315" s="12" t="s">
        <v>182</v>
      </c>
      <c r="AX315" s="12" t="s">
        <v>75</v>
      </c>
      <c r="AY315" s="258" t="s">
        <v>171</v>
      </c>
    </row>
    <row r="316" s="1" customFormat="1" ht="14.4" customHeight="1">
      <c r="B316" s="46"/>
      <c r="C316" s="235" t="s">
        <v>451</v>
      </c>
      <c r="D316" s="235" t="s">
        <v>173</v>
      </c>
      <c r="E316" s="236" t="s">
        <v>452</v>
      </c>
      <c r="F316" s="237" t="s">
        <v>453</v>
      </c>
      <c r="G316" s="238" t="s">
        <v>247</v>
      </c>
      <c r="H316" s="239">
        <v>10.513</v>
      </c>
      <c r="I316" s="240"/>
      <c r="J316" s="241">
        <f>ROUND(I316*H316,2)</f>
        <v>0</v>
      </c>
      <c r="K316" s="237" t="s">
        <v>177</v>
      </c>
      <c r="L316" s="72"/>
      <c r="M316" s="242" t="s">
        <v>22</v>
      </c>
      <c r="N316" s="243" t="s">
        <v>46</v>
      </c>
      <c r="O316" s="47"/>
      <c r="P316" s="244">
        <f>O316*H316</f>
        <v>0</v>
      </c>
      <c r="Q316" s="244">
        <v>0.040000000000000001</v>
      </c>
      <c r="R316" s="244">
        <f>Q316*H316</f>
        <v>0.42052</v>
      </c>
      <c r="S316" s="244">
        <v>0</v>
      </c>
      <c r="T316" s="245">
        <f>S316*H316</f>
        <v>0</v>
      </c>
      <c r="AR316" s="24" t="s">
        <v>178</v>
      </c>
      <c r="AT316" s="24" t="s">
        <v>173</v>
      </c>
      <c r="AU316" s="24" t="s">
        <v>187</v>
      </c>
      <c r="AY316" s="24" t="s">
        <v>171</v>
      </c>
      <c r="BE316" s="246">
        <f>IF(N316="základní",J316,0)</f>
        <v>0</v>
      </c>
      <c r="BF316" s="246">
        <f>IF(N316="snížená",J316,0)</f>
        <v>0</v>
      </c>
      <c r="BG316" s="246">
        <f>IF(N316="zákl. přenesená",J316,0)</f>
        <v>0</v>
      </c>
      <c r="BH316" s="246">
        <f>IF(N316="sníž. přenesená",J316,0)</f>
        <v>0</v>
      </c>
      <c r="BI316" s="246">
        <f>IF(N316="nulová",J316,0)</f>
        <v>0</v>
      </c>
      <c r="BJ316" s="24" t="s">
        <v>24</v>
      </c>
      <c r="BK316" s="246">
        <f>ROUND(I316*H316,2)</f>
        <v>0</v>
      </c>
      <c r="BL316" s="24" t="s">
        <v>178</v>
      </c>
      <c r="BM316" s="24" t="s">
        <v>454</v>
      </c>
    </row>
    <row r="317" s="1" customFormat="1">
      <c r="B317" s="46"/>
      <c r="C317" s="74"/>
      <c r="D317" s="249" t="s">
        <v>201</v>
      </c>
      <c r="E317" s="74"/>
      <c r="F317" s="259" t="s">
        <v>455</v>
      </c>
      <c r="G317" s="74"/>
      <c r="H317" s="74"/>
      <c r="I317" s="203"/>
      <c r="J317" s="74"/>
      <c r="K317" s="74"/>
      <c r="L317" s="72"/>
      <c r="M317" s="260"/>
      <c r="N317" s="47"/>
      <c r="O317" s="47"/>
      <c r="P317" s="47"/>
      <c r="Q317" s="47"/>
      <c r="R317" s="47"/>
      <c r="S317" s="47"/>
      <c r="T317" s="95"/>
      <c r="AT317" s="24" t="s">
        <v>201</v>
      </c>
      <c r="AU317" s="24" t="s">
        <v>187</v>
      </c>
    </row>
    <row r="318" s="13" customFormat="1">
      <c r="B318" s="261"/>
      <c r="C318" s="262"/>
      <c r="D318" s="249" t="s">
        <v>180</v>
      </c>
      <c r="E318" s="263" t="s">
        <v>22</v>
      </c>
      <c r="F318" s="264" t="s">
        <v>456</v>
      </c>
      <c r="G318" s="262"/>
      <c r="H318" s="263" t="s">
        <v>22</v>
      </c>
      <c r="I318" s="265"/>
      <c r="J318" s="262"/>
      <c r="K318" s="262"/>
      <c r="L318" s="266"/>
      <c r="M318" s="267"/>
      <c r="N318" s="268"/>
      <c r="O318" s="268"/>
      <c r="P318" s="268"/>
      <c r="Q318" s="268"/>
      <c r="R318" s="268"/>
      <c r="S318" s="268"/>
      <c r="T318" s="269"/>
      <c r="AT318" s="270" t="s">
        <v>180</v>
      </c>
      <c r="AU318" s="270" t="s">
        <v>187</v>
      </c>
      <c r="AV318" s="13" t="s">
        <v>24</v>
      </c>
      <c r="AW318" s="13" t="s">
        <v>182</v>
      </c>
      <c r="AX318" s="13" t="s">
        <v>75</v>
      </c>
      <c r="AY318" s="270" t="s">
        <v>171</v>
      </c>
    </row>
    <row r="319" s="12" customFormat="1">
      <c r="B319" s="247"/>
      <c r="C319" s="248"/>
      <c r="D319" s="249" t="s">
        <v>180</v>
      </c>
      <c r="E319" s="250" t="s">
        <v>22</v>
      </c>
      <c r="F319" s="251" t="s">
        <v>457</v>
      </c>
      <c r="G319" s="248"/>
      <c r="H319" s="252">
        <v>0.059999999999999998</v>
      </c>
      <c r="I319" s="253"/>
      <c r="J319" s="248"/>
      <c r="K319" s="248"/>
      <c r="L319" s="254"/>
      <c r="M319" s="255"/>
      <c r="N319" s="256"/>
      <c r="O319" s="256"/>
      <c r="P319" s="256"/>
      <c r="Q319" s="256"/>
      <c r="R319" s="256"/>
      <c r="S319" s="256"/>
      <c r="T319" s="257"/>
      <c r="AT319" s="258" t="s">
        <v>180</v>
      </c>
      <c r="AU319" s="258" t="s">
        <v>187</v>
      </c>
      <c r="AV319" s="12" t="s">
        <v>83</v>
      </c>
      <c r="AW319" s="12" t="s">
        <v>182</v>
      </c>
      <c r="AX319" s="12" t="s">
        <v>75</v>
      </c>
      <c r="AY319" s="258" t="s">
        <v>171</v>
      </c>
    </row>
    <row r="320" s="12" customFormat="1">
      <c r="B320" s="247"/>
      <c r="C320" s="248"/>
      <c r="D320" s="249" t="s">
        <v>180</v>
      </c>
      <c r="E320" s="250" t="s">
        <v>22</v>
      </c>
      <c r="F320" s="251" t="s">
        <v>458</v>
      </c>
      <c r="G320" s="248"/>
      <c r="H320" s="252">
        <v>0.16500000000000001</v>
      </c>
      <c r="I320" s="253"/>
      <c r="J320" s="248"/>
      <c r="K320" s="248"/>
      <c r="L320" s="254"/>
      <c r="M320" s="255"/>
      <c r="N320" s="256"/>
      <c r="O320" s="256"/>
      <c r="P320" s="256"/>
      <c r="Q320" s="256"/>
      <c r="R320" s="256"/>
      <c r="S320" s="256"/>
      <c r="T320" s="257"/>
      <c r="AT320" s="258" t="s">
        <v>180</v>
      </c>
      <c r="AU320" s="258" t="s">
        <v>187</v>
      </c>
      <c r="AV320" s="12" t="s">
        <v>83</v>
      </c>
      <c r="AW320" s="12" t="s">
        <v>182</v>
      </c>
      <c r="AX320" s="12" t="s">
        <v>75</v>
      </c>
      <c r="AY320" s="258" t="s">
        <v>171</v>
      </c>
    </row>
    <row r="321" s="12" customFormat="1">
      <c r="B321" s="247"/>
      <c r="C321" s="248"/>
      <c r="D321" s="249" t="s">
        <v>180</v>
      </c>
      <c r="E321" s="250" t="s">
        <v>22</v>
      </c>
      <c r="F321" s="251" t="s">
        <v>459</v>
      </c>
      <c r="G321" s="248"/>
      <c r="H321" s="252">
        <v>0.60750000000000004</v>
      </c>
      <c r="I321" s="253"/>
      <c r="J321" s="248"/>
      <c r="K321" s="248"/>
      <c r="L321" s="254"/>
      <c r="M321" s="255"/>
      <c r="N321" s="256"/>
      <c r="O321" s="256"/>
      <c r="P321" s="256"/>
      <c r="Q321" s="256"/>
      <c r="R321" s="256"/>
      <c r="S321" s="256"/>
      <c r="T321" s="257"/>
      <c r="AT321" s="258" t="s">
        <v>180</v>
      </c>
      <c r="AU321" s="258" t="s">
        <v>187</v>
      </c>
      <c r="AV321" s="12" t="s">
        <v>83</v>
      </c>
      <c r="AW321" s="12" t="s">
        <v>182</v>
      </c>
      <c r="AX321" s="12" t="s">
        <v>75</v>
      </c>
      <c r="AY321" s="258" t="s">
        <v>171</v>
      </c>
    </row>
    <row r="322" s="12" customFormat="1">
      <c r="B322" s="247"/>
      <c r="C322" s="248"/>
      <c r="D322" s="249" t="s">
        <v>180</v>
      </c>
      <c r="E322" s="250" t="s">
        <v>22</v>
      </c>
      <c r="F322" s="251" t="s">
        <v>460</v>
      </c>
      <c r="G322" s="248"/>
      <c r="H322" s="252">
        <v>2.6475</v>
      </c>
      <c r="I322" s="253"/>
      <c r="J322" s="248"/>
      <c r="K322" s="248"/>
      <c r="L322" s="254"/>
      <c r="M322" s="255"/>
      <c r="N322" s="256"/>
      <c r="O322" s="256"/>
      <c r="P322" s="256"/>
      <c r="Q322" s="256"/>
      <c r="R322" s="256"/>
      <c r="S322" s="256"/>
      <c r="T322" s="257"/>
      <c r="AT322" s="258" t="s">
        <v>180</v>
      </c>
      <c r="AU322" s="258" t="s">
        <v>187</v>
      </c>
      <c r="AV322" s="12" t="s">
        <v>83</v>
      </c>
      <c r="AW322" s="12" t="s">
        <v>182</v>
      </c>
      <c r="AX322" s="12" t="s">
        <v>75</v>
      </c>
      <c r="AY322" s="258" t="s">
        <v>171</v>
      </c>
    </row>
    <row r="323" s="12" customFormat="1">
      <c r="B323" s="247"/>
      <c r="C323" s="248"/>
      <c r="D323" s="249" t="s">
        <v>180</v>
      </c>
      <c r="E323" s="250" t="s">
        <v>22</v>
      </c>
      <c r="F323" s="251" t="s">
        <v>461</v>
      </c>
      <c r="G323" s="248"/>
      <c r="H323" s="252">
        <v>0.19500000000000001</v>
      </c>
      <c r="I323" s="253"/>
      <c r="J323" s="248"/>
      <c r="K323" s="248"/>
      <c r="L323" s="254"/>
      <c r="M323" s="255"/>
      <c r="N323" s="256"/>
      <c r="O323" s="256"/>
      <c r="P323" s="256"/>
      <c r="Q323" s="256"/>
      <c r="R323" s="256"/>
      <c r="S323" s="256"/>
      <c r="T323" s="257"/>
      <c r="AT323" s="258" t="s">
        <v>180</v>
      </c>
      <c r="AU323" s="258" t="s">
        <v>187</v>
      </c>
      <c r="AV323" s="12" t="s">
        <v>83</v>
      </c>
      <c r="AW323" s="12" t="s">
        <v>182</v>
      </c>
      <c r="AX323" s="12" t="s">
        <v>75</v>
      </c>
      <c r="AY323" s="258" t="s">
        <v>171</v>
      </c>
    </row>
    <row r="324" s="12" customFormat="1">
      <c r="B324" s="247"/>
      <c r="C324" s="248"/>
      <c r="D324" s="249" t="s">
        <v>180</v>
      </c>
      <c r="E324" s="250" t="s">
        <v>22</v>
      </c>
      <c r="F324" s="251" t="s">
        <v>462</v>
      </c>
      <c r="G324" s="248"/>
      <c r="H324" s="252">
        <v>0.28499999999999998</v>
      </c>
      <c r="I324" s="253"/>
      <c r="J324" s="248"/>
      <c r="K324" s="248"/>
      <c r="L324" s="254"/>
      <c r="M324" s="255"/>
      <c r="N324" s="256"/>
      <c r="O324" s="256"/>
      <c r="P324" s="256"/>
      <c r="Q324" s="256"/>
      <c r="R324" s="256"/>
      <c r="S324" s="256"/>
      <c r="T324" s="257"/>
      <c r="AT324" s="258" t="s">
        <v>180</v>
      </c>
      <c r="AU324" s="258" t="s">
        <v>187</v>
      </c>
      <c r="AV324" s="12" t="s">
        <v>83</v>
      </c>
      <c r="AW324" s="12" t="s">
        <v>182</v>
      </c>
      <c r="AX324" s="12" t="s">
        <v>75</v>
      </c>
      <c r="AY324" s="258" t="s">
        <v>171</v>
      </c>
    </row>
    <row r="325" s="12" customFormat="1">
      <c r="B325" s="247"/>
      <c r="C325" s="248"/>
      <c r="D325" s="249" t="s">
        <v>180</v>
      </c>
      <c r="E325" s="250" t="s">
        <v>22</v>
      </c>
      <c r="F325" s="251" t="s">
        <v>463</v>
      </c>
      <c r="G325" s="248"/>
      <c r="H325" s="252">
        <v>0.19500000000000001</v>
      </c>
      <c r="I325" s="253"/>
      <c r="J325" s="248"/>
      <c r="K325" s="248"/>
      <c r="L325" s="254"/>
      <c r="M325" s="255"/>
      <c r="N325" s="256"/>
      <c r="O325" s="256"/>
      <c r="P325" s="256"/>
      <c r="Q325" s="256"/>
      <c r="R325" s="256"/>
      <c r="S325" s="256"/>
      <c r="T325" s="257"/>
      <c r="AT325" s="258" t="s">
        <v>180</v>
      </c>
      <c r="AU325" s="258" t="s">
        <v>187</v>
      </c>
      <c r="AV325" s="12" t="s">
        <v>83</v>
      </c>
      <c r="AW325" s="12" t="s">
        <v>182</v>
      </c>
      <c r="AX325" s="12" t="s">
        <v>75</v>
      </c>
      <c r="AY325" s="258" t="s">
        <v>171</v>
      </c>
    </row>
    <row r="326" s="12" customFormat="1">
      <c r="B326" s="247"/>
      <c r="C326" s="248"/>
      <c r="D326" s="249" t="s">
        <v>180</v>
      </c>
      <c r="E326" s="250" t="s">
        <v>22</v>
      </c>
      <c r="F326" s="251" t="s">
        <v>464</v>
      </c>
      <c r="G326" s="248"/>
      <c r="H326" s="252">
        <v>0.45750000000000002</v>
      </c>
      <c r="I326" s="253"/>
      <c r="J326" s="248"/>
      <c r="K326" s="248"/>
      <c r="L326" s="254"/>
      <c r="M326" s="255"/>
      <c r="N326" s="256"/>
      <c r="O326" s="256"/>
      <c r="P326" s="256"/>
      <c r="Q326" s="256"/>
      <c r="R326" s="256"/>
      <c r="S326" s="256"/>
      <c r="T326" s="257"/>
      <c r="AT326" s="258" t="s">
        <v>180</v>
      </c>
      <c r="AU326" s="258" t="s">
        <v>187</v>
      </c>
      <c r="AV326" s="12" t="s">
        <v>83</v>
      </c>
      <c r="AW326" s="12" t="s">
        <v>182</v>
      </c>
      <c r="AX326" s="12" t="s">
        <v>75</v>
      </c>
      <c r="AY326" s="258" t="s">
        <v>171</v>
      </c>
    </row>
    <row r="327" s="12" customFormat="1">
      <c r="B327" s="247"/>
      <c r="C327" s="248"/>
      <c r="D327" s="249" t="s">
        <v>180</v>
      </c>
      <c r="E327" s="250" t="s">
        <v>22</v>
      </c>
      <c r="F327" s="251" t="s">
        <v>465</v>
      </c>
      <c r="G327" s="248"/>
      <c r="H327" s="252">
        <v>0.26024999999999998</v>
      </c>
      <c r="I327" s="253"/>
      <c r="J327" s="248"/>
      <c r="K327" s="248"/>
      <c r="L327" s="254"/>
      <c r="M327" s="255"/>
      <c r="N327" s="256"/>
      <c r="O327" s="256"/>
      <c r="P327" s="256"/>
      <c r="Q327" s="256"/>
      <c r="R327" s="256"/>
      <c r="S327" s="256"/>
      <c r="T327" s="257"/>
      <c r="AT327" s="258" t="s">
        <v>180</v>
      </c>
      <c r="AU327" s="258" t="s">
        <v>187</v>
      </c>
      <c r="AV327" s="12" t="s">
        <v>83</v>
      </c>
      <c r="AW327" s="12" t="s">
        <v>182</v>
      </c>
      <c r="AX327" s="12" t="s">
        <v>75</v>
      </c>
      <c r="AY327" s="258" t="s">
        <v>171</v>
      </c>
    </row>
    <row r="328" s="13" customFormat="1">
      <c r="B328" s="261"/>
      <c r="C328" s="262"/>
      <c r="D328" s="249" t="s">
        <v>180</v>
      </c>
      <c r="E328" s="263" t="s">
        <v>22</v>
      </c>
      <c r="F328" s="264" t="s">
        <v>466</v>
      </c>
      <c r="G328" s="262"/>
      <c r="H328" s="263" t="s">
        <v>22</v>
      </c>
      <c r="I328" s="265"/>
      <c r="J328" s="262"/>
      <c r="K328" s="262"/>
      <c r="L328" s="266"/>
      <c r="M328" s="267"/>
      <c r="N328" s="268"/>
      <c r="O328" s="268"/>
      <c r="P328" s="268"/>
      <c r="Q328" s="268"/>
      <c r="R328" s="268"/>
      <c r="S328" s="268"/>
      <c r="T328" s="269"/>
      <c r="AT328" s="270" t="s">
        <v>180</v>
      </c>
      <c r="AU328" s="270" t="s">
        <v>187</v>
      </c>
      <c r="AV328" s="13" t="s">
        <v>24</v>
      </c>
      <c r="AW328" s="13" t="s">
        <v>182</v>
      </c>
      <c r="AX328" s="13" t="s">
        <v>75</v>
      </c>
      <c r="AY328" s="270" t="s">
        <v>171</v>
      </c>
    </row>
    <row r="329" s="12" customFormat="1">
      <c r="B329" s="247"/>
      <c r="C329" s="248"/>
      <c r="D329" s="249" t="s">
        <v>180</v>
      </c>
      <c r="E329" s="250" t="s">
        <v>22</v>
      </c>
      <c r="F329" s="251" t="s">
        <v>467</v>
      </c>
      <c r="G329" s="248"/>
      <c r="H329" s="252">
        <v>0.80000000000000004</v>
      </c>
      <c r="I329" s="253"/>
      <c r="J329" s="248"/>
      <c r="K329" s="248"/>
      <c r="L329" s="254"/>
      <c r="M329" s="255"/>
      <c r="N329" s="256"/>
      <c r="O329" s="256"/>
      <c r="P329" s="256"/>
      <c r="Q329" s="256"/>
      <c r="R329" s="256"/>
      <c r="S329" s="256"/>
      <c r="T329" s="257"/>
      <c r="AT329" s="258" t="s">
        <v>180</v>
      </c>
      <c r="AU329" s="258" t="s">
        <v>187</v>
      </c>
      <c r="AV329" s="12" t="s">
        <v>83</v>
      </c>
      <c r="AW329" s="12" t="s">
        <v>182</v>
      </c>
      <c r="AX329" s="12" t="s">
        <v>75</v>
      </c>
      <c r="AY329" s="258" t="s">
        <v>171</v>
      </c>
    </row>
    <row r="330" s="12" customFormat="1">
      <c r="B330" s="247"/>
      <c r="C330" s="248"/>
      <c r="D330" s="249" t="s">
        <v>180</v>
      </c>
      <c r="E330" s="250" t="s">
        <v>22</v>
      </c>
      <c r="F330" s="251" t="s">
        <v>468</v>
      </c>
      <c r="G330" s="248"/>
      <c r="H330" s="252">
        <v>0.97999999999999998</v>
      </c>
      <c r="I330" s="253"/>
      <c r="J330" s="248"/>
      <c r="K330" s="248"/>
      <c r="L330" s="254"/>
      <c r="M330" s="255"/>
      <c r="N330" s="256"/>
      <c r="O330" s="256"/>
      <c r="P330" s="256"/>
      <c r="Q330" s="256"/>
      <c r="R330" s="256"/>
      <c r="S330" s="256"/>
      <c r="T330" s="257"/>
      <c r="AT330" s="258" t="s">
        <v>180</v>
      </c>
      <c r="AU330" s="258" t="s">
        <v>187</v>
      </c>
      <c r="AV330" s="12" t="s">
        <v>83</v>
      </c>
      <c r="AW330" s="12" t="s">
        <v>182</v>
      </c>
      <c r="AX330" s="12" t="s">
        <v>75</v>
      </c>
      <c r="AY330" s="258" t="s">
        <v>171</v>
      </c>
    </row>
    <row r="331" s="13" customFormat="1">
      <c r="B331" s="261"/>
      <c r="C331" s="262"/>
      <c r="D331" s="249" t="s">
        <v>180</v>
      </c>
      <c r="E331" s="263" t="s">
        <v>22</v>
      </c>
      <c r="F331" s="264" t="s">
        <v>469</v>
      </c>
      <c r="G331" s="262"/>
      <c r="H331" s="263" t="s">
        <v>22</v>
      </c>
      <c r="I331" s="265"/>
      <c r="J331" s="262"/>
      <c r="K331" s="262"/>
      <c r="L331" s="266"/>
      <c r="M331" s="267"/>
      <c r="N331" s="268"/>
      <c r="O331" s="268"/>
      <c r="P331" s="268"/>
      <c r="Q331" s="268"/>
      <c r="R331" s="268"/>
      <c r="S331" s="268"/>
      <c r="T331" s="269"/>
      <c r="AT331" s="270" t="s">
        <v>180</v>
      </c>
      <c r="AU331" s="270" t="s">
        <v>187</v>
      </c>
      <c r="AV331" s="13" t="s">
        <v>24</v>
      </c>
      <c r="AW331" s="13" t="s">
        <v>182</v>
      </c>
      <c r="AX331" s="13" t="s">
        <v>75</v>
      </c>
      <c r="AY331" s="270" t="s">
        <v>171</v>
      </c>
    </row>
    <row r="332" s="12" customFormat="1">
      <c r="B332" s="247"/>
      <c r="C332" s="248"/>
      <c r="D332" s="249" t="s">
        <v>180</v>
      </c>
      <c r="E332" s="250" t="s">
        <v>22</v>
      </c>
      <c r="F332" s="251" t="s">
        <v>470</v>
      </c>
      <c r="G332" s="248"/>
      <c r="H332" s="252">
        <v>1.1599999999999999</v>
      </c>
      <c r="I332" s="253"/>
      <c r="J332" s="248"/>
      <c r="K332" s="248"/>
      <c r="L332" s="254"/>
      <c r="M332" s="255"/>
      <c r="N332" s="256"/>
      <c r="O332" s="256"/>
      <c r="P332" s="256"/>
      <c r="Q332" s="256"/>
      <c r="R332" s="256"/>
      <c r="S332" s="256"/>
      <c r="T332" s="257"/>
      <c r="AT332" s="258" t="s">
        <v>180</v>
      </c>
      <c r="AU332" s="258" t="s">
        <v>187</v>
      </c>
      <c r="AV332" s="12" t="s">
        <v>83</v>
      </c>
      <c r="AW332" s="12" t="s">
        <v>182</v>
      </c>
      <c r="AX332" s="12" t="s">
        <v>75</v>
      </c>
      <c r="AY332" s="258" t="s">
        <v>171</v>
      </c>
    </row>
    <row r="333" s="13" customFormat="1">
      <c r="B333" s="261"/>
      <c r="C333" s="262"/>
      <c r="D333" s="249" t="s">
        <v>180</v>
      </c>
      <c r="E333" s="263" t="s">
        <v>22</v>
      </c>
      <c r="F333" s="264" t="s">
        <v>471</v>
      </c>
      <c r="G333" s="262"/>
      <c r="H333" s="263" t="s">
        <v>22</v>
      </c>
      <c r="I333" s="265"/>
      <c r="J333" s="262"/>
      <c r="K333" s="262"/>
      <c r="L333" s="266"/>
      <c r="M333" s="267"/>
      <c r="N333" s="268"/>
      <c r="O333" s="268"/>
      <c r="P333" s="268"/>
      <c r="Q333" s="268"/>
      <c r="R333" s="268"/>
      <c r="S333" s="268"/>
      <c r="T333" s="269"/>
      <c r="AT333" s="270" t="s">
        <v>180</v>
      </c>
      <c r="AU333" s="270" t="s">
        <v>187</v>
      </c>
      <c r="AV333" s="13" t="s">
        <v>24</v>
      </c>
      <c r="AW333" s="13" t="s">
        <v>182</v>
      </c>
      <c r="AX333" s="13" t="s">
        <v>75</v>
      </c>
      <c r="AY333" s="270" t="s">
        <v>171</v>
      </c>
    </row>
    <row r="334" s="12" customFormat="1">
      <c r="B334" s="247"/>
      <c r="C334" s="248"/>
      <c r="D334" s="249" t="s">
        <v>180</v>
      </c>
      <c r="E334" s="250" t="s">
        <v>22</v>
      </c>
      <c r="F334" s="251" t="s">
        <v>472</v>
      </c>
      <c r="G334" s="248"/>
      <c r="H334" s="252">
        <v>0.95999999999999996</v>
      </c>
      <c r="I334" s="253"/>
      <c r="J334" s="248"/>
      <c r="K334" s="248"/>
      <c r="L334" s="254"/>
      <c r="M334" s="255"/>
      <c r="N334" s="256"/>
      <c r="O334" s="256"/>
      <c r="P334" s="256"/>
      <c r="Q334" s="256"/>
      <c r="R334" s="256"/>
      <c r="S334" s="256"/>
      <c r="T334" s="257"/>
      <c r="AT334" s="258" t="s">
        <v>180</v>
      </c>
      <c r="AU334" s="258" t="s">
        <v>187</v>
      </c>
      <c r="AV334" s="12" t="s">
        <v>83</v>
      </c>
      <c r="AW334" s="12" t="s">
        <v>182</v>
      </c>
      <c r="AX334" s="12" t="s">
        <v>75</v>
      </c>
      <c r="AY334" s="258" t="s">
        <v>171</v>
      </c>
    </row>
    <row r="335" s="12" customFormat="1">
      <c r="B335" s="247"/>
      <c r="C335" s="248"/>
      <c r="D335" s="249" t="s">
        <v>180</v>
      </c>
      <c r="E335" s="250" t="s">
        <v>22</v>
      </c>
      <c r="F335" s="251" t="s">
        <v>473</v>
      </c>
      <c r="G335" s="248"/>
      <c r="H335" s="252">
        <v>0.54000000000000004</v>
      </c>
      <c r="I335" s="253"/>
      <c r="J335" s="248"/>
      <c r="K335" s="248"/>
      <c r="L335" s="254"/>
      <c r="M335" s="255"/>
      <c r="N335" s="256"/>
      <c r="O335" s="256"/>
      <c r="P335" s="256"/>
      <c r="Q335" s="256"/>
      <c r="R335" s="256"/>
      <c r="S335" s="256"/>
      <c r="T335" s="257"/>
      <c r="AT335" s="258" t="s">
        <v>180</v>
      </c>
      <c r="AU335" s="258" t="s">
        <v>187</v>
      </c>
      <c r="AV335" s="12" t="s">
        <v>83</v>
      </c>
      <c r="AW335" s="12" t="s">
        <v>182</v>
      </c>
      <c r="AX335" s="12" t="s">
        <v>75</v>
      </c>
      <c r="AY335" s="258" t="s">
        <v>171</v>
      </c>
    </row>
    <row r="336" s="13" customFormat="1">
      <c r="B336" s="261"/>
      <c r="C336" s="262"/>
      <c r="D336" s="249" t="s">
        <v>180</v>
      </c>
      <c r="E336" s="263" t="s">
        <v>22</v>
      </c>
      <c r="F336" s="264" t="s">
        <v>474</v>
      </c>
      <c r="G336" s="262"/>
      <c r="H336" s="263" t="s">
        <v>22</v>
      </c>
      <c r="I336" s="265"/>
      <c r="J336" s="262"/>
      <c r="K336" s="262"/>
      <c r="L336" s="266"/>
      <c r="M336" s="267"/>
      <c r="N336" s="268"/>
      <c r="O336" s="268"/>
      <c r="P336" s="268"/>
      <c r="Q336" s="268"/>
      <c r="R336" s="268"/>
      <c r="S336" s="268"/>
      <c r="T336" s="269"/>
      <c r="AT336" s="270" t="s">
        <v>180</v>
      </c>
      <c r="AU336" s="270" t="s">
        <v>187</v>
      </c>
      <c r="AV336" s="13" t="s">
        <v>24</v>
      </c>
      <c r="AW336" s="13" t="s">
        <v>182</v>
      </c>
      <c r="AX336" s="13" t="s">
        <v>75</v>
      </c>
      <c r="AY336" s="270" t="s">
        <v>171</v>
      </c>
    </row>
    <row r="337" s="12" customFormat="1">
      <c r="B337" s="247"/>
      <c r="C337" s="248"/>
      <c r="D337" s="249" t="s">
        <v>180</v>
      </c>
      <c r="E337" s="250" t="s">
        <v>22</v>
      </c>
      <c r="F337" s="251" t="s">
        <v>475</v>
      </c>
      <c r="G337" s="248"/>
      <c r="H337" s="252">
        <v>0.66000000000000003</v>
      </c>
      <c r="I337" s="253"/>
      <c r="J337" s="248"/>
      <c r="K337" s="248"/>
      <c r="L337" s="254"/>
      <c r="M337" s="255"/>
      <c r="N337" s="256"/>
      <c r="O337" s="256"/>
      <c r="P337" s="256"/>
      <c r="Q337" s="256"/>
      <c r="R337" s="256"/>
      <c r="S337" s="256"/>
      <c r="T337" s="257"/>
      <c r="AT337" s="258" t="s">
        <v>180</v>
      </c>
      <c r="AU337" s="258" t="s">
        <v>187</v>
      </c>
      <c r="AV337" s="12" t="s">
        <v>83</v>
      </c>
      <c r="AW337" s="12" t="s">
        <v>182</v>
      </c>
      <c r="AX337" s="12" t="s">
        <v>75</v>
      </c>
      <c r="AY337" s="258" t="s">
        <v>171</v>
      </c>
    </row>
    <row r="338" s="12" customFormat="1">
      <c r="B338" s="247"/>
      <c r="C338" s="248"/>
      <c r="D338" s="249" t="s">
        <v>180</v>
      </c>
      <c r="E338" s="250" t="s">
        <v>22</v>
      </c>
      <c r="F338" s="251" t="s">
        <v>476</v>
      </c>
      <c r="G338" s="248"/>
      <c r="H338" s="252">
        <v>0.54000000000000004</v>
      </c>
      <c r="I338" s="253"/>
      <c r="J338" s="248"/>
      <c r="K338" s="248"/>
      <c r="L338" s="254"/>
      <c r="M338" s="255"/>
      <c r="N338" s="256"/>
      <c r="O338" s="256"/>
      <c r="P338" s="256"/>
      <c r="Q338" s="256"/>
      <c r="R338" s="256"/>
      <c r="S338" s="256"/>
      <c r="T338" s="257"/>
      <c r="AT338" s="258" t="s">
        <v>180</v>
      </c>
      <c r="AU338" s="258" t="s">
        <v>187</v>
      </c>
      <c r="AV338" s="12" t="s">
        <v>83</v>
      </c>
      <c r="AW338" s="12" t="s">
        <v>182</v>
      </c>
      <c r="AX338" s="12" t="s">
        <v>75</v>
      </c>
      <c r="AY338" s="258" t="s">
        <v>171</v>
      </c>
    </row>
    <row r="339" s="1" customFormat="1" ht="22.8" customHeight="1">
      <c r="B339" s="46"/>
      <c r="C339" s="235" t="s">
        <v>477</v>
      </c>
      <c r="D339" s="235" t="s">
        <v>173</v>
      </c>
      <c r="E339" s="236" t="s">
        <v>478</v>
      </c>
      <c r="F339" s="237" t="s">
        <v>479</v>
      </c>
      <c r="G339" s="238" t="s">
        <v>247</v>
      </c>
      <c r="H339" s="239">
        <v>4.8730000000000002</v>
      </c>
      <c r="I339" s="240"/>
      <c r="J339" s="241">
        <f>ROUND(I339*H339,2)</f>
        <v>0</v>
      </c>
      <c r="K339" s="237" t="s">
        <v>177</v>
      </c>
      <c r="L339" s="72"/>
      <c r="M339" s="242" t="s">
        <v>22</v>
      </c>
      <c r="N339" s="243" t="s">
        <v>46</v>
      </c>
      <c r="O339" s="47"/>
      <c r="P339" s="244">
        <f>O339*H339</f>
        <v>0</v>
      </c>
      <c r="Q339" s="244">
        <v>0.040629999999999999</v>
      </c>
      <c r="R339" s="244">
        <f>Q339*H339</f>
        <v>0.19798999000000001</v>
      </c>
      <c r="S339" s="244">
        <v>0</v>
      </c>
      <c r="T339" s="245">
        <f>S339*H339</f>
        <v>0</v>
      </c>
      <c r="AR339" s="24" t="s">
        <v>178</v>
      </c>
      <c r="AT339" s="24" t="s">
        <v>173</v>
      </c>
      <c r="AU339" s="24" t="s">
        <v>187</v>
      </c>
      <c r="AY339" s="24" t="s">
        <v>171</v>
      </c>
      <c r="BE339" s="246">
        <f>IF(N339="základní",J339,0)</f>
        <v>0</v>
      </c>
      <c r="BF339" s="246">
        <f>IF(N339="snížená",J339,0)</f>
        <v>0</v>
      </c>
      <c r="BG339" s="246">
        <f>IF(N339="zákl. přenesená",J339,0)</f>
        <v>0</v>
      </c>
      <c r="BH339" s="246">
        <f>IF(N339="sníž. přenesená",J339,0)</f>
        <v>0</v>
      </c>
      <c r="BI339" s="246">
        <f>IF(N339="nulová",J339,0)</f>
        <v>0</v>
      </c>
      <c r="BJ339" s="24" t="s">
        <v>24</v>
      </c>
      <c r="BK339" s="246">
        <f>ROUND(I339*H339,2)</f>
        <v>0</v>
      </c>
      <c r="BL339" s="24" t="s">
        <v>178</v>
      </c>
      <c r="BM339" s="24" t="s">
        <v>480</v>
      </c>
    </row>
    <row r="340" s="13" customFormat="1">
      <c r="B340" s="261"/>
      <c r="C340" s="262"/>
      <c r="D340" s="249" t="s">
        <v>180</v>
      </c>
      <c r="E340" s="263" t="s">
        <v>22</v>
      </c>
      <c r="F340" s="264" t="s">
        <v>456</v>
      </c>
      <c r="G340" s="262"/>
      <c r="H340" s="263" t="s">
        <v>22</v>
      </c>
      <c r="I340" s="265"/>
      <c r="J340" s="262"/>
      <c r="K340" s="262"/>
      <c r="L340" s="266"/>
      <c r="M340" s="267"/>
      <c r="N340" s="268"/>
      <c r="O340" s="268"/>
      <c r="P340" s="268"/>
      <c r="Q340" s="268"/>
      <c r="R340" s="268"/>
      <c r="S340" s="268"/>
      <c r="T340" s="269"/>
      <c r="AT340" s="270" t="s">
        <v>180</v>
      </c>
      <c r="AU340" s="270" t="s">
        <v>187</v>
      </c>
      <c r="AV340" s="13" t="s">
        <v>24</v>
      </c>
      <c r="AW340" s="13" t="s">
        <v>182</v>
      </c>
      <c r="AX340" s="13" t="s">
        <v>75</v>
      </c>
      <c r="AY340" s="270" t="s">
        <v>171</v>
      </c>
    </row>
    <row r="341" s="12" customFormat="1">
      <c r="B341" s="247"/>
      <c r="C341" s="248"/>
      <c r="D341" s="249" t="s">
        <v>180</v>
      </c>
      <c r="E341" s="250" t="s">
        <v>22</v>
      </c>
      <c r="F341" s="251" t="s">
        <v>457</v>
      </c>
      <c r="G341" s="248"/>
      <c r="H341" s="252">
        <v>0.059999999999999998</v>
      </c>
      <c r="I341" s="253"/>
      <c r="J341" s="248"/>
      <c r="K341" s="248"/>
      <c r="L341" s="254"/>
      <c r="M341" s="255"/>
      <c r="N341" s="256"/>
      <c r="O341" s="256"/>
      <c r="P341" s="256"/>
      <c r="Q341" s="256"/>
      <c r="R341" s="256"/>
      <c r="S341" s="256"/>
      <c r="T341" s="257"/>
      <c r="AT341" s="258" t="s">
        <v>180</v>
      </c>
      <c r="AU341" s="258" t="s">
        <v>187</v>
      </c>
      <c r="AV341" s="12" t="s">
        <v>83</v>
      </c>
      <c r="AW341" s="12" t="s">
        <v>182</v>
      </c>
      <c r="AX341" s="12" t="s">
        <v>75</v>
      </c>
      <c r="AY341" s="258" t="s">
        <v>171</v>
      </c>
    </row>
    <row r="342" s="12" customFormat="1">
      <c r="B342" s="247"/>
      <c r="C342" s="248"/>
      <c r="D342" s="249" t="s">
        <v>180</v>
      </c>
      <c r="E342" s="250" t="s">
        <v>22</v>
      </c>
      <c r="F342" s="251" t="s">
        <v>458</v>
      </c>
      <c r="G342" s="248"/>
      <c r="H342" s="252">
        <v>0.16500000000000001</v>
      </c>
      <c r="I342" s="253"/>
      <c r="J342" s="248"/>
      <c r="K342" s="248"/>
      <c r="L342" s="254"/>
      <c r="M342" s="255"/>
      <c r="N342" s="256"/>
      <c r="O342" s="256"/>
      <c r="P342" s="256"/>
      <c r="Q342" s="256"/>
      <c r="R342" s="256"/>
      <c r="S342" s="256"/>
      <c r="T342" s="257"/>
      <c r="AT342" s="258" t="s">
        <v>180</v>
      </c>
      <c r="AU342" s="258" t="s">
        <v>187</v>
      </c>
      <c r="AV342" s="12" t="s">
        <v>83</v>
      </c>
      <c r="AW342" s="12" t="s">
        <v>182</v>
      </c>
      <c r="AX342" s="12" t="s">
        <v>75</v>
      </c>
      <c r="AY342" s="258" t="s">
        <v>171</v>
      </c>
    </row>
    <row r="343" s="12" customFormat="1">
      <c r="B343" s="247"/>
      <c r="C343" s="248"/>
      <c r="D343" s="249" t="s">
        <v>180</v>
      </c>
      <c r="E343" s="250" t="s">
        <v>22</v>
      </c>
      <c r="F343" s="251" t="s">
        <v>459</v>
      </c>
      <c r="G343" s="248"/>
      <c r="H343" s="252">
        <v>0.60750000000000004</v>
      </c>
      <c r="I343" s="253"/>
      <c r="J343" s="248"/>
      <c r="K343" s="248"/>
      <c r="L343" s="254"/>
      <c r="M343" s="255"/>
      <c r="N343" s="256"/>
      <c r="O343" s="256"/>
      <c r="P343" s="256"/>
      <c r="Q343" s="256"/>
      <c r="R343" s="256"/>
      <c r="S343" s="256"/>
      <c r="T343" s="257"/>
      <c r="AT343" s="258" t="s">
        <v>180</v>
      </c>
      <c r="AU343" s="258" t="s">
        <v>187</v>
      </c>
      <c r="AV343" s="12" t="s">
        <v>83</v>
      </c>
      <c r="AW343" s="12" t="s">
        <v>182</v>
      </c>
      <c r="AX343" s="12" t="s">
        <v>75</v>
      </c>
      <c r="AY343" s="258" t="s">
        <v>171</v>
      </c>
    </row>
    <row r="344" s="12" customFormat="1">
      <c r="B344" s="247"/>
      <c r="C344" s="248"/>
      <c r="D344" s="249" t="s">
        <v>180</v>
      </c>
      <c r="E344" s="250" t="s">
        <v>22</v>
      </c>
      <c r="F344" s="251" t="s">
        <v>460</v>
      </c>
      <c r="G344" s="248"/>
      <c r="H344" s="252">
        <v>2.6475</v>
      </c>
      <c r="I344" s="253"/>
      <c r="J344" s="248"/>
      <c r="K344" s="248"/>
      <c r="L344" s="254"/>
      <c r="M344" s="255"/>
      <c r="N344" s="256"/>
      <c r="O344" s="256"/>
      <c r="P344" s="256"/>
      <c r="Q344" s="256"/>
      <c r="R344" s="256"/>
      <c r="S344" s="256"/>
      <c r="T344" s="257"/>
      <c r="AT344" s="258" t="s">
        <v>180</v>
      </c>
      <c r="AU344" s="258" t="s">
        <v>187</v>
      </c>
      <c r="AV344" s="12" t="s">
        <v>83</v>
      </c>
      <c r="AW344" s="12" t="s">
        <v>182</v>
      </c>
      <c r="AX344" s="12" t="s">
        <v>75</v>
      </c>
      <c r="AY344" s="258" t="s">
        <v>171</v>
      </c>
    </row>
    <row r="345" s="12" customFormat="1">
      <c r="B345" s="247"/>
      <c r="C345" s="248"/>
      <c r="D345" s="249" t="s">
        <v>180</v>
      </c>
      <c r="E345" s="250" t="s">
        <v>22</v>
      </c>
      <c r="F345" s="251" t="s">
        <v>461</v>
      </c>
      <c r="G345" s="248"/>
      <c r="H345" s="252">
        <v>0.19500000000000001</v>
      </c>
      <c r="I345" s="253"/>
      <c r="J345" s="248"/>
      <c r="K345" s="248"/>
      <c r="L345" s="254"/>
      <c r="M345" s="255"/>
      <c r="N345" s="256"/>
      <c r="O345" s="256"/>
      <c r="P345" s="256"/>
      <c r="Q345" s="256"/>
      <c r="R345" s="256"/>
      <c r="S345" s="256"/>
      <c r="T345" s="257"/>
      <c r="AT345" s="258" t="s">
        <v>180</v>
      </c>
      <c r="AU345" s="258" t="s">
        <v>187</v>
      </c>
      <c r="AV345" s="12" t="s">
        <v>83</v>
      </c>
      <c r="AW345" s="12" t="s">
        <v>182</v>
      </c>
      <c r="AX345" s="12" t="s">
        <v>75</v>
      </c>
      <c r="AY345" s="258" t="s">
        <v>171</v>
      </c>
    </row>
    <row r="346" s="12" customFormat="1">
      <c r="B346" s="247"/>
      <c r="C346" s="248"/>
      <c r="D346" s="249" t="s">
        <v>180</v>
      </c>
      <c r="E346" s="250" t="s">
        <v>22</v>
      </c>
      <c r="F346" s="251" t="s">
        <v>462</v>
      </c>
      <c r="G346" s="248"/>
      <c r="H346" s="252">
        <v>0.28499999999999998</v>
      </c>
      <c r="I346" s="253"/>
      <c r="J346" s="248"/>
      <c r="K346" s="248"/>
      <c r="L346" s="254"/>
      <c r="M346" s="255"/>
      <c r="N346" s="256"/>
      <c r="O346" s="256"/>
      <c r="P346" s="256"/>
      <c r="Q346" s="256"/>
      <c r="R346" s="256"/>
      <c r="S346" s="256"/>
      <c r="T346" s="257"/>
      <c r="AT346" s="258" t="s">
        <v>180</v>
      </c>
      <c r="AU346" s="258" t="s">
        <v>187</v>
      </c>
      <c r="AV346" s="12" t="s">
        <v>83</v>
      </c>
      <c r="AW346" s="12" t="s">
        <v>182</v>
      </c>
      <c r="AX346" s="12" t="s">
        <v>75</v>
      </c>
      <c r="AY346" s="258" t="s">
        <v>171</v>
      </c>
    </row>
    <row r="347" s="12" customFormat="1">
      <c r="B347" s="247"/>
      <c r="C347" s="248"/>
      <c r="D347" s="249" t="s">
        <v>180</v>
      </c>
      <c r="E347" s="250" t="s">
        <v>22</v>
      </c>
      <c r="F347" s="251" t="s">
        <v>463</v>
      </c>
      <c r="G347" s="248"/>
      <c r="H347" s="252">
        <v>0.19500000000000001</v>
      </c>
      <c r="I347" s="253"/>
      <c r="J347" s="248"/>
      <c r="K347" s="248"/>
      <c r="L347" s="254"/>
      <c r="M347" s="255"/>
      <c r="N347" s="256"/>
      <c r="O347" s="256"/>
      <c r="P347" s="256"/>
      <c r="Q347" s="256"/>
      <c r="R347" s="256"/>
      <c r="S347" s="256"/>
      <c r="T347" s="257"/>
      <c r="AT347" s="258" t="s">
        <v>180</v>
      </c>
      <c r="AU347" s="258" t="s">
        <v>187</v>
      </c>
      <c r="AV347" s="12" t="s">
        <v>83</v>
      </c>
      <c r="AW347" s="12" t="s">
        <v>182</v>
      </c>
      <c r="AX347" s="12" t="s">
        <v>75</v>
      </c>
      <c r="AY347" s="258" t="s">
        <v>171</v>
      </c>
    </row>
    <row r="348" s="12" customFormat="1">
      <c r="B348" s="247"/>
      <c r="C348" s="248"/>
      <c r="D348" s="249" t="s">
        <v>180</v>
      </c>
      <c r="E348" s="250" t="s">
        <v>22</v>
      </c>
      <c r="F348" s="251" t="s">
        <v>464</v>
      </c>
      <c r="G348" s="248"/>
      <c r="H348" s="252">
        <v>0.45750000000000002</v>
      </c>
      <c r="I348" s="253"/>
      <c r="J348" s="248"/>
      <c r="K348" s="248"/>
      <c r="L348" s="254"/>
      <c r="M348" s="255"/>
      <c r="N348" s="256"/>
      <c r="O348" s="256"/>
      <c r="P348" s="256"/>
      <c r="Q348" s="256"/>
      <c r="R348" s="256"/>
      <c r="S348" s="256"/>
      <c r="T348" s="257"/>
      <c r="AT348" s="258" t="s">
        <v>180</v>
      </c>
      <c r="AU348" s="258" t="s">
        <v>187</v>
      </c>
      <c r="AV348" s="12" t="s">
        <v>83</v>
      </c>
      <c r="AW348" s="12" t="s">
        <v>182</v>
      </c>
      <c r="AX348" s="12" t="s">
        <v>75</v>
      </c>
      <c r="AY348" s="258" t="s">
        <v>171</v>
      </c>
    </row>
    <row r="349" s="12" customFormat="1">
      <c r="B349" s="247"/>
      <c r="C349" s="248"/>
      <c r="D349" s="249" t="s">
        <v>180</v>
      </c>
      <c r="E349" s="250" t="s">
        <v>22</v>
      </c>
      <c r="F349" s="251" t="s">
        <v>465</v>
      </c>
      <c r="G349" s="248"/>
      <c r="H349" s="252">
        <v>0.26024999999999998</v>
      </c>
      <c r="I349" s="253"/>
      <c r="J349" s="248"/>
      <c r="K349" s="248"/>
      <c r="L349" s="254"/>
      <c r="M349" s="255"/>
      <c r="N349" s="256"/>
      <c r="O349" s="256"/>
      <c r="P349" s="256"/>
      <c r="Q349" s="256"/>
      <c r="R349" s="256"/>
      <c r="S349" s="256"/>
      <c r="T349" s="257"/>
      <c r="AT349" s="258" t="s">
        <v>180</v>
      </c>
      <c r="AU349" s="258" t="s">
        <v>187</v>
      </c>
      <c r="AV349" s="12" t="s">
        <v>83</v>
      </c>
      <c r="AW349" s="12" t="s">
        <v>182</v>
      </c>
      <c r="AX349" s="12" t="s">
        <v>75</v>
      </c>
      <c r="AY349" s="258" t="s">
        <v>171</v>
      </c>
    </row>
    <row r="350" s="1" customFormat="1" ht="22.8" customHeight="1">
      <c r="B350" s="46"/>
      <c r="C350" s="235" t="s">
        <v>481</v>
      </c>
      <c r="D350" s="235" t="s">
        <v>173</v>
      </c>
      <c r="E350" s="236" t="s">
        <v>482</v>
      </c>
      <c r="F350" s="237" t="s">
        <v>483</v>
      </c>
      <c r="G350" s="238" t="s">
        <v>247</v>
      </c>
      <c r="H350" s="239">
        <v>5.6399999999999997</v>
      </c>
      <c r="I350" s="240"/>
      <c r="J350" s="241">
        <f>ROUND(I350*H350,2)</f>
        <v>0</v>
      </c>
      <c r="K350" s="237" t="s">
        <v>177</v>
      </c>
      <c r="L350" s="72"/>
      <c r="M350" s="242" t="s">
        <v>22</v>
      </c>
      <c r="N350" s="243" t="s">
        <v>46</v>
      </c>
      <c r="O350" s="47"/>
      <c r="P350" s="244">
        <f>O350*H350</f>
        <v>0</v>
      </c>
      <c r="Q350" s="244">
        <v>0.040629999999999999</v>
      </c>
      <c r="R350" s="244">
        <f>Q350*H350</f>
        <v>0.22915319999999997</v>
      </c>
      <c r="S350" s="244">
        <v>0</v>
      </c>
      <c r="T350" s="245">
        <f>S350*H350</f>
        <v>0</v>
      </c>
      <c r="AR350" s="24" t="s">
        <v>178</v>
      </c>
      <c r="AT350" s="24" t="s">
        <v>173</v>
      </c>
      <c r="AU350" s="24" t="s">
        <v>187</v>
      </c>
      <c r="AY350" s="24" t="s">
        <v>171</v>
      </c>
      <c r="BE350" s="246">
        <f>IF(N350="základní",J350,0)</f>
        <v>0</v>
      </c>
      <c r="BF350" s="246">
        <f>IF(N350="snížená",J350,0)</f>
        <v>0</v>
      </c>
      <c r="BG350" s="246">
        <f>IF(N350="zákl. přenesená",J350,0)</f>
        <v>0</v>
      </c>
      <c r="BH350" s="246">
        <f>IF(N350="sníž. přenesená",J350,0)</f>
        <v>0</v>
      </c>
      <c r="BI350" s="246">
        <f>IF(N350="nulová",J350,0)</f>
        <v>0</v>
      </c>
      <c r="BJ350" s="24" t="s">
        <v>24</v>
      </c>
      <c r="BK350" s="246">
        <f>ROUND(I350*H350,2)</f>
        <v>0</v>
      </c>
      <c r="BL350" s="24" t="s">
        <v>178</v>
      </c>
      <c r="BM350" s="24" t="s">
        <v>484</v>
      </c>
    </row>
    <row r="351" s="13" customFormat="1">
      <c r="B351" s="261"/>
      <c r="C351" s="262"/>
      <c r="D351" s="249" t="s">
        <v>180</v>
      </c>
      <c r="E351" s="263" t="s">
        <v>22</v>
      </c>
      <c r="F351" s="264" t="s">
        <v>466</v>
      </c>
      <c r="G351" s="262"/>
      <c r="H351" s="263" t="s">
        <v>22</v>
      </c>
      <c r="I351" s="265"/>
      <c r="J351" s="262"/>
      <c r="K351" s="262"/>
      <c r="L351" s="266"/>
      <c r="M351" s="267"/>
      <c r="N351" s="268"/>
      <c r="O351" s="268"/>
      <c r="P351" s="268"/>
      <c r="Q351" s="268"/>
      <c r="R351" s="268"/>
      <c r="S351" s="268"/>
      <c r="T351" s="269"/>
      <c r="AT351" s="270" t="s">
        <v>180</v>
      </c>
      <c r="AU351" s="270" t="s">
        <v>187</v>
      </c>
      <c r="AV351" s="13" t="s">
        <v>24</v>
      </c>
      <c r="AW351" s="13" t="s">
        <v>182</v>
      </c>
      <c r="AX351" s="13" t="s">
        <v>75</v>
      </c>
      <c r="AY351" s="270" t="s">
        <v>171</v>
      </c>
    </row>
    <row r="352" s="12" customFormat="1">
      <c r="B352" s="247"/>
      <c r="C352" s="248"/>
      <c r="D352" s="249" t="s">
        <v>180</v>
      </c>
      <c r="E352" s="250" t="s">
        <v>22</v>
      </c>
      <c r="F352" s="251" t="s">
        <v>467</v>
      </c>
      <c r="G352" s="248"/>
      <c r="H352" s="252">
        <v>0.80000000000000004</v>
      </c>
      <c r="I352" s="253"/>
      <c r="J352" s="248"/>
      <c r="K352" s="248"/>
      <c r="L352" s="254"/>
      <c r="M352" s="255"/>
      <c r="N352" s="256"/>
      <c r="O352" s="256"/>
      <c r="P352" s="256"/>
      <c r="Q352" s="256"/>
      <c r="R352" s="256"/>
      <c r="S352" s="256"/>
      <c r="T352" s="257"/>
      <c r="AT352" s="258" t="s">
        <v>180</v>
      </c>
      <c r="AU352" s="258" t="s">
        <v>187</v>
      </c>
      <c r="AV352" s="12" t="s">
        <v>83</v>
      </c>
      <c r="AW352" s="12" t="s">
        <v>182</v>
      </c>
      <c r="AX352" s="12" t="s">
        <v>75</v>
      </c>
      <c r="AY352" s="258" t="s">
        <v>171</v>
      </c>
    </row>
    <row r="353" s="12" customFormat="1">
      <c r="B353" s="247"/>
      <c r="C353" s="248"/>
      <c r="D353" s="249" t="s">
        <v>180</v>
      </c>
      <c r="E353" s="250" t="s">
        <v>22</v>
      </c>
      <c r="F353" s="251" t="s">
        <v>468</v>
      </c>
      <c r="G353" s="248"/>
      <c r="H353" s="252">
        <v>0.97999999999999998</v>
      </c>
      <c r="I353" s="253"/>
      <c r="J353" s="248"/>
      <c r="K353" s="248"/>
      <c r="L353" s="254"/>
      <c r="M353" s="255"/>
      <c r="N353" s="256"/>
      <c r="O353" s="256"/>
      <c r="P353" s="256"/>
      <c r="Q353" s="256"/>
      <c r="R353" s="256"/>
      <c r="S353" s="256"/>
      <c r="T353" s="257"/>
      <c r="AT353" s="258" t="s">
        <v>180</v>
      </c>
      <c r="AU353" s="258" t="s">
        <v>187</v>
      </c>
      <c r="AV353" s="12" t="s">
        <v>83</v>
      </c>
      <c r="AW353" s="12" t="s">
        <v>182</v>
      </c>
      <c r="AX353" s="12" t="s">
        <v>75</v>
      </c>
      <c r="AY353" s="258" t="s">
        <v>171</v>
      </c>
    </row>
    <row r="354" s="13" customFormat="1">
      <c r="B354" s="261"/>
      <c r="C354" s="262"/>
      <c r="D354" s="249" t="s">
        <v>180</v>
      </c>
      <c r="E354" s="263" t="s">
        <v>22</v>
      </c>
      <c r="F354" s="264" t="s">
        <v>469</v>
      </c>
      <c r="G354" s="262"/>
      <c r="H354" s="263" t="s">
        <v>22</v>
      </c>
      <c r="I354" s="265"/>
      <c r="J354" s="262"/>
      <c r="K354" s="262"/>
      <c r="L354" s="266"/>
      <c r="M354" s="267"/>
      <c r="N354" s="268"/>
      <c r="O354" s="268"/>
      <c r="P354" s="268"/>
      <c r="Q354" s="268"/>
      <c r="R354" s="268"/>
      <c r="S354" s="268"/>
      <c r="T354" s="269"/>
      <c r="AT354" s="270" t="s">
        <v>180</v>
      </c>
      <c r="AU354" s="270" t="s">
        <v>187</v>
      </c>
      <c r="AV354" s="13" t="s">
        <v>24</v>
      </c>
      <c r="AW354" s="13" t="s">
        <v>182</v>
      </c>
      <c r="AX354" s="13" t="s">
        <v>75</v>
      </c>
      <c r="AY354" s="270" t="s">
        <v>171</v>
      </c>
    </row>
    <row r="355" s="12" customFormat="1">
      <c r="B355" s="247"/>
      <c r="C355" s="248"/>
      <c r="D355" s="249" t="s">
        <v>180</v>
      </c>
      <c r="E355" s="250" t="s">
        <v>22</v>
      </c>
      <c r="F355" s="251" t="s">
        <v>470</v>
      </c>
      <c r="G355" s="248"/>
      <c r="H355" s="252">
        <v>1.1599999999999999</v>
      </c>
      <c r="I355" s="253"/>
      <c r="J355" s="248"/>
      <c r="K355" s="248"/>
      <c r="L355" s="254"/>
      <c r="M355" s="255"/>
      <c r="N355" s="256"/>
      <c r="O355" s="256"/>
      <c r="P355" s="256"/>
      <c r="Q355" s="256"/>
      <c r="R355" s="256"/>
      <c r="S355" s="256"/>
      <c r="T355" s="257"/>
      <c r="AT355" s="258" t="s">
        <v>180</v>
      </c>
      <c r="AU355" s="258" t="s">
        <v>187</v>
      </c>
      <c r="AV355" s="12" t="s">
        <v>83</v>
      </c>
      <c r="AW355" s="12" t="s">
        <v>182</v>
      </c>
      <c r="AX355" s="12" t="s">
        <v>75</v>
      </c>
      <c r="AY355" s="258" t="s">
        <v>171</v>
      </c>
    </row>
    <row r="356" s="13" customFormat="1">
      <c r="B356" s="261"/>
      <c r="C356" s="262"/>
      <c r="D356" s="249" t="s">
        <v>180</v>
      </c>
      <c r="E356" s="263" t="s">
        <v>22</v>
      </c>
      <c r="F356" s="264" t="s">
        <v>471</v>
      </c>
      <c r="G356" s="262"/>
      <c r="H356" s="263" t="s">
        <v>22</v>
      </c>
      <c r="I356" s="265"/>
      <c r="J356" s="262"/>
      <c r="K356" s="262"/>
      <c r="L356" s="266"/>
      <c r="M356" s="267"/>
      <c r="N356" s="268"/>
      <c r="O356" s="268"/>
      <c r="P356" s="268"/>
      <c r="Q356" s="268"/>
      <c r="R356" s="268"/>
      <c r="S356" s="268"/>
      <c r="T356" s="269"/>
      <c r="AT356" s="270" t="s">
        <v>180</v>
      </c>
      <c r="AU356" s="270" t="s">
        <v>187</v>
      </c>
      <c r="AV356" s="13" t="s">
        <v>24</v>
      </c>
      <c r="AW356" s="13" t="s">
        <v>182</v>
      </c>
      <c r="AX356" s="13" t="s">
        <v>75</v>
      </c>
      <c r="AY356" s="270" t="s">
        <v>171</v>
      </c>
    </row>
    <row r="357" s="12" customFormat="1">
      <c r="B357" s="247"/>
      <c r="C357" s="248"/>
      <c r="D357" s="249" t="s">
        <v>180</v>
      </c>
      <c r="E357" s="250" t="s">
        <v>22</v>
      </c>
      <c r="F357" s="251" t="s">
        <v>472</v>
      </c>
      <c r="G357" s="248"/>
      <c r="H357" s="252">
        <v>0.95999999999999996</v>
      </c>
      <c r="I357" s="253"/>
      <c r="J357" s="248"/>
      <c r="K357" s="248"/>
      <c r="L357" s="254"/>
      <c r="M357" s="255"/>
      <c r="N357" s="256"/>
      <c r="O357" s="256"/>
      <c r="P357" s="256"/>
      <c r="Q357" s="256"/>
      <c r="R357" s="256"/>
      <c r="S357" s="256"/>
      <c r="T357" s="257"/>
      <c r="AT357" s="258" t="s">
        <v>180</v>
      </c>
      <c r="AU357" s="258" t="s">
        <v>187</v>
      </c>
      <c r="AV357" s="12" t="s">
        <v>83</v>
      </c>
      <c r="AW357" s="12" t="s">
        <v>182</v>
      </c>
      <c r="AX357" s="12" t="s">
        <v>75</v>
      </c>
      <c r="AY357" s="258" t="s">
        <v>171</v>
      </c>
    </row>
    <row r="358" s="12" customFormat="1">
      <c r="B358" s="247"/>
      <c r="C358" s="248"/>
      <c r="D358" s="249" t="s">
        <v>180</v>
      </c>
      <c r="E358" s="250" t="s">
        <v>22</v>
      </c>
      <c r="F358" s="251" t="s">
        <v>473</v>
      </c>
      <c r="G358" s="248"/>
      <c r="H358" s="252">
        <v>0.54000000000000004</v>
      </c>
      <c r="I358" s="253"/>
      <c r="J358" s="248"/>
      <c r="K358" s="248"/>
      <c r="L358" s="254"/>
      <c r="M358" s="255"/>
      <c r="N358" s="256"/>
      <c r="O358" s="256"/>
      <c r="P358" s="256"/>
      <c r="Q358" s="256"/>
      <c r="R358" s="256"/>
      <c r="S358" s="256"/>
      <c r="T358" s="257"/>
      <c r="AT358" s="258" t="s">
        <v>180</v>
      </c>
      <c r="AU358" s="258" t="s">
        <v>187</v>
      </c>
      <c r="AV358" s="12" t="s">
        <v>83</v>
      </c>
      <c r="AW358" s="12" t="s">
        <v>182</v>
      </c>
      <c r="AX358" s="12" t="s">
        <v>75</v>
      </c>
      <c r="AY358" s="258" t="s">
        <v>171</v>
      </c>
    </row>
    <row r="359" s="13" customFormat="1">
      <c r="B359" s="261"/>
      <c r="C359" s="262"/>
      <c r="D359" s="249" t="s">
        <v>180</v>
      </c>
      <c r="E359" s="263" t="s">
        <v>22</v>
      </c>
      <c r="F359" s="264" t="s">
        <v>474</v>
      </c>
      <c r="G359" s="262"/>
      <c r="H359" s="263" t="s">
        <v>22</v>
      </c>
      <c r="I359" s="265"/>
      <c r="J359" s="262"/>
      <c r="K359" s="262"/>
      <c r="L359" s="266"/>
      <c r="M359" s="267"/>
      <c r="N359" s="268"/>
      <c r="O359" s="268"/>
      <c r="P359" s="268"/>
      <c r="Q359" s="268"/>
      <c r="R359" s="268"/>
      <c r="S359" s="268"/>
      <c r="T359" s="269"/>
      <c r="AT359" s="270" t="s">
        <v>180</v>
      </c>
      <c r="AU359" s="270" t="s">
        <v>187</v>
      </c>
      <c r="AV359" s="13" t="s">
        <v>24</v>
      </c>
      <c r="AW359" s="13" t="s">
        <v>182</v>
      </c>
      <c r="AX359" s="13" t="s">
        <v>75</v>
      </c>
      <c r="AY359" s="270" t="s">
        <v>171</v>
      </c>
    </row>
    <row r="360" s="12" customFormat="1">
      <c r="B360" s="247"/>
      <c r="C360" s="248"/>
      <c r="D360" s="249" t="s">
        <v>180</v>
      </c>
      <c r="E360" s="250" t="s">
        <v>22</v>
      </c>
      <c r="F360" s="251" t="s">
        <v>475</v>
      </c>
      <c r="G360" s="248"/>
      <c r="H360" s="252">
        <v>0.66000000000000003</v>
      </c>
      <c r="I360" s="253"/>
      <c r="J360" s="248"/>
      <c r="K360" s="248"/>
      <c r="L360" s="254"/>
      <c r="M360" s="255"/>
      <c r="N360" s="256"/>
      <c r="O360" s="256"/>
      <c r="P360" s="256"/>
      <c r="Q360" s="256"/>
      <c r="R360" s="256"/>
      <c r="S360" s="256"/>
      <c r="T360" s="257"/>
      <c r="AT360" s="258" t="s">
        <v>180</v>
      </c>
      <c r="AU360" s="258" t="s">
        <v>187</v>
      </c>
      <c r="AV360" s="12" t="s">
        <v>83</v>
      </c>
      <c r="AW360" s="12" t="s">
        <v>182</v>
      </c>
      <c r="AX360" s="12" t="s">
        <v>75</v>
      </c>
      <c r="AY360" s="258" t="s">
        <v>171</v>
      </c>
    </row>
    <row r="361" s="12" customFormat="1">
      <c r="B361" s="247"/>
      <c r="C361" s="248"/>
      <c r="D361" s="249" t="s">
        <v>180</v>
      </c>
      <c r="E361" s="250" t="s">
        <v>22</v>
      </c>
      <c r="F361" s="251" t="s">
        <v>476</v>
      </c>
      <c r="G361" s="248"/>
      <c r="H361" s="252">
        <v>0.54000000000000004</v>
      </c>
      <c r="I361" s="253"/>
      <c r="J361" s="248"/>
      <c r="K361" s="248"/>
      <c r="L361" s="254"/>
      <c r="M361" s="255"/>
      <c r="N361" s="256"/>
      <c r="O361" s="256"/>
      <c r="P361" s="256"/>
      <c r="Q361" s="256"/>
      <c r="R361" s="256"/>
      <c r="S361" s="256"/>
      <c r="T361" s="257"/>
      <c r="AT361" s="258" t="s">
        <v>180</v>
      </c>
      <c r="AU361" s="258" t="s">
        <v>187</v>
      </c>
      <c r="AV361" s="12" t="s">
        <v>83</v>
      </c>
      <c r="AW361" s="12" t="s">
        <v>182</v>
      </c>
      <c r="AX361" s="12" t="s">
        <v>75</v>
      </c>
      <c r="AY361" s="258" t="s">
        <v>171</v>
      </c>
    </row>
    <row r="362" s="1" customFormat="1" ht="14.4" customHeight="1">
      <c r="B362" s="46"/>
      <c r="C362" s="235" t="s">
        <v>485</v>
      </c>
      <c r="D362" s="235" t="s">
        <v>173</v>
      </c>
      <c r="E362" s="236" t="s">
        <v>486</v>
      </c>
      <c r="F362" s="237" t="s">
        <v>487</v>
      </c>
      <c r="G362" s="238" t="s">
        <v>247</v>
      </c>
      <c r="H362" s="239">
        <v>14.52</v>
      </c>
      <c r="I362" s="240"/>
      <c r="J362" s="241">
        <f>ROUND(I362*H362,2)</f>
        <v>0</v>
      </c>
      <c r="K362" s="237" t="s">
        <v>177</v>
      </c>
      <c r="L362" s="72"/>
      <c r="M362" s="242" t="s">
        <v>22</v>
      </c>
      <c r="N362" s="243" t="s">
        <v>46</v>
      </c>
      <c r="O362" s="47"/>
      <c r="P362" s="244">
        <f>O362*H362</f>
        <v>0</v>
      </c>
      <c r="Q362" s="244">
        <v>0.040000000000000001</v>
      </c>
      <c r="R362" s="244">
        <f>Q362*H362</f>
        <v>0.58079999999999998</v>
      </c>
      <c r="S362" s="244">
        <v>0</v>
      </c>
      <c r="T362" s="245">
        <f>S362*H362</f>
        <v>0</v>
      </c>
      <c r="AR362" s="24" t="s">
        <v>178</v>
      </c>
      <c r="AT362" s="24" t="s">
        <v>173</v>
      </c>
      <c r="AU362" s="24" t="s">
        <v>187</v>
      </c>
      <c r="AY362" s="24" t="s">
        <v>171</v>
      </c>
      <c r="BE362" s="246">
        <f>IF(N362="základní",J362,0)</f>
        <v>0</v>
      </c>
      <c r="BF362" s="246">
        <f>IF(N362="snížená",J362,0)</f>
        <v>0</v>
      </c>
      <c r="BG362" s="246">
        <f>IF(N362="zákl. přenesená",J362,0)</f>
        <v>0</v>
      </c>
      <c r="BH362" s="246">
        <f>IF(N362="sníž. přenesená",J362,0)</f>
        <v>0</v>
      </c>
      <c r="BI362" s="246">
        <f>IF(N362="nulová",J362,0)</f>
        <v>0</v>
      </c>
      <c r="BJ362" s="24" t="s">
        <v>24</v>
      </c>
      <c r="BK362" s="246">
        <f>ROUND(I362*H362,2)</f>
        <v>0</v>
      </c>
      <c r="BL362" s="24" t="s">
        <v>178</v>
      </c>
      <c r="BM362" s="24" t="s">
        <v>488</v>
      </c>
    </row>
    <row r="363" s="1" customFormat="1">
      <c r="B363" s="46"/>
      <c r="C363" s="74"/>
      <c r="D363" s="249" t="s">
        <v>201</v>
      </c>
      <c r="E363" s="74"/>
      <c r="F363" s="259" t="s">
        <v>455</v>
      </c>
      <c r="G363" s="74"/>
      <c r="H363" s="74"/>
      <c r="I363" s="203"/>
      <c r="J363" s="74"/>
      <c r="K363" s="74"/>
      <c r="L363" s="72"/>
      <c r="M363" s="260"/>
      <c r="N363" s="47"/>
      <c r="O363" s="47"/>
      <c r="P363" s="47"/>
      <c r="Q363" s="47"/>
      <c r="R363" s="47"/>
      <c r="S363" s="47"/>
      <c r="T363" s="95"/>
      <c r="AT363" s="24" t="s">
        <v>201</v>
      </c>
      <c r="AU363" s="24" t="s">
        <v>187</v>
      </c>
    </row>
    <row r="364" s="13" customFormat="1">
      <c r="B364" s="261"/>
      <c r="C364" s="262"/>
      <c r="D364" s="249" t="s">
        <v>180</v>
      </c>
      <c r="E364" s="263" t="s">
        <v>22</v>
      </c>
      <c r="F364" s="264" t="s">
        <v>489</v>
      </c>
      <c r="G364" s="262"/>
      <c r="H364" s="263" t="s">
        <v>22</v>
      </c>
      <c r="I364" s="265"/>
      <c r="J364" s="262"/>
      <c r="K364" s="262"/>
      <c r="L364" s="266"/>
      <c r="M364" s="267"/>
      <c r="N364" s="268"/>
      <c r="O364" s="268"/>
      <c r="P364" s="268"/>
      <c r="Q364" s="268"/>
      <c r="R364" s="268"/>
      <c r="S364" s="268"/>
      <c r="T364" s="269"/>
      <c r="AT364" s="270" t="s">
        <v>180</v>
      </c>
      <c r="AU364" s="270" t="s">
        <v>187</v>
      </c>
      <c r="AV364" s="13" t="s">
        <v>24</v>
      </c>
      <c r="AW364" s="13" t="s">
        <v>182</v>
      </c>
      <c r="AX364" s="13" t="s">
        <v>75</v>
      </c>
      <c r="AY364" s="270" t="s">
        <v>171</v>
      </c>
    </row>
    <row r="365" s="12" customFormat="1">
      <c r="B365" s="247"/>
      <c r="C365" s="248"/>
      <c r="D365" s="249" t="s">
        <v>180</v>
      </c>
      <c r="E365" s="250" t="s">
        <v>22</v>
      </c>
      <c r="F365" s="251" t="s">
        <v>490</v>
      </c>
      <c r="G365" s="248"/>
      <c r="H365" s="252">
        <v>0.495</v>
      </c>
      <c r="I365" s="253"/>
      <c r="J365" s="248"/>
      <c r="K365" s="248"/>
      <c r="L365" s="254"/>
      <c r="M365" s="255"/>
      <c r="N365" s="256"/>
      <c r="O365" s="256"/>
      <c r="P365" s="256"/>
      <c r="Q365" s="256"/>
      <c r="R365" s="256"/>
      <c r="S365" s="256"/>
      <c r="T365" s="257"/>
      <c r="AT365" s="258" t="s">
        <v>180</v>
      </c>
      <c r="AU365" s="258" t="s">
        <v>187</v>
      </c>
      <c r="AV365" s="12" t="s">
        <v>83</v>
      </c>
      <c r="AW365" s="12" t="s">
        <v>182</v>
      </c>
      <c r="AX365" s="12" t="s">
        <v>75</v>
      </c>
      <c r="AY365" s="258" t="s">
        <v>171</v>
      </c>
    </row>
    <row r="366" s="12" customFormat="1">
      <c r="B366" s="247"/>
      <c r="C366" s="248"/>
      <c r="D366" s="249" t="s">
        <v>180</v>
      </c>
      <c r="E366" s="250" t="s">
        <v>22</v>
      </c>
      <c r="F366" s="251" t="s">
        <v>491</v>
      </c>
      <c r="G366" s="248"/>
      <c r="H366" s="252">
        <v>0.98999999999999999</v>
      </c>
      <c r="I366" s="253"/>
      <c r="J366" s="248"/>
      <c r="K366" s="248"/>
      <c r="L366" s="254"/>
      <c r="M366" s="255"/>
      <c r="N366" s="256"/>
      <c r="O366" s="256"/>
      <c r="P366" s="256"/>
      <c r="Q366" s="256"/>
      <c r="R366" s="256"/>
      <c r="S366" s="256"/>
      <c r="T366" s="257"/>
      <c r="AT366" s="258" t="s">
        <v>180</v>
      </c>
      <c r="AU366" s="258" t="s">
        <v>187</v>
      </c>
      <c r="AV366" s="12" t="s">
        <v>83</v>
      </c>
      <c r="AW366" s="12" t="s">
        <v>182</v>
      </c>
      <c r="AX366" s="12" t="s">
        <v>75</v>
      </c>
      <c r="AY366" s="258" t="s">
        <v>171</v>
      </c>
    </row>
    <row r="367" s="12" customFormat="1">
      <c r="B367" s="247"/>
      <c r="C367" s="248"/>
      <c r="D367" s="249" t="s">
        <v>180</v>
      </c>
      <c r="E367" s="250" t="s">
        <v>22</v>
      </c>
      <c r="F367" s="251" t="s">
        <v>492</v>
      </c>
      <c r="G367" s="248"/>
      <c r="H367" s="252">
        <v>0.98999999999999999</v>
      </c>
      <c r="I367" s="253"/>
      <c r="J367" s="248"/>
      <c r="K367" s="248"/>
      <c r="L367" s="254"/>
      <c r="M367" s="255"/>
      <c r="N367" s="256"/>
      <c r="O367" s="256"/>
      <c r="P367" s="256"/>
      <c r="Q367" s="256"/>
      <c r="R367" s="256"/>
      <c r="S367" s="256"/>
      <c r="T367" s="257"/>
      <c r="AT367" s="258" t="s">
        <v>180</v>
      </c>
      <c r="AU367" s="258" t="s">
        <v>187</v>
      </c>
      <c r="AV367" s="12" t="s">
        <v>83</v>
      </c>
      <c r="AW367" s="12" t="s">
        <v>182</v>
      </c>
      <c r="AX367" s="12" t="s">
        <v>75</v>
      </c>
      <c r="AY367" s="258" t="s">
        <v>171</v>
      </c>
    </row>
    <row r="368" s="12" customFormat="1">
      <c r="B368" s="247"/>
      <c r="C368" s="248"/>
      <c r="D368" s="249" t="s">
        <v>180</v>
      </c>
      <c r="E368" s="250" t="s">
        <v>22</v>
      </c>
      <c r="F368" s="251" t="s">
        <v>493</v>
      </c>
      <c r="G368" s="248"/>
      <c r="H368" s="252">
        <v>7.0949999999999998</v>
      </c>
      <c r="I368" s="253"/>
      <c r="J368" s="248"/>
      <c r="K368" s="248"/>
      <c r="L368" s="254"/>
      <c r="M368" s="255"/>
      <c r="N368" s="256"/>
      <c r="O368" s="256"/>
      <c r="P368" s="256"/>
      <c r="Q368" s="256"/>
      <c r="R368" s="256"/>
      <c r="S368" s="256"/>
      <c r="T368" s="257"/>
      <c r="AT368" s="258" t="s">
        <v>180</v>
      </c>
      <c r="AU368" s="258" t="s">
        <v>187</v>
      </c>
      <c r="AV368" s="12" t="s">
        <v>83</v>
      </c>
      <c r="AW368" s="12" t="s">
        <v>182</v>
      </c>
      <c r="AX368" s="12" t="s">
        <v>75</v>
      </c>
      <c r="AY368" s="258" t="s">
        <v>171</v>
      </c>
    </row>
    <row r="369" s="12" customFormat="1">
      <c r="B369" s="247"/>
      <c r="C369" s="248"/>
      <c r="D369" s="249" t="s">
        <v>180</v>
      </c>
      <c r="E369" s="250" t="s">
        <v>22</v>
      </c>
      <c r="F369" s="251" t="s">
        <v>494</v>
      </c>
      <c r="G369" s="248"/>
      <c r="H369" s="252">
        <v>0.98999999999999999</v>
      </c>
      <c r="I369" s="253"/>
      <c r="J369" s="248"/>
      <c r="K369" s="248"/>
      <c r="L369" s="254"/>
      <c r="M369" s="255"/>
      <c r="N369" s="256"/>
      <c r="O369" s="256"/>
      <c r="P369" s="256"/>
      <c r="Q369" s="256"/>
      <c r="R369" s="256"/>
      <c r="S369" s="256"/>
      <c r="T369" s="257"/>
      <c r="AT369" s="258" t="s">
        <v>180</v>
      </c>
      <c r="AU369" s="258" t="s">
        <v>187</v>
      </c>
      <c r="AV369" s="12" t="s">
        <v>83</v>
      </c>
      <c r="AW369" s="12" t="s">
        <v>182</v>
      </c>
      <c r="AX369" s="12" t="s">
        <v>75</v>
      </c>
      <c r="AY369" s="258" t="s">
        <v>171</v>
      </c>
    </row>
    <row r="370" s="12" customFormat="1">
      <c r="B370" s="247"/>
      <c r="C370" s="248"/>
      <c r="D370" s="249" t="s">
        <v>180</v>
      </c>
      <c r="E370" s="250" t="s">
        <v>22</v>
      </c>
      <c r="F370" s="251" t="s">
        <v>495</v>
      </c>
      <c r="G370" s="248"/>
      <c r="H370" s="252">
        <v>0.98999999999999999</v>
      </c>
      <c r="I370" s="253"/>
      <c r="J370" s="248"/>
      <c r="K370" s="248"/>
      <c r="L370" s="254"/>
      <c r="M370" s="255"/>
      <c r="N370" s="256"/>
      <c r="O370" s="256"/>
      <c r="P370" s="256"/>
      <c r="Q370" s="256"/>
      <c r="R370" s="256"/>
      <c r="S370" s="256"/>
      <c r="T370" s="257"/>
      <c r="AT370" s="258" t="s">
        <v>180</v>
      </c>
      <c r="AU370" s="258" t="s">
        <v>187</v>
      </c>
      <c r="AV370" s="12" t="s">
        <v>83</v>
      </c>
      <c r="AW370" s="12" t="s">
        <v>182</v>
      </c>
      <c r="AX370" s="12" t="s">
        <v>75</v>
      </c>
      <c r="AY370" s="258" t="s">
        <v>171</v>
      </c>
    </row>
    <row r="371" s="12" customFormat="1">
      <c r="B371" s="247"/>
      <c r="C371" s="248"/>
      <c r="D371" s="249" t="s">
        <v>180</v>
      </c>
      <c r="E371" s="250" t="s">
        <v>22</v>
      </c>
      <c r="F371" s="251" t="s">
        <v>496</v>
      </c>
      <c r="G371" s="248"/>
      <c r="H371" s="252">
        <v>1.4850000000000001</v>
      </c>
      <c r="I371" s="253"/>
      <c r="J371" s="248"/>
      <c r="K371" s="248"/>
      <c r="L371" s="254"/>
      <c r="M371" s="255"/>
      <c r="N371" s="256"/>
      <c r="O371" s="256"/>
      <c r="P371" s="256"/>
      <c r="Q371" s="256"/>
      <c r="R371" s="256"/>
      <c r="S371" s="256"/>
      <c r="T371" s="257"/>
      <c r="AT371" s="258" t="s">
        <v>180</v>
      </c>
      <c r="AU371" s="258" t="s">
        <v>187</v>
      </c>
      <c r="AV371" s="12" t="s">
        <v>83</v>
      </c>
      <c r="AW371" s="12" t="s">
        <v>182</v>
      </c>
      <c r="AX371" s="12" t="s">
        <v>75</v>
      </c>
      <c r="AY371" s="258" t="s">
        <v>171</v>
      </c>
    </row>
    <row r="372" s="12" customFormat="1">
      <c r="B372" s="247"/>
      <c r="C372" s="248"/>
      <c r="D372" s="249" t="s">
        <v>180</v>
      </c>
      <c r="E372" s="250" t="s">
        <v>22</v>
      </c>
      <c r="F372" s="251" t="s">
        <v>497</v>
      </c>
      <c r="G372" s="248"/>
      <c r="H372" s="252">
        <v>0.495</v>
      </c>
      <c r="I372" s="253"/>
      <c r="J372" s="248"/>
      <c r="K372" s="248"/>
      <c r="L372" s="254"/>
      <c r="M372" s="255"/>
      <c r="N372" s="256"/>
      <c r="O372" s="256"/>
      <c r="P372" s="256"/>
      <c r="Q372" s="256"/>
      <c r="R372" s="256"/>
      <c r="S372" s="256"/>
      <c r="T372" s="257"/>
      <c r="AT372" s="258" t="s">
        <v>180</v>
      </c>
      <c r="AU372" s="258" t="s">
        <v>187</v>
      </c>
      <c r="AV372" s="12" t="s">
        <v>83</v>
      </c>
      <c r="AW372" s="12" t="s">
        <v>182</v>
      </c>
      <c r="AX372" s="12" t="s">
        <v>75</v>
      </c>
      <c r="AY372" s="258" t="s">
        <v>171</v>
      </c>
    </row>
    <row r="373" s="12" customFormat="1">
      <c r="B373" s="247"/>
      <c r="C373" s="248"/>
      <c r="D373" s="249" t="s">
        <v>180</v>
      </c>
      <c r="E373" s="250" t="s">
        <v>22</v>
      </c>
      <c r="F373" s="251" t="s">
        <v>498</v>
      </c>
      <c r="G373" s="248"/>
      <c r="H373" s="252">
        <v>0.98999999999999999</v>
      </c>
      <c r="I373" s="253"/>
      <c r="J373" s="248"/>
      <c r="K373" s="248"/>
      <c r="L373" s="254"/>
      <c r="M373" s="255"/>
      <c r="N373" s="256"/>
      <c r="O373" s="256"/>
      <c r="P373" s="256"/>
      <c r="Q373" s="256"/>
      <c r="R373" s="256"/>
      <c r="S373" s="256"/>
      <c r="T373" s="257"/>
      <c r="AT373" s="258" t="s">
        <v>180</v>
      </c>
      <c r="AU373" s="258" t="s">
        <v>187</v>
      </c>
      <c r="AV373" s="12" t="s">
        <v>83</v>
      </c>
      <c r="AW373" s="12" t="s">
        <v>182</v>
      </c>
      <c r="AX373" s="12" t="s">
        <v>75</v>
      </c>
      <c r="AY373" s="258" t="s">
        <v>171</v>
      </c>
    </row>
    <row r="374" s="1" customFormat="1" ht="14.4" customHeight="1">
      <c r="B374" s="46"/>
      <c r="C374" s="235" t="s">
        <v>499</v>
      </c>
      <c r="D374" s="235" t="s">
        <v>173</v>
      </c>
      <c r="E374" s="236" t="s">
        <v>500</v>
      </c>
      <c r="F374" s="237" t="s">
        <v>501</v>
      </c>
      <c r="G374" s="238" t="s">
        <v>247</v>
      </c>
      <c r="H374" s="239">
        <v>14.52</v>
      </c>
      <c r="I374" s="240"/>
      <c r="J374" s="241">
        <f>ROUND(I374*H374,2)</f>
        <v>0</v>
      </c>
      <c r="K374" s="237" t="s">
        <v>177</v>
      </c>
      <c r="L374" s="72"/>
      <c r="M374" s="242" t="s">
        <v>22</v>
      </c>
      <c r="N374" s="243" t="s">
        <v>46</v>
      </c>
      <c r="O374" s="47"/>
      <c r="P374" s="244">
        <f>O374*H374</f>
        <v>0</v>
      </c>
      <c r="Q374" s="244">
        <v>0.0373</v>
      </c>
      <c r="R374" s="244">
        <f>Q374*H374</f>
        <v>0.54159599999999997</v>
      </c>
      <c r="S374" s="244">
        <v>0</v>
      </c>
      <c r="T374" s="245">
        <f>S374*H374</f>
        <v>0</v>
      </c>
      <c r="AR374" s="24" t="s">
        <v>178</v>
      </c>
      <c r="AT374" s="24" t="s">
        <v>173</v>
      </c>
      <c r="AU374" s="24" t="s">
        <v>187</v>
      </c>
      <c r="AY374" s="24" t="s">
        <v>171</v>
      </c>
      <c r="BE374" s="246">
        <f>IF(N374="základní",J374,0)</f>
        <v>0</v>
      </c>
      <c r="BF374" s="246">
        <f>IF(N374="snížená",J374,0)</f>
        <v>0</v>
      </c>
      <c r="BG374" s="246">
        <f>IF(N374="zákl. přenesená",J374,0)</f>
        <v>0</v>
      </c>
      <c r="BH374" s="246">
        <f>IF(N374="sníž. přenesená",J374,0)</f>
        <v>0</v>
      </c>
      <c r="BI374" s="246">
        <f>IF(N374="nulová",J374,0)</f>
        <v>0</v>
      </c>
      <c r="BJ374" s="24" t="s">
        <v>24</v>
      </c>
      <c r="BK374" s="246">
        <f>ROUND(I374*H374,2)</f>
        <v>0</v>
      </c>
      <c r="BL374" s="24" t="s">
        <v>178</v>
      </c>
      <c r="BM374" s="24" t="s">
        <v>502</v>
      </c>
    </row>
    <row r="375" s="12" customFormat="1">
      <c r="B375" s="247"/>
      <c r="C375" s="248"/>
      <c r="D375" s="249" t="s">
        <v>180</v>
      </c>
      <c r="E375" s="250" t="s">
        <v>22</v>
      </c>
      <c r="F375" s="251" t="s">
        <v>503</v>
      </c>
      <c r="G375" s="248"/>
      <c r="H375" s="252">
        <v>14.52</v>
      </c>
      <c r="I375" s="253"/>
      <c r="J375" s="248"/>
      <c r="K375" s="248"/>
      <c r="L375" s="254"/>
      <c r="M375" s="255"/>
      <c r="N375" s="256"/>
      <c r="O375" s="256"/>
      <c r="P375" s="256"/>
      <c r="Q375" s="256"/>
      <c r="R375" s="256"/>
      <c r="S375" s="256"/>
      <c r="T375" s="257"/>
      <c r="AT375" s="258" t="s">
        <v>180</v>
      </c>
      <c r="AU375" s="258" t="s">
        <v>187</v>
      </c>
      <c r="AV375" s="12" t="s">
        <v>83</v>
      </c>
      <c r="AW375" s="12" t="s">
        <v>182</v>
      </c>
      <c r="AX375" s="12" t="s">
        <v>75</v>
      </c>
      <c r="AY375" s="258" t="s">
        <v>171</v>
      </c>
    </row>
    <row r="376" s="1" customFormat="1" ht="14.4" customHeight="1">
      <c r="B376" s="46"/>
      <c r="C376" s="235" t="s">
        <v>504</v>
      </c>
      <c r="D376" s="235" t="s">
        <v>173</v>
      </c>
      <c r="E376" s="236" t="s">
        <v>505</v>
      </c>
      <c r="F376" s="237" t="s">
        <v>506</v>
      </c>
      <c r="G376" s="238" t="s">
        <v>247</v>
      </c>
      <c r="H376" s="239">
        <v>5.2679999999999998</v>
      </c>
      <c r="I376" s="240"/>
      <c r="J376" s="241">
        <f>ROUND(I376*H376,2)</f>
        <v>0</v>
      </c>
      <c r="K376" s="237" t="s">
        <v>177</v>
      </c>
      <c r="L376" s="72"/>
      <c r="M376" s="242" t="s">
        <v>22</v>
      </c>
      <c r="N376" s="243" t="s">
        <v>46</v>
      </c>
      <c r="O376" s="47"/>
      <c r="P376" s="244">
        <f>O376*H376</f>
        <v>0</v>
      </c>
      <c r="Q376" s="244">
        <v>0.029600000000000001</v>
      </c>
      <c r="R376" s="244">
        <f>Q376*H376</f>
        <v>0.15593280000000001</v>
      </c>
      <c r="S376" s="244">
        <v>0</v>
      </c>
      <c r="T376" s="245">
        <f>S376*H376</f>
        <v>0</v>
      </c>
      <c r="AR376" s="24" t="s">
        <v>178</v>
      </c>
      <c r="AT376" s="24" t="s">
        <v>173</v>
      </c>
      <c r="AU376" s="24" t="s">
        <v>187</v>
      </c>
      <c r="AY376" s="24" t="s">
        <v>171</v>
      </c>
      <c r="BE376" s="246">
        <f>IF(N376="základní",J376,0)</f>
        <v>0</v>
      </c>
      <c r="BF376" s="246">
        <f>IF(N376="snížená",J376,0)</f>
        <v>0</v>
      </c>
      <c r="BG376" s="246">
        <f>IF(N376="zákl. přenesená",J376,0)</f>
        <v>0</v>
      </c>
      <c r="BH376" s="246">
        <f>IF(N376="sníž. přenesená",J376,0)</f>
        <v>0</v>
      </c>
      <c r="BI376" s="246">
        <f>IF(N376="nulová",J376,0)</f>
        <v>0</v>
      </c>
      <c r="BJ376" s="24" t="s">
        <v>24</v>
      </c>
      <c r="BK376" s="246">
        <f>ROUND(I376*H376,2)</f>
        <v>0</v>
      </c>
      <c r="BL376" s="24" t="s">
        <v>178</v>
      </c>
      <c r="BM376" s="24" t="s">
        <v>507</v>
      </c>
    </row>
    <row r="377" s="1" customFormat="1">
      <c r="B377" s="46"/>
      <c r="C377" s="74"/>
      <c r="D377" s="249" t="s">
        <v>201</v>
      </c>
      <c r="E377" s="74"/>
      <c r="F377" s="259" t="s">
        <v>508</v>
      </c>
      <c r="G377" s="74"/>
      <c r="H377" s="74"/>
      <c r="I377" s="203"/>
      <c r="J377" s="74"/>
      <c r="K377" s="74"/>
      <c r="L377" s="72"/>
      <c r="M377" s="260"/>
      <c r="N377" s="47"/>
      <c r="O377" s="47"/>
      <c r="P377" s="47"/>
      <c r="Q377" s="47"/>
      <c r="R377" s="47"/>
      <c r="S377" s="47"/>
      <c r="T377" s="95"/>
      <c r="AT377" s="24" t="s">
        <v>201</v>
      </c>
      <c r="AU377" s="24" t="s">
        <v>187</v>
      </c>
    </row>
    <row r="378" s="13" customFormat="1">
      <c r="B378" s="261"/>
      <c r="C378" s="262"/>
      <c r="D378" s="249" t="s">
        <v>180</v>
      </c>
      <c r="E378" s="263" t="s">
        <v>22</v>
      </c>
      <c r="F378" s="264" t="s">
        <v>509</v>
      </c>
      <c r="G378" s="262"/>
      <c r="H378" s="263" t="s">
        <v>22</v>
      </c>
      <c r="I378" s="265"/>
      <c r="J378" s="262"/>
      <c r="K378" s="262"/>
      <c r="L378" s="266"/>
      <c r="M378" s="267"/>
      <c r="N378" s="268"/>
      <c r="O378" s="268"/>
      <c r="P378" s="268"/>
      <c r="Q378" s="268"/>
      <c r="R378" s="268"/>
      <c r="S378" s="268"/>
      <c r="T378" s="269"/>
      <c r="AT378" s="270" t="s">
        <v>180</v>
      </c>
      <c r="AU378" s="270" t="s">
        <v>187</v>
      </c>
      <c r="AV378" s="13" t="s">
        <v>24</v>
      </c>
      <c r="AW378" s="13" t="s">
        <v>182</v>
      </c>
      <c r="AX378" s="13" t="s">
        <v>75</v>
      </c>
      <c r="AY378" s="270" t="s">
        <v>171</v>
      </c>
    </row>
    <row r="379" s="12" customFormat="1">
      <c r="B379" s="247"/>
      <c r="C379" s="248"/>
      <c r="D379" s="249" t="s">
        <v>180</v>
      </c>
      <c r="E379" s="250" t="s">
        <v>22</v>
      </c>
      <c r="F379" s="251" t="s">
        <v>510</v>
      </c>
      <c r="G379" s="248"/>
      <c r="H379" s="252">
        <v>0.63749999999999996</v>
      </c>
      <c r="I379" s="253"/>
      <c r="J379" s="248"/>
      <c r="K379" s="248"/>
      <c r="L379" s="254"/>
      <c r="M379" s="255"/>
      <c r="N379" s="256"/>
      <c r="O379" s="256"/>
      <c r="P379" s="256"/>
      <c r="Q379" s="256"/>
      <c r="R379" s="256"/>
      <c r="S379" s="256"/>
      <c r="T379" s="257"/>
      <c r="AT379" s="258" t="s">
        <v>180</v>
      </c>
      <c r="AU379" s="258" t="s">
        <v>187</v>
      </c>
      <c r="AV379" s="12" t="s">
        <v>83</v>
      </c>
      <c r="AW379" s="12" t="s">
        <v>182</v>
      </c>
      <c r="AX379" s="12" t="s">
        <v>75</v>
      </c>
      <c r="AY379" s="258" t="s">
        <v>171</v>
      </c>
    </row>
    <row r="380" s="12" customFormat="1">
      <c r="B380" s="247"/>
      <c r="C380" s="248"/>
      <c r="D380" s="249" t="s">
        <v>180</v>
      </c>
      <c r="E380" s="250" t="s">
        <v>22</v>
      </c>
      <c r="F380" s="251" t="s">
        <v>511</v>
      </c>
      <c r="G380" s="248"/>
      <c r="H380" s="252">
        <v>0.51000000000000001</v>
      </c>
      <c r="I380" s="253"/>
      <c r="J380" s="248"/>
      <c r="K380" s="248"/>
      <c r="L380" s="254"/>
      <c r="M380" s="255"/>
      <c r="N380" s="256"/>
      <c r="O380" s="256"/>
      <c r="P380" s="256"/>
      <c r="Q380" s="256"/>
      <c r="R380" s="256"/>
      <c r="S380" s="256"/>
      <c r="T380" s="257"/>
      <c r="AT380" s="258" t="s">
        <v>180</v>
      </c>
      <c r="AU380" s="258" t="s">
        <v>187</v>
      </c>
      <c r="AV380" s="12" t="s">
        <v>83</v>
      </c>
      <c r="AW380" s="12" t="s">
        <v>182</v>
      </c>
      <c r="AX380" s="12" t="s">
        <v>75</v>
      </c>
      <c r="AY380" s="258" t="s">
        <v>171</v>
      </c>
    </row>
    <row r="381" s="13" customFormat="1">
      <c r="B381" s="261"/>
      <c r="C381" s="262"/>
      <c r="D381" s="249" t="s">
        <v>180</v>
      </c>
      <c r="E381" s="263" t="s">
        <v>22</v>
      </c>
      <c r="F381" s="264" t="s">
        <v>512</v>
      </c>
      <c r="G381" s="262"/>
      <c r="H381" s="263" t="s">
        <v>22</v>
      </c>
      <c r="I381" s="265"/>
      <c r="J381" s="262"/>
      <c r="K381" s="262"/>
      <c r="L381" s="266"/>
      <c r="M381" s="267"/>
      <c r="N381" s="268"/>
      <c r="O381" s="268"/>
      <c r="P381" s="268"/>
      <c r="Q381" s="268"/>
      <c r="R381" s="268"/>
      <c r="S381" s="268"/>
      <c r="T381" s="269"/>
      <c r="AT381" s="270" t="s">
        <v>180</v>
      </c>
      <c r="AU381" s="270" t="s">
        <v>187</v>
      </c>
      <c r="AV381" s="13" t="s">
        <v>24</v>
      </c>
      <c r="AW381" s="13" t="s">
        <v>182</v>
      </c>
      <c r="AX381" s="13" t="s">
        <v>75</v>
      </c>
      <c r="AY381" s="270" t="s">
        <v>171</v>
      </c>
    </row>
    <row r="382" s="12" customFormat="1">
      <c r="B382" s="247"/>
      <c r="C382" s="248"/>
      <c r="D382" s="249" t="s">
        <v>180</v>
      </c>
      <c r="E382" s="250" t="s">
        <v>22</v>
      </c>
      <c r="F382" s="251" t="s">
        <v>513</v>
      </c>
      <c r="G382" s="248"/>
      <c r="H382" s="252">
        <v>1.0800000000000001</v>
      </c>
      <c r="I382" s="253"/>
      <c r="J382" s="248"/>
      <c r="K382" s="248"/>
      <c r="L382" s="254"/>
      <c r="M382" s="255"/>
      <c r="N382" s="256"/>
      <c r="O382" s="256"/>
      <c r="P382" s="256"/>
      <c r="Q382" s="256"/>
      <c r="R382" s="256"/>
      <c r="S382" s="256"/>
      <c r="T382" s="257"/>
      <c r="AT382" s="258" t="s">
        <v>180</v>
      </c>
      <c r="AU382" s="258" t="s">
        <v>187</v>
      </c>
      <c r="AV382" s="12" t="s">
        <v>83</v>
      </c>
      <c r="AW382" s="12" t="s">
        <v>182</v>
      </c>
      <c r="AX382" s="12" t="s">
        <v>75</v>
      </c>
      <c r="AY382" s="258" t="s">
        <v>171</v>
      </c>
    </row>
    <row r="383" s="12" customFormat="1">
      <c r="B383" s="247"/>
      <c r="C383" s="248"/>
      <c r="D383" s="249" t="s">
        <v>180</v>
      </c>
      <c r="E383" s="250" t="s">
        <v>22</v>
      </c>
      <c r="F383" s="251" t="s">
        <v>514</v>
      </c>
      <c r="G383" s="248"/>
      <c r="H383" s="252">
        <v>0.51000000000000001</v>
      </c>
      <c r="I383" s="253"/>
      <c r="J383" s="248"/>
      <c r="K383" s="248"/>
      <c r="L383" s="254"/>
      <c r="M383" s="255"/>
      <c r="N383" s="256"/>
      <c r="O383" s="256"/>
      <c r="P383" s="256"/>
      <c r="Q383" s="256"/>
      <c r="R383" s="256"/>
      <c r="S383" s="256"/>
      <c r="T383" s="257"/>
      <c r="AT383" s="258" t="s">
        <v>180</v>
      </c>
      <c r="AU383" s="258" t="s">
        <v>187</v>
      </c>
      <c r="AV383" s="12" t="s">
        <v>83</v>
      </c>
      <c r="AW383" s="12" t="s">
        <v>182</v>
      </c>
      <c r="AX383" s="12" t="s">
        <v>75</v>
      </c>
      <c r="AY383" s="258" t="s">
        <v>171</v>
      </c>
    </row>
    <row r="384" s="12" customFormat="1">
      <c r="B384" s="247"/>
      <c r="C384" s="248"/>
      <c r="D384" s="249" t="s">
        <v>180</v>
      </c>
      <c r="E384" s="250" t="s">
        <v>22</v>
      </c>
      <c r="F384" s="251" t="s">
        <v>515</v>
      </c>
      <c r="G384" s="248"/>
      <c r="H384" s="252">
        <v>1.02</v>
      </c>
      <c r="I384" s="253"/>
      <c r="J384" s="248"/>
      <c r="K384" s="248"/>
      <c r="L384" s="254"/>
      <c r="M384" s="255"/>
      <c r="N384" s="256"/>
      <c r="O384" s="256"/>
      <c r="P384" s="256"/>
      <c r="Q384" s="256"/>
      <c r="R384" s="256"/>
      <c r="S384" s="256"/>
      <c r="T384" s="257"/>
      <c r="AT384" s="258" t="s">
        <v>180</v>
      </c>
      <c r="AU384" s="258" t="s">
        <v>187</v>
      </c>
      <c r="AV384" s="12" t="s">
        <v>83</v>
      </c>
      <c r="AW384" s="12" t="s">
        <v>182</v>
      </c>
      <c r="AX384" s="12" t="s">
        <v>75</v>
      </c>
      <c r="AY384" s="258" t="s">
        <v>171</v>
      </c>
    </row>
    <row r="385" s="12" customFormat="1">
      <c r="B385" s="247"/>
      <c r="C385" s="248"/>
      <c r="D385" s="249" t="s">
        <v>180</v>
      </c>
      <c r="E385" s="250" t="s">
        <v>22</v>
      </c>
      <c r="F385" s="251" t="s">
        <v>516</v>
      </c>
      <c r="G385" s="248"/>
      <c r="H385" s="252">
        <v>0.5</v>
      </c>
      <c r="I385" s="253"/>
      <c r="J385" s="248"/>
      <c r="K385" s="248"/>
      <c r="L385" s="254"/>
      <c r="M385" s="255"/>
      <c r="N385" s="256"/>
      <c r="O385" s="256"/>
      <c r="P385" s="256"/>
      <c r="Q385" s="256"/>
      <c r="R385" s="256"/>
      <c r="S385" s="256"/>
      <c r="T385" s="257"/>
      <c r="AT385" s="258" t="s">
        <v>180</v>
      </c>
      <c r="AU385" s="258" t="s">
        <v>187</v>
      </c>
      <c r="AV385" s="12" t="s">
        <v>83</v>
      </c>
      <c r="AW385" s="12" t="s">
        <v>182</v>
      </c>
      <c r="AX385" s="12" t="s">
        <v>75</v>
      </c>
      <c r="AY385" s="258" t="s">
        <v>171</v>
      </c>
    </row>
    <row r="386" s="12" customFormat="1">
      <c r="B386" s="247"/>
      <c r="C386" s="248"/>
      <c r="D386" s="249" t="s">
        <v>180</v>
      </c>
      <c r="E386" s="250" t="s">
        <v>22</v>
      </c>
      <c r="F386" s="251" t="s">
        <v>517</v>
      </c>
      <c r="G386" s="248"/>
      <c r="H386" s="252">
        <v>0.51000000000000001</v>
      </c>
      <c r="I386" s="253"/>
      <c r="J386" s="248"/>
      <c r="K386" s="248"/>
      <c r="L386" s="254"/>
      <c r="M386" s="255"/>
      <c r="N386" s="256"/>
      <c r="O386" s="256"/>
      <c r="P386" s="256"/>
      <c r="Q386" s="256"/>
      <c r="R386" s="256"/>
      <c r="S386" s="256"/>
      <c r="T386" s="257"/>
      <c r="AT386" s="258" t="s">
        <v>180</v>
      </c>
      <c r="AU386" s="258" t="s">
        <v>187</v>
      </c>
      <c r="AV386" s="12" t="s">
        <v>83</v>
      </c>
      <c r="AW386" s="12" t="s">
        <v>182</v>
      </c>
      <c r="AX386" s="12" t="s">
        <v>75</v>
      </c>
      <c r="AY386" s="258" t="s">
        <v>171</v>
      </c>
    </row>
    <row r="387" s="12" customFormat="1">
      <c r="B387" s="247"/>
      <c r="C387" s="248"/>
      <c r="D387" s="249" t="s">
        <v>180</v>
      </c>
      <c r="E387" s="250" t="s">
        <v>22</v>
      </c>
      <c r="F387" s="251" t="s">
        <v>518</v>
      </c>
      <c r="G387" s="248"/>
      <c r="H387" s="252">
        <v>0.5</v>
      </c>
      <c r="I387" s="253"/>
      <c r="J387" s="248"/>
      <c r="K387" s="248"/>
      <c r="L387" s="254"/>
      <c r="M387" s="255"/>
      <c r="N387" s="256"/>
      <c r="O387" s="256"/>
      <c r="P387" s="256"/>
      <c r="Q387" s="256"/>
      <c r="R387" s="256"/>
      <c r="S387" s="256"/>
      <c r="T387" s="257"/>
      <c r="AT387" s="258" t="s">
        <v>180</v>
      </c>
      <c r="AU387" s="258" t="s">
        <v>187</v>
      </c>
      <c r="AV387" s="12" t="s">
        <v>83</v>
      </c>
      <c r="AW387" s="12" t="s">
        <v>182</v>
      </c>
      <c r="AX387" s="12" t="s">
        <v>75</v>
      </c>
      <c r="AY387" s="258" t="s">
        <v>171</v>
      </c>
    </row>
    <row r="388" s="1" customFormat="1" ht="14.4" customHeight="1">
      <c r="B388" s="46"/>
      <c r="C388" s="235" t="s">
        <v>519</v>
      </c>
      <c r="D388" s="235" t="s">
        <v>173</v>
      </c>
      <c r="E388" s="236" t="s">
        <v>520</v>
      </c>
      <c r="F388" s="237" t="s">
        <v>521</v>
      </c>
      <c r="G388" s="238" t="s">
        <v>247</v>
      </c>
      <c r="H388" s="239">
        <v>0.98999999999999999</v>
      </c>
      <c r="I388" s="240"/>
      <c r="J388" s="241">
        <f>ROUND(I388*H388,2)</f>
        <v>0</v>
      </c>
      <c r="K388" s="237" t="s">
        <v>177</v>
      </c>
      <c r="L388" s="72"/>
      <c r="M388" s="242" t="s">
        <v>22</v>
      </c>
      <c r="N388" s="243" t="s">
        <v>46</v>
      </c>
      <c r="O388" s="47"/>
      <c r="P388" s="244">
        <f>O388*H388</f>
        <v>0</v>
      </c>
      <c r="Q388" s="244">
        <v>0.032730000000000002</v>
      </c>
      <c r="R388" s="244">
        <f>Q388*H388</f>
        <v>0.0324027</v>
      </c>
      <c r="S388" s="244">
        <v>0</v>
      </c>
      <c r="T388" s="245">
        <f>S388*H388</f>
        <v>0</v>
      </c>
      <c r="AR388" s="24" t="s">
        <v>178</v>
      </c>
      <c r="AT388" s="24" t="s">
        <v>173</v>
      </c>
      <c r="AU388" s="24" t="s">
        <v>187</v>
      </c>
      <c r="AY388" s="24" t="s">
        <v>171</v>
      </c>
      <c r="BE388" s="246">
        <f>IF(N388="základní",J388,0)</f>
        <v>0</v>
      </c>
      <c r="BF388" s="246">
        <f>IF(N388="snížená",J388,0)</f>
        <v>0</v>
      </c>
      <c r="BG388" s="246">
        <f>IF(N388="zákl. přenesená",J388,0)</f>
        <v>0</v>
      </c>
      <c r="BH388" s="246">
        <f>IF(N388="sníž. přenesená",J388,0)</f>
        <v>0</v>
      </c>
      <c r="BI388" s="246">
        <f>IF(N388="nulová",J388,0)</f>
        <v>0</v>
      </c>
      <c r="BJ388" s="24" t="s">
        <v>24</v>
      </c>
      <c r="BK388" s="246">
        <f>ROUND(I388*H388,2)</f>
        <v>0</v>
      </c>
      <c r="BL388" s="24" t="s">
        <v>178</v>
      </c>
      <c r="BM388" s="24" t="s">
        <v>522</v>
      </c>
    </row>
    <row r="389" s="1" customFormat="1">
      <c r="B389" s="46"/>
      <c r="C389" s="74"/>
      <c r="D389" s="249" t="s">
        <v>201</v>
      </c>
      <c r="E389" s="74"/>
      <c r="F389" s="259" t="s">
        <v>508</v>
      </c>
      <c r="G389" s="74"/>
      <c r="H389" s="74"/>
      <c r="I389" s="203"/>
      <c r="J389" s="74"/>
      <c r="K389" s="74"/>
      <c r="L389" s="72"/>
      <c r="M389" s="260"/>
      <c r="N389" s="47"/>
      <c r="O389" s="47"/>
      <c r="P389" s="47"/>
      <c r="Q389" s="47"/>
      <c r="R389" s="47"/>
      <c r="S389" s="47"/>
      <c r="T389" s="95"/>
      <c r="AT389" s="24" t="s">
        <v>201</v>
      </c>
      <c r="AU389" s="24" t="s">
        <v>187</v>
      </c>
    </row>
    <row r="390" s="13" customFormat="1">
      <c r="B390" s="261"/>
      <c r="C390" s="262"/>
      <c r="D390" s="249" t="s">
        <v>180</v>
      </c>
      <c r="E390" s="263" t="s">
        <v>22</v>
      </c>
      <c r="F390" s="264" t="s">
        <v>523</v>
      </c>
      <c r="G390" s="262"/>
      <c r="H390" s="263" t="s">
        <v>22</v>
      </c>
      <c r="I390" s="265"/>
      <c r="J390" s="262"/>
      <c r="K390" s="262"/>
      <c r="L390" s="266"/>
      <c r="M390" s="267"/>
      <c r="N390" s="268"/>
      <c r="O390" s="268"/>
      <c r="P390" s="268"/>
      <c r="Q390" s="268"/>
      <c r="R390" s="268"/>
      <c r="S390" s="268"/>
      <c r="T390" s="269"/>
      <c r="AT390" s="270" t="s">
        <v>180</v>
      </c>
      <c r="AU390" s="270" t="s">
        <v>187</v>
      </c>
      <c r="AV390" s="13" t="s">
        <v>24</v>
      </c>
      <c r="AW390" s="13" t="s">
        <v>182</v>
      </c>
      <c r="AX390" s="13" t="s">
        <v>75</v>
      </c>
      <c r="AY390" s="270" t="s">
        <v>171</v>
      </c>
    </row>
    <row r="391" s="12" customFormat="1">
      <c r="B391" s="247"/>
      <c r="C391" s="248"/>
      <c r="D391" s="249" t="s">
        <v>180</v>
      </c>
      <c r="E391" s="250" t="s">
        <v>22</v>
      </c>
      <c r="F391" s="251" t="s">
        <v>524</v>
      </c>
      <c r="G391" s="248"/>
      <c r="H391" s="252">
        <v>0.33000000000000002</v>
      </c>
      <c r="I391" s="253"/>
      <c r="J391" s="248"/>
      <c r="K391" s="248"/>
      <c r="L391" s="254"/>
      <c r="M391" s="255"/>
      <c r="N391" s="256"/>
      <c r="O391" s="256"/>
      <c r="P391" s="256"/>
      <c r="Q391" s="256"/>
      <c r="R391" s="256"/>
      <c r="S391" s="256"/>
      <c r="T391" s="257"/>
      <c r="AT391" s="258" t="s">
        <v>180</v>
      </c>
      <c r="AU391" s="258" t="s">
        <v>187</v>
      </c>
      <c r="AV391" s="12" t="s">
        <v>83</v>
      </c>
      <c r="AW391" s="12" t="s">
        <v>182</v>
      </c>
      <c r="AX391" s="12" t="s">
        <v>75</v>
      </c>
      <c r="AY391" s="258" t="s">
        <v>171</v>
      </c>
    </row>
    <row r="392" s="12" customFormat="1">
      <c r="B392" s="247"/>
      <c r="C392" s="248"/>
      <c r="D392" s="249" t="s">
        <v>180</v>
      </c>
      <c r="E392" s="250" t="s">
        <v>22</v>
      </c>
      <c r="F392" s="251" t="s">
        <v>525</v>
      </c>
      <c r="G392" s="248"/>
      <c r="H392" s="252">
        <v>0.33000000000000002</v>
      </c>
      <c r="I392" s="253"/>
      <c r="J392" s="248"/>
      <c r="K392" s="248"/>
      <c r="L392" s="254"/>
      <c r="M392" s="255"/>
      <c r="N392" s="256"/>
      <c r="O392" s="256"/>
      <c r="P392" s="256"/>
      <c r="Q392" s="256"/>
      <c r="R392" s="256"/>
      <c r="S392" s="256"/>
      <c r="T392" s="257"/>
      <c r="AT392" s="258" t="s">
        <v>180</v>
      </c>
      <c r="AU392" s="258" t="s">
        <v>187</v>
      </c>
      <c r="AV392" s="12" t="s">
        <v>83</v>
      </c>
      <c r="AW392" s="12" t="s">
        <v>182</v>
      </c>
      <c r="AX392" s="12" t="s">
        <v>75</v>
      </c>
      <c r="AY392" s="258" t="s">
        <v>171</v>
      </c>
    </row>
    <row r="393" s="12" customFormat="1">
      <c r="B393" s="247"/>
      <c r="C393" s="248"/>
      <c r="D393" s="249" t="s">
        <v>180</v>
      </c>
      <c r="E393" s="250" t="s">
        <v>22</v>
      </c>
      <c r="F393" s="251" t="s">
        <v>526</v>
      </c>
      <c r="G393" s="248"/>
      <c r="H393" s="252">
        <v>0.33000000000000002</v>
      </c>
      <c r="I393" s="253"/>
      <c r="J393" s="248"/>
      <c r="K393" s="248"/>
      <c r="L393" s="254"/>
      <c r="M393" s="255"/>
      <c r="N393" s="256"/>
      <c r="O393" s="256"/>
      <c r="P393" s="256"/>
      <c r="Q393" s="256"/>
      <c r="R393" s="256"/>
      <c r="S393" s="256"/>
      <c r="T393" s="257"/>
      <c r="AT393" s="258" t="s">
        <v>180</v>
      </c>
      <c r="AU393" s="258" t="s">
        <v>187</v>
      </c>
      <c r="AV393" s="12" t="s">
        <v>83</v>
      </c>
      <c r="AW393" s="12" t="s">
        <v>182</v>
      </c>
      <c r="AX393" s="12" t="s">
        <v>75</v>
      </c>
      <c r="AY393" s="258" t="s">
        <v>171</v>
      </c>
    </row>
    <row r="394" s="1" customFormat="1" ht="45.6" customHeight="1">
      <c r="B394" s="46"/>
      <c r="C394" s="235" t="s">
        <v>527</v>
      </c>
      <c r="D394" s="235" t="s">
        <v>173</v>
      </c>
      <c r="E394" s="236" t="s">
        <v>528</v>
      </c>
      <c r="F394" s="237" t="s">
        <v>529</v>
      </c>
      <c r="G394" s="238" t="s">
        <v>247</v>
      </c>
      <c r="H394" s="239">
        <v>103.815</v>
      </c>
      <c r="I394" s="240"/>
      <c r="J394" s="241">
        <f>ROUND(I394*H394,2)</f>
        <v>0</v>
      </c>
      <c r="K394" s="237" t="s">
        <v>177</v>
      </c>
      <c r="L394" s="72"/>
      <c r="M394" s="242" t="s">
        <v>22</v>
      </c>
      <c r="N394" s="243" t="s">
        <v>46</v>
      </c>
      <c r="O394" s="47"/>
      <c r="P394" s="244">
        <f>O394*H394</f>
        <v>0</v>
      </c>
      <c r="Q394" s="244">
        <v>0.0020999999999999999</v>
      </c>
      <c r="R394" s="244">
        <f>Q394*H394</f>
        <v>0.21801149999999997</v>
      </c>
      <c r="S394" s="244">
        <v>0</v>
      </c>
      <c r="T394" s="245">
        <f>S394*H394</f>
        <v>0</v>
      </c>
      <c r="AR394" s="24" t="s">
        <v>178</v>
      </c>
      <c r="AT394" s="24" t="s">
        <v>173</v>
      </c>
      <c r="AU394" s="24" t="s">
        <v>187</v>
      </c>
      <c r="AY394" s="24" t="s">
        <v>171</v>
      </c>
      <c r="BE394" s="246">
        <f>IF(N394="základní",J394,0)</f>
        <v>0</v>
      </c>
      <c r="BF394" s="246">
        <f>IF(N394="snížená",J394,0)</f>
        <v>0</v>
      </c>
      <c r="BG394" s="246">
        <f>IF(N394="zákl. přenesená",J394,0)</f>
        <v>0</v>
      </c>
      <c r="BH394" s="246">
        <f>IF(N394="sníž. přenesená",J394,0)</f>
        <v>0</v>
      </c>
      <c r="BI394" s="246">
        <f>IF(N394="nulová",J394,0)</f>
        <v>0</v>
      </c>
      <c r="BJ394" s="24" t="s">
        <v>24</v>
      </c>
      <c r="BK394" s="246">
        <f>ROUND(I394*H394,2)</f>
        <v>0</v>
      </c>
      <c r="BL394" s="24" t="s">
        <v>178</v>
      </c>
      <c r="BM394" s="24" t="s">
        <v>530</v>
      </c>
    </row>
    <row r="395" s="1" customFormat="1">
      <c r="B395" s="46"/>
      <c r="C395" s="74"/>
      <c r="D395" s="249" t="s">
        <v>201</v>
      </c>
      <c r="E395" s="74"/>
      <c r="F395" s="259" t="s">
        <v>531</v>
      </c>
      <c r="G395" s="74"/>
      <c r="H395" s="74"/>
      <c r="I395" s="203"/>
      <c r="J395" s="74"/>
      <c r="K395" s="74"/>
      <c r="L395" s="72"/>
      <c r="M395" s="260"/>
      <c r="N395" s="47"/>
      <c r="O395" s="47"/>
      <c r="P395" s="47"/>
      <c r="Q395" s="47"/>
      <c r="R395" s="47"/>
      <c r="S395" s="47"/>
      <c r="T395" s="95"/>
      <c r="AT395" s="24" t="s">
        <v>201</v>
      </c>
      <c r="AU395" s="24" t="s">
        <v>187</v>
      </c>
    </row>
    <row r="396" s="12" customFormat="1">
      <c r="B396" s="247"/>
      <c r="C396" s="248"/>
      <c r="D396" s="249" t="s">
        <v>180</v>
      </c>
      <c r="E396" s="250" t="s">
        <v>22</v>
      </c>
      <c r="F396" s="251" t="s">
        <v>532</v>
      </c>
      <c r="G396" s="248"/>
      <c r="H396" s="252">
        <v>103.815</v>
      </c>
      <c r="I396" s="253"/>
      <c r="J396" s="248"/>
      <c r="K396" s="248"/>
      <c r="L396" s="254"/>
      <c r="M396" s="255"/>
      <c r="N396" s="256"/>
      <c r="O396" s="256"/>
      <c r="P396" s="256"/>
      <c r="Q396" s="256"/>
      <c r="R396" s="256"/>
      <c r="S396" s="256"/>
      <c r="T396" s="257"/>
      <c r="AT396" s="258" t="s">
        <v>180</v>
      </c>
      <c r="AU396" s="258" t="s">
        <v>187</v>
      </c>
      <c r="AV396" s="12" t="s">
        <v>83</v>
      </c>
      <c r="AW396" s="12" t="s">
        <v>182</v>
      </c>
      <c r="AX396" s="12" t="s">
        <v>75</v>
      </c>
      <c r="AY396" s="258" t="s">
        <v>171</v>
      </c>
    </row>
    <row r="397" s="1" customFormat="1" ht="34.2" customHeight="1">
      <c r="B397" s="46"/>
      <c r="C397" s="235" t="s">
        <v>533</v>
      </c>
      <c r="D397" s="235" t="s">
        <v>173</v>
      </c>
      <c r="E397" s="236" t="s">
        <v>534</v>
      </c>
      <c r="F397" s="237" t="s">
        <v>535</v>
      </c>
      <c r="G397" s="238" t="s">
        <v>247</v>
      </c>
      <c r="H397" s="239">
        <v>106.44499999999999</v>
      </c>
      <c r="I397" s="240"/>
      <c r="J397" s="241">
        <f>ROUND(I397*H397,2)</f>
        <v>0</v>
      </c>
      <c r="K397" s="237" t="s">
        <v>177</v>
      </c>
      <c r="L397" s="72"/>
      <c r="M397" s="242" t="s">
        <v>22</v>
      </c>
      <c r="N397" s="243" t="s">
        <v>46</v>
      </c>
      <c r="O397" s="47"/>
      <c r="P397" s="244">
        <f>O397*H397</f>
        <v>0</v>
      </c>
      <c r="Q397" s="244">
        <v>0.018380000000000001</v>
      </c>
      <c r="R397" s="244">
        <f>Q397*H397</f>
        <v>1.9564591</v>
      </c>
      <c r="S397" s="244">
        <v>0</v>
      </c>
      <c r="T397" s="245">
        <f>S397*H397</f>
        <v>0</v>
      </c>
      <c r="AR397" s="24" t="s">
        <v>178</v>
      </c>
      <c r="AT397" s="24" t="s">
        <v>173</v>
      </c>
      <c r="AU397" s="24" t="s">
        <v>187</v>
      </c>
      <c r="AY397" s="24" t="s">
        <v>171</v>
      </c>
      <c r="BE397" s="246">
        <f>IF(N397="základní",J397,0)</f>
        <v>0</v>
      </c>
      <c r="BF397" s="246">
        <f>IF(N397="snížená",J397,0)</f>
        <v>0</v>
      </c>
      <c r="BG397" s="246">
        <f>IF(N397="zákl. přenesená",J397,0)</f>
        <v>0</v>
      </c>
      <c r="BH397" s="246">
        <f>IF(N397="sníž. přenesená",J397,0)</f>
        <v>0</v>
      </c>
      <c r="BI397" s="246">
        <f>IF(N397="nulová",J397,0)</f>
        <v>0</v>
      </c>
      <c r="BJ397" s="24" t="s">
        <v>24</v>
      </c>
      <c r="BK397" s="246">
        <f>ROUND(I397*H397,2)</f>
        <v>0</v>
      </c>
      <c r="BL397" s="24" t="s">
        <v>178</v>
      </c>
      <c r="BM397" s="24" t="s">
        <v>536</v>
      </c>
    </row>
    <row r="398" s="1" customFormat="1">
      <c r="B398" s="46"/>
      <c r="C398" s="74"/>
      <c r="D398" s="249" t="s">
        <v>201</v>
      </c>
      <c r="E398" s="74"/>
      <c r="F398" s="259" t="s">
        <v>537</v>
      </c>
      <c r="G398" s="74"/>
      <c r="H398" s="74"/>
      <c r="I398" s="203"/>
      <c r="J398" s="74"/>
      <c r="K398" s="74"/>
      <c r="L398" s="72"/>
      <c r="M398" s="260"/>
      <c r="N398" s="47"/>
      <c r="O398" s="47"/>
      <c r="P398" s="47"/>
      <c r="Q398" s="47"/>
      <c r="R398" s="47"/>
      <c r="S398" s="47"/>
      <c r="T398" s="95"/>
      <c r="AT398" s="24" t="s">
        <v>201</v>
      </c>
      <c r="AU398" s="24" t="s">
        <v>187</v>
      </c>
    </row>
    <row r="399" s="13" customFormat="1">
      <c r="B399" s="261"/>
      <c r="C399" s="262"/>
      <c r="D399" s="249" t="s">
        <v>180</v>
      </c>
      <c r="E399" s="263" t="s">
        <v>22</v>
      </c>
      <c r="F399" s="264" t="s">
        <v>538</v>
      </c>
      <c r="G399" s="262"/>
      <c r="H399" s="263" t="s">
        <v>22</v>
      </c>
      <c r="I399" s="265"/>
      <c r="J399" s="262"/>
      <c r="K399" s="262"/>
      <c r="L399" s="266"/>
      <c r="M399" s="267"/>
      <c r="N399" s="268"/>
      <c r="O399" s="268"/>
      <c r="P399" s="268"/>
      <c r="Q399" s="268"/>
      <c r="R399" s="268"/>
      <c r="S399" s="268"/>
      <c r="T399" s="269"/>
      <c r="AT399" s="270" t="s">
        <v>180</v>
      </c>
      <c r="AU399" s="270" t="s">
        <v>187</v>
      </c>
      <c r="AV399" s="13" t="s">
        <v>24</v>
      </c>
      <c r="AW399" s="13" t="s">
        <v>182</v>
      </c>
      <c r="AX399" s="13" t="s">
        <v>75</v>
      </c>
      <c r="AY399" s="270" t="s">
        <v>171</v>
      </c>
    </row>
    <row r="400" s="12" customFormat="1">
      <c r="B400" s="247"/>
      <c r="C400" s="248"/>
      <c r="D400" s="249" t="s">
        <v>180</v>
      </c>
      <c r="E400" s="250" t="s">
        <v>22</v>
      </c>
      <c r="F400" s="251" t="s">
        <v>539</v>
      </c>
      <c r="G400" s="248"/>
      <c r="H400" s="252">
        <v>103.815</v>
      </c>
      <c r="I400" s="253"/>
      <c r="J400" s="248"/>
      <c r="K400" s="248"/>
      <c r="L400" s="254"/>
      <c r="M400" s="255"/>
      <c r="N400" s="256"/>
      <c r="O400" s="256"/>
      <c r="P400" s="256"/>
      <c r="Q400" s="256"/>
      <c r="R400" s="256"/>
      <c r="S400" s="256"/>
      <c r="T400" s="257"/>
      <c r="AT400" s="258" t="s">
        <v>180</v>
      </c>
      <c r="AU400" s="258" t="s">
        <v>187</v>
      </c>
      <c r="AV400" s="12" t="s">
        <v>83</v>
      </c>
      <c r="AW400" s="12" t="s">
        <v>182</v>
      </c>
      <c r="AX400" s="12" t="s">
        <v>75</v>
      </c>
      <c r="AY400" s="258" t="s">
        <v>171</v>
      </c>
    </row>
    <row r="401" s="13" customFormat="1">
      <c r="B401" s="261"/>
      <c r="C401" s="262"/>
      <c r="D401" s="249" t="s">
        <v>180</v>
      </c>
      <c r="E401" s="263" t="s">
        <v>22</v>
      </c>
      <c r="F401" s="264" t="s">
        <v>540</v>
      </c>
      <c r="G401" s="262"/>
      <c r="H401" s="263" t="s">
        <v>22</v>
      </c>
      <c r="I401" s="265"/>
      <c r="J401" s="262"/>
      <c r="K401" s="262"/>
      <c r="L401" s="266"/>
      <c r="M401" s="267"/>
      <c r="N401" s="268"/>
      <c r="O401" s="268"/>
      <c r="P401" s="268"/>
      <c r="Q401" s="268"/>
      <c r="R401" s="268"/>
      <c r="S401" s="268"/>
      <c r="T401" s="269"/>
      <c r="AT401" s="270" t="s">
        <v>180</v>
      </c>
      <c r="AU401" s="270" t="s">
        <v>187</v>
      </c>
      <c r="AV401" s="13" t="s">
        <v>24</v>
      </c>
      <c r="AW401" s="13" t="s">
        <v>182</v>
      </c>
      <c r="AX401" s="13" t="s">
        <v>75</v>
      </c>
      <c r="AY401" s="270" t="s">
        <v>171</v>
      </c>
    </row>
    <row r="402" s="12" customFormat="1">
      <c r="B402" s="247"/>
      <c r="C402" s="248"/>
      <c r="D402" s="249" t="s">
        <v>180</v>
      </c>
      <c r="E402" s="250" t="s">
        <v>22</v>
      </c>
      <c r="F402" s="251" t="s">
        <v>541</v>
      </c>
      <c r="G402" s="248"/>
      <c r="H402" s="252">
        <v>2.6299999999999999</v>
      </c>
      <c r="I402" s="253"/>
      <c r="J402" s="248"/>
      <c r="K402" s="248"/>
      <c r="L402" s="254"/>
      <c r="M402" s="255"/>
      <c r="N402" s="256"/>
      <c r="O402" s="256"/>
      <c r="P402" s="256"/>
      <c r="Q402" s="256"/>
      <c r="R402" s="256"/>
      <c r="S402" s="256"/>
      <c r="T402" s="257"/>
      <c r="AT402" s="258" t="s">
        <v>180</v>
      </c>
      <c r="AU402" s="258" t="s">
        <v>187</v>
      </c>
      <c r="AV402" s="12" t="s">
        <v>83</v>
      </c>
      <c r="AW402" s="12" t="s">
        <v>182</v>
      </c>
      <c r="AX402" s="12" t="s">
        <v>75</v>
      </c>
      <c r="AY402" s="258" t="s">
        <v>171</v>
      </c>
    </row>
    <row r="403" s="1" customFormat="1" ht="45.6" customHeight="1">
      <c r="B403" s="46"/>
      <c r="C403" s="235" t="s">
        <v>542</v>
      </c>
      <c r="D403" s="235" t="s">
        <v>173</v>
      </c>
      <c r="E403" s="236" t="s">
        <v>543</v>
      </c>
      <c r="F403" s="237" t="s">
        <v>544</v>
      </c>
      <c r="G403" s="238" t="s">
        <v>247</v>
      </c>
      <c r="H403" s="239">
        <v>61.75</v>
      </c>
      <c r="I403" s="240"/>
      <c r="J403" s="241">
        <f>ROUND(I403*H403,2)</f>
        <v>0</v>
      </c>
      <c r="K403" s="237" t="s">
        <v>177</v>
      </c>
      <c r="L403" s="72"/>
      <c r="M403" s="242" t="s">
        <v>22</v>
      </c>
      <c r="N403" s="243" t="s">
        <v>46</v>
      </c>
      <c r="O403" s="47"/>
      <c r="P403" s="244">
        <f>O403*H403</f>
        <v>0</v>
      </c>
      <c r="Q403" s="244">
        <v>0.0020999999999999999</v>
      </c>
      <c r="R403" s="244">
        <f>Q403*H403</f>
        <v>0.12967499999999999</v>
      </c>
      <c r="S403" s="244">
        <v>0</v>
      </c>
      <c r="T403" s="245">
        <f>S403*H403</f>
        <v>0</v>
      </c>
      <c r="AR403" s="24" t="s">
        <v>178</v>
      </c>
      <c r="AT403" s="24" t="s">
        <v>173</v>
      </c>
      <c r="AU403" s="24" t="s">
        <v>187</v>
      </c>
      <c r="AY403" s="24" t="s">
        <v>171</v>
      </c>
      <c r="BE403" s="246">
        <f>IF(N403="základní",J403,0)</f>
        <v>0</v>
      </c>
      <c r="BF403" s="246">
        <f>IF(N403="snížená",J403,0)</f>
        <v>0</v>
      </c>
      <c r="BG403" s="246">
        <f>IF(N403="zákl. přenesená",J403,0)</f>
        <v>0</v>
      </c>
      <c r="BH403" s="246">
        <f>IF(N403="sníž. přenesená",J403,0)</f>
        <v>0</v>
      </c>
      <c r="BI403" s="246">
        <f>IF(N403="nulová",J403,0)</f>
        <v>0</v>
      </c>
      <c r="BJ403" s="24" t="s">
        <v>24</v>
      </c>
      <c r="BK403" s="246">
        <f>ROUND(I403*H403,2)</f>
        <v>0</v>
      </c>
      <c r="BL403" s="24" t="s">
        <v>178</v>
      </c>
      <c r="BM403" s="24" t="s">
        <v>545</v>
      </c>
    </row>
    <row r="404" s="1" customFormat="1">
      <c r="B404" s="46"/>
      <c r="C404" s="74"/>
      <c r="D404" s="249" t="s">
        <v>201</v>
      </c>
      <c r="E404" s="74"/>
      <c r="F404" s="259" t="s">
        <v>531</v>
      </c>
      <c r="G404" s="74"/>
      <c r="H404" s="74"/>
      <c r="I404" s="203"/>
      <c r="J404" s="74"/>
      <c r="K404" s="74"/>
      <c r="L404" s="72"/>
      <c r="M404" s="260"/>
      <c r="N404" s="47"/>
      <c r="O404" s="47"/>
      <c r="P404" s="47"/>
      <c r="Q404" s="47"/>
      <c r="R404" s="47"/>
      <c r="S404" s="47"/>
      <c r="T404" s="95"/>
      <c r="AT404" s="24" t="s">
        <v>201</v>
      </c>
      <c r="AU404" s="24" t="s">
        <v>187</v>
      </c>
    </row>
    <row r="405" s="13" customFormat="1">
      <c r="B405" s="261"/>
      <c r="C405" s="262"/>
      <c r="D405" s="249" t="s">
        <v>180</v>
      </c>
      <c r="E405" s="263" t="s">
        <v>22</v>
      </c>
      <c r="F405" s="264" t="s">
        <v>546</v>
      </c>
      <c r="G405" s="262"/>
      <c r="H405" s="263" t="s">
        <v>22</v>
      </c>
      <c r="I405" s="265"/>
      <c r="J405" s="262"/>
      <c r="K405" s="262"/>
      <c r="L405" s="266"/>
      <c r="M405" s="267"/>
      <c r="N405" s="268"/>
      <c r="O405" s="268"/>
      <c r="P405" s="268"/>
      <c r="Q405" s="268"/>
      <c r="R405" s="268"/>
      <c r="S405" s="268"/>
      <c r="T405" s="269"/>
      <c r="AT405" s="270" t="s">
        <v>180</v>
      </c>
      <c r="AU405" s="270" t="s">
        <v>187</v>
      </c>
      <c r="AV405" s="13" t="s">
        <v>24</v>
      </c>
      <c r="AW405" s="13" t="s">
        <v>182</v>
      </c>
      <c r="AX405" s="13" t="s">
        <v>75</v>
      </c>
      <c r="AY405" s="270" t="s">
        <v>171</v>
      </c>
    </row>
    <row r="406" s="12" customFormat="1">
      <c r="B406" s="247"/>
      <c r="C406" s="248"/>
      <c r="D406" s="249" t="s">
        <v>180</v>
      </c>
      <c r="E406" s="250" t="s">
        <v>22</v>
      </c>
      <c r="F406" s="251" t="s">
        <v>547</v>
      </c>
      <c r="G406" s="248"/>
      <c r="H406" s="252">
        <v>61.75</v>
      </c>
      <c r="I406" s="253"/>
      <c r="J406" s="248"/>
      <c r="K406" s="248"/>
      <c r="L406" s="254"/>
      <c r="M406" s="255"/>
      <c r="N406" s="256"/>
      <c r="O406" s="256"/>
      <c r="P406" s="256"/>
      <c r="Q406" s="256"/>
      <c r="R406" s="256"/>
      <c r="S406" s="256"/>
      <c r="T406" s="257"/>
      <c r="AT406" s="258" t="s">
        <v>180</v>
      </c>
      <c r="AU406" s="258" t="s">
        <v>187</v>
      </c>
      <c r="AV406" s="12" t="s">
        <v>83</v>
      </c>
      <c r="AW406" s="12" t="s">
        <v>182</v>
      </c>
      <c r="AX406" s="12" t="s">
        <v>75</v>
      </c>
      <c r="AY406" s="258" t="s">
        <v>171</v>
      </c>
    </row>
    <row r="407" s="1" customFormat="1" ht="34.2" customHeight="1">
      <c r="B407" s="46"/>
      <c r="C407" s="235" t="s">
        <v>548</v>
      </c>
      <c r="D407" s="235" t="s">
        <v>173</v>
      </c>
      <c r="E407" s="236" t="s">
        <v>549</v>
      </c>
      <c r="F407" s="237" t="s">
        <v>550</v>
      </c>
      <c r="G407" s="238" t="s">
        <v>247</v>
      </c>
      <c r="H407" s="239">
        <v>61.75</v>
      </c>
      <c r="I407" s="240"/>
      <c r="J407" s="241">
        <f>ROUND(I407*H407,2)</f>
        <v>0</v>
      </c>
      <c r="K407" s="237" t="s">
        <v>177</v>
      </c>
      <c r="L407" s="72"/>
      <c r="M407" s="242" t="s">
        <v>22</v>
      </c>
      <c r="N407" s="243" t="s">
        <v>46</v>
      </c>
      <c r="O407" s="47"/>
      <c r="P407" s="244">
        <f>O407*H407</f>
        <v>0</v>
      </c>
      <c r="Q407" s="244">
        <v>0.018380000000000001</v>
      </c>
      <c r="R407" s="244">
        <f>Q407*H407</f>
        <v>1.134965</v>
      </c>
      <c r="S407" s="244">
        <v>0</v>
      </c>
      <c r="T407" s="245">
        <f>S407*H407</f>
        <v>0</v>
      </c>
      <c r="AR407" s="24" t="s">
        <v>178</v>
      </c>
      <c r="AT407" s="24" t="s">
        <v>173</v>
      </c>
      <c r="AU407" s="24" t="s">
        <v>187</v>
      </c>
      <c r="AY407" s="24" t="s">
        <v>171</v>
      </c>
      <c r="BE407" s="246">
        <f>IF(N407="základní",J407,0)</f>
        <v>0</v>
      </c>
      <c r="BF407" s="246">
        <f>IF(N407="snížená",J407,0)</f>
        <v>0</v>
      </c>
      <c r="BG407" s="246">
        <f>IF(N407="zákl. přenesená",J407,0)</f>
        <v>0</v>
      </c>
      <c r="BH407" s="246">
        <f>IF(N407="sníž. přenesená",J407,0)</f>
        <v>0</v>
      </c>
      <c r="BI407" s="246">
        <f>IF(N407="nulová",J407,0)</f>
        <v>0</v>
      </c>
      <c r="BJ407" s="24" t="s">
        <v>24</v>
      </c>
      <c r="BK407" s="246">
        <f>ROUND(I407*H407,2)</f>
        <v>0</v>
      </c>
      <c r="BL407" s="24" t="s">
        <v>178</v>
      </c>
      <c r="BM407" s="24" t="s">
        <v>551</v>
      </c>
    </row>
    <row r="408" s="1" customFormat="1">
      <c r="B408" s="46"/>
      <c r="C408" s="74"/>
      <c r="D408" s="249" t="s">
        <v>201</v>
      </c>
      <c r="E408" s="74"/>
      <c r="F408" s="259" t="s">
        <v>537</v>
      </c>
      <c r="G408" s="74"/>
      <c r="H408" s="74"/>
      <c r="I408" s="203"/>
      <c r="J408" s="74"/>
      <c r="K408" s="74"/>
      <c r="L408" s="72"/>
      <c r="M408" s="260"/>
      <c r="N408" s="47"/>
      <c r="O408" s="47"/>
      <c r="P408" s="47"/>
      <c r="Q408" s="47"/>
      <c r="R408" s="47"/>
      <c r="S408" s="47"/>
      <c r="T408" s="95"/>
      <c r="AT408" s="24" t="s">
        <v>201</v>
      </c>
      <c r="AU408" s="24" t="s">
        <v>187</v>
      </c>
    </row>
    <row r="409" s="12" customFormat="1">
      <c r="B409" s="247"/>
      <c r="C409" s="248"/>
      <c r="D409" s="249" t="s">
        <v>180</v>
      </c>
      <c r="E409" s="250" t="s">
        <v>22</v>
      </c>
      <c r="F409" s="251" t="s">
        <v>547</v>
      </c>
      <c r="G409" s="248"/>
      <c r="H409" s="252">
        <v>61.75</v>
      </c>
      <c r="I409" s="253"/>
      <c r="J409" s="248"/>
      <c r="K409" s="248"/>
      <c r="L409" s="254"/>
      <c r="M409" s="255"/>
      <c r="N409" s="256"/>
      <c r="O409" s="256"/>
      <c r="P409" s="256"/>
      <c r="Q409" s="256"/>
      <c r="R409" s="256"/>
      <c r="S409" s="256"/>
      <c r="T409" s="257"/>
      <c r="AT409" s="258" t="s">
        <v>180</v>
      </c>
      <c r="AU409" s="258" t="s">
        <v>187</v>
      </c>
      <c r="AV409" s="12" t="s">
        <v>83</v>
      </c>
      <c r="AW409" s="12" t="s">
        <v>182</v>
      </c>
      <c r="AX409" s="12" t="s">
        <v>75</v>
      </c>
      <c r="AY409" s="258" t="s">
        <v>171</v>
      </c>
    </row>
    <row r="410" s="1" customFormat="1" ht="34.2" customHeight="1">
      <c r="B410" s="46"/>
      <c r="C410" s="235" t="s">
        <v>552</v>
      </c>
      <c r="D410" s="235" t="s">
        <v>173</v>
      </c>
      <c r="E410" s="236" t="s">
        <v>553</v>
      </c>
      <c r="F410" s="237" t="s">
        <v>554</v>
      </c>
      <c r="G410" s="238" t="s">
        <v>344</v>
      </c>
      <c r="H410" s="239">
        <v>117</v>
      </c>
      <c r="I410" s="240"/>
      <c r="J410" s="241">
        <f>ROUND(I410*H410,2)</f>
        <v>0</v>
      </c>
      <c r="K410" s="237" t="s">
        <v>177</v>
      </c>
      <c r="L410" s="72"/>
      <c r="M410" s="242" t="s">
        <v>22</v>
      </c>
      <c r="N410" s="243" t="s">
        <v>46</v>
      </c>
      <c r="O410" s="47"/>
      <c r="P410" s="244">
        <f>O410*H410</f>
        <v>0</v>
      </c>
      <c r="Q410" s="244">
        <v>0</v>
      </c>
      <c r="R410" s="244">
        <f>Q410*H410</f>
        <v>0</v>
      </c>
      <c r="S410" s="244">
        <v>0</v>
      </c>
      <c r="T410" s="245">
        <f>S410*H410</f>
        <v>0</v>
      </c>
      <c r="AR410" s="24" t="s">
        <v>178</v>
      </c>
      <c r="AT410" s="24" t="s">
        <v>173</v>
      </c>
      <c r="AU410" s="24" t="s">
        <v>187</v>
      </c>
      <c r="AY410" s="24" t="s">
        <v>171</v>
      </c>
      <c r="BE410" s="246">
        <f>IF(N410="základní",J410,0)</f>
        <v>0</v>
      </c>
      <c r="BF410" s="246">
        <f>IF(N410="snížená",J410,0)</f>
        <v>0</v>
      </c>
      <c r="BG410" s="246">
        <f>IF(N410="zákl. přenesená",J410,0)</f>
        <v>0</v>
      </c>
      <c r="BH410" s="246">
        <f>IF(N410="sníž. přenesená",J410,0)</f>
        <v>0</v>
      </c>
      <c r="BI410" s="246">
        <f>IF(N410="nulová",J410,0)</f>
        <v>0</v>
      </c>
      <c r="BJ410" s="24" t="s">
        <v>24</v>
      </c>
      <c r="BK410" s="246">
        <f>ROUND(I410*H410,2)</f>
        <v>0</v>
      </c>
      <c r="BL410" s="24" t="s">
        <v>178</v>
      </c>
      <c r="BM410" s="24" t="s">
        <v>555</v>
      </c>
    </row>
    <row r="411" s="1" customFormat="1">
      <c r="B411" s="46"/>
      <c r="C411" s="74"/>
      <c r="D411" s="249" t="s">
        <v>201</v>
      </c>
      <c r="E411" s="74"/>
      <c r="F411" s="259" t="s">
        <v>556</v>
      </c>
      <c r="G411" s="74"/>
      <c r="H411" s="74"/>
      <c r="I411" s="203"/>
      <c r="J411" s="74"/>
      <c r="K411" s="74"/>
      <c r="L411" s="72"/>
      <c r="M411" s="260"/>
      <c r="N411" s="47"/>
      <c r="O411" s="47"/>
      <c r="P411" s="47"/>
      <c r="Q411" s="47"/>
      <c r="R411" s="47"/>
      <c r="S411" s="47"/>
      <c r="T411" s="95"/>
      <c r="AT411" s="24" t="s">
        <v>201</v>
      </c>
      <c r="AU411" s="24" t="s">
        <v>187</v>
      </c>
    </row>
    <row r="412" s="12" customFormat="1">
      <c r="B412" s="247"/>
      <c r="C412" s="248"/>
      <c r="D412" s="249" t="s">
        <v>180</v>
      </c>
      <c r="E412" s="250" t="s">
        <v>22</v>
      </c>
      <c r="F412" s="251" t="s">
        <v>557</v>
      </c>
      <c r="G412" s="248"/>
      <c r="H412" s="252">
        <v>117</v>
      </c>
      <c r="I412" s="253"/>
      <c r="J412" s="248"/>
      <c r="K412" s="248"/>
      <c r="L412" s="254"/>
      <c r="M412" s="255"/>
      <c r="N412" s="256"/>
      <c r="O412" s="256"/>
      <c r="P412" s="256"/>
      <c r="Q412" s="256"/>
      <c r="R412" s="256"/>
      <c r="S412" s="256"/>
      <c r="T412" s="257"/>
      <c r="AT412" s="258" t="s">
        <v>180</v>
      </c>
      <c r="AU412" s="258" t="s">
        <v>187</v>
      </c>
      <c r="AV412" s="12" t="s">
        <v>83</v>
      </c>
      <c r="AW412" s="12" t="s">
        <v>182</v>
      </c>
      <c r="AX412" s="12" t="s">
        <v>75</v>
      </c>
      <c r="AY412" s="258" t="s">
        <v>171</v>
      </c>
    </row>
    <row r="413" s="1" customFormat="1" ht="14.4" customHeight="1">
      <c r="B413" s="46"/>
      <c r="C413" s="271" t="s">
        <v>558</v>
      </c>
      <c r="D413" s="271" t="s">
        <v>422</v>
      </c>
      <c r="E413" s="272" t="s">
        <v>559</v>
      </c>
      <c r="F413" s="273" t="s">
        <v>560</v>
      </c>
      <c r="G413" s="274" t="s">
        <v>344</v>
      </c>
      <c r="H413" s="275">
        <v>122.84999999999999</v>
      </c>
      <c r="I413" s="276"/>
      <c r="J413" s="277">
        <f>ROUND(I413*H413,2)</f>
        <v>0</v>
      </c>
      <c r="K413" s="273" t="s">
        <v>177</v>
      </c>
      <c r="L413" s="278"/>
      <c r="M413" s="279" t="s">
        <v>22</v>
      </c>
      <c r="N413" s="280" t="s">
        <v>46</v>
      </c>
      <c r="O413" s="47"/>
      <c r="P413" s="244">
        <f>O413*H413</f>
        <v>0</v>
      </c>
      <c r="Q413" s="244">
        <v>3.0000000000000001E-05</v>
      </c>
      <c r="R413" s="244">
        <f>Q413*H413</f>
        <v>0.0036855</v>
      </c>
      <c r="S413" s="244">
        <v>0</v>
      </c>
      <c r="T413" s="245">
        <f>S413*H413</f>
        <v>0</v>
      </c>
      <c r="AR413" s="24" t="s">
        <v>221</v>
      </c>
      <c r="AT413" s="24" t="s">
        <v>422</v>
      </c>
      <c r="AU413" s="24" t="s">
        <v>187</v>
      </c>
      <c r="AY413" s="24" t="s">
        <v>171</v>
      </c>
      <c r="BE413" s="246">
        <f>IF(N413="základní",J413,0)</f>
        <v>0</v>
      </c>
      <c r="BF413" s="246">
        <f>IF(N413="snížená",J413,0)</f>
        <v>0</v>
      </c>
      <c r="BG413" s="246">
        <f>IF(N413="zákl. přenesená",J413,0)</f>
        <v>0</v>
      </c>
      <c r="BH413" s="246">
        <f>IF(N413="sníž. přenesená",J413,0)</f>
        <v>0</v>
      </c>
      <c r="BI413" s="246">
        <f>IF(N413="nulová",J413,0)</f>
        <v>0</v>
      </c>
      <c r="BJ413" s="24" t="s">
        <v>24</v>
      </c>
      <c r="BK413" s="246">
        <f>ROUND(I413*H413,2)</f>
        <v>0</v>
      </c>
      <c r="BL413" s="24" t="s">
        <v>178</v>
      </c>
      <c r="BM413" s="24" t="s">
        <v>561</v>
      </c>
    </row>
    <row r="414" s="12" customFormat="1">
      <c r="B414" s="247"/>
      <c r="C414" s="248"/>
      <c r="D414" s="249" t="s">
        <v>180</v>
      </c>
      <c r="E414" s="248"/>
      <c r="F414" s="251" t="s">
        <v>562</v>
      </c>
      <c r="G414" s="248"/>
      <c r="H414" s="252">
        <v>122.84999999999999</v>
      </c>
      <c r="I414" s="253"/>
      <c r="J414" s="248"/>
      <c r="K414" s="248"/>
      <c r="L414" s="254"/>
      <c r="M414" s="255"/>
      <c r="N414" s="256"/>
      <c r="O414" s="256"/>
      <c r="P414" s="256"/>
      <c r="Q414" s="256"/>
      <c r="R414" s="256"/>
      <c r="S414" s="256"/>
      <c r="T414" s="257"/>
      <c r="AT414" s="258" t="s">
        <v>180</v>
      </c>
      <c r="AU414" s="258" t="s">
        <v>187</v>
      </c>
      <c r="AV414" s="12" t="s">
        <v>83</v>
      </c>
      <c r="AW414" s="12" t="s">
        <v>6</v>
      </c>
      <c r="AX414" s="12" t="s">
        <v>24</v>
      </c>
      <c r="AY414" s="258" t="s">
        <v>171</v>
      </c>
    </row>
    <row r="415" s="1" customFormat="1" ht="45.6" customHeight="1">
      <c r="B415" s="46"/>
      <c r="C415" s="235" t="s">
        <v>563</v>
      </c>
      <c r="D415" s="235" t="s">
        <v>173</v>
      </c>
      <c r="E415" s="236" t="s">
        <v>564</v>
      </c>
      <c r="F415" s="237" t="s">
        <v>565</v>
      </c>
      <c r="G415" s="238" t="s">
        <v>247</v>
      </c>
      <c r="H415" s="239">
        <v>89.781000000000006</v>
      </c>
      <c r="I415" s="240"/>
      <c r="J415" s="241">
        <f>ROUND(I415*H415,2)</f>
        <v>0</v>
      </c>
      <c r="K415" s="237" t="s">
        <v>177</v>
      </c>
      <c r="L415" s="72"/>
      <c r="M415" s="242" t="s">
        <v>22</v>
      </c>
      <c r="N415" s="243" t="s">
        <v>46</v>
      </c>
      <c r="O415" s="47"/>
      <c r="P415" s="244">
        <f>O415*H415</f>
        <v>0</v>
      </c>
      <c r="Q415" s="244">
        <v>0.0020999999999999999</v>
      </c>
      <c r="R415" s="244">
        <f>Q415*H415</f>
        <v>0.18854009999999999</v>
      </c>
      <c r="S415" s="244">
        <v>0</v>
      </c>
      <c r="T415" s="245">
        <f>S415*H415</f>
        <v>0</v>
      </c>
      <c r="AR415" s="24" t="s">
        <v>178</v>
      </c>
      <c r="AT415" s="24" t="s">
        <v>173</v>
      </c>
      <c r="AU415" s="24" t="s">
        <v>187</v>
      </c>
      <c r="AY415" s="24" t="s">
        <v>171</v>
      </c>
      <c r="BE415" s="246">
        <f>IF(N415="základní",J415,0)</f>
        <v>0</v>
      </c>
      <c r="BF415" s="246">
        <f>IF(N415="snížená",J415,0)</f>
        <v>0</v>
      </c>
      <c r="BG415" s="246">
        <f>IF(N415="zákl. přenesená",J415,0)</f>
        <v>0</v>
      </c>
      <c r="BH415" s="246">
        <f>IF(N415="sníž. přenesená",J415,0)</f>
        <v>0</v>
      </c>
      <c r="BI415" s="246">
        <f>IF(N415="nulová",J415,0)</f>
        <v>0</v>
      </c>
      <c r="BJ415" s="24" t="s">
        <v>24</v>
      </c>
      <c r="BK415" s="246">
        <f>ROUND(I415*H415,2)</f>
        <v>0</v>
      </c>
      <c r="BL415" s="24" t="s">
        <v>178</v>
      </c>
      <c r="BM415" s="24" t="s">
        <v>566</v>
      </c>
    </row>
    <row r="416" s="1" customFormat="1">
      <c r="B416" s="46"/>
      <c r="C416" s="74"/>
      <c r="D416" s="249" t="s">
        <v>201</v>
      </c>
      <c r="E416" s="74"/>
      <c r="F416" s="259" t="s">
        <v>531</v>
      </c>
      <c r="G416" s="74"/>
      <c r="H416" s="74"/>
      <c r="I416" s="203"/>
      <c r="J416" s="74"/>
      <c r="K416" s="74"/>
      <c r="L416" s="72"/>
      <c r="M416" s="260"/>
      <c r="N416" s="47"/>
      <c r="O416" s="47"/>
      <c r="P416" s="47"/>
      <c r="Q416" s="47"/>
      <c r="R416" s="47"/>
      <c r="S416" s="47"/>
      <c r="T416" s="95"/>
      <c r="AT416" s="24" t="s">
        <v>201</v>
      </c>
      <c r="AU416" s="24" t="s">
        <v>187</v>
      </c>
    </row>
    <row r="417" s="13" customFormat="1">
      <c r="B417" s="261"/>
      <c r="C417" s="262"/>
      <c r="D417" s="249" t="s">
        <v>180</v>
      </c>
      <c r="E417" s="263" t="s">
        <v>22</v>
      </c>
      <c r="F417" s="264" t="s">
        <v>546</v>
      </c>
      <c r="G417" s="262"/>
      <c r="H417" s="263" t="s">
        <v>22</v>
      </c>
      <c r="I417" s="265"/>
      <c r="J417" s="262"/>
      <c r="K417" s="262"/>
      <c r="L417" s="266"/>
      <c r="M417" s="267"/>
      <c r="N417" s="268"/>
      <c r="O417" s="268"/>
      <c r="P417" s="268"/>
      <c r="Q417" s="268"/>
      <c r="R417" s="268"/>
      <c r="S417" s="268"/>
      <c r="T417" s="269"/>
      <c r="AT417" s="270" t="s">
        <v>180</v>
      </c>
      <c r="AU417" s="270" t="s">
        <v>187</v>
      </c>
      <c r="AV417" s="13" t="s">
        <v>24</v>
      </c>
      <c r="AW417" s="13" t="s">
        <v>182</v>
      </c>
      <c r="AX417" s="13" t="s">
        <v>75</v>
      </c>
      <c r="AY417" s="270" t="s">
        <v>171</v>
      </c>
    </row>
    <row r="418" s="12" customFormat="1">
      <c r="B418" s="247"/>
      <c r="C418" s="248"/>
      <c r="D418" s="249" t="s">
        <v>180</v>
      </c>
      <c r="E418" s="250" t="s">
        <v>22</v>
      </c>
      <c r="F418" s="251" t="s">
        <v>567</v>
      </c>
      <c r="G418" s="248"/>
      <c r="H418" s="252">
        <v>89.78125</v>
      </c>
      <c r="I418" s="253"/>
      <c r="J418" s="248"/>
      <c r="K418" s="248"/>
      <c r="L418" s="254"/>
      <c r="M418" s="255"/>
      <c r="N418" s="256"/>
      <c r="O418" s="256"/>
      <c r="P418" s="256"/>
      <c r="Q418" s="256"/>
      <c r="R418" s="256"/>
      <c r="S418" s="256"/>
      <c r="T418" s="257"/>
      <c r="AT418" s="258" t="s">
        <v>180</v>
      </c>
      <c r="AU418" s="258" t="s">
        <v>187</v>
      </c>
      <c r="AV418" s="12" t="s">
        <v>83</v>
      </c>
      <c r="AW418" s="12" t="s">
        <v>182</v>
      </c>
      <c r="AX418" s="12" t="s">
        <v>75</v>
      </c>
      <c r="AY418" s="258" t="s">
        <v>171</v>
      </c>
    </row>
    <row r="419" s="1" customFormat="1" ht="34.2" customHeight="1">
      <c r="B419" s="46"/>
      <c r="C419" s="235" t="s">
        <v>568</v>
      </c>
      <c r="D419" s="235" t="s">
        <v>173</v>
      </c>
      <c r="E419" s="236" t="s">
        <v>569</v>
      </c>
      <c r="F419" s="237" t="s">
        <v>570</v>
      </c>
      <c r="G419" s="238" t="s">
        <v>247</v>
      </c>
      <c r="H419" s="239">
        <v>89.781000000000006</v>
      </c>
      <c r="I419" s="240"/>
      <c r="J419" s="241">
        <f>ROUND(I419*H419,2)</f>
        <v>0</v>
      </c>
      <c r="K419" s="237" t="s">
        <v>177</v>
      </c>
      <c r="L419" s="72"/>
      <c r="M419" s="242" t="s">
        <v>22</v>
      </c>
      <c r="N419" s="243" t="s">
        <v>46</v>
      </c>
      <c r="O419" s="47"/>
      <c r="P419" s="244">
        <f>O419*H419</f>
        <v>0</v>
      </c>
      <c r="Q419" s="244">
        <v>0.018380000000000001</v>
      </c>
      <c r="R419" s="244">
        <f>Q419*H419</f>
        <v>1.6501747800000002</v>
      </c>
      <c r="S419" s="244">
        <v>0</v>
      </c>
      <c r="T419" s="245">
        <f>S419*H419</f>
        <v>0</v>
      </c>
      <c r="AR419" s="24" t="s">
        <v>178</v>
      </c>
      <c r="AT419" s="24" t="s">
        <v>173</v>
      </c>
      <c r="AU419" s="24" t="s">
        <v>187</v>
      </c>
      <c r="AY419" s="24" t="s">
        <v>171</v>
      </c>
      <c r="BE419" s="246">
        <f>IF(N419="základní",J419,0)</f>
        <v>0</v>
      </c>
      <c r="BF419" s="246">
        <f>IF(N419="snížená",J419,0)</f>
        <v>0</v>
      </c>
      <c r="BG419" s="246">
        <f>IF(N419="zákl. přenesená",J419,0)</f>
        <v>0</v>
      </c>
      <c r="BH419" s="246">
        <f>IF(N419="sníž. přenesená",J419,0)</f>
        <v>0</v>
      </c>
      <c r="BI419" s="246">
        <f>IF(N419="nulová",J419,0)</f>
        <v>0</v>
      </c>
      <c r="BJ419" s="24" t="s">
        <v>24</v>
      </c>
      <c r="BK419" s="246">
        <f>ROUND(I419*H419,2)</f>
        <v>0</v>
      </c>
      <c r="BL419" s="24" t="s">
        <v>178</v>
      </c>
      <c r="BM419" s="24" t="s">
        <v>571</v>
      </c>
    </row>
    <row r="420" s="1" customFormat="1">
      <c r="B420" s="46"/>
      <c r="C420" s="74"/>
      <c r="D420" s="249" t="s">
        <v>201</v>
      </c>
      <c r="E420" s="74"/>
      <c r="F420" s="259" t="s">
        <v>537</v>
      </c>
      <c r="G420" s="74"/>
      <c r="H420" s="74"/>
      <c r="I420" s="203"/>
      <c r="J420" s="74"/>
      <c r="K420" s="74"/>
      <c r="L420" s="72"/>
      <c r="M420" s="260"/>
      <c r="N420" s="47"/>
      <c r="O420" s="47"/>
      <c r="P420" s="47"/>
      <c r="Q420" s="47"/>
      <c r="R420" s="47"/>
      <c r="S420" s="47"/>
      <c r="T420" s="95"/>
      <c r="AT420" s="24" t="s">
        <v>201</v>
      </c>
      <c r="AU420" s="24" t="s">
        <v>187</v>
      </c>
    </row>
    <row r="421" s="13" customFormat="1">
      <c r="B421" s="261"/>
      <c r="C421" s="262"/>
      <c r="D421" s="249" t="s">
        <v>180</v>
      </c>
      <c r="E421" s="263" t="s">
        <v>22</v>
      </c>
      <c r="F421" s="264" t="s">
        <v>546</v>
      </c>
      <c r="G421" s="262"/>
      <c r="H421" s="263" t="s">
        <v>22</v>
      </c>
      <c r="I421" s="265"/>
      <c r="J421" s="262"/>
      <c r="K421" s="262"/>
      <c r="L421" s="266"/>
      <c r="M421" s="267"/>
      <c r="N421" s="268"/>
      <c r="O421" s="268"/>
      <c r="P421" s="268"/>
      <c r="Q421" s="268"/>
      <c r="R421" s="268"/>
      <c r="S421" s="268"/>
      <c r="T421" s="269"/>
      <c r="AT421" s="270" t="s">
        <v>180</v>
      </c>
      <c r="AU421" s="270" t="s">
        <v>187</v>
      </c>
      <c r="AV421" s="13" t="s">
        <v>24</v>
      </c>
      <c r="AW421" s="13" t="s">
        <v>182</v>
      </c>
      <c r="AX421" s="13" t="s">
        <v>75</v>
      </c>
      <c r="AY421" s="270" t="s">
        <v>171</v>
      </c>
    </row>
    <row r="422" s="12" customFormat="1">
      <c r="B422" s="247"/>
      <c r="C422" s="248"/>
      <c r="D422" s="249" t="s">
        <v>180</v>
      </c>
      <c r="E422" s="250" t="s">
        <v>22</v>
      </c>
      <c r="F422" s="251" t="s">
        <v>567</v>
      </c>
      <c r="G422" s="248"/>
      <c r="H422" s="252">
        <v>89.78125</v>
      </c>
      <c r="I422" s="253"/>
      <c r="J422" s="248"/>
      <c r="K422" s="248"/>
      <c r="L422" s="254"/>
      <c r="M422" s="255"/>
      <c r="N422" s="256"/>
      <c r="O422" s="256"/>
      <c r="P422" s="256"/>
      <c r="Q422" s="256"/>
      <c r="R422" s="256"/>
      <c r="S422" s="256"/>
      <c r="T422" s="257"/>
      <c r="AT422" s="258" t="s">
        <v>180</v>
      </c>
      <c r="AU422" s="258" t="s">
        <v>187</v>
      </c>
      <c r="AV422" s="12" t="s">
        <v>83</v>
      </c>
      <c r="AW422" s="12" t="s">
        <v>182</v>
      </c>
      <c r="AX422" s="12" t="s">
        <v>75</v>
      </c>
      <c r="AY422" s="258" t="s">
        <v>171</v>
      </c>
    </row>
    <row r="423" s="1" customFormat="1" ht="22.8" customHeight="1">
      <c r="B423" s="46"/>
      <c r="C423" s="235" t="s">
        <v>572</v>
      </c>
      <c r="D423" s="235" t="s">
        <v>173</v>
      </c>
      <c r="E423" s="236" t="s">
        <v>573</v>
      </c>
      <c r="F423" s="237" t="s">
        <v>574</v>
      </c>
      <c r="G423" s="238" t="s">
        <v>247</v>
      </c>
      <c r="H423" s="239">
        <v>239.68299999999999</v>
      </c>
      <c r="I423" s="240"/>
      <c r="J423" s="241">
        <f>ROUND(I423*H423,2)</f>
        <v>0</v>
      </c>
      <c r="K423" s="237" t="s">
        <v>177</v>
      </c>
      <c r="L423" s="72"/>
      <c r="M423" s="242" t="s">
        <v>22</v>
      </c>
      <c r="N423" s="243" t="s">
        <v>46</v>
      </c>
      <c r="O423" s="47"/>
      <c r="P423" s="244">
        <f>O423*H423</f>
        <v>0</v>
      </c>
      <c r="Q423" s="244">
        <v>0.0030000000000000001</v>
      </c>
      <c r="R423" s="244">
        <f>Q423*H423</f>
        <v>0.71904899999999994</v>
      </c>
      <c r="S423" s="244">
        <v>0</v>
      </c>
      <c r="T423" s="245">
        <f>S423*H423</f>
        <v>0</v>
      </c>
      <c r="AR423" s="24" t="s">
        <v>178</v>
      </c>
      <c r="AT423" s="24" t="s">
        <v>173</v>
      </c>
      <c r="AU423" s="24" t="s">
        <v>187</v>
      </c>
      <c r="AY423" s="24" t="s">
        <v>171</v>
      </c>
      <c r="BE423" s="246">
        <f>IF(N423="základní",J423,0)</f>
        <v>0</v>
      </c>
      <c r="BF423" s="246">
        <f>IF(N423="snížená",J423,0)</f>
        <v>0</v>
      </c>
      <c r="BG423" s="246">
        <f>IF(N423="zákl. přenesená",J423,0)</f>
        <v>0</v>
      </c>
      <c r="BH423" s="246">
        <f>IF(N423="sníž. přenesená",J423,0)</f>
        <v>0</v>
      </c>
      <c r="BI423" s="246">
        <f>IF(N423="nulová",J423,0)</f>
        <v>0</v>
      </c>
      <c r="BJ423" s="24" t="s">
        <v>24</v>
      </c>
      <c r="BK423" s="246">
        <f>ROUND(I423*H423,2)</f>
        <v>0</v>
      </c>
      <c r="BL423" s="24" t="s">
        <v>178</v>
      </c>
      <c r="BM423" s="24" t="s">
        <v>575</v>
      </c>
    </row>
    <row r="424" s="12" customFormat="1">
      <c r="B424" s="247"/>
      <c r="C424" s="248"/>
      <c r="D424" s="249" t="s">
        <v>180</v>
      </c>
      <c r="E424" s="250" t="s">
        <v>22</v>
      </c>
      <c r="F424" s="251" t="s">
        <v>576</v>
      </c>
      <c r="G424" s="248"/>
      <c r="H424" s="252">
        <v>378.08999999999998</v>
      </c>
      <c r="I424" s="253"/>
      <c r="J424" s="248"/>
      <c r="K424" s="248"/>
      <c r="L424" s="254"/>
      <c r="M424" s="255"/>
      <c r="N424" s="256"/>
      <c r="O424" s="256"/>
      <c r="P424" s="256"/>
      <c r="Q424" s="256"/>
      <c r="R424" s="256"/>
      <c r="S424" s="256"/>
      <c r="T424" s="257"/>
      <c r="AT424" s="258" t="s">
        <v>180</v>
      </c>
      <c r="AU424" s="258" t="s">
        <v>187</v>
      </c>
      <c r="AV424" s="12" t="s">
        <v>83</v>
      </c>
      <c r="AW424" s="12" t="s">
        <v>182</v>
      </c>
      <c r="AX424" s="12" t="s">
        <v>75</v>
      </c>
      <c r="AY424" s="258" t="s">
        <v>171</v>
      </c>
    </row>
    <row r="425" s="12" customFormat="1">
      <c r="B425" s="247"/>
      <c r="C425" s="248"/>
      <c r="D425" s="249" t="s">
        <v>180</v>
      </c>
      <c r="E425" s="250" t="s">
        <v>22</v>
      </c>
      <c r="F425" s="251" t="s">
        <v>382</v>
      </c>
      <c r="G425" s="248"/>
      <c r="H425" s="252">
        <v>-34.286999999999999</v>
      </c>
      <c r="I425" s="253"/>
      <c r="J425" s="248"/>
      <c r="K425" s="248"/>
      <c r="L425" s="254"/>
      <c r="M425" s="255"/>
      <c r="N425" s="256"/>
      <c r="O425" s="256"/>
      <c r="P425" s="256"/>
      <c r="Q425" s="256"/>
      <c r="R425" s="256"/>
      <c r="S425" s="256"/>
      <c r="T425" s="257"/>
      <c r="AT425" s="258" t="s">
        <v>180</v>
      </c>
      <c r="AU425" s="258" t="s">
        <v>187</v>
      </c>
      <c r="AV425" s="12" t="s">
        <v>83</v>
      </c>
      <c r="AW425" s="12" t="s">
        <v>182</v>
      </c>
      <c r="AX425" s="12" t="s">
        <v>75</v>
      </c>
      <c r="AY425" s="258" t="s">
        <v>171</v>
      </c>
    </row>
    <row r="426" s="12" customFormat="1">
      <c r="B426" s="247"/>
      <c r="C426" s="248"/>
      <c r="D426" s="249" t="s">
        <v>180</v>
      </c>
      <c r="E426" s="250" t="s">
        <v>22</v>
      </c>
      <c r="F426" s="251" t="s">
        <v>383</v>
      </c>
      <c r="G426" s="248"/>
      <c r="H426" s="252">
        <v>-104.12000000000001</v>
      </c>
      <c r="I426" s="253"/>
      <c r="J426" s="248"/>
      <c r="K426" s="248"/>
      <c r="L426" s="254"/>
      <c r="M426" s="255"/>
      <c r="N426" s="256"/>
      <c r="O426" s="256"/>
      <c r="P426" s="256"/>
      <c r="Q426" s="256"/>
      <c r="R426" s="256"/>
      <c r="S426" s="256"/>
      <c r="T426" s="257"/>
      <c r="AT426" s="258" t="s">
        <v>180</v>
      </c>
      <c r="AU426" s="258" t="s">
        <v>187</v>
      </c>
      <c r="AV426" s="12" t="s">
        <v>83</v>
      </c>
      <c r="AW426" s="12" t="s">
        <v>182</v>
      </c>
      <c r="AX426" s="12" t="s">
        <v>75</v>
      </c>
      <c r="AY426" s="258" t="s">
        <v>171</v>
      </c>
    </row>
    <row r="427" s="1" customFormat="1" ht="22.8" customHeight="1">
      <c r="B427" s="46"/>
      <c r="C427" s="235" t="s">
        <v>577</v>
      </c>
      <c r="D427" s="235" t="s">
        <v>173</v>
      </c>
      <c r="E427" s="236" t="s">
        <v>578</v>
      </c>
      <c r="F427" s="237" t="s">
        <v>579</v>
      </c>
      <c r="G427" s="238" t="s">
        <v>247</v>
      </c>
      <c r="H427" s="239">
        <v>378.09899999999999</v>
      </c>
      <c r="I427" s="240"/>
      <c r="J427" s="241">
        <f>ROUND(I427*H427,2)</f>
        <v>0</v>
      </c>
      <c r="K427" s="237" t="s">
        <v>177</v>
      </c>
      <c r="L427" s="72"/>
      <c r="M427" s="242" t="s">
        <v>22</v>
      </c>
      <c r="N427" s="243" t="s">
        <v>46</v>
      </c>
      <c r="O427" s="47"/>
      <c r="P427" s="244">
        <f>O427*H427</f>
        <v>0</v>
      </c>
      <c r="Q427" s="244">
        <v>0.0043800000000000002</v>
      </c>
      <c r="R427" s="244">
        <f>Q427*H427</f>
        <v>1.6560736200000001</v>
      </c>
      <c r="S427" s="244">
        <v>0</v>
      </c>
      <c r="T427" s="245">
        <f>S427*H427</f>
        <v>0</v>
      </c>
      <c r="AR427" s="24" t="s">
        <v>178</v>
      </c>
      <c r="AT427" s="24" t="s">
        <v>173</v>
      </c>
      <c r="AU427" s="24" t="s">
        <v>187</v>
      </c>
      <c r="AY427" s="24" t="s">
        <v>171</v>
      </c>
      <c r="BE427" s="246">
        <f>IF(N427="základní",J427,0)</f>
        <v>0</v>
      </c>
      <c r="BF427" s="246">
        <f>IF(N427="snížená",J427,0)</f>
        <v>0</v>
      </c>
      <c r="BG427" s="246">
        <f>IF(N427="zákl. přenesená",J427,0)</f>
        <v>0</v>
      </c>
      <c r="BH427" s="246">
        <f>IF(N427="sníž. přenesená",J427,0)</f>
        <v>0</v>
      </c>
      <c r="BI427" s="246">
        <f>IF(N427="nulová",J427,0)</f>
        <v>0</v>
      </c>
      <c r="BJ427" s="24" t="s">
        <v>24</v>
      </c>
      <c r="BK427" s="246">
        <f>ROUND(I427*H427,2)</f>
        <v>0</v>
      </c>
      <c r="BL427" s="24" t="s">
        <v>178</v>
      </c>
      <c r="BM427" s="24" t="s">
        <v>580</v>
      </c>
    </row>
    <row r="428" s="1" customFormat="1">
      <c r="B428" s="46"/>
      <c r="C428" s="74"/>
      <c r="D428" s="249" t="s">
        <v>201</v>
      </c>
      <c r="E428" s="74"/>
      <c r="F428" s="259" t="s">
        <v>581</v>
      </c>
      <c r="G428" s="74"/>
      <c r="H428" s="74"/>
      <c r="I428" s="203"/>
      <c r="J428" s="74"/>
      <c r="K428" s="74"/>
      <c r="L428" s="72"/>
      <c r="M428" s="260"/>
      <c r="N428" s="47"/>
      <c r="O428" s="47"/>
      <c r="P428" s="47"/>
      <c r="Q428" s="47"/>
      <c r="R428" s="47"/>
      <c r="S428" s="47"/>
      <c r="T428" s="95"/>
      <c r="AT428" s="24" t="s">
        <v>201</v>
      </c>
      <c r="AU428" s="24" t="s">
        <v>187</v>
      </c>
    </row>
    <row r="429" s="13" customFormat="1">
      <c r="B429" s="261"/>
      <c r="C429" s="262"/>
      <c r="D429" s="249" t="s">
        <v>180</v>
      </c>
      <c r="E429" s="263" t="s">
        <v>22</v>
      </c>
      <c r="F429" s="264" t="s">
        <v>217</v>
      </c>
      <c r="G429" s="262"/>
      <c r="H429" s="263" t="s">
        <v>22</v>
      </c>
      <c r="I429" s="265"/>
      <c r="J429" s="262"/>
      <c r="K429" s="262"/>
      <c r="L429" s="266"/>
      <c r="M429" s="267"/>
      <c r="N429" s="268"/>
      <c r="O429" s="268"/>
      <c r="P429" s="268"/>
      <c r="Q429" s="268"/>
      <c r="R429" s="268"/>
      <c r="S429" s="268"/>
      <c r="T429" s="269"/>
      <c r="AT429" s="270" t="s">
        <v>180</v>
      </c>
      <c r="AU429" s="270" t="s">
        <v>187</v>
      </c>
      <c r="AV429" s="13" t="s">
        <v>24</v>
      </c>
      <c r="AW429" s="13" t="s">
        <v>182</v>
      </c>
      <c r="AX429" s="13" t="s">
        <v>75</v>
      </c>
      <c r="AY429" s="270" t="s">
        <v>171</v>
      </c>
    </row>
    <row r="430" s="12" customFormat="1">
      <c r="B430" s="247"/>
      <c r="C430" s="248"/>
      <c r="D430" s="249" t="s">
        <v>180</v>
      </c>
      <c r="E430" s="250" t="s">
        <v>22</v>
      </c>
      <c r="F430" s="251" t="s">
        <v>582</v>
      </c>
      <c r="G430" s="248"/>
      <c r="H430" s="252">
        <v>22.111999999999998</v>
      </c>
      <c r="I430" s="253"/>
      <c r="J430" s="248"/>
      <c r="K430" s="248"/>
      <c r="L430" s="254"/>
      <c r="M430" s="255"/>
      <c r="N430" s="256"/>
      <c r="O430" s="256"/>
      <c r="P430" s="256"/>
      <c r="Q430" s="256"/>
      <c r="R430" s="256"/>
      <c r="S430" s="256"/>
      <c r="T430" s="257"/>
      <c r="AT430" s="258" t="s">
        <v>180</v>
      </c>
      <c r="AU430" s="258" t="s">
        <v>187</v>
      </c>
      <c r="AV430" s="12" t="s">
        <v>83</v>
      </c>
      <c r="AW430" s="12" t="s">
        <v>182</v>
      </c>
      <c r="AX430" s="12" t="s">
        <v>75</v>
      </c>
      <c r="AY430" s="258" t="s">
        <v>171</v>
      </c>
    </row>
    <row r="431" s="12" customFormat="1">
      <c r="B431" s="247"/>
      <c r="C431" s="248"/>
      <c r="D431" s="249" t="s">
        <v>180</v>
      </c>
      <c r="E431" s="250" t="s">
        <v>22</v>
      </c>
      <c r="F431" s="251" t="s">
        <v>583</v>
      </c>
      <c r="G431" s="248"/>
      <c r="H431" s="252">
        <v>12.375999999999999</v>
      </c>
      <c r="I431" s="253"/>
      <c r="J431" s="248"/>
      <c r="K431" s="248"/>
      <c r="L431" s="254"/>
      <c r="M431" s="255"/>
      <c r="N431" s="256"/>
      <c r="O431" s="256"/>
      <c r="P431" s="256"/>
      <c r="Q431" s="256"/>
      <c r="R431" s="256"/>
      <c r="S431" s="256"/>
      <c r="T431" s="257"/>
      <c r="AT431" s="258" t="s">
        <v>180</v>
      </c>
      <c r="AU431" s="258" t="s">
        <v>187</v>
      </c>
      <c r="AV431" s="12" t="s">
        <v>83</v>
      </c>
      <c r="AW431" s="12" t="s">
        <v>182</v>
      </c>
      <c r="AX431" s="12" t="s">
        <v>75</v>
      </c>
      <c r="AY431" s="258" t="s">
        <v>171</v>
      </c>
    </row>
    <row r="432" s="12" customFormat="1">
      <c r="B432" s="247"/>
      <c r="C432" s="248"/>
      <c r="D432" s="249" t="s">
        <v>180</v>
      </c>
      <c r="E432" s="250" t="s">
        <v>22</v>
      </c>
      <c r="F432" s="251" t="s">
        <v>584</v>
      </c>
      <c r="G432" s="248"/>
      <c r="H432" s="252">
        <v>14.492000000000001</v>
      </c>
      <c r="I432" s="253"/>
      <c r="J432" s="248"/>
      <c r="K432" s="248"/>
      <c r="L432" s="254"/>
      <c r="M432" s="255"/>
      <c r="N432" s="256"/>
      <c r="O432" s="256"/>
      <c r="P432" s="256"/>
      <c r="Q432" s="256"/>
      <c r="R432" s="256"/>
      <c r="S432" s="256"/>
      <c r="T432" s="257"/>
      <c r="AT432" s="258" t="s">
        <v>180</v>
      </c>
      <c r="AU432" s="258" t="s">
        <v>187</v>
      </c>
      <c r="AV432" s="12" t="s">
        <v>83</v>
      </c>
      <c r="AW432" s="12" t="s">
        <v>182</v>
      </c>
      <c r="AX432" s="12" t="s">
        <v>75</v>
      </c>
      <c r="AY432" s="258" t="s">
        <v>171</v>
      </c>
    </row>
    <row r="433" s="12" customFormat="1">
      <c r="B433" s="247"/>
      <c r="C433" s="248"/>
      <c r="D433" s="249" t="s">
        <v>180</v>
      </c>
      <c r="E433" s="250" t="s">
        <v>22</v>
      </c>
      <c r="F433" s="251" t="s">
        <v>585</v>
      </c>
      <c r="G433" s="248"/>
      <c r="H433" s="252">
        <v>28.756</v>
      </c>
      <c r="I433" s="253"/>
      <c r="J433" s="248"/>
      <c r="K433" s="248"/>
      <c r="L433" s="254"/>
      <c r="M433" s="255"/>
      <c r="N433" s="256"/>
      <c r="O433" s="256"/>
      <c r="P433" s="256"/>
      <c r="Q433" s="256"/>
      <c r="R433" s="256"/>
      <c r="S433" s="256"/>
      <c r="T433" s="257"/>
      <c r="AT433" s="258" t="s">
        <v>180</v>
      </c>
      <c r="AU433" s="258" t="s">
        <v>187</v>
      </c>
      <c r="AV433" s="12" t="s">
        <v>83</v>
      </c>
      <c r="AW433" s="12" t="s">
        <v>182</v>
      </c>
      <c r="AX433" s="12" t="s">
        <v>75</v>
      </c>
      <c r="AY433" s="258" t="s">
        <v>171</v>
      </c>
    </row>
    <row r="434" s="12" customFormat="1">
      <c r="B434" s="247"/>
      <c r="C434" s="248"/>
      <c r="D434" s="249" t="s">
        <v>180</v>
      </c>
      <c r="E434" s="250" t="s">
        <v>22</v>
      </c>
      <c r="F434" s="251" t="s">
        <v>586</v>
      </c>
      <c r="G434" s="248"/>
      <c r="H434" s="252">
        <v>1.3</v>
      </c>
      <c r="I434" s="253"/>
      <c r="J434" s="248"/>
      <c r="K434" s="248"/>
      <c r="L434" s="254"/>
      <c r="M434" s="255"/>
      <c r="N434" s="256"/>
      <c r="O434" s="256"/>
      <c r="P434" s="256"/>
      <c r="Q434" s="256"/>
      <c r="R434" s="256"/>
      <c r="S434" s="256"/>
      <c r="T434" s="257"/>
      <c r="AT434" s="258" t="s">
        <v>180</v>
      </c>
      <c r="AU434" s="258" t="s">
        <v>187</v>
      </c>
      <c r="AV434" s="12" t="s">
        <v>83</v>
      </c>
      <c r="AW434" s="12" t="s">
        <v>182</v>
      </c>
      <c r="AX434" s="12" t="s">
        <v>75</v>
      </c>
      <c r="AY434" s="258" t="s">
        <v>171</v>
      </c>
    </row>
    <row r="435" s="12" customFormat="1">
      <c r="B435" s="247"/>
      <c r="C435" s="248"/>
      <c r="D435" s="249" t="s">
        <v>180</v>
      </c>
      <c r="E435" s="250" t="s">
        <v>22</v>
      </c>
      <c r="F435" s="251" t="s">
        <v>366</v>
      </c>
      <c r="G435" s="248"/>
      <c r="H435" s="252">
        <v>1.3</v>
      </c>
      <c r="I435" s="253"/>
      <c r="J435" s="248"/>
      <c r="K435" s="248"/>
      <c r="L435" s="254"/>
      <c r="M435" s="255"/>
      <c r="N435" s="256"/>
      <c r="O435" s="256"/>
      <c r="P435" s="256"/>
      <c r="Q435" s="256"/>
      <c r="R435" s="256"/>
      <c r="S435" s="256"/>
      <c r="T435" s="257"/>
      <c r="AT435" s="258" t="s">
        <v>180</v>
      </c>
      <c r="AU435" s="258" t="s">
        <v>187</v>
      </c>
      <c r="AV435" s="12" t="s">
        <v>83</v>
      </c>
      <c r="AW435" s="12" t="s">
        <v>182</v>
      </c>
      <c r="AX435" s="12" t="s">
        <v>75</v>
      </c>
      <c r="AY435" s="258" t="s">
        <v>171</v>
      </c>
    </row>
    <row r="436" s="13" customFormat="1">
      <c r="B436" s="261"/>
      <c r="C436" s="262"/>
      <c r="D436" s="249" t="s">
        <v>180</v>
      </c>
      <c r="E436" s="263" t="s">
        <v>22</v>
      </c>
      <c r="F436" s="264" t="s">
        <v>219</v>
      </c>
      <c r="G436" s="262"/>
      <c r="H436" s="263" t="s">
        <v>22</v>
      </c>
      <c r="I436" s="265"/>
      <c r="J436" s="262"/>
      <c r="K436" s="262"/>
      <c r="L436" s="266"/>
      <c r="M436" s="267"/>
      <c r="N436" s="268"/>
      <c r="O436" s="268"/>
      <c r="P436" s="268"/>
      <c r="Q436" s="268"/>
      <c r="R436" s="268"/>
      <c r="S436" s="268"/>
      <c r="T436" s="269"/>
      <c r="AT436" s="270" t="s">
        <v>180</v>
      </c>
      <c r="AU436" s="270" t="s">
        <v>187</v>
      </c>
      <c r="AV436" s="13" t="s">
        <v>24</v>
      </c>
      <c r="AW436" s="13" t="s">
        <v>182</v>
      </c>
      <c r="AX436" s="13" t="s">
        <v>75</v>
      </c>
      <c r="AY436" s="270" t="s">
        <v>171</v>
      </c>
    </row>
    <row r="437" s="12" customFormat="1">
      <c r="B437" s="247"/>
      <c r="C437" s="248"/>
      <c r="D437" s="249" t="s">
        <v>180</v>
      </c>
      <c r="E437" s="250" t="s">
        <v>22</v>
      </c>
      <c r="F437" s="251" t="s">
        <v>587</v>
      </c>
      <c r="G437" s="248"/>
      <c r="H437" s="252">
        <v>33.130000000000003</v>
      </c>
      <c r="I437" s="253"/>
      <c r="J437" s="248"/>
      <c r="K437" s="248"/>
      <c r="L437" s="254"/>
      <c r="M437" s="255"/>
      <c r="N437" s="256"/>
      <c r="O437" s="256"/>
      <c r="P437" s="256"/>
      <c r="Q437" s="256"/>
      <c r="R437" s="256"/>
      <c r="S437" s="256"/>
      <c r="T437" s="257"/>
      <c r="AT437" s="258" t="s">
        <v>180</v>
      </c>
      <c r="AU437" s="258" t="s">
        <v>187</v>
      </c>
      <c r="AV437" s="12" t="s">
        <v>83</v>
      </c>
      <c r="AW437" s="12" t="s">
        <v>182</v>
      </c>
      <c r="AX437" s="12" t="s">
        <v>75</v>
      </c>
      <c r="AY437" s="258" t="s">
        <v>171</v>
      </c>
    </row>
    <row r="438" s="12" customFormat="1">
      <c r="B438" s="247"/>
      <c r="C438" s="248"/>
      <c r="D438" s="249" t="s">
        <v>180</v>
      </c>
      <c r="E438" s="250" t="s">
        <v>22</v>
      </c>
      <c r="F438" s="251" t="s">
        <v>588</v>
      </c>
      <c r="G438" s="248"/>
      <c r="H438" s="252">
        <v>11.76</v>
      </c>
      <c r="I438" s="253"/>
      <c r="J438" s="248"/>
      <c r="K438" s="248"/>
      <c r="L438" s="254"/>
      <c r="M438" s="255"/>
      <c r="N438" s="256"/>
      <c r="O438" s="256"/>
      <c r="P438" s="256"/>
      <c r="Q438" s="256"/>
      <c r="R438" s="256"/>
      <c r="S438" s="256"/>
      <c r="T438" s="257"/>
      <c r="AT438" s="258" t="s">
        <v>180</v>
      </c>
      <c r="AU438" s="258" t="s">
        <v>187</v>
      </c>
      <c r="AV438" s="12" t="s">
        <v>83</v>
      </c>
      <c r="AW438" s="12" t="s">
        <v>182</v>
      </c>
      <c r="AX438" s="12" t="s">
        <v>75</v>
      </c>
      <c r="AY438" s="258" t="s">
        <v>171</v>
      </c>
    </row>
    <row r="439" s="12" customFormat="1">
      <c r="B439" s="247"/>
      <c r="C439" s="248"/>
      <c r="D439" s="249" t="s">
        <v>180</v>
      </c>
      <c r="E439" s="250" t="s">
        <v>22</v>
      </c>
      <c r="F439" s="251" t="s">
        <v>582</v>
      </c>
      <c r="G439" s="248"/>
      <c r="H439" s="252">
        <v>22.111999999999998</v>
      </c>
      <c r="I439" s="253"/>
      <c r="J439" s="248"/>
      <c r="K439" s="248"/>
      <c r="L439" s="254"/>
      <c r="M439" s="255"/>
      <c r="N439" s="256"/>
      <c r="O439" s="256"/>
      <c r="P439" s="256"/>
      <c r="Q439" s="256"/>
      <c r="R439" s="256"/>
      <c r="S439" s="256"/>
      <c r="T439" s="257"/>
      <c r="AT439" s="258" t="s">
        <v>180</v>
      </c>
      <c r="AU439" s="258" t="s">
        <v>187</v>
      </c>
      <c r="AV439" s="12" t="s">
        <v>83</v>
      </c>
      <c r="AW439" s="12" t="s">
        <v>182</v>
      </c>
      <c r="AX439" s="12" t="s">
        <v>75</v>
      </c>
      <c r="AY439" s="258" t="s">
        <v>171</v>
      </c>
    </row>
    <row r="440" s="12" customFormat="1">
      <c r="B440" s="247"/>
      <c r="C440" s="248"/>
      <c r="D440" s="249" t="s">
        <v>180</v>
      </c>
      <c r="E440" s="250" t="s">
        <v>22</v>
      </c>
      <c r="F440" s="251" t="s">
        <v>583</v>
      </c>
      <c r="G440" s="248"/>
      <c r="H440" s="252">
        <v>12.375999999999999</v>
      </c>
      <c r="I440" s="253"/>
      <c r="J440" s="248"/>
      <c r="K440" s="248"/>
      <c r="L440" s="254"/>
      <c r="M440" s="255"/>
      <c r="N440" s="256"/>
      <c r="O440" s="256"/>
      <c r="P440" s="256"/>
      <c r="Q440" s="256"/>
      <c r="R440" s="256"/>
      <c r="S440" s="256"/>
      <c r="T440" s="257"/>
      <c r="AT440" s="258" t="s">
        <v>180</v>
      </c>
      <c r="AU440" s="258" t="s">
        <v>187</v>
      </c>
      <c r="AV440" s="12" t="s">
        <v>83</v>
      </c>
      <c r="AW440" s="12" t="s">
        <v>182</v>
      </c>
      <c r="AX440" s="12" t="s">
        <v>75</v>
      </c>
      <c r="AY440" s="258" t="s">
        <v>171</v>
      </c>
    </row>
    <row r="441" s="12" customFormat="1">
      <c r="B441" s="247"/>
      <c r="C441" s="248"/>
      <c r="D441" s="249" t="s">
        <v>180</v>
      </c>
      <c r="E441" s="250" t="s">
        <v>22</v>
      </c>
      <c r="F441" s="251" t="s">
        <v>589</v>
      </c>
      <c r="G441" s="248"/>
      <c r="H441" s="252">
        <v>26.942</v>
      </c>
      <c r="I441" s="253"/>
      <c r="J441" s="248"/>
      <c r="K441" s="248"/>
      <c r="L441" s="254"/>
      <c r="M441" s="255"/>
      <c r="N441" s="256"/>
      <c r="O441" s="256"/>
      <c r="P441" s="256"/>
      <c r="Q441" s="256"/>
      <c r="R441" s="256"/>
      <c r="S441" s="256"/>
      <c r="T441" s="257"/>
      <c r="AT441" s="258" t="s">
        <v>180</v>
      </c>
      <c r="AU441" s="258" t="s">
        <v>187</v>
      </c>
      <c r="AV441" s="12" t="s">
        <v>83</v>
      </c>
      <c r="AW441" s="12" t="s">
        <v>182</v>
      </c>
      <c r="AX441" s="12" t="s">
        <v>75</v>
      </c>
      <c r="AY441" s="258" t="s">
        <v>171</v>
      </c>
    </row>
    <row r="442" s="12" customFormat="1">
      <c r="B442" s="247"/>
      <c r="C442" s="248"/>
      <c r="D442" s="249" t="s">
        <v>180</v>
      </c>
      <c r="E442" s="250" t="s">
        <v>22</v>
      </c>
      <c r="F442" s="251" t="s">
        <v>590</v>
      </c>
      <c r="G442" s="248"/>
      <c r="H442" s="252">
        <v>143.88</v>
      </c>
      <c r="I442" s="253"/>
      <c r="J442" s="248"/>
      <c r="K442" s="248"/>
      <c r="L442" s="254"/>
      <c r="M442" s="255"/>
      <c r="N442" s="256"/>
      <c r="O442" s="256"/>
      <c r="P442" s="256"/>
      <c r="Q442" s="256"/>
      <c r="R442" s="256"/>
      <c r="S442" s="256"/>
      <c r="T442" s="257"/>
      <c r="AT442" s="258" t="s">
        <v>180</v>
      </c>
      <c r="AU442" s="258" t="s">
        <v>187</v>
      </c>
      <c r="AV442" s="12" t="s">
        <v>83</v>
      </c>
      <c r="AW442" s="12" t="s">
        <v>182</v>
      </c>
      <c r="AX442" s="12" t="s">
        <v>75</v>
      </c>
      <c r="AY442" s="258" t="s">
        <v>171</v>
      </c>
    </row>
    <row r="443" s="12" customFormat="1">
      <c r="B443" s="247"/>
      <c r="C443" s="248"/>
      <c r="D443" s="249" t="s">
        <v>180</v>
      </c>
      <c r="E443" s="250" t="s">
        <v>22</v>
      </c>
      <c r="F443" s="251" t="s">
        <v>591</v>
      </c>
      <c r="G443" s="248"/>
      <c r="H443" s="252">
        <v>43.078000000000003</v>
      </c>
      <c r="I443" s="253"/>
      <c r="J443" s="248"/>
      <c r="K443" s="248"/>
      <c r="L443" s="254"/>
      <c r="M443" s="255"/>
      <c r="N443" s="256"/>
      <c r="O443" s="256"/>
      <c r="P443" s="256"/>
      <c r="Q443" s="256"/>
      <c r="R443" s="256"/>
      <c r="S443" s="256"/>
      <c r="T443" s="257"/>
      <c r="AT443" s="258" t="s">
        <v>180</v>
      </c>
      <c r="AU443" s="258" t="s">
        <v>187</v>
      </c>
      <c r="AV443" s="12" t="s">
        <v>83</v>
      </c>
      <c r="AW443" s="12" t="s">
        <v>182</v>
      </c>
      <c r="AX443" s="12" t="s">
        <v>75</v>
      </c>
      <c r="AY443" s="258" t="s">
        <v>171</v>
      </c>
    </row>
    <row r="444" s="12" customFormat="1">
      <c r="B444" s="247"/>
      <c r="C444" s="248"/>
      <c r="D444" s="249" t="s">
        <v>180</v>
      </c>
      <c r="E444" s="250" t="s">
        <v>22</v>
      </c>
      <c r="F444" s="251" t="s">
        <v>592</v>
      </c>
      <c r="G444" s="248"/>
      <c r="H444" s="252">
        <v>4.4850000000000003</v>
      </c>
      <c r="I444" s="253"/>
      <c r="J444" s="248"/>
      <c r="K444" s="248"/>
      <c r="L444" s="254"/>
      <c r="M444" s="255"/>
      <c r="N444" s="256"/>
      <c r="O444" s="256"/>
      <c r="P444" s="256"/>
      <c r="Q444" s="256"/>
      <c r="R444" s="256"/>
      <c r="S444" s="256"/>
      <c r="T444" s="257"/>
      <c r="AT444" s="258" t="s">
        <v>180</v>
      </c>
      <c r="AU444" s="258" t="s">
        <v>187</v>
      </c>
      <c r="AV444" s="12" t="s">
        <v>83</v>
      </c>
      <c r="AW444" s="12" t="s">
        <v>182</v>
      </c>
      <c r="AX444" s="12" t="s">
        <v>75</v>
      </c>
      <c r="AY444" s="258" t="s">
        <v>171</v>
      </c>
    </row>
    <row r="445" s="11" customFormat="1" ht="22.32" customHeight="1">
      <c r="B445" s="219"/>
      <c r="C445" s="220"/>
      <c r="D445" s="221" t="s">
        <v>74</v>
      </c>
      <c r="E445" s="233" t="s">
        <v>593</v>
      </c>
      <c r="F445" s="233" t="s">
        <v>594</v>
      </c>
      <c r="G445" s="220"/>
      <c r="H445" s="220"/>
      <c r="I445" s="223"/>
      <c r="J445" s="234">
        <f>BK445</f>
        <v>0</v>
      </c>
      <c r="K445" s="220"/>
      <c r="L445" s="225"/>
      <c r="M445" s="226"/>
      <c r="N445" s="227"/>
      <c r="O445" s="227"/>
      <c r="P445" s="228">
        <f>SUM(P446:P505)</f>
        <v>0</v>
      </c>
      <c r="Q445" s="227"/>
      <c r="R445" s="228">
        <f>SUM(R446:R505)</f>
        <v>51.785164200000011</v>
      </c>
      <c r="S445" s="227"/>
      <c r="T445" s="229">
        <f>SUM(T446:T505)</f>
        <v>0</v>
      </c>
      <c r="AR445" s="230" t="s">
        <v>24</v>
      </c>
      <c r="AT445" s="231" t="s">
        <v>74</v>
      </c>
      <c r="AU445" s="231" t="s">
        <v>83</v>
      </c>
      <c r="AY445" s="230" t="s">
        <v>171</v>
      </c>
      <c r="BK445" s="232">
        <f>SUM(BK446:BK505)</f>
        <v>0</v>
      </c>
    </row>
    <row r="446" s="1" customFormat="1" ht="22.8" customHeight="1">
      <c r="B446" s="46"/>
      <c r="C446" s="235" t="s">
        <v>595</v>
      </c>
      <c r="D446" s="235" t="s">
        <v>173</v>
      </c>
      <c r="E446" s="236" t="s">
        <v>596</v>
      </c>
      <c r="F446" s="237" t="s">
        <v>597</v>
      </c>
      <c r="G446" s="238" t="s">
        <v>247</v>
      </c>
      <c r="H446" s="239">
        <v>180.083</v>
      </c>
      <c r="I446" s="240"/>
      <c r="J446" s="241">
        <f>ROUND(I446*H446,2)</f>
        <v>0</v>
      </c>
      <c r="K446" s="237" t="s">
        <v>177</v>
      </c>
      <c r="L446" s="72"/>
      <c r="M446" s="242" t="s">
        <v>22</v>
      </c>
      <c r="N446" s="243" t="s">
        <v>46</v>
      </c>
      <c r="O446" s="47"/>
      <c r="P446" s="244">
        <f>O446*H446</f>
        <v>0</v>
      </c>
      <c r="Q446" s="244">
        <v>0</v>
      </c>
      <c r="R446" s="244">
        <f>Q446*H446</f>
        <v>0</v>
      </c>
      <c r="S446" s="244">
        <v>0</v>
      </c>
      <c r="T446" s="245">
        <f>S446*H446</f>
        <v>0</v>
      </c>
      <c r="AR446" s="24" t="s">
        <v>178</v>
      </c>
      <c r="AT446" s="24" t="s">
        <v>173</v>
      </c>
      <c r="AU446" s="24" t="s">
        <v>187</v>
      </c>
      <c r="AY446" s="24" t="s">
        <v>171</v>
      </c>
      <c r="BE446" s="246">
        <f>IF(N446="základní",J446,0)</f>
        <v>0</v>
      </c>
      <c r="BF446" s="246">
        <f>IF(N446="snížená",J446,0)</f>
        <v>0</v>
      </c>
      <c r="BG446" s="246">
        <f>IF(N446="zákl. přenesená",J446,0)</f>
        <v>0</v>
      </c>
      <c r="BH446" s="246">
        <f>IF(N446="sníž. přenesená",J446,0)</f>
        <v>0</v>
      </c>
      <c r="BI446" s="246">
        <f>IF(N446="nulová",J446,0)</f>
        <v>0</v>
      </c>
      <c r="BJ446" s="24" t="s">
        <v>24</v>
      </c>
      <c r="BK446" s="246">
        <f>ROUND(I446*H446,2)</f>
        <v>0</v>
      </c>
      <c r="BL446" s="24" t="s">
        <v>178</v>
      </c>
      <c r="BM446" s="24" t="s">
        <v>598</v>
      </c>
    </row>
    <row r="447" s="1" customFormat="1">
      <c r="B447" s="46"/>
      <c r="C447" s="74"/>
      <c r="D447" s="249" t="s">
        <v>201</v>
      </c>
      <c r="E447" s="74"/>
      <c r="F447" s="259" t="s">
        <v>599</v>
      </c>
      <c r="G447" s="74"/>
      <c r="H447" s="74"/>
      <c r="I447" s="203"/>
      <c r="J447" s="74"/>
      <c r="K447" s="74"/>
      <c r="L447" s="72"/>
      <c r="M447" s="260"/>
      <c r="N447" s="47"/>
      <c r="O447" s="47"/>
      <c r="P447" s="47"/>
      <c r="Q447" s="47"/>
      <c r="R447" s="47"/>
      <c r="S447" s="47"/>
      <c r="T447" s="95"/>
      <c r="AT447" s="24" t="s">
        <v>201</v>
      </c>
      <c r="AU447" s="24" t="s">
        <v>187</v>
      </c>
    </row>
    <row r="448" s="13" customFormat="1">
      <c r="B448" s="261"/>
      <c r="C448" s="262"/>
      <c r="D448" s="249" t="s">
        <v>180</v>
      </c>
      <c r="E448" s="263" t="s">
        <v>22</v>
      </c>
      <c r="F448" s="264" t="s">
        <v>600</v>
      </c>
      <c r="G448" s="262"/>
      <c r="H448" s="263" t="s">
        <v>22</v>
      </c>
      <c r="I448" s="265"/>
      <c r="J448" s="262"/>
      <c r="K448" s="262"/>
      <c r="L448" s="266"/>
      <c r="M448" s="267"/>
      <c r="N448" s="268"/>
      <c r="O448" s="268"/>
      <c r="P448" s="268"/>
      <c r="Q448" s="268"/>
      <c r="R448" s="268"/>
      <c r="S448" s="268"/>
      <c r="T448" s="269"/>
      <c r="AT448" s="270" t="s">
        <v>180</v>
      </c>
      <c r="AU448" s="270" t="s">
        <v>187</v>
      </c>
      <c r="AV448" s="13" t="s">
        <v>24</v>
      </c>
      <c r="AW448" s="13" t="s">
        <v>182</v>
      </c>
      <c r="AX448" s="13" t="s">
        <v>75</v>
      </c>
      <c r="AY448" s="270" t="s">
        <v>171</v>
      </c>
    </row>
    <row r="449" s="12" customFormat="1">
      <c r="B449" s="247"/>
      <c r="C449" s="248"/>
      <c r="D449" s="249" t="s">
        <v>180</v>
      </c>
      <c r="E449" s="250" t="s">
        <v>22</v>
      </c>
      <c r="F449" s="251" t="s">
        <v>601</v>
      </c>
      <c r="G449" s="248"/>
      <c r="H449" s="252">
        <v>21.663</v>
      </c>
      <c r="I449" s="253"/>
      <c r="J449" s="248"/>
      <c r="K449" s="248"/>
      <c r="L449" s="254"/>
      <c r="M449" s="255"/>
      <c r="N449" s="256"/>
      <c r="O449" s="256"/>
      <c r="P449" s="256"/>
      <c r="Q449" s="256"/>
      <c r="R449" s="256"/>
      <c r="S449" s="256"/>
      <c r="T449" s="257"/>
      <c r="AT449" s="258" t="s">
        <v>180</v>
      </c>
      <c r="AU449" s="258" t="s">
        <v>187</v>
      </c>
      <c r="AV449" s="12" t="s">
        <v>83</v>
      </c>
      <c r="AW449" s="12" t="s">
        <v>182</v>
      </c>
      <c r="AX449" s="12" t="s">
        <v>75</v>
      </c>
      <c r="AY449" s="258" t="s">
        <v>171</v>
      </c>
    </row>
    <row r="450" s="12" customFormat="1">
      <c r="B450" s="247"/>
      <c r="C450" s="248"/>
      <c r="D450" s="249" t="s">
        <v>180</v>
      </c>
      <c r="E450" s="250" t="s">
        <v>22</v>
      </c>
      <c r="F450" s="251" t="s">
        <v>602</v>
      </c>
      <c r="G450" s="248"/>
      <c r="H450" s="252">
        <v>14.300000000000001</v>
      </c>
      <c r="I450" s="253"/>
      <c r="J450" s="248"/>
      <c r="K450" s="248"/>
      <c r="L450" s="254"/>
      <c r="M450" s="255"/>
      <c r="N450" s="256"/>
      <c r="O450" s="256"/>
      <c r="P450" s="256"/>
      <c r="Q450" s="256"/>
      <c r="R450" s="256"/>
      <c r="S450" s="256"/>
      <c r="T450" s="257"/>
      <c r="AT450" s="258" t="s">
        <v>180</v>
      </c>
      <c r="AU450" s="258" t="s">
        <v>187</v>
      </c>
      <c r="AV450" s="12" t="s">
        <v>83</v>
      </c>
      <c r="AW450" s="12" t="s">
        <v>182</v>
      </c>
      <c r="AX450" s="12" t="s">
        <v>75</v>
      </c>
      <c r="AY450" s="258" t="s">
        <v>171</v>
      </c>
    </row>
    <row r="451" s="12" customFormat="1">
      <c r="B451" s="247"/>
      <c r="C451" s="248"/>
      <c r="D451" s="249" t="s">
        <v>180</v>
      </c>
      <c r="E451" s="250" t="s">
        <v>22</v>
      </c>
      <c r="F451" s="251" t="s">
        <v>603</v>
      </c>
      <c r="G451" s="248"/>
      <c r="H451" s="252">
        <v>4.1200000000000001</v>
      </c>
      <c r="I451" s="253"/>
      <c r="J451" s="248"/>
      <c r="K451" s="248"/>
      <c r="L451" s="254"/>
      <c r="M451" s="255"/>
      <c r="N451" s="256"/>
      <c r="O451" s="256"/>
      <c r="P451" s="256"/>
      <c r="Q451" s="256"/>
      <c r="R451" s="256"/>
      <c r="S451" s="256"/>
      <c r="T451" s="257"/>
      <c r="AT451" s="258" t="s">
        <v>180</v>
      </c>
      <c r="AU451" s="258" t="s">
        <v>187</v>
      </c>
      <c r="AV451" s="12" t="s">
        <v>83</v>
      </c>
      <c r="AW451" s="12" t="s">
        <v>182</v>
      </c>
      <c r="AX451" s="12" t="s">
        <v>75</v>
      </c>
      <c r="AY451" s="258" t="s">
        <v>171</v>
      </c>
    </row>
    <row r="452" s="13" customFormat="1">
      <c r="B452" s="261"/>
      <c r="C452" s="262"/>
      <c r="D452" s="249" t="s">
        <v>180</v>
      </c>
      <c r="E452" s="263" t="s">
        <v>22</v>
      </c>
      <c r="F452" s="264" t="s">
        <v>604</v>
      </c>
      <c r="G452" s="262"/>
      <c r="H452" s="263" t="s">
        <v>22</v>
      </c>
      <c r="I452" s="265"/>
      <c r="J452" s="262"/>
      <c r="K452" s="262"/>
      <c r="L452" s="266"/>
      <c r="M452" s="267"/>
      <c r="N452" s="268"/>
      <c r="O452" s="268"/>
      <c r="P452" s="268"/>
      <c r="Q452" s="268"/>
      <c r="R452" s="268"/>
      <c r="S452" s="268"/>
      <c r="T452" s="269"/>
      <c r="AT452" s="270" t="s">
        <v>180</v>
      </c>
      <c r="AU452" s="270" t="s">
        <v>187</v>
      </c>
      <c r="AV452" s="13" t="s">
        <v>24</v>
      </c>
      <c r="AW452" s="13" t="s">
        <v>182</v>
      </c>
      <c r="AX452" s="13" t="s">
        <v>75</v>
      </c>
      <c r="AY452" s="270" t="s">
        <v>171</v>
      </c>
    </row>
    <row r="453" s="12" customFormat="1">
      <c r="B453" s="247"/>
      <c r="C453" s="248"/>
      <c r="D453" s="249" t="s">
        <v>180</v>
      </c>
      <c r="E453" s="250" t="s">
        <v>22</v>
      </c>
      <c r="F453" s="251" t="s">
        <v>605</v>
      </c>
      <c r="G453" s="248"/>
      <c r="H453" s="252">
        <v>140</v>
      </c>
      <c r="I453" s="253"/>
      <c r="J453" s="248"/>
      <c r="K453" s="248"/>
      <c r="L453" s="254"/>
      <c r="M453" s="255"/>
      <c r="N453" s="256"/>
      <c r="O453" s="256"/>
      <c r="P453" s="256"/>
      <c r="Q453" s="256"/>
      <c r="R453" s="256"/>
      <c r="S453" s="256"/>
      <c r="T453" s="257"/>
      <c r="AT453" s="258" t="s">
        <v>180</v>
      </c>
      <c r="AU453" s="258" t="s">
        <v>187</v>
      </c>
      <c r="AV453" s="12" t="s">
        <v>83</v>
      </c>
      <c r="AW453" s="12" t="s">
        <v>182</v>
      </c>
      <c r="AX453" s="12" t="s">
        <v>75</v>
      </c>
      <c r="AY453" s="258" t="s">
        <v>171</v>
      </c>
    </row>
    <row r="454" s="1" customFormat="1" ht="45.6" customHeight="1">
      <c r="B454" s="46"/>
      <c r="C454" s="235" t="s">
        <v>606</v>
      </c>
      <c r="D454" s="235" t="s">
        <v>173</v>
      </c>
      <c r="E454" s="236" t="s">
        <v>607</v>
      </c>
      <c r="F454" s="237" t="s">
        <v>608</v>
      </c>
      <c r="G454" s="238" t="s">
        <v>247</v>
      </c>
      <c r="H454" s="239">
        <v>11.843999999999999</v>
      </c>
      <c r="I454" s="240"/>
      <c r="J454" s="241">
        <f>ROUND(I454*H454,2)</f>
        <v>0</v>
      </c>
      <c r="K454" s="237" t="s">
        <v>177</v>
      </c>
      <c r="L454" s="72"/>
      <c r="M454" s="242" t="s">
        <v>22</v>
      </c>
      <c r="N454" s="243" t="s">
        <v>46</v>
      </c>
      <c r="O454" s="47"/>
      <c r="P454" s="244">
        <f>O454*H454</f>
        <v>0</v>
      </c>
      <c r="Q454" s="244">
        <v>0.048680000000000001</v>
      </c>
      <c r="R454" s="244">
        <f>Q454*H454</f>
        <v>0.57656591999999995</v>
      </c>
      <c r="S454" s="244">
        <v>0</v>
      </c>
      <c r="T454" s="245">
        <f>S454*H454</f>
        <v>0</v>
      </c>
      <c r="AR454" s="24" t="s">
        <v>178</v>
      </c>
      <c r="AT454" s="24" t="s">
        <v>173</v>
      </c>
      <c r="AU454" s="24" t="s">
        <v>187</v>
      </c>
      <c r="AY454" s="24" t="s">
        <v>171</v>
      </c>
      <c r="BE454" s="246">
        <f>IF(N454="základní",J454,0)</f>
        <v>0</v>
      </c>
      <c r="BF454" s="246">
        <f>IF(N454="snížená",J454,0)</f>
        <v>0</v>
      </c>
      <c r="BG454" s="246">
        <f>IF(N454="zákl. přenesená",J454,0)</f>
        <v>0</v>
      </c>
      <c r="BH454" s="246">
        <f>IF(N454="sníž. přenesená",J454,0)</f>
        <v>0</v>
      </c>
      <c r="BI454" s="246">
        <f>IF(N454="nulová",J454,0)</f>
        <v>0</v>
      </c>
      <c r="BJ454" s="24" t="s">
        <v>24</v>
      </c>
      <c r="BK454" s="246">
        <f>ROUND(I454*H454,2)</f>
        <v>0</v>
      </c>
      <c r="BL454" s="24" t="s">
        <v>178</v>
      </c>
      <c r="BM454" s="24" t="s">
        <v>609</v>
      </c>
    </row>
    <row r="455" s="13" customFormat="1">
      <c r="B455" s="261"/>
      <c r="C455" s="262"/>
      <c r="D455" s="249" t="s">
        <v>180</v>
      </c>
      <c r="E455" s="263" t="s">
        <v>22</v>
      </c>
      <c r="F455" s="264" t="s">
        <v>610</v>
      </c>
      <c r="G455" s="262"/>
      <c r="H455" s="263" t="s">
        <v>22</v>
      </c>
      <c r="I455" s="265"/>
      <c r="J455" s="262"/>
      <c r="K455" s="262"/>
      <c r="L455" s="266"/>
      <c r="M455" s="267"/>
      <c r="N455" s="268"/>
      <c r="O455" s="268"/>
      <c r="P455" s="268"/>
      <c r="Q455" s="268"/>
      <c r="R455" s="268"/>
      <c r="S455" s="268"/>
      <c r="T455" s="269"/>
      <c r="AT455" s="270" t="s">
        <v>180</v>
      </c>
      <c r="AU455" s="270" t="s">
        <v>187</v>
      </c>
      <c r="AV455" s="13" t="s">
        <v>24</v>
      </c>
      <c r="AW455" s="13" t="s">
        <v>182</v>
      </c>
      <c r="AX455" s="13" t="s">
        <v>75</v>
      </c>
      <c r="AY455" s="270" t="s">
        <v>171</v>
      </c>
    </row>
    <row r="456" s="12" customFormat="1">
      <c r="B456" s="247"/>
      <c r="C456" s="248"/>
      <c r="D456" s="249" t="s">
        <v>180</v>
      </c>
      <c r="E456" s="250" t="s">
        <v>22</v>
      </c>
      <c r="F456" s="251" t="s">
        <v>611</v>
      </c>
      <c r="G456" s="248"/>
      <c r="H456" s="252">
        <v>6.3840000000000003</v>
      </c>
      <c r="I456" s="253"/>
      <c r="J456" s="248"/>
      <c r="K456" s="248"/>
      <c r="L456" s="254"/>
      <c r="M456" s="255"/>
      <c r="N456" s="256"/>
      <c r="O456" s="256"/>
      <c r="P456" s="256"/>
      <c r="Q456" s="256"/>
      <c r="R456" s="256"/>
      <c r="S456" s="256"/>
      <c r="T456" s="257"/>
      <c r="AT456" s="258" t="s">
        <v>180</v>
      </c>
      <c r="AU456" s="258" t="s">
        <v>187</v>
      </c>
      <c r="AV456" s="12" t="s">
        <v>83</v>
      </c>
      <c r="AW456" s="12" t="s">
        <v>182</v>
      </c>
      <c r="AX456" s="12" t="s">
        <v>75</v>
      </c>
      <c r="AY456" s="258" t="s">
        <v>171</v>
      </c>
    </row>
    <row r="457" s="12" customFormat="1">
      <c r="B457" s="247"/>
      <c r="C457" s="248"/>
      <c r="D457" s="249" t="s">
        <v>180</v>
      </c>
      <c r="E457" s="250" t="s">
        <v>22</v>
      </c>
      <c r="F457" s="251" t="s">
        <v>612</v>
      </c>
      <c r="G457" s="248"/>
      <c r="H457" s="252">
        <v>4.266</v>
      </c>
      <c r="I457" s="253"/>
      <c r="J457" s="248"/>
      <c r="K457" s="248"/>
      <c r="L457" s="254"/>
      <c r="M457" s="255"/>
      <c r="N457" s="256"/>
      <c r="O457" s="256"/>
      <c r="P457" s="256"/>
      <c r="Q457" s="256"/>
      <c r="R457" s="256"/>
      <c r="S457" s="256"/>
      <c r="T457" s="257"/>
      <c r="AT457" s="258" t="s">
        <v>180</v>
      </c>
      <c r="AU457" s="258" t="s">
        <v>187</v>
      </c>
      <c r="AV457" s="12" t="s">
        <v>83</v>
      </c>
      <c r="AW457" s="12" t="s">
        <v>182</v>
      </c>
      <c r="AX457" s="12" t="s">
        <v>75</v>
      </c>
      <c r="AY457" s="258" t="s">
        <v>171</v>
      </c>
    </row>
    <row r="458" s="12" customFormat="1">
      <c r="B458" s="247"/>
      <c r="C458" s="248"/>
      <c r="D458" s="249" t="s">
        <v>180</v>
      </c>
      <c r="E458" s="250" t="s">
        <v>22</v>
      </c>
      <c r="F458" s="251" t="s">
        <v>613</v>
      </c>
      <c r="G458" s="248"/>
      <c r="H458" s="252">
        <v>1.194</v>
      </c>
      <c r="I458" s="253"/>
      <c r="J458" s="248"/>
      <c r="K458" s="248"/>
      <c r="L458" s="254"/>
      <c r="M458" s="255"/>
      <c r="N458" s="256"/>
      <c r="O458" s="256"/>
      <c r="P458" s="256"/>
      <c r="Q458" s="256"/>
      <c r="R458" s="256"/>
      <c r="S458" s="256"/>
      <c r="T458" s="257"/>
      <c r="AT458" s="258" t="s">
        <v>180</v>
      </c>
      <c r="AU458" s="258" t="s">
        <v>187</v>
      </c>
      <c r="AV458" s="12" t="s">
        <v>83</v>
      </c>
      <c r="AW458" s="12" t="s">
        <v>182</v>
      </c>
      <c r="AX458" s="12" t="s">
        <v>75</v>
      </c>
      <c r="AY458" s="258" t="s">
        <v>171</v>
      </c>
    </row>
    <row r="459" s="1" customFormat="1" ht="22.8" customHeight="1">
      <c r="B459" s="46"/>
      <c r="C459" s="235" t="s">
        <v>614</v>
      </c>
      <c r="D459" s="235" t="s">
        <v>173</v>
      </c>
      <c r="E459" s="236" t="s">
        <v>615</v>
      </c>
      <c r="F459" s="237" t="s">
        <v>616</v>
      </c>
      <c r="G459" s="238" t="s">
        <v>247</v>
      </c>
      <c r="H459" s="239">
        <v>402.35300000000001</v>
      </c>
      <c r="I459" s="240"/>
      <c r="J459" s="241">
        <f>ROUND(I459*H459,2)</f>
        <v>0</v>
      </c>
      <c r="K459" s="237" t="s">
        <v>177</v>
      </c>
      <c r="L459" s="72"/>
      <c r="M459" s="242" t="s">
        <v>22</v>
      </c>
      <c r="N459" s="243" t="s">
        <v>46</v>
      </c>
      <c r="O459" s="47"/>
      <c r="P459" s="244">
        <f>O459*H459</f>
        <v>0</v>
      </c>
      <c r="Q459" s="244">
        <v>0.074260000000000007</v>
      </c>
      <c r="R459" s="244">
        <f>Q459*H459</f>
        <v>29.878733780000005</v>
      </c>
      <c r="S459" s="244">
        <v>0</v>
      </c>
      <c r="T459" s="245">
        <f>S459*H459</f>
        <v>0</v>
      </c>
      <c r="AR459" s="24" t="s">
        <v>178</v>
      </c>
      <c r="AT459" s="24" t="s">
        <v>173</v>
      </c>
      <c r="AU459" s="24" t="s">
        <v>187</v>
      </c>
      <c r="AY459" s="24" t="s">
        <v>171</v>
      </c>
      <c r="BE459" s="246">
        <f>IF(N459="základní",J459,0)</f>
        <v>0</v>
      </c>
      <c r="BF459" s="246">
        <f>IF(N459="snížená",J459,0)</f>
        <v>0</v>
      </c>
      <c r="BG459" s="246">
        <f>IF(N459="zákl. přenesená",J459,0)</f>
        <v>0</v>
      </c>
      <c r="BH459" s="246">
        <f>IF(N459="sníž. přenesená",J459,0)</f>
        <v>0</v>
      </c>
      <c r="BI459" s="246">
        <f>IF(N459="nulová",J459,0)</f>
        <v>0</v>
      </c>
      <c r="BJ459" s="24" t="s">
        <v>24</v>
      </c>
      <c r="BK459" s="246">
        <f>ROUND(I459*H459,2)</f>
        <v>0</v>
      </c>
      <c r="BL459" s="24" t="s">
        <v>178</v>
      </c>
      <c r="BM459" s="24" t="s">
        <v>617</v>
      </c>
    </row>
    <row r="460" s="13" customFormat="1">
      <c r="B460" s="261"/>
      <c r="C460" s="262"/>
      <c r="D460" s="249" t="s">
        <v>180</v>
      </c>
      <c r="E460" s="263" t="s">
        <v>22</v>
      </c>
      <c r="F460" s="264" t="s">
        <v>618</v>
      </c>
      <c r="G460" s="262"/>
      <c r="H460" s="263" t="s">
        <v>22</v>
      </c>
      <c r="I460" s="265"/>
      <c r="J460" s="262"/>
      <c r="K460" s="262"/>
      <c r="L460" s="266"/>
      <c r="M460" s="267"/>
      <c r="N460" s="268"/>
      <c r="O460" s="268"/>
      <c r="P460" s="268"/>
      <c r="Q460" s="268"/>
      <c r="R460" s="268"/>
      <c r="S460" s="268"/>
      <c r="T460" s="269"/>
      <c r="AT460" s="270" t="s">
        <v>180</v>
      </c>
      <c r="AU460" s="270" t="s">
        <v>187</v>
      </c>
      <c r="AV460" s="13" t="s">
        <v>24</v>
      </c>
      <c r="AW460" s="13" t="s">
        <v>182</v>
      </c>
      <c r="AX460" s="13" t="s">
        <v>75</v>
      </c>
      <c r="AY460" s="270" t="s">
        <v>171</v>
      </c>
    </row>
    <row r="461" s="12" customFormat="1">
      <c r="B461" s="247"/>
      <c r="C461" s="248"/>
      <c r="D461" s="249" t="s">
        <v>180</v>
      </c>
      <c r="E461" s="250" t="s">
        <v>22</v>
      </c>
      <c r="F461" s="251" t="s">
        <v>619</v>
      </c>
      <c r="G461" s="248"/>
      <c r="H461" s="252">
        <v>53.32</v>
      </c>
      <c r="I461" s="253"/>
      <c r="J461" s="248"/>
      <c r="K461" s="248"/>
      <c r="L461" s="254"/>
      <c r="M461" s="255"/>
      <c r="N461" s="256"/>
      <c r="O461" s="256"/>
      <c r="P461" s="256"/>
      <c r="Q461" s="256"/>
      <c r="R461" s="256"/>
      <c r="S461" s="256"/>
      <c r="T461" s="257"/>
      <c r="AT461" s="258" t="s">
        <v>180</v>
      </c>
      <c r="AU461" s="258" t="s">
        <v>187</v>
      </c>
      <c r="AV461" s="12" t="s">
        <v>83</v>
      </c>
      <c r="AW461" s="12" t="s">
        <v>182</v>
      </c>
      <c r="AX461" s="12" t="s">
        <v>75</v>
      </c>
      <c r="AY461" s="258" t="s">
        <v>171</v>
      </c>
    </row>
    <row r="462" s="12" customFormat="1">
      <c r="B462" s="247"/>
      <c r="C462" s="248"/>
      <c r="D462" s="249" t="s">
        <v>180</v>
      </c>
      <c r="E462" s="250" t="s">
        <v>22</v>
      </c>
      <c r="F462" s="251" t="s">
        <v>620</v>
      </c>
      <c r="G462" s="248"/>
      <c r="H462" s="252">
        <v>55.75</v>
      </c>
      <c r="I462" s="253"/>
      <c r="J462" s="248"/>
      <c r="K462" s="248"/>
      <c r="L462" s="254"/>
      <c r="M462" s="255"/>
      <c r="N462" s="256"/>
      <c r="O462" s="256"/>
      <c r="P462" s="256"/>
      <c r="Q462" s="256"/>
      <c r="R462" s="256"/>
      <c r="S462" s="256"/>
      <c r="T462" s="257"/>
      <c r="AT462" s="258" t="s">
        <v>180</v>
      </c>
      <c r="AU462" s="258" t="s">
        <v>187</v>
      </c>
      <c r="AV462" s="12" t="s">
        <v>83</v>
      </c>
      <c r="AW462" s="12" t="s">
        <v>182</v>
      </c>
      <c r="AX462" s="12" t="s">
        <v>75</v>
      </c>
      <c r="AY462" s="258" t="s">
        <v>171</v>
      </c>
    </row>
    <row r="463" s="12" customFormat="1">
      <c r="B463" s="247"/>
      <c r="C463" s="248"/>
      <c r="D463" s="249" t="s">
        <v>180</v>
      </c>
      <c r="E463" s="250" t="s">
        <v>22</v>
      </c>
      <c r="F463" s="251" t="s">
        <v>541</v>
      </c>
      <c r="G463" s="248"/>
      <c r="H463" s="252">
        <v>2.6299999999999999</v>
      </c>
      <c r="I463" s="253"/>
      <c r="J463" s="248"/>
      <c r="K463" s="248"/>
      <c r="L463" s="254"/>
      <c r="M463" s="255"/>
      <c r="N463" s="256"/>
      <c r="O463" s="256"/>
      <c r="P463" s="256"/>
      <c r="Q463" s="256"/>
      <c r="R463" s="256"/>
      <c r="S463" s="256"/>
      <c r="T463" s="257"/>
      <c r="AT463" s="258" t="s">
        <v>180</v>
      </c>
      <c r="AU463" s="258" t="s">
        <v>187</v>
      </c>
      <c r="AV463" s="12" t="s">
        <v>83</v>
      </c>
      <c r="AW463" s="12" t="s">
        <v>182</v>
      </c>
      <c r="AX463" s="12" t="s">
        <v>75</v>
      </c>
      <c r="AY463" s="258" t="s">
        <v>171</v>
      </c>
    </row>
    <row r="464" s="12" customFormat="1">
      <c r="B464" s="247"/>
      <c r="C464" s="248"/>
      <c r="D464" s="249" t="s">
        <v>180</v>
      </c>
      <c r="E464" s="250" t="s">
        <v>22</v>
      </c>
      <c r="F464" s="251" t="s">
        <v>621</v>
      </c>
      <c r="G464" s="248"/>
      <c r="H464" s="252">
        <v>17.809999999999999</v>
      </c>
      <c r="I464" s="253"/>
      <c r="J464" s="248"/>
      <c r="K464" s="248"/>
      <c r="L464" s="254"/>
      <c r="M464" s="255"/>
      <c r="N464" s="256"/>
      <c r="O464" s="256"/>
      <c r="P464" s="256"/>
      <c r="Q464" s="256"/>
      <c r="R464" s="256"/>
      <c r="S464" s="256"/>
      <c r="T464" s="257"/>
      <c r="AT464" s="258" t="s">
        <v>180</v>
      </c>
      <c r="AU464" s="258" t="s">
        <v>187</v>
      </c>
      <c r="AV464" s="12" t="s">
        <v>83</v>
      </c>
      <c r="AW464" s="12" t="s">
        <v>182</v>
      </c>
      <c r="AX464" s="12" t="s">
        <v>75</v>
      </c>
      <c r="AY464" s="258" t="s">
        <v>171</v>
      </c>
    </row>
    <row r="465" s="12" customFormat="1">
      <c r="B465" s="247"/>
      <c r="C465" s="248"/>
      <c r="D465" s="249" t="s">
        <v>180</v>
      </c>
      <c r="E465" s="250" t="s">
        <v>22</v>
      </c>
      <c r="F465" s="251" t="s">
        <v>622</v>
      </c>
      <c r="G465" s="248"/>
      <c r="H465" s="252">
        <v>17.899999999999999</v>
      </c>
      <c r="I465" s="253"/>
      <c r="J465" s="248"/>
      <c r="K465" s="248"/>
      <c r="L465" s="254"/>
      <c r="M465" s="255"/>
      <c r="N465" s="256"/>
      <c r="O465" s="256"/>
      <c r="P465" s="256"/>
      <c r="Q465" s="256"/>
      <c r="R465" s="256"/>
      <c r="S465" s="256"/>
      <c r="T465" s="257"/>
      <c r="AT465" s="258" t="s">
        <v>180</v>
      </c>
      <c r="AU465" s="258" t="s">
        <v>187</v>
      </c>
      <c r="AV465" s="12" t="s">
        <v>83</v>
      </c>
      <c r="AW465" s="12" t="s">
        <v>182</v>
      </c>
      <c r="AX465" s="12" t="s">
        <v>75</v>
      </c>
      <c r="AY465" s="258" t="s">
        <v>171</v>
      </c>
    </row>
    <row r="466" s="12" customFormat="1">
      <c r="B466" s="247"/>
      <c r="C466" s="248"/>
      <c r="D466" s="249" t="s">
        <v>180</v>
      </c>
      <c r="E466" s="250" t="s">
        <v>22</v>
      </c>
      <c r="F466" s="251" t="s">
        <v>623</v>
      </c>
      <c r="G466" s="248"/>
      <c r="H466" s="252">
        <v>18.32</v>
      </c>
      <c r="I466" s="253"/>
      <c r="J466" s="248"/>
      <c r="K466" s="248"/>
      <c r="L466" s="254"/>
      <c r="M466" s="255"/>
      <c r="N466" s="256"/>
      <c r="O466" s="256"/>
      <c r="P466" s="256"/>
      <c r="Q466" s="256"/>
      <c r="R466" s="256"/>
      <c r="S466" s="256"/>
      <c r="T466" s="257"/>
      <c r="AT466" s="258" t="s">
        <v>180</v>
      </c>
      <c r="AU466" s="258" t="s">
        <v>187</v>
      </c>
      <c r="AV466" s="12" t="s">
        <v>83</v>
      </c>
      <c r="AW466" s="12" t="s">
        <v>182</v>
      </c>
      <c r="AX466" s="12" t="s">
        <v>75</v>
      </c>
      <c r="AY466" s="258" t="s">
        <v>171</v>
      </c>
    </row>
    <row r="467" s="12" customFormat="1">
      <c r="B467" s="247"/>
      <c r="C467" s="248"/>
      <c r="D467" s="249" t="s">
        <v>180</v>
      </c>
      <c r="E467" s="250" t="s">
        <v>22</v>
      </c>
      <c r="F467" s="251" t="s">
        <v>624</v>
      </c>
      <c r="G467" s="248"/>
      <c r="H467" s="252">
        <v>18.690000000000001</v>
      </c>
      <c r="I467" s="253"/>
      <c r="J467" s="248"/>
      <c r="K467" s="248"/>
      <c r="L467" s="254"/>
      <c r="M467" s="255"/>
      <c r="N467" s="256"/>
      <c r="O467" s="256"/>
      <c r="P467" s="256"/>
      <c r="Q467" s="256"/>
      <c r="R467" s="256"/>
      <c r="S467" s="256"/>
      <c r="T467" s="257"/>
      <c r="AT467" s="258" t="s">
        <v>180</v>
      </c>
      <c r="AU467" s="258" t="s">
        <v>187</v>
      </c>
      <c r="AV467" s="12" t="s">
        <v>83</v>
      </c>
      <c r="AW467" s="12" t="s">
        <v>182</v>
      </c>
      <c r="AX467" s="12" t="s">
        <v>75</v>
      </c>
      <c r="AY467" s="258" t="s">
        <v>171</v>
      </c>
    </row>
    <row r="468" s="12" customFormat="1">
      <c r="B468" s="247"/>
      <c r="C468" s="248"/>
      <c r="D468" s="249" t="s">
        <v>180</v>
      </c>
      <c r="E468" s="250" t="s">
        <v>22</v>
      </c>
      <c r="F468" s="251" t="s">
        <v>625</v>
      </c>
      <c r="G468" s="248"/>
      <c r="H468" s="252">
        <v>19.77</v>
      </c>
      <c r="I468" s="253"/>
      <c r="J468" s="248"/>
      <c r="K468" s="248"/>
      <c r="L468" s="254"/>
      <c r="M468" s="255"/>
      <c r="N468" s="256"/>
      <c r="O468" s="256"/>
      <c r="P468" s="256"/>
      <c r="Q468" s="256"/>
      <c r="R468" s="256"/>
      <c r="S468" s="256"/>
      <c r="T468" s="257"/>
      <c r="AT468" s="258" t="s">
        <v>180</v>
      </c>
      <c r="AU468" s="258" t="s">
        <v>187</v>
      </c>
      <c r="AV468" s="12" t="s">
        <v>83</v>
      </c>
      <c r="AW468" s="12" t="s">
        <v>182</v>
      </c>
      <c r="AX468" s="12" t="s">
        <v>75</v>
      </c>
      <c r="AY468" s="258" t="s">
        <v>171</v>
      </c>
    </row>
    <row r="469" s="12" customFormat="1">
      <c r="B469" s="247"/>
      <c r="C469" s="248"/>
      <c r="D469" s="249" t="s">
        <v>180</v>
      </c>
      <c r="E469" s="250" t="s">
        <v>22</v>
      </c>
      <c r="F469" s="251" t="s">
        <v>626</v>
      </c>
      <c r="G469" s="248"/>
      <c r="H469" s="252">
        <v>27.870000000000001</v>
      </c>
      <c r="I469" s="253"/>
      <c r="J469" s="248"/>
      <c r="K469" s="248"/>
      <c r="L469" s="254"/>
      <c r="M469" s="255"/>
      <c r="N469" s="256"/>
      <c r="O469" s="256"/>
      <c r="P469" s="256"/>
      <c r="Q469" s="256"/>
      <c r="R469" s="256"/>
      <c r="S469" s="256"/>
      <c r="T469" s="257"/>
      <c r="AT469" s="258" t="s">
        <v>180</v>
      </c>
      <c r="AU469" s="258" t="s">
        <v>187</v>
      </c>
      <c r="AV469" s="12" t="s">
        <v>83</v>
      </c>
      <c r="AW469" s="12" t="s">
        <v>182</v>
      </c>
      <c r="AX469" s="12" t="s">
        <v>75</v>
      </c>
      <c r="AY469" s="258" t="s">
        <v>171</v>
      </c>
    </row>
    <row r="470" s="12" customFormat="1">
      <c r="B470" s="247"/>
      <c r="C470" s="248"/>
      <c r="D470" s="249" t="s">
        <v>180</v>
      </c>
      <c r="E470" s="250" t="s">
        <v>22</v>
      </c>
      <c r="F470" s="251" t="s">
        <v>627</v>
      </c>
      <c r="G470" s="248"/>
      <c r="H470" s="252">
        <v>22.433</v>
      </c>
      <c r="I470" s="253"/>
      <c r="J470" s="248"/>
      <c r="K470" s="248"/>
      <c r="L470" s="254"/>
      <c r="M470" s="255"/>
      <c r="N470" s="256"/>
      <c r="O470" s="256"/>
      <c r="P470" s="256"/>
      <c r="Q470" s="256"/>
      <c r="R470" s="256"/>
      <c r="S470" s="256"/>
      <c r="T470" s="257"/>
      <c r="AT470" s="258" t="s">
        <v>180</v>
      </c>
      <c r="AU470" s="258" t="s">
        <v>187</v>
      </c>
      <c r="AV470" s="12" t="s">
        <v>83</v>
      </c>
      <c r="AW470" s="12" t="s">
        <v>182</v>
      </c>
      <c r="AX470" s="12" t="s">
        <v>75</v>
      </c>
      <c r="AY470" s="258" t="s">
        <v>171</v>
      </c>
    </row>
    <row r="471" s="12" customFormat="1">
      <c r="B471" s="247"/>
      <c r="C471" s="248"/>
      <c r="D471" s="249" t="s">
        <v>180</v>
      </c>
      <c r="E471" s="250" t="s">
        <v>22</v>
      </c>
      <c r="F471" s="251" t="s">
        <v>628</v>
      </c>
      <c r="G471" s="248"/>
      <c r="H471" s="252">
        <v>16.890000000000001</v>
      </c>
      <c r="I471" s="253"/>
      <c r="J471" s="248"/>
      <c r="K471" s="248"/>
      <c r="L471" s="254"/>
      <c r="M471" s="255"/>
      <c r="N471" s="256"/>
      <c r="O471" s="256"/>
      <c r="P471" s="256"/>
      <c r="Q471" s="256"/>
      <c r="R471" s="256"/>
      <c r="S471" s="256"/>
      <c r="T471" s="257"/>
      <c r="AT471" s="258" t="s">
        <v>180</v>
      </c>
      <c r="AU471" s="258" t="s">
        <v>187</v>
      </c>
      <c r="AV471" s="12" t="s">
        <v>83</v>
      </c>
      <c r="AW471" s="12" t="s">
        <v>182</v>
      </c>
      <c r="AX471" s="12" t="s">
        <v>75</v>
      </c>
      <c r="AY471" s="258" t="s">
        <v>171</v>
      </c>
    </row>
    <row r="472" s="12" customFormat="1">
      <c r="B472" s="247"/>
      <c r="C472" s="248"/>
      <c r="D472" s="249" t="s">
        <v>180</v>
      </c>
      <c r="E472" s="250" t="s">
        <v>22</v>
      </c>
      <c r="F472" s="251" t="s">
        <v>629</v>
      </c>
      <c r="G472" s="248"/>
      <c r="H472" s="252">
        <v>12.310000000000001</v>
      </c>
      <c r="I472" s="253"/>
      <c r="J472" s="248"/>
      <c r="K472" s="248"/>
      <c r="L472" s="254"/>
      <c r="M472" s="255"/>
      <c r="N472" s="256"/>
      <c r="O472" s="256"/>
      <c r="P472" s="256"/>
      <c r="Q472" s="256"/>
      <c r="R472" s="256"/>
      <c r="S472" s="256"/>
      <c r="T472" s="257"/>
      <c r="AT472" s="258" t="s">
        <v>180</v>
      </c>
      <c r="AU472" s="258" t="s">
        <v>187</v>
      </c>
      <c r="AV472" s="12" t="s">
        <v>83</v>
      </c>
      <c r="AW472" s="12" t="s">
        <v>182</v>
      </c>
      <c r="AX472" s="12" t="s">
        <v>75</v>
      </c>
      <c r="AY472" s="258" t="s">
        <v>171</v>
      </c>
    </row>
    <row r="473" s="12" customFormat="1">
      <c r="B473" s="247"/>
      <c r="C473" s="248"/>
      <c r="D473" s="249" t="s">
        <v>180</v>
      </c>
      <c r="E473" s="250" t="s">
        <v>22</v>
      </c>
      <c r="F473" s="251" t="s">
        <v>630</v>
      </c>
      <c r="G473" s="248"/>
      <c r="H473" s="252">
        <v>12.449999999999999</v>
      </c>
      <c r="I473" s="253"/>
      <c r="J473" s="248"/>
      <c r="K473" s="248"/>
      <c r="L473" s="254"/>
      <c r="M473" s="255"/>
      <c r="N473" s="256"/>
      <c r="O473" s="256"/>
      <c r="P473" s="256"/>
      <c r="Q473" s="256"/>
      <c r="R473" s="256"/>
      <c r="S473" s="256"/>
      <c r="T473" s="257"/>
      <c r="AT473" s="258" t="s">
        <v>180</v>
      </c>
      <c r="AU473" s="258" t="s">
        <v>187</v>
      </c>
      <c r="AV473" s="12" t="s">
        <v>83</v>
      </c>
      <c r="AW473" s="12" t="s">
        <v>182</v>
      </c>
      <c r="AX473" s="12" t="s">
        <v>75</v>
      </c>
      <c r="AY473" s="258" t="s">
        <v>171</v>
      </c>
    </row>
    <row r="474" s="12" customFormat="1">
      <c r="B474" s="247"/>
      <c r="C474" s="248"/>
      <c r="D474" s="249" t="s">
        <v>180</v>
      </c>
      <c r="E474" s="250" t="s">
        <v>22</v>
      </c>
      <c r="F474" s="251" t="s">
        <v>631</v>
      </c>
      <c r="G474" s="248"/>
      <c r="H474" s="252">
        <v>7.1100000000000003</v>
      </c>
      <c r="I474" s="253"/>
      <c r="J474" s="248"/>
      <c r="K474" s="248"/>
      <c r="L474" s="254"/>
      <c r="M474" s="255"/>
      <c r="N474" s="256"/>
      <c r="O474" s="256"/>
      <c r="P474" s="256"/>
      <c r="Q474" s="256"/>
      <c r="R474" s="256"/>
      <c r="S474" s="256"/>
      <c r="T474" s="257"/>
      <c r="AT474" s="258" t="s">
        <v>180</v>
      </c>
      <c r="AU474" s="258" t="s">
        <v>187</v>
      </c>
      <c r="AV474" s="12" t="s">
        <v>83</v>
      </c>
      <c r="AW474" s="12" t="s">
        <v>182</v>
      </c>
      <c r="AX474" s="12" t="s">
        <v>75</v>
      </c>
      <c r="AY474" s="258" t="s">
        <v>171</v>
      </c>
    </row>
    <row r="475" s="12" customFormat="1">
      <c r="B475" s="247"/>
      <c r="C475" s="248"/>
      <c r="D475" s="249" t="s">
        <v>180</v>
      </c>
      <c r="E475" s="250" t="s">
        <v>22</v>
      </c>
      <c r="F475" s="251" t="s">
        <v>632</v>
      </c>
      <c r="G475" s="248"/>
      <c r="H475" s="252">
        <v>10.130000000000001</v>
      </c>
      <c r="I475" s="253"/>
      <c r="J475" s="248"/>
      <c r="K475" s="248"/>
      <c r="L475" s="254"/>
      <c r="M475" s="255"/>
      <c r="N475" s="256"/>
      <c r="O475" s="256"/>
      <c r="P475" s="256"/>
      <c r="Q475" s="256"/>
      <c r="R475" s="256"/>
      <c r="S475" s="256"/>
      <c r="T475" s="257"/>
      <c r="AT475" s="258" t="s">
        <v>180</v>
      </c>
      <c r="AU475" s="258" t="s">
        <v>187</v>
      </c>
      <c r="AV475" s="12" t="s">
        <v>83</v>
      </c>
      <c r="AW475" s="12" t="s">
        <v>182</v>
      </c>
      <c r="AX475" s="12" t="s">
        <v>75</v>
      </c>
      <c r="AY475" s="258" t="s">
        <v>171</v>
      </c>
    </row>
    <row r="476" s="12" customFormat="1">
      <c r="B476" s="247"/>
      <c r="C476" s="248"/>
      <c r="D476" s="249" t="s">
        <v>180</v>
      </c>
      <c r="E476" s="250" t="s">
        <v>22</v>
      </c>
      <c r="F476" s="251" t="s">
        <v>633</v>
      </c>
      <c r="G476" s="248"/>
      <c r="H476" s="252">
        <v>16.039999999999999</v>
      </c>
      <c r="I476" s="253"/>
      <c r="J476" s="248"/>
      <c r="K476" s="248"/>
      <c r="L476" s="254"/>
      <c r="M476" s="255"/>
      <c r="N476" s="256"/>
      <c r="O476" s="256"/>
      <c r="P476" s="256"/>
      <c r="Q476" s="256"/>
      <c r="R476" s="256"/>
      <c r="S476" s="256"/>
      <c r="T476" s="257"/>
      <c r="AT476" s="258" t="s">
        <v>180</v>
      </c>
      <c r="AU476" s="258" t="s">
        <v>187</v>
      </c>
      <c r="AV476" s="12" t="s">
        <v>83</v>
      </c>
      <c r="AW476" s="12" t="s">
        <v>182</v>
      </c>
      <c r="AX476" s="12" t="s">
        <v>75</v>
      </c>
      <c r="AY476" s="258" t="s">
        <v>171</v>
      </c>
    </row>
    <row r="477" s="12" customFormat="1">
      <c r="B477" s="247"/>
      <c r="C477" s="248"/>
      <c r="D477" s="249" t="s">
        <v>180</v>
      </c>
      <c r="E477" s="250" t="s">
        <v>22</v>
      </c>
      <c r="F477" s="251" t="s">
        <v>634</v>
      </c>
      <c r="G477" s="248"/>
      <c r="H477" s="252">
        <v>5.3600000000000003</v>
      </c>
      <c r="I477" s="253"/>
      <c r="J477" s="248"/>
      <c r="K477" s="248"/>
      <c r="L477" s="254"/>
      <c r="M477" s="255"/>
      <c r="N477" s="256"/>
      <c r="O477" s="256"/>
      <c r="P477" s="256"/>
      <c r="Q477" s="256"/>
      <c r="R477" s="256"/>
      <c r="S477" s="256"/>
      <c r="T477" s="257"/>
      <c r="AT477" s="258" t="s">
        <v>180</v>
      </c>
      <c r="AU477" s="258" t="s">
        <v>187</v>
      </c>
      <c r="AV477" s="12" t="s">
        <v>83</v>
      </c>
      <c r="AW477" s="12" t="s">
        <v>182</v>
      </c>
      <c r="AX477" s="12" t="s">
        <v>75</v>
      </c>
      <c r="AY477" s="258" t="s">
        <v>171</v>
      </c>
    </row>
    <row r="478" s="12" customFormat="1">
      <c r="B478" s="247"/>
      <c r="C478" s="248"/>
      <c r="D478" s="249" t="s">
        <v>180</v>
      </c>
      <c r="E478" s="250" t="s">
        <v>22</v>
      </c>
      <c r="F478" s="251" t="s">
        <v>635</v>
      </c>
      <c r="G478" s="248"/>
      <c r="H478" s="252">
        <v>5.4400000000000004</v>
      </c>
      <c r="I478" s="253"/>
      <c r="J478" s="248"/>
      <c r="K478" s="248"/>
      <c r="L478" s="254"/>
      <c r="M478" s="255"/>
      <c r="N478" s="256"/>
      <c r="O478" s="256"/>
      <c r="P478" s="256"/>
      <c r="Q478" s="256"/>
      <c r="R478" s="256"/>
      <c r="S478" s="256"/>
      <c r="T478" s="257"/>
      <c r="AT478" s="258" t="s">
        <v>180</v>
      </c>
      <c r="AU478" s="258" t="s">
        <v>187</v>
      </c>
      <c r="AV478" s="12" t="s">
        <v>83</v>
      </c>
      <c r="AW478" s="12" t="s">
        <v>182</v>
      </c>
      <c r="AX478" s="12" t="s">
        <v>75</v>
      </c>
      <c r="AY478" s="258" t="s">
        <v>171</v>
      </c>
    </row>
    <row r="479" s="12" customFormat="1">
      <c r="B479" s="247"/>
      <c r="C479" s="248"/>
      <c r="D479" s="249" t="s">
        <v>180</v>
      </c>
      <c r="E479" s="250" t="s">
        <v>22</v>
      </c>
      <c r="F479" s="251" t="s">
        <v>636</v>
      </c>
      <c r="G479" s="248"/>
      <c r="H479" s="252">
        <v>5.2300000000000004</v>
      </c>
      <c r="I479" s="253"/>
      <c r="J479" s="248"/>
      <c r="K479" s="248"/>
      <c r="L479" s="254"/>
      <c r="M479" s="255"/>
      <c r="N479" s="256"/>
      <c r="O479" s="256"/>
      <c r="P479" s="256"/>
      <c r="Q479" s="256"/>
      <c r="R479" s="256"/>
      <c r="S479" s="256"/>
      <c r="T479" s="257"/>
      <c r="AT479" s="258" t="s">
        <v>180</v>
      </c>
      <c r="AU479" s="258" t="s">
        <v>187</v>
      </c>
      <c r="AV479" s="12" t="s">
        <v>83</v>
      </c>
      <c r="AW479" s="12" t="s">
        <v>182</v>
      </c>
      <c r="AX479" s="12" t="s">
        <v>75</v>
      </c>
      <c r="AY479" s="258" t="s">
        <v>171</v>
      </c>
    </row>
    <row r="480" s="12" customFormat="1">
      <c r="B480" s="247"/>
      <c r="C480" s="248"/>
      <c r="D480" s="249" t="s">
        <v>180</v>
      </c>
      <c r="E480" s="250" t="s">
        <v>22</v>
      </c>
      <c r="F480" s="251" t="s">
        <v>637</v>
      </c>
      <c r="G480" s="248"/>
      <c r="H480" s="252">
        <v>17.890000000000001</v>
      </c>
      <c r="I480" s="253"/>
      <c r="J480" s="248"/>
      <c r="K480" s="248"/>
      <c r="L480" s="254"/>
      <c r="M480" s="255"/>
      <c r="N480" s="256"/>
      <c r="O480" s="256"/>
      <c r="P480" s="256"/>
      <c r="Q480" s="256"/>
      <c r="R480" s="256"/>
      <c r="S480" s="256"/>
      <c r="T480" s="257"/>
      <c r="AT480" s="258" t="s">
        <v>180</v>
      </c>
      <c r="AU480" s="258" t="s">
        <v>187</v>
      </c>
      <c r="AV480" s="12" t="s">
        <v>83</v>
      </c>
      <c r="AW480" s="12" t="s">
        <v>182</v>
      </c>
      <c r="AX480" s="12" t="s">
        <v>75</v>
      </c>
      <c r="AY480" s="258" t="s">
        <v>171</v>
      </c>
    </row>
    <row r="481" s="12" customFormat="1">
      <c r="B481" s="247"/>
      <c r="C481" s="248"/>
      <c r="D481" s="249" t="s">
        <v>180</v>
      </c>
      <c r="E481" s="250" t="s">
        <v>22</v>
      </c>
      <c r="F481" s="251" t="s">
        <v>638</v>
      </c>
      <c r="G481" s="248"/>
      <c r="H481" s="252">
        <v>5.8799999999999999</v>
      </c>
      <c r="I481" s="253"/>
      <c r="J481" s="248"/>
      <c r="K481" s="248"/>
      <c r="L481" s="254"/>
      <c r="M481" s="255"/>
      <c r="N481" s="256"/>
      <c r="O481" s="256"/>
      <c r="P481" s="256"/>
      <c r="Q481" s="256"/>
      <c r="R481" s="256"/>
      <c r="S481" s="256"/>
      <c r="T481" s="257"/>
      <c r="AT481" s="258" t="s">
        <v>180</v>
      </c>
      <c r="AU481" s="258" t="s">
        <v>187</v>
      </c>
      <c r="AV481" s="12" t="s">
        <v>83</v>
      </c>
      <c r="AW481" s="12" t="s">
        <v>182</v>
      </c>
      <c r="AX481" s="12" t="s">
        <v>75</v>
      </c>
      <c r="AY481" s="258" t="s">
        <v>171</v>
      </c>
    </row>
    <row r="482" s="12" customFormat="1">
      <c r="B482" s="247"/>
      <c r="C482" s="248"/>
      <c r="D482" s="249" t="s">
        <v>180</v>
      </c>
      <c r="E482" s="250" t="s">
        <v>22</v>
      </c>
      <c r="F482" s="251" t="s">
        <v>639</v>
      </c>
      <c r="G482" s="248"/>
      <c r="H482" s="252">
        <v>5.8899999999999997</v>
      </c>
      <c r="I482" s="253"/>
      <c r="J482" s="248"/>
      <c r="K482" s="248"/>
      <c r="L482" s="254"/>
      <c r="M482" s="255"/>
      <c r="N482" s="256"/>
      <c r="O482" s="256"/>
      <c r="P482" s="256"/>
      <c r="Q482" s="256"/>
      <c r="R482" s="256"/>
      <c r="S482" s="256"/>
      <c r="T482" s="257"/>
      <c r="AT482" s="258" t="s">
        <v>180</v>
      </c>
      <c r="AU482" s="258" t="s">
        <v>187</v>
      </c>
      <c r="AV482" s="12" t="s">
        <v>83</v>
      </c>
      <c r="AW482" s="12" t="s">
        <v>182</v>
      </c>
      <c r="AX482" s="12" t="s">
        <v>75</v>
      </c>
      <c r="AY482" s="258" t="s">
        <v>171</v>
      </c>
    </row>
    <row r="483" s="12" customFormat="1">
      <c r="B483" s="247"/>
      <c r="C483" s="248"/>
      <c r="D483" s="249" t="s">
        <v>180</v>
      </c>
      <c r="E483" s="250" t="s">
        <v>22</v>
      </c>
      <c r="F483" s="251" t="s">
        <v>640</v>
      </c>
      <c r="G483" s="248"/>
      <c r="H483" s="252">
        <v>21.719999999999999</v>
      </c>
      <c r="I483" s="253"/>
      <c r="J483" s="248"/>
      <c r="K483" s="248"/>
      <c r="L483" s="254"/>
      <c r="M483" s="255"/>
      <c r="N483" s="256"/>
      <c r="O483" s="256"/>
      <c r="P483" s="256"/>
      <c r="Q483" s="256"/>
      <c r="R483" s="256"/>
      <c r="S483" s="256"/>
      <c r="T483" s="257"/>
      <c r="AT483" s="258" t="s">
        <v>180</v>
      </c>
      <c r="AU483" s="258" t="s">
        <v>187</v>
      </c>
      <c r="AV483" s="12" t="s">
        <v>83</v>
      </c>
      <c r="AW483" s="12" t="s">
        <v>182</v>
      </c>
      <c r="AX483" s="12" t="s">
        <v>75</v>
      </c>
      <c r="AY483" s="258" t="s">
        <v>171</v>
      </c>
    </row>
    <row r="484" s="12" customFormat="1">
      <c r="B484" s="247"/>
      <c r="C484" s="248"/>
      <c r="D484" s="249" t="s">
        <v>180</v>
      </c>
      <c r="E484" s="250" t="s">
        <v>22</v>
      </c>
      <c r="F484" s="251" t="s">
        <v>641</v>
      </c>
      <c r="G484" s="248"/>
      <c r="H484" s="252">
        <v>5.5199999999999996</v>
      </c>
      <c r="I484" s="253"/>
      <c r="J484" s="248"/>
      <c r="K484" s="248"/>
      <c r="L484" s="254"/>
      <c r="M484" s="255"/>
      <c r="N484" s="256"/>
      <c r="O484" s="256"/>
      <c r="P484" s="256"/>
      <c r="Q484" s="256"/>
      <c r="R484" s="256"/>
      <c r="S484" s="256"/>
      <c r="T484" s="257"/>
      <c r="AT484" s="258" t="s">
        <v>180</v>
      </c>
      <c r="AU484" s="258" t="s">
        <v>187</v>
      </c>
      <c r="AV484" s="12" t="s">
        <v>83</v>
      </c>
      <c r="AW484" s="12" t="s">
        <v>182</v>
      </c>
      <c r="AX484" s="12" t="s">
        <v>75</v>
      </c>
      <c r="AY484" s="258" t="s">
        <v>171</v>
      </c>
    </row>
    <row r="485" s="1" customFormat="1" ht="22.8" customHeight="1">
      <c r="B485" s="46"/>
      <c r="C485" s="235" t="s">
        <v>642</v>
      </c>
      <c r="D485" s="235" t="s">
        <v>173</v>
      </c>
      <c r="E485" s="236" t="s">
        <v>643</v>
      </c>
      <c r="F485" s="237" t="s">
        <v>644</v>
      </c>
      <c r="G485" s="238" t="s">
        <v>247</v>
      </c>
      <c r="H485" s="239">
        <v>140</v>
      </c>
      <c r="I485" s="240"/>
      <c r="J485" s="241">
        <f>ROUND(I485*H485,2)</f>
        <v>0</v>
      </c>
      <c r="K485" s="237" t="s">
        <v>177</v>
      </c>
      <c r="L485" s="72"/>
      <c r="M485" s="242" t="s">
        <v>22</v>
      </c>
      <c r="N485" s="243" t="s">
        <v>46</v>
      </c>
      <c r="O485" s="47"/>
      <c r="P485" s="244">
        <f>O485*H485</f>
        <v>0</v>
      </c>
      <c r="Q485" s="244">
        <v>0.042000000000000003</v>
      </c>
      <c r="R485" s="244">
        <f>Q485*H485</f>
        <v>5.8800000000000008</v>
      </c>
      <c r="S485" s="244">
        <v>0</v>
      </c>
      <c r="T485" s="245">
        <f>S485*H485</f>
        <v>0</v>
      </c>
      <c r="AR485" s="24" t="s">
        <v>178</v>
      </c>
      <c r="AT485" s="24" t="s">
        <v>173</v>
      </c>
      <c r="AU485" s="24" t="s">
        <v>187</v>
      </c>
      <c r="AY485" s="24" t="s">
        <v>171</v>
      </c>
      <c r="BE485" s="246">
        <f>IF(N485="základní",J485,0)</f>
        <v>0</v>
      </c>
      <c r="BF485" s="246">
        <f>IF(N485="snížená",J485,0)</f>
        <v>0</v>
      </c>
      <c r="BG485" s="246">
        <f>IF(N485="zákl. přenesená",J485,0)</f>
        <v>0</v>
      </c>
      <c r="BH485" s="246">
        <f>IF(N485="sníž. přenesená",J485,0)</f>
        <v>0</v>
      </c>
      <c r="BI485" s="246">
        <f>IF(N485="nulová",J485,0)</f>
        <v>0</v>
      </c>
      <c r="BJ485" s="24" t="s">
        <v>24</v>
      </c>
      <c r="BK485" s="246">
        <f>ROUND(I485*H485,2)</f>
        <v>0</v>
      </c>
      <c r="BL485" s="24" t="s">
        <v>178</v>
      </c>
      <c r="BM485" s="24" t="s">
        <v>645</v>
      </c>
    </row>
    <row r="486" s="13" customFormat="1">
      <c r="B486" s="261"/>
      <c r="C486" s="262"/>
      <c r="D486" s="249" t="s">
        <v>180</v>
      </c>
      <c r="E486" s="263" t="s">
        <v>22</v>
      </c>
      <c r="F486" s="264" t="s">
        <v>646</v>
      </c>
      <c r="G486" s="262"/>
      <c r="H486" s="263" t="s">
        <v>22</v>
      </c>
      <c r="I486" s="265"/>
      <c r="J486" s="262"/>
      <c r="K486" s="262"/>
      <c r="L486" s="266"/>
      <c r="M486" s="267"/>
      <c r="N486" s="268"/>
      <c r="O486" s="268"/>
      <c r="P486" s="268"/>
      <c r="Q486" s="268"/>
      <c r="R486" s="268"/>
      <c r="S486" s="268"/>
      <c r="T486" s="269"/>
      <c r="AT486" s="270" t="s">
        <v>180</v>
      </c>
      <c r="AU486" s="270" t="s">
        <v>187</v>
      </c>
      <c r="AV486" s="13" t="s">
        <v>24</v>
      </c>
      <c r="AW486" s="13" t="s">
        <v>182</v>
      </c>
      <c r="AX486" s="13" t="s">
        <v>75</v>
      </c>
      <c r="AY486" s="270" t="s">
        <v>171</v>
      </c>
    </row>
    <row r="487" s="12" customFormat="1">
      <c r="B487" s="247"/>
      <c r="C487" s="248"/>
      <c r="D487" s="249" t="s">
        <v>180</v>
      </c>
      <c r="E487" s="250" t="s">
        <v>22</v>
      </c>
      <c r="F487" s="251" t="s">
        <v>605</v>
      </c>
      <c r="G487" s="248"/>
      <c r="H487" s="252">
        <v>140</v>
      </c>
      <c r="I487" s="253"/>
      <c r="J487" s="248"/>
      <c r="K487" s="248"/>
      <c r="L487" s="254"/>
      <c r="M487" s="255"/>
      <c r="N487" s="256"/>
      <c r="O487" s="256"/>
      <c r="P487" s="256"/>
      <c r="Q487" s="256"/>
      <c r="R487" s="256"/>
      <c r="S487" s="256"/>
      <c r="T487" s="257"/>
      <c r="AT487" s="258" t="s">
        <v>180</v>
      </c>
      <c r="AU487" s="258" t="s">
        <v>187</v>
      </c>
      <c r="AV487" s="12" t="s">
        <v>83</v>
      </c>
      <c r="AW487" s="12" t="s">
        <v>182</v>
      </c>
      <c r="AX487" s="12" t="s">
        <v>24</v>
      </c>
      <c r="AY487" s="258" t="s">
        <v>171</v>
      </c>
    </row>
    <row r="488" s="1" customFormat="1" ht="22.8" customHeight="1">
      <c r="B488" s="46"/>
      <c r="C488" s="235" t="s">
        <v>647</v>
      </c>
      <c r="D488" s="235" t="s">
        <v>173</v>
      </c>
      <c r="E488" s="236" t="s">
        <v>648</v>
      </c>
      <c r="F488" s="237" t="s">
        <v>649</v>
      </c>
      <c r="G488" s="238" t="s">
        <v>247</v>
      </c>
      <c r="H488" s="239">
        <v>140</v>
      </c>
      <c r="I488" s="240"/>
      <c r="J488" s="241">
        <f>ROUND(I488*H488,2)</f>
        <v>0</v>
      </c>
      <c r="K488" s="237" t="s">
        <v>177</v>
      </c>
      <c r="L488" s="72"/>
      <c r="M488" s="242" t="s">
        <v>22</v>
      </c>
      <c r="N488" s="243" t="s">
        <v>46</v>
      </c>
      <c r="O488" s="47"/>
      <c r="P488" s="244">
        <f>O488*H488</f>
        <v>0</v>
      </c>
      <c r="Q488" s="244">
        <v>0.105</v>
      </c>
      <c r="R488" s="244">
        <f>Q488*H488</f>
        <v>14.699999999999999</v>
      </c>
      <c r="S488" s="244">
        <v>0</v>
      </c>
      <c r="T488" s="245">
        <f>S488*H488</f>
        <v>0</v>
      </c>
      <c r="AR488" s="24" t="s">
        <v>178</v>
      </c>
      <c r="AT488" s="24" t="s">
        <v>173</v>
      </c>
      <c r="AU488" s="24" t="s">
        <v>187</v>
      </c>
      <c r="AY488" s="24" t="s">
        <v>171</v>
      </c>
      <c r="BE488" s="246">
        <f>IF(N488="základní",J488,0)</f>
        <v>0</v>
      </c>
      <c r="BF488" s="246">
        <f>IF(N488="snížená",J488,0)</f>
        <v>0</v>
      </c>
      <c r="BG488" s="246">
        <f>IF(N488="zákl. přenesená",J488,0)</f>
        <v>0</v>
      </c>
      <c r="BH488" s="246">
        <f>IF(N488="sníž. přenesená",J488,0)</f>
        <v>0</v>
      </c>
      <c r="BI488" s="246">
        <f>IF(N488="nulová",J488,0)</f>
        <v>0</v>
      </c>
      <c r="BJ488" s="24" t="s">
        <v>24</v>
      </c>
      <c r="BK488" s="246">
        <f>ROUND(I488*H488,2)</f>
        <v>0</v>
      </c>
      <c r="BL488" s="24" t="s">
        <v>178</v>
      </c>
      <c r="BM488" s="24" t="s">
        <v>650</v>
      </c>
    </row>
    <row r="489" s="13" customFormat="1">
      <c r="B489" s="261"/>
      <c r="C489" s="262"/>
      <c r="D489" s="249" t="s">
        <v>180</v>
      </c>
      <c r="E489" s="263" t="s">
        <v>22</v>
      </c>
      <c r="F489" s="264" t="s">
        <v>651</v>
      </c>
      <c r="G489" s="262"/>
      <c r="H489" s="263" t="s">
        <v>22</v>
      </c>
      <c r="I489" s="265"/>
      <c r="J489" s="262"/>
      <c r="K489" s="262"/>
      <c r="L489" s="266"/>
      <c r="M489" s="267"/>
      <c r="N489" s="268"/>
      <c r="O489" s="268"/>
      <c r="P489" s="268"/>
      <c r="Q489" s="268"/>
      <c r="R489" s="268"/>
      <c r="S489" s="268"/>
      <c r="T489" s="269"/>
      <c r="AT489" s="270" t="s">
        <v>180</v>
      </c>
      <c r="AU489" s="270" t="s">
        <v>187</v>
      </c>
      <c r="AV489" s="13" t="s">
        <v>24</v>
      </c>
      <c r="AW489" s="13" t="s">
        <v>182</v>
      </c>
      <c r="AX489" s="13" t="s">
        <v>75</v>
      </c>
      <c r="AY489" s="270" t="s">
        <v>171</v>
      </c>
    </row>
    <row r="490" s="12" customFormat="1">
      <c r="B490" s="247"/>
      <c r="C490" s="248"/>
      <c r="D490" s="249" t="s">
        <v>180</v>
      </c>
      <c r="E490" s="250" t="s">
        <v>22</v>
      </c>
      <c r="F490" s="251" t="s">
        <v>605</v>
      </c>
      <c r="G490" s="248"/>
      <c r="H490" s="252">
        <v>140</v>
      </c>
      <c r="I490" s="253"/>
      <c r="J490" s="248"/>
      <c r="K490" s="248"/>
      <c r="L490" s="254"/>
      <c r="M490" s="255"/>
      <c r="N490" s="256"/>
      <c r="O490" s="256"/>
      <c r="P490" s="256"/>
      <c r="Q490" s="256"/>
      <c r="R490" s="256"/>
      <c r="S490" s="256"/>
      <c r="T490" s="257"/>
      <c r="AT490" s="258" t="s">
        <v>180</v>
      </c>
      <c r="AU490" s="258" t="s">
        <v>187</v>
      </c>
      <c r="AV490" s="12" t="s">
        <v>83</v>
      </c>
      <c r="AW490" s="12" t="s">
        <v>182</v>
      </c>
      <c r="AX490" s="12" t="s">
        <v>75</v>
      </c>
      <c r="AY490" s="258" t="s">
        <v>171</v>
      </c>
    </row>
    <row r="491" s="1" customFormat="1" ht="22.8" customHeight="1">
      <c r="B491" s="46"/>
      <c r="C491" s="235" t="s">
        <v>652</v>
      </c>
      <c r="D491" s="235" t="s">
        <v>173</v>
      </c>
      <c r="E491" s="236" t="s">
        <v>653</v>
      </c>
      <c r="F491" s="237" t="s">
        <v>654</v>
      </c>
      <c r="G491" s="238" t="s">
        <v>344</v>
      </c>
      <c r="H491" s="239">
        <v>45.700000000000003</v>
      </c>
      <c r="I491" s="240"/>
      <c r="J491" s="241">
        <f>ROUND(I491*H491,2)</f>
        <v>0</v>
      </c>
      <c r="K491" s="237" t="s">
        <v>177</v>
      </c>
      <c r="L491" s="72"/>
      <c r="M491" s="242" t="s">
        <v>22</v>
      </c>
      <c r="N491" s="243" t="s">
        <v>46</v>
      </c>
      <c r="O491" s="47"/>
      <c r="P491" s="244">
        <f>O491*H491</f>
        <v>0</v>
      </c>
      <c r="Q491" s="244">
        <v>6.0000000000000002E-05</v>
      </c>
      <c r="R491" s="244">
        <f>Q491*H491</f>
        <v>0.0027420000000000001</v>
      </c>
      <c r="S491" s="244">
        <v>0</v>
      </c>
      <c r="T491" s="245">
        <f>S491*H491</f>
        <v>0</v>
      </c>
      <c r="AR491" s="24" t="s">
        <v>178</v>
      </c>
      <c r="AT491" s="24" t="s">
        <v>173</v>
      </c>
      <c r="AU491" s="24" t="s">
        <v>187</v>
      </c>
      <c r="AY491" s="24" t="s">
        <v>171</v>
      </c>
      <c r="BE491" s="246">
        <f>IF(N491="základní",J491,0)</f>
        <v>0</v>
      </c>
      <c r="BF491" s="246">
        <f>IF(N491="snížená",J491,0)</f>
        <v>0</v>
      </c>
      <c r="BG491" s="246">
        <f>IF(N491="zákl. přenesená",J491,0)</f>
        <v>0</v>
      </c>
      <c r="BH491" s="246">
        <f>IF(N491="sníž. přenesená",J491,0)</f>
        <v>0</v>
      </c>
      <c r="BI491" s="246">
        <f>IF(N491="nulová",J491,0)</f>
        <v>0</v>
      </c>
      <c r="BJ491" s="24" t="s">
        <v>24</v>
      </c>
      <c r="BK491" s="246">
        <f>ROUND(I491*H491,2)</f>
        <v>0</v>
      </c>
      <c r="BL491" s="24" t="s">
        <v>178</v>
      </c>
      <c r="BM491" s="24" t="s">
        <v>655</v>
      </c>
    </row>
    <row r="492" s="13" customFormat="1">
      <c r="B492" s="261"/>
      <c r="C492" s="262"/>
      <c r="D492" s="249" t="s">
        <v>180</v>
      </c>
      <c r="E492" s="263" t="s">
        <v>22</v>
      </c>
      <c r="F492" s="264" t="s">
        <v>646</v>
      </c>
      <c r="G492" s="262"/>
      <c r="H492" s="263" t="s">
        <v>22</v>
      </c>
      <c r="I492" s="265"/>
      <c r="J492" s="262"/>
      <c r="K492" s="262"/>
      <c r="L492" s="266"/>
      <c r="M492" s="267"/>
      <c r="N492" s="268"/>
      <c r="O492" s="268"/>
      <c r="P492" s="268"/>
      <c r="Q492" s="268"/>
      <c r="R492" s="268"/>
      <c r="S492" s="268"/>
      <c r="T492" s="269"/>
      <c r="AT492" s="270" t="s">
        <v>180</v>
      </c>
      <c r="AU492" s="270" t="s">
        <v>187</v>
      </c>
      <c r="AV492" s="13" t="s">
        <v>24</v>
      </c>
      <c r="AW492" s="13" t="s">
        <v>182</v>
      </c>
      <c r="AX492" s="13" t="s">
        <v>75</v>
      </c>
      <c r="AY492" s="270" t="s">
        <v>171</v>
      </c>
    </row>
    <row r="493" s="12" customFormat="1">
      <c r="B493" s="247"/>
      <c r="C493" s="248"/>
      <c r="D493" s="249" t="s">
        <v>180</v>
      </c>
      <c r="E493" s="250" t="s">
        <v>22</v>
      </c>
      <c r="F493" s="251" t="s">
        <v>656</v>
      </c>
      <c r="G493" s="248"/>
      <c r="H493" s="252">
        <v>45.700000000000003</v>
      </c>
      <c r="I493" s="253"/>
      <c r="J493" s="248"/>
      <c r="K493" s="248"/>
      <c r="L493" s="254"/>
      <c r="M493" s="255"/>
      <c r="N493" s="256"/>
      <c r="O493" s="256"/>
      <c r="P493" s="256"/>
      <c r="Q493" s="256"/>
      <c r="R493" s="256"/>
      <c r="S493" s="256"/>
      <c r="T493" s="257"/>
      <c r="AT493" s="258" t="s">
        <v>180</v>
      </c>
      <c r="AU493" s="258" t="s">
        <v>187</v>
      </c>
      <c r="AV493" s="12" t="s">
        <v>83</v>
      </c>
      <c r="AW493" s="12" t="s">
        <v>182</v>
      </c>
      <c r="AX493" s="12" t="s">
        <v>75</v>
      </c>
      <c r="AY493" s="258" t="s">
        <v>171</v>
      </c>
    </row>
    <row r="494" s="1" customFormat="1" ht="22.8" customHeight="1">
      <c r="B494" s="46"/>
      <c r="C494" s="235" t="s">
        <v>657</v>
      </c>
      <c r="D494" s="235" t="s">
        <v>173</v>
      </c>
      <c r="E494" s="236" t="s">
        <v>658</v>
      </c>
      <c r="F494" s="237" t="s">
        <v>659</v>
      </c>
      <c r="G494" s="238" t="s">
        <v>344</v>
      </c>
      <c r="H494" s="239">
        <v>21.949999999999999</v>
      </c>
      <c r="I494" s="240"/>
      <c r="J494" s="241">
        <f>ROUND(I494*H494,2)</f>
        <v>0</v>
      </c>
      <c r="K494" s="237" t="s">
        <v>177</v>
      </c>
      <c r="L494" s="72"/>
      <c r="M494" s="242" t="s">
        <v>22</v>
      </c>
      <c r="N494" s="243" t="s">
        <v>46</v>
      </c>
      <c r="O494" s="47"/>
      <c r="P494" s="244">
        <f>O494*H494</f>
        <v>0</v>
      </c>
      <c r="Q494" s="244">
        <v>5.0000000000000002E-05</v>
      </c>
      <c r="R494" s="244">
        <f>Q494*H494</f>
        <v>0.0010975</v>
      </c>
      <c r="S494" s="244">
        <v>0</v>
      </c>
      <c r="T494" s="245">
        <f>S494*H494</f>
        <v>0</v>
      </c>
      <c r="AR494" s="24" t="s">
        <v>178</v>
      </c>
      <c r="AT494" s="24" t="s">
        <v>173</v>
      </c>
      <c r="AU494" s="24" t="s">
        <v>187</v>
      </c>
      <c r="AY494" s="24" t="s">
        <v>171</v>
      </c>
      <c r="BE494" s="246">
        <f>IF(N494="základní",J494,0)</f>
        <v>0</v>
      </c>
      <c r="BF494" s="246">
        <f>IF(N494="snížená",J494,0)</f>
        <v>0</v>
      </c>
      <c r="BG494" s="246">
        <f>IF(N494="zákl. přenesená",J494,0)</f>
        <v>0</v>
      </c>
      <c r="BH494" s="246">
        <f>IF(N494="sníž. přenesená",J494,0)</f>
        <v>0</v>
      </c>
      <c r="BI494" s="246">
        <f>IF(N494="nulová",J494,0)</f>
        <v>0</v>
      </c>
      <c r="BJ494" s="24" t="s">
        <v>24</v>
      </c>
      <c r="BK494" s="246">
        <f>ROUND(I494*H494,2)</f>
        <v>0</v>
      </c>
      <c r="BL494" s="24" t="s">
        <v>178</v>
      </c>
      <c r="BM494" s="24" t="s">
        <v>660</v>
      </c>
    </row>
    <row r="495" s="13" customFormat="1">
      <c r="B495" s="261"/>
      <c r="C495" s="262"/>
      <c r="D495" s="249" t="s">
        <v>180</v>
      </c>
      <c r="E495" s="263" t="s">
        <v>22</v>
      </c>
      <c r="F495" s="264" t="s">
        <v>646</v>
      </c>
      <c r="G495" s="262"/>
      <c r="H495" s="263" t="s">
        <v>22</v>
      </c>
      <c r="I495" s="265"/>
      <c r="J495" s="262"/>
      <c r="K495" s="262"/>
      <c r="L495" s="266"/>
      <c r="M495" s="267"/>
      <c r="N495" s="268"/>
      <c r="O495" s="268"/>
      <c r="P495" s="268"/>
      <c r="Q495" s="268"/>
      <c r="R495" s="268"/>
      <c r="S495" s="268"/>
      <c r="T495" s="269"/>
      <c r="AT495" s="270" t="s">
        <v>180</v>
      </c>
      <c r="AU495" s="270" t="s">
        <v>187</v>
      </c>
      <c r="AV495" s="13" t="s">
        <v>24</v>
      </c>
      <c r="AW495" s="13" t="s">
        <v>182</v>
      </c>
      <c r="AX495" s="13" t="s">
        <v>75</v>
      </c>
      <c r="AY495" s="270" t="s">
        <v>171</v>
      </c>
    </row>
    <row r="496" s="12" customFormat="1">
      <c r="B496" s="247"/>
      <c r="C496" s="248"/>
      <c r="D496" s="249" t="s">
        <v>180</v>
      </c>
      <c r="E496" s="250" t="s">
        <v>22</v>
      </c>
      <c r="F496" s="251" t="s">
        <v>661</v>
      </c>
      <c r="G496" s="248"/>
      <c r="H496" s="252">
        <v>21.949999999999999</v>
      </c>
      <c r="I496" s="253"/>
      <c r="J496" s="248"/>
      <c r="K496" s="248"/>
      <c r="L496" s="254"/>
      <c r="M496" s="255"/>
      <c r="N496" s="256"/>
      <c r="O496" s="256"/>
      <c r="P496" s="256"/>
      <c r="Q496" s="256"/>
      <c r="R496" s="256"/>
      <c r="S496" s="256"/>
      <c r="T496" s="257"/>
      <c r="AT496" s="258" t="s">
        <v>180</v>
      </c>
      <c r="AU496" s="258" t="s">
        <v>187</v>
      </c>
      <c r="AV496" s="12" t="s">
        <v>83</v>
      </c>
      <c r="AW496" s="12" t="s">
        <v>182</v>
      </c>
      <c r="AX496" s="12" t="s">
        <v>75</v>
      </c>
      <c r="AY496" s="258" t="s">
        <v>171</v>
      </c>
    </row>
    <row r="497" s="1" customFormat="1" ht="22.8" customHeight="1">
      <c r="B497" s="46"/>
      <c r="C497" s="235" t="s">
        <v>428</v>
      </c>
      <c r="D497" s="235" t="s">
        <v>173</v>
      </c>
      <c r="E497" s="236" t="s">
        <v>662</v>
      </c>
      <c r="F497" s="237" t="s">
        <v>663</v>
      </c>
      <c r="G497" s="238" t="s">
        <v>247</v>
      </c>
      <c r="H497" s="239">
        <v>7.1050000000000004</v>
      </c>
      <c r="I497" s="240"/>
      <c r="J497" s="241">
        <f>ROUND(I497*H497,2)</f>
        <v>0</v>
      </c>
      <c r="K497" s="237" t="s">
        <v>177</v>
      </c>
      <c r="L497" s="72"/>
      <c r="M497" s="242" t="s">
        <v>22</v>
      </c>
      <c r="N497" s="243" t="s">
        <v>46</v>
      </c>
      <c r="O497" s="47"/>
      <c r="P497" s="244">
        <f>O497*H497</f>
        <v>0</v>
      </c>
      <c r="Q497" s="244">
        <v>0.105</v>
      </c>
      <c r="R497" s="244">
        <f>Q497*H497</f>
        <v>0.74602500000000005</v>
      </c>
      <c r="S497" s="244">
        <v>0</v>
      </c>
      <c r="T497" s="245">
        <f>S497*H497</f>
        <v>0</v>
      </c>
      <c r="AR497" s="24" t="s">
        <v>178</v>
      </c>
      <c r="AT497" s="24" t="s">
        <v>173</v>
      </c>
      <c r="AU497" s="24" t="s">
        <v>187</v>
      </c>
      <c r="AY497" s="24" t="s">
        <v>171</v>
      </c>
      <c r="BE497" s="246">
        <f>IF(N497="základní",J497,0)</f>
        <v>0</v>
      </c>
      <c r="BF497" s="246">
        <f>IF(N497="snížená",J497,0)</f>
        <v>0</v>
      </c>
      <c r="BG497" s="246">
        <f>IF(N497="zákl. přenesená",J497,0)</f>
        <v>0</v>
      </c>
      <c r="BH497" s="246">
        <f>IF(N497="sníž. přenesená",J497,0)</f>
        <v>0</v>
      </c>
      <c r="BI497" s="246">
        <f>IF(N497="nulová",J497,0)</f>
        <v>0</v>
      </c>
      <c r="BJ497" s="24" t="s">
        <v>24</v>
      </c>
      <c r="BK497" s="246">
        <f>ROUND(I497*H497,2)</f>
        <v>0</v>
      </c>
      <c r="BL497" s="24" t="s">
        <v>178</v>
      </c>
      <c r="BM497" s="24" t="s">
        <v>664</v>
      </c>
    </row>
    <row r="498" s="13" customFormat="1">
      <c r="B498" s="261"/>
      <c r="C498" s="262"/>
      <c r="D498" s="249" t="s">
        <v>180</v>
      </c>
      <c r="E498" s="263" t="s">
        <v>22</v>
      </c>
      <c r="F498" s="264" t="s">
        <v>217</v>
      </c>
      <c r="G498" s="262"/>
      <c r="H498" s="263" t="s">
        <v>22</v>
      </c>
      <c r="I498" s="265"/>
      <c r="J498" s="262"/>
      <c r="K498" s="262"/>
      <c r="L498" s="266"/>
      <c r="M498" s="267"/>
      <c r="N498" s="268"/>
      <c r="O498" s="268"/>
      <c r="P498" s="268"/>
      <c r="Q498" s="268"/>
      <c r="R498" s="268"/>
      <c r="S498" s="268"/>
      <c r="T498" s="269"/>
      <c r="AT498" s="270" t="s">
        <v>180</v>
      </c>
      <c r="AU498" s="270" t="s">
        <v>187</v>
      </c>
      <c r="AV498" s="13" t="s">
        <v>24</v>
      </c>
      <c r="AW498" s="13" t="s">
        <v>182</v>
      </c>
      <c r="AX498" s="13" t="s">
        <v>75</v>
      </c>
      <c r="AY498" s="270" t="s">
        <v>171</v>
      </c>
    </row>
    <row r="499" s="12" customFormat="1">
      <c r="B499" s="247"/>
      <c r="C499" s="248"/>
      <c r="D499" s="249" t="s">
        <v>180</v>
      </c>
      <c r="E499" s="250" t="s">
        <v>22</v>
      </c>
      <c r="F499" s="251" t="s">
        <v>665</v>
      </c>
      <c r="G499" s="248"/>
      <c r="H499" s="252">
        <v>0.17999999999999999</v>
      </c>
      <c r="I499" s="253"/>
      <c r="J499" s="248"/>
      <c r="K499" s="248"/>
      <c r="L499" s="254"/>
      <c r="M499" s="255"/>
      <c r="N499" s="256"/>
      <c r="O499" s="256"/>
      <c r="P499" s="256"/>
      <c r="Q499" s="256"/>
      <c r="R499" s="256"/>
      <c r="S499" s="256"/>
      <c r="T499" s="257"/>
      <c r="AT499" s="258" t="s">
        <v>180</v>
      </c>
      <c r="AU499" s="258" t="s">
        <v>187</v>
      </c>
      <c r="AV499" s="12" t="s">
        <v>83</v>
      </c>
      <c r="AW499" s="12" t="s">
        <v>182</v>
      </c>
      <c r="AX499" s="12" t="s">
        <v>75</v>
      </c>
      <c r="AY499" s="258" t="s">
        <v>171</v>
      </c>
    </row>
    <row r="500" s="12" customFormat="1">
      <c r="B500" s="247"/>
      <c r="C500" s="248"/>
      <c r="D500" s="249" t="s">
        <v>180</v>
      </c>
      <c r="E500" s="250" t="s">
        <v>22</v>
      </c>
      <c r="F500" s="251" t="s">
        <v>666</v>
      </c>
      <c r="G500" s="248"/>
      <c r="H500" s="252">
        <v>3.165</v>
      </c>
      <c r="I500" s="253"/>
      <c r="J500" s="248"/>
      <c r="K500" s="248"/>
      <c r="L500" s="254"/>
      <c r="M500" s="255"/>
      <c r="N500" s="256"/>
      <c r="O500" s="256"/>
      <c r="P500" s="256"/>
      <c r="Q500" s="256"/>
      <c r="R500" s="256"/>
      <c r="S500" s="256"/>
      <c r="T500" s="257"/>
      <c r="AT500" s="258" t="s">
        <v>180</v>
      </c>
      <c r="AU500" s="258" t="s">
        <v>187</v>
      </c>
      <c r="AV500" s="12" t="s">
        <v>83</v>
      </c>
      <c r="AW500" s="12" t="s">
        <v>182</v>
      </c>
      <c r="AX500" s="12" t="s">
        <v>75</v>
      </c>
      <c r="AY500" s="258" t="s">
        <v>171</v>
      </c>
    </row>
    <row r="501" s="12" customFormat="1">
      <c r="B501" s="247"/>
      <c r="C501" s="248"/>
      <c r="D501" s="249" t="s">
        <v>180</v>
      </c>
      <c r="E501" s="250" t="s">
        <v>22</v>
      </c>
      <c r="F501" s="251" t="s">
        <v>667</v>
      </c>
      <c r="G501" s="248"/>
      <c r="H501" s="252">
        <v>1.25</v>
      </c>
      <c r="I501" s="253"/>
      <c r="J501" s="248"/>
      <c r="K501" s="248"/>
      <c r="L501" s="254"/>
      <c r="M501" s="255"/>
      <c r="N501" s="256"/>
      <c r="O501" s="256"/>
      <c r="P501" s="256"/>
      <c r="Q501" s="256"/>
      <c r="R501" s="256"/>
      <c r="S501" s="256"/>
      <c r="T501" s="257"/>
      <c r="AT501" s="258" t="s">
        <v>180</v>
      </c>
      <c r="AU501" s="258" t="s">
        <v>187</v>
      </c>
      <c r="AV501" s="12" t="s">
        <v>83</v>
      </c>
      <c r="AW501" s="12" t="s">
        <v>182</v>
      </c>
      <c r="AX501" s="12" t="s">
        <v>75</v>
      </c>
      <c r="AY501" s="258" t="s">
        <v>171</v>
      </c>
    </row>
    <row r="502" s="13" customFormat="1">
      <c r="B502" s="261"/>
      <c r="C502" s="262"/>
      <c r="D502" s="249" t="s">
        <v>180</v>
      </c>
      <c r="E502" s="263" t="s">
        <v>22</v>
      </c>
      <c r="F502" s="264" t="s">
        <v>219</v>
      </c>
      <c r="G502" s="262"/>
      <c r="H502" s="263" t="s">
        <v>22</v>
      </c>
      <c r="I502" s="265"/>
      <c r="J502" s="262"/>
      <c r="K502" s="262"/>
      <c r="L502" s="266"/>
      <c r="M502" s="267"/>
      <c r="N502" s="268"/>
      <c r="O502" s="268"/>
      <c r="P502" s="268"/>
      <c r="Q502" s="268"/>
      <c r="R502" s="268"/>
      <c r="S502" s="268"/>
      <c r="T502" s="269"/>
      <c r="AT502" s="270" t="s">
        <v>180</v>
      </c>
      <c r="AU502" s="270" t="s">
        <v>187</v>
      </c>
      <c r="AV502" s="13" t="s">
        <v>24</v>
      </c>
      <c r="AW502" s="13" t="s">
        <v>182</v>
      </c>
      <c r="AX502" s="13" t="s">
        <v>75</v>
      </c>
      <c r="AY502" s="270" t="s">
        <v>171</v>
      </c>
    </row>
    <row r="503" s="12" customFormat="1">
      <c r="B503" s="247"/>
      <c r="C503" s="248"/>
      <c r="D503" s="249" t="s">
        <v>180</v>
      </c>
      <c r="E503" s="250" t="s">
        <v>22</v>
      </c>
      <c r="F503" s="251" t="s">
        <v>668</v>
      </c>
      <c r="G503" s="248"/>
      <c r="H503" s="252">
        <v>0.64000000000000001</v>
      </c>
      <c r="I503" s="253"/>
      <c r="J503" s="248"/>
      <c r="K503" s="248"/>
      <c r="L503" s="254"/>
      <c r="M503" s="255"/>
      <c r="N503" s="256"/>
      <c r="O503" s="256"/>
      <c r="P503" s="256"/>
      <c r="Q503" s="256"/>
      <c r="R503" s="256"/>
      <c r="S503" s="256"/>
      <c r="T503" s="257"/>
      <c r="AT503" s="258" t="s">
        <v>180</v>
      </c>
      <c r="AU503" s="258" t="s">
        <v>187</v>
      </c>
      <c r="AV503" s="12" t="s">
        <v>83</v>
      </c>
      <c r="AW503" s="12" t="s">
        <v>182</v>
      </c>
      <c r="AX503" s="12" t="s">
        <v>75</v>
      </c>
      <c r="AY503" s="258" t="s">
        <v>171</v>
      </c>
    </row>
    <row r="504" s="12" customFormat="1">
      <c r="B504" s="247"/>
      <c r="C504" s="248"/>
      <c r="D504" s="249" t="s">
        <v>180</v>
      </c>
      <c r="E504" s="250" t="s">
        <v>22</v>
      </c>
      <c r="F504" s="251" t="s">
        <v>669</v>
      </c>
      <c r="G504" s="248"/>
      <c r="H504" s="252">
        <v>0.87</v>
      </c>
      <c r="I504" s="253"/>
      <c r="J504" s="248"/>
      <c r="K504" s="248"/>
      <c r="L504" s="254"/>
      <c r="M504" s="255"/>
      <c r="N504" s="256"/>
      <c r="O504" s="256"/>
      <c r="P504" s="256"/>
      <c r="Q504" s="256"/>
      <c r="R504" s="256"/>
      <c r="S504" s="256"/>
      <c r="T504" s="257"/>
      <c r="AT504" s="258" t="s">
        <v>180</v>
      </c>
      <c r="AU504" s="258" t="s">
        <v>187</v>
      </c>
      <c r="AV504" s="12" t="s">
        <v>83</v>
      </c>
      <c r="AW504" s="12" t="s">
        <v>182</v>
      </c>
      <c r="AX504" s="12" t="s">
        <v>75</v>
      </c>
      <c r="AY504" s="258" t="s">
        <v>171</v>
      </c>
    </row>
    <row r="505" s="12" customFormat="1">
      <c r="B505" s="247"/>
      <c r="C505" s="248"/>
      <c r="D505" s="249" t="s">
        <v>180</v>
      </c>
      <c r="E505" s="250" t="s">
        <v>22</v>
      </c>
      <c r="F505" s="251" t="s">
        <v>670</v>
      </c>
      <c r="G505" s="248"/>
      <c r="H505" s="252">
        <v>1</v>
      </c>
      <c r="I505" s="253"/>
      <c r="J505" s="248"/>
      <c r="K505" s="248"/>
      <c r="L505" s="254"/>
      <c r="M505" s="255"/>
      <c r="N505" s="256"/>
      <c r="O505" s="256"/>
      <c r="P505" s="256"/>
      <c r="Q505" s="256"/>
      <c r="R505" s="256"/>
      <c r="S505" s="256"/>
      <c r="T505" s="257"/>
      <c r="AT505" s="258" t="s">
        <v>180</v>
      </c>
      <c r="AU505" s="258" t="s">
        <v>187</v>
      </c>
      <c r="AV505" s="12" t="s">
        <v>83</v>
      </c>
      <c r="AW505" s="12" t="s">
        <v>182</v>
      </c>
      <c r="AX505" s="12" t="s">
        <v>75</v>
      </c>
      <c r="AY505" s="258" t="s">
        <v>171</v>
      </c>
    </row>
    <row r="506" s="11" customFormat="1" ht="22.32" customHeight="1">
      <c r="B506" s="219"/>
      <c r="C506" s="220"/>
      <c r="D506" s="221" t="s">
        <v>74</v>
      </c>
      <c r="E506" s="233" t="s">
        <v>671</v>
      </c>
      <c r="F506" s="233" t="s">
        <v>672</v>
      </c>
      <c r="G506" s="220"/>
      <c r="H506" s="220"/>
      <c r="I506" s="223"/>
      <c r="J506" s="234">
        <f>BK506</f>
        <v>0</v>
      </c>
      <c r="K506" s="220"/>
      <c r="L506" s="225"/>
      <c r="M506" s="226"/>
      <c r="N506" s="227"/>
      <c r="O506" s="227"/>
      <c r="P506" s="228">
        <f>SUM(P507:P566)</f>
        <v>0</v>
      </c>
      <c r="Q506" s="227"/>
      <c r="R506" s="228">
        <f>SUM(R507:R566)</f>
        <v>3.0011100000000002</v>
      </c>
      <c r="S506" s="227"/>
      <c r="T506" s="229">
        <f>SUM(T507:T566)</f>
        <v>0</v>
      </c>
      <c r="AR506" s="230" t="s">
        <v>24</v>
      </c>
      <c r="AT506" s="231" t="s">
        <v>74</v>
      </c>
      <c r="AU506" s="231" t="s">
        <v>83</v>
      </c>
      <c r="AY506" s="230" t="s">
        <v>171</v>
      </c>
      <c r="BK506" s="232">
        <f>SUM(BK507:BK566)</f>
        <v>0</v>
      </c>
    </row>
    <row r="507" s="1" customFormat="1" ht="34.2" customHeight="1">
      <c r="B507" s="46"/>
      <c r="C507" s="235" t="s">
        <v>673</v>
      </c>
      <c r="D507" s="235" t="s">
        <v>173</v>
      </c>
      <c r="E507" s="236" t="s">
        <v>674</v>
      </c>
      <c r="F507" s="237" t="s">
        <v>675</v>
      </c>
      <c r="G507" s="238" t="s">
        <v>214</v>
      </c>
      <c r="H507" s="239">
        <v>4</v>
      </c>
      <c r="I507" s="240"/>
      <c r="J507" s="241">
        <f>ROUND(I507*H507,2)</f>
        <v>0</v>
      </c>
      <c r="K507" s="237" t="s">
        <v>177</v>
      </c>
      <c r="L507" s="72"/>
      <c r="M507" s="242" t="s">
        <v>22</v>
      </c>
      <c r="N507" s="243" t="s">
        <v>46</v>
      </c>
      <c r="O507" s="47"/>
      <c r="P507" s="244">
        <f>O507*H507</f>
        <v>0</v>
      </c>
      <c r="Q507" s="244">
        <v>0.00048000000000000001</v>
      </c>
      <c r="R507" s="244">
        <f>Q507*H507</f>
        <v>0.0019200000000000001</v>
      </c>
      <c r="S507" s="244">
        <v>0</v>
      </c>
      <c r="T507" s="245">
        <f>S507*H507</f>
        <v>0</v>
      </c>
      <c r="AR507" s="24" t="s">
        <v>178</v>
      </c>
      <c r="AT507" s="24" t="s">
        <v>173</v>
      </c>
      <c r="AU507" s="24" t="s">
        <v>187</v>
      </c>
      <c r="AY507" s="24" t="s">
        <v>171</v>
      </c>
      <c r="BE507" s="246">
        <f>IF(N507="základní",J507,0)</f>
        <v>0</v>
      </c>
      <c r="BF507" s="246">
        <f>IF(N507="snížená",J507,0)</f>
        <v>0</v>
      </c>
      <c r="BG507" s="246">
        <f>IF(N507="zákl. přenesená",J507,0)</f>
        <v>0</v>
      </c>
      <c r="BH507" s="246">
        <f>IF(N507="sníž. přenesená",J507,0)</f>
        <v>0</v>
      </c>
      <c r="BI507" s="246">
        <f>IF(N507="nulová",J507,0)</f>
        <v>0</v>
      </c>
      <c r="BJ507" s="24" t="s">
        <v>24</v>
      </c>
      <c r="BK507" s="246">
        <f>ROUND(I507*H507,2)</f>
        <v>0</v>
      </c>
      <c r="BL507" s="24" t="s">
        <v>178</v>
      </c>
      <c r="BM507" s="24" t="s">
        <v>676</v>
      </c>
    </row>
    <row r="508" s="13" customFormat="1">
      <c r="B508" s="261"/>
      <c r="C508" s="262"/>
      <c r="D508" s="249" t="s">
        <v>180</v>
      </c>
      <c r="E508" s="263" t="s">
        <v>22</v>
      </c>
      <c r="F508" s="264" t="s">
        <v>217</v>
      </c>
      <c r="G508" s="262"/>
      <c r="H508" s="263" t="s">
        <v>22</v>
      </c>
      <c r="I508" s="265"/>
      <c r="J508" s="262"/>
      <c r="K508" s="262"/>
      <c r="L508" s="266"/>
      <c r="M508" s="267"/>
      <c r="N508" s="268"/>
      <c r="O508" s="268"/>
      <c r="P508" s="268"/>
      <c r="Q508" s="268"/>
      <c r="R508" s="268"/>
      <c r="S508" s="268"/>
      <c r="T508" s="269"/>
      <c r="AT508" s="270" t="s">
        <v>180</v>
      </c>
      <c r="AU508" s="270" t="s">
        <v>187</v>
      </c>
      <c r="AV508" s="13" t="s">
        <v>24</v>
      </c>
      <c r="AW508" s="13" t="s">
        <v>182</v>
      </c>
      <c r="AX508" s="13" t="s">
        <v>75</v>
      </c>
      <c r="AY508" s="270" t="s">
        <v>171</v>
      </c>
    </row>
    <row r="509" s="12" customFormat="1">
      <c r="B509" s="247"/>
      <c r="C509" s="248"/>
      <c r="D509" s="249" t="s">
        <v>180</v>
      </c>
      <c r="E509" s="250" t="s">
        <v>22</v>
      </c>
      <c r="F509" s="251" t="s">
        <v>677</v>
      </c>
      <c r="G509" s="248"/>
      <c r="H509" s="252">
        <v>1</v>
      </c>
      <c r="I509" s="253"/>
      <c r="J509" s="248"/>
      <c r="K509" s="248"/>
      <c r="L509" s="254"/>
      <c r="M509" s="255"/>
      <c r="N509" s="256"/>
      <c r="O509" s="256"/>
      <c r="P509" s="256"/>
      <c r="Q509" s="256"/>
      <c r="R509" s="256"/>
      <c r="S509" s="256"/>
      <c r="T509" s="257"/>
      <c r="AT509" s="258" t="s">
        <v>180</v>
      </c>
      <c r="AU509" s="258" t="s">
        <v>187</v>
      </c>
      <c r="AV509" s="12" t="s">
        <v>83</v>
      </c>
      <c r="AW509" s="12" t="s">
        <v>182</v>
      </c>
      <c r="AX509" s="12" t="s">
        <v>75</v>
      </c>
      <c r="AY509" s="258" t="s">
        <v>171</v>
      </c>
    </row>
    <row r="510" s="12" customFormat="1">
      <c r="B510" s="247"/>
      <c r="C510" s="248"/>
      <c r="D510" s="249" t="s">
        <v>180</v>
      </c>
      <c r="E510" s="250" t="s">
        <v>22</v>
      </c>
      <c r="F510" s="251" t="s">
        <v>678</v>
      </c>
      <c r="G510" s="248"/>
      <c r="H510" s="252">
        <v>1</v>
      </c>
      <c r="I510" s="253"/>
      <c r="J510" s="248"/>
      <c r="K510" s="248"/>
      <c r="L510" s="254"/>
      <c r="M510" s="255"/>
      <c r="N510" s="256"/>
      <c r="O510" s="256"/>
      <c r="P510" s="256"/>
      <c r="Q510" s="256"/>
      <c r="R510" s="256"/>
      <c r="S510" s="256"/>
      <c r="T510" s="257"/>
      <c r="AT510" s="258" t="s">
        <v>180</v>
      </c>
      <c r="AU510" s="258" t="s">
        <v>187</v>
      </c>
      <c r="AV510" s="12" t="s">
        <v>83</v>
      </c>
      <c r="AW510" s="12" t="s">
        <v>182</v>
      </c>
      <c r="AX510" s="12" t="s">
        <v>75</v>
      </c>
      <c r="AY510" s="258" t="s">
        <v>171</v>
      </c>
    </row>
    <row r="511" s="13" customFormat="1">
      <c r="B511" s="261"/>
      <c r="C511" s="262"/>
      <c r="D511" s="249" t="s">
        <v>180</v>
      </c>
      <c r="E511" s="263" t="s">
        <v>22</v>
      </c>
      <c r="F511" s="264" t="s">
        <v>219</v>
      </c>
      <c r="G511" s="262"/>
      <c r="H511" s="263" t="s">
        <v>22</v>
      </c>
      <c r="I511" s="265"/>
      <c r="J511" s="262"/>
      <c r="K511" s="262"/>
      <c r="L511" s="266"/>
      <c r="M511" s="267"/>
      <c r="N511" s="268"/>
      <c r="O511" s="268"/>
      <c r="P511" s="268"/>
      <c r="Q511" s="268"/>
      <c r="R511" s="268"/>
      <c r="S511" s="268"/>
      <c r="T511" s="269"/>
      <c r="AT511" s="270" t="s">
        <v>180</v>
      </c>
      <c r="AU511" s="270" t="s">
        <v>187</v>
      </c>
      <c r="AV511" s="13" t="s">
        <v>24</v>
      </c>
      <c r="AW511" s="13" t="s">
        <v>182</v>
      </c>
      <c r="AX511" s="13" t="s">
        <v>75</v>
      </c>
      <c r="AY511" s="270" t="s">
        <v>171</v>
      </c>
    </row>
    <row r="512" s="12" customFormat="1">
      <c r="B512" s="247"/>
      <c r="C512" s="248"/>
      <c r="D512" s="249" t="s">
        <v>180</v>
      </c>
      <c r="E512" s="250" t="s">
        <v>22</v>
      </c>
      <c r="F512" s="251" t="s">
        <v>677</v>
      </c>
      <c r="G512" s="248"/>
      <c r="H512" s="252">
        <v>1</v>
      </c>
      <c r="I512" s="253"/>
      <c r="J512" s="248"/>
      <c r="K512" s="248"/>
      <c r="L512" s="254"/>
      <c r="M512" s="255"/>
      <c r="N512" s="256"/>
      <c r="O512" s="256"/>
      <c r="P512" s="256"/>
      <c r="Q512" s="256"/>
      <c r="R512" s="256"/>
      <c r="S512" s="256"/>
      <c r="T512" s="257"/>
      <c r="AT512" s="258" t="s">
        <v>180</v>
      </c>
      <c r="AU512" s="258" t="s">
        <v>187</v>
      </c>
      <c r="AV512" s="12" t="s">
        <v>83</v>
      </c>
      <c r="AW512" s="12" t="s">
        <v>182</v>
      </c>
      <c r="AX512" s="12" t="s">
        <v>75</v>
      </c>
      <c r="AY512" s="258" t="s">
        <v>171</v>
      </c>
    </row>
    <row r="513" s="12" customFormat="1">
      <c r="B513" s="247"/>
      <c r="C513" s="248"/>
      <c r="D513" s="249" t="s">
        <v>180</v>
      </c>
      <c r="E513" s="250" t="s">
        <v>22</v>
      </c>
      <c r="F513" s="251" t="s">
        <v>678</v>
      </c>
      <c r="G513" s="248"/>
      <c r="H513" s="252">
        <v>1</v>
      </c>
      <c r="I513" s="253"/>
      <c r="J513" s="248"/>
      <c r="K513" s="248"/>
      <c r="L513" s="254"/>
      <c r="M513" s="255"/>
      <c r="N513" s="256"/>
      <c r="O513" s="256"/>
      <c r="P513" s="256"/>
      <c r="Q513" s="256"/>
      <c r="R513" s="256"/>
      <c r="S513" s="256"/>
      <c r="T513" s="257"/>
      <c r="AT513" s="258" t="s">
        <v>180</v>
      </c>
      <c r="AU513" s="258" t="s">
        <v>187</v>
      </c>
      <c r="AV513" s="12" t="s">
        <v>83</v>
      </c>
      <c r="AW513" s="12" t="s">
        <v>182</v>
      </c>
      <c r="AX513" s="12" t="s">
        <v>75</v>
      </c>
      <c r="AY513" s="258" t="s">
        <v>171</v>
      </c>
    </row>
    <row r="514" s="1" customFormat="1" ht="14.4" customHeight="1">
      <c r="B514" s="46"/>
      <c r="C514" s="271" t="s">
        <v>593</v>
      </c>
      <c r="D514" s="271" t="s">
        <v>422</v>
      </c>
      <c r="E514" s="272" t="s">
        <v>679</v>
      </c>
      <c r="F514" s="273" t="s">
        <v>680</v>
      </c>
      <c r="G514" s="274" t="s">
        <v>214</v>
      </c>
      <c r="H514" s="275">
        <v>2</v>
      </c>
      <c r="I514" s="276"/>
      <c r="J514" s="277">
        <f>ROUND(I514*H514,2)</f>
        <v>0</v>
      </c>
      <c r="K514" s="273" t="s">
        <v>177</v>
      </c>
      <c r="L514" s="278"/>
      <c r="M514" s="279" t="s">
        <v>22</v>
      </c>
      <c r="N514" s="280" t="s">
        <v>46</v>
      </c>
      <c r="O514" s="47"/>
      <c r="P514" s="244">
        <f>O514*H514</f>
        <v>0</v>
      </c>
      <c r="Q514" s="244">
        <v>0.012250000000000001</v>
      </c>
      <c r="R514" s="244">
        <f>Q514*H514</f>
        <v>0.024500000000000001</v>
      </c>
      <c r="S514" s="244">
        <v>0</v>
      </c>
      <c r="T514" s="245">
        <f>S514*H514</f>
        <v>0</v>
      </c>
      <c r="AR514" s="24" t="s">
        <v>221</v>
      </c>
      <c r="AT514" s="24" t="s">
        <v>422</v>
      </c>
      <c r="AU514" s="24" t="s">
        <v>187</v>
      </c>
      <c r="AY514" s="24" t="s">
        <v>171</v>
      </c>
      <c r="BE514" s="246">
        <f>IF(N514="základní",J514,0)</f>
        <v>0</v>
      </c>
      <c r="BF514" s="246">
        <f>IF(N514="snížená",J514,0)</f>
        <v>0</v>
      </c>
      <c r="BG514" s="246">
        <f>IF(N514="zákl. přenesená",J514,0)</f>
        <v>0</v>
      </c>
      <c r="BH514" s="246">
        <f>IF(N514="sníž. přenesená",J514,0)</f>
        <v>0</v>
      </c>
      <c r="BI514" s="246">
        <f>IF(N514="nulová",J514,0)</f>
        <v>0</v>
      </c>
      <c r="BJ514" s="24" t="s">
        <v>24</v>
      </c>
      <c r="BK514" s="246">
        <f>ROUND(I514*H514,2)</f>
        <v>0</v>
      </c>
      <c r="BL514" s="24" t="s">
        <v>178</v>
      </c>
      <c r="BM514" s="24" t="s">
        <v>681</v>
      </c>
    </row>
    <row r="515" s="13" customFormat="1">
      <c r="B515" s="261"/>
      <c r="C515" s="262"/>
      <c r="D515" s="249" t="s">
        <v>180</v>
      </c>
      <c r="E515" s="263" t="s">
        <v>22</v>
      </c>
      <c r="F515" s="264" t="s">
        <v>217</v>
      </c>
      <c r="G515" s="262"/>
      <c r="H515" s="263" t="s">
        <v>22</v>
      </c>
      <c r="I515" s="265"/>
      <c r="J515" s="262"/>
      <c r="K515" s="262"/>
      <c r="L515" s="266"/>
      <c r="M515" s="267"/>
      <c r="N515" s="268"/>
      <c r="O515" s="268"/>
      <c r="P515" s="268"/>
      <c r="Q515" s="268"/>
      <c r="R515" s="268"/>
      <c r="S515" s="268"/>
      <c r="T515" s="269"/>
      <c r="AT515" s="270" t="s">
        <v>180</v>
      </c>
      <c r="AU515" s="270" t="s">
        <v>187</v>
      </c>
      <c r="AV515" s="13" t="s">
        <v>24</v>
      </c>
      <c r="AW515" s="13" t="s">
        <v>182</v>
      </c>
      <c r="AX515" s="13" t="s">
        <v>75</v>
      </c>
      <c r="AY515" s="270" t="s">
        <v>171</v>
      </c>
    </row>
    <row r="516" s="12" customFormat="1">
      <c r="B516" s="247"/>
      <c r="C516" s="248"/>
      <c r="D516" s="249" t="s">
        <v>180</v>
      </c>
      <c r="E516" s="250" t="s">
        <v>22</v>
      </c>
      <c r="F516" s="251" t="s">
        <v>677</v>
      </c>
      <c r="G516" s="248"/>
      <c r="H516" s="252">
        <v>1</v>
      </c>
      <c r="I516" s="253"/>
      <c r="J516" s="248"/>
      <c r="K516" s="248"/>
      <c r="L516" s="254"/>
      <c r="M516" s="255"/>
      <c r="N516" s="256"/>
      <c r="O516" s="256"/>
      <c r="P516" s="256"/>
      <c r="Q516" s="256"/>
      <c r="R516" s="256"/>
      <c r="S516" s="256"/>
      <c r="T516" s="257"/>
      <c r="AT516" s="258" t="s">
        <v>180</v>
      </c>
      <c r="AU516" s="258" t="s">
        <v>187</v>
      </c>
      <c r="AV516" s="12" t="s">
        <v>83</v>
      </c>
      <c r="AW516" s="12" t="s">
        <v>182</v>
      </c>
      <c r="AX516" s="12" t="s">
        <v>75</v>
      </c>
      <c r="AY516" s="258" t="s">
        <v>171</v>
      </c>
    </row>
    <row r="517" s="13" customFormat="1">
      <c r="B517" s="261"/>
      <c r="C517" s="262"/>
      <c r="D517" s="249" t="s">
        <v>180</v>
      </c>
      <c r="E517" s="263" t="s">
        <v>22</v>
      </c>
      <c r="F517" s="264" t="s">
        <v>219</v>
      </c>
      <c r="G517" s="262"/>
      <c r="H517" s="263" t="s">
        <v>22</v>
      </c>
      <c r="I517" s="265"/>
      <c r="J517" s="262"/>
      <c r="K517" s="262"/>
      <c r="L517" s="266"/>
      <c r="M517" s="267"/>
      <c r="N517" s="268"/>
      <c r="O517" s="268"/>
      <c r="P517" s="268"/>
      <c r="Q517" s="268"/>
      <c r="R517" s="268"/>
      <c r="S517" s="268"/>
      <c r="T517" s="269"/>
      <c r="AT517" s="270" t="s">
        <v>180</v>
      </c>
      <c r="AU517" s="270" t="s">
        <v>187</v>
      </c>
      <c r="AV517" s="13" t="s">
        <v>24</v>
      </c>
      <c r="AW517" s="13" t="s">
        <v>182</v>
      </c>
      <c r="AX517" s="13" t="s">
        <v>75</v>
      </c>
      <c r="AY517" s="270" t="s">
        <v>171</v>
      </c>
    </row>
    <row r="518" s="12" customFormat="1">
      <c r="B518" s="247"/>
      <c r="C518" s="248"/>
      <c r="D518" s="249" t="s">
        <v>180</v>
      </c>
      <c r="E518" s="250" t="s">
        <v>22</v>
      </c>
      <c r="F518" s="251" t="s">
        <v>677</v>
      </c>
      <c r="G518" s="248"/>
      <c r="H518" s="252">
        <v>1</v>
      </c>
      <c r="I518" s="253"/>
      <c r="J518" s="248"/>
      <c r="K518" s="248"/>
      <c r="L518" s="254"/>
      <c r="M518" s="255"/>
      <c r="N518" s="256"/>
      <c r="O518" s="256"/>
      <c r="P518" s="256"/>
      <c r="Q518" s="256"/>
      <c r="R518" s="256"/>
      <c r="S518" s="256"/>
      <c r="T518" s="257"/>
      <c r="AT518" s="258" t="s">
        <v>180</v>
      </c>
      <c r="AU518" s="258" t="s">
        <v>187</v>
      </c>
      <c r="AV518" s="12" t="s">
        <v>83</v>
      </c>
      <c r="AW518" s="12" t="s">
        <v>182</v>
      </c>
      <c r="AX518" s="12" t="s">
        <v>75</v>
      </c>
      <c r="AY518" s="258" t="s">
        <v>171</v>
      </c>
    </row>
    <row r="519" s="1" customFormat="1" ht="14.4" customHeight="1">
      <c r="B519" s="46"/>
      <c r="C519" s="271" t="s">
        <v>671</v>
      </c>
      <c r="D519" s="271" t="s">
        <v>422</v>
      </c>
      <c r="E519" s="272" t="s">
        <v>682</v>
      </c>
      <c r="F519" s="273" t="s">
        <v>683</v>
      </c>
      <c r="G519" s="274" t="s">
        <v>214</v>
      </c>
      <c r="H519" s="275">
        <v>1</v>
      </c>
      <c r="I519" s="276"/>
      <c r="J519" s="277">
        <f>ROUND(I519*H519,2)</f>
        <v>0</v>
      </c>
      <c r="K519" s="273" t="s">
        <v>177</v>
      </c>
      <c r="L519" s="278"/>
      <c r="M519" s="279" t="s">
        <v>22</v>
      </c>
      <c r="N519" s="280" t="s">
        <v>46</v>
      </c>
      <c r="O519" s="47"/>
      <c r="P519" s="244">
        <f>O519*H519</f>
        <v>0</v>
      </c>
      <c r="Q519" s="244">
        <v>0.013599999999999999</v>
      </c>
      <c r="R519" s="244">
        <f>Q519*H519</f>
        <v>0.013599999999999999</v>
      </c>
      <c r="S519" s="244">
        <v>0</v>
      </c>
      <c r="T519" s="245">
        <f>S519*H519</f>
        <v>0</v>
      </c>
      <c r="AR519" s="24" t="s">
        <v>221</v>
      </c>
      <c r="AT519" s="24" t="s">
        <v>422</v>
      </c>
      <c r="AU519" s="24" t="s">
        <v>187</v>
      </c>
      <c r="AY519" s="24" t="s">
        <v>171</v>
      </c>
      <c r="BE519" s="246">
        <f>IF(N519="základní",J519,0)</f>
        <v>0</v>
      </c>
      <c r="BF519" s="246">
        <f>IF(N519="snížená",J519,0)</f>
        <v>0</v>
      </c>
      <c r="BG519" s="246">
        <f>IF(N519="zákl. přenesená",J519,0)</f>
        <v>0</v>
      </c>
      <c r="BH519" s="246">
        <f>IF(N519="sníž. přenesená",J519,0)</f>
        <v>0</v>
      </c>
      <c r="BI519" s="246">
        <f>IF(N519="nulová",J519,0)</f>
        <v>0</v>
      </c>
      <c r="BJ519" s="24" t="s">
        <v>24</v>
      </c>
      <c r="BK519" s="246">
        <f>ROUND(I519*H519,2)</f>
        <v>0</v>
      </c>
      <c r="BL519" s="24" t="s">
        <v>178</v>
      </c>
      <c r="BM519" s="24" t="s">
        <v>684</v>
      </c>
    </row>
    <row r="520" s="13" customFormat="1">
      <c r="B520" s="261"/>
      <c r="C520" s="262"/>
      <c r="D520" s="249" t="s">
        <v>180</v>
      </c>
      <c r="E520" s="263" t="s">
        <v>22</v>
      </c>
      <c r="F520" s="264" t="s">
        <v>219</v>
      </c>
      <c r="G520" s="262"/>
      <c r="H520" s="263" t="s">
        <v>22</v>
      </c>
      <c r="I520" s="265"/>
      <c r="J520" s="262"/>
      <c r="K520" s="262"/>
      <c r="L520" s="266"/>
      <c r="M520" s="267"/>
      <c r="N520" s="268"/>
      <c r="O520" s="268"/>
      <c r="P520" s="268"/>
      <c r="Q520" s="268"/>
      <c r="R520" s="268"/>
      <c r="S520" s="268"/>
      <c r="T520" s="269"/>
      <c r="AT520" s="270" t="s">
        <v>180</v>
      </c>
      <c r="AU520" s="270" t="s">
        <v>187</v>
      </c>
      <c r="AV520" s="13" t="s">
        <v>24</v>
      </c>
      <c r="AW520" s="13" t="s">
        <v>182</v>
      </c>
      <c r="AX520" s="13" t="s">
        <v>75</v>
      </c>
      <c r="AY520" s="270" t="s">
        <v>171</v>
      </c>
    </row>
    <row r="521" s="12" customFormat="1">
      <c r="B521" s="247"/>
      <c r="C521" s="248"/>
      <c r="D521" s="249" t="s">
        <v>180</v>
      </c>
      <c r="E521" s="250" t="s">
        <v>22</v>
      </c>
      <c r="F521" s="251" t="s">
        <v>678</v>
      </c>
      <c r="G521" s="248"/>
      <c r="H521" s="252">
        <v>1</v>
      </c>
      <c r="I521" s="253"/>
      <c r="J521" s="248"/>
      <c r="K521" s="248"/>
      <c r="L521" s="254"/>
      <c r="M521" s="255"/>
      <c r="N521" s="256"/>
      <c r="O521" s="256"/>
      <c r="P521" s="256"/>
      <c r="Q521" s="256"/>
      <c r="R521" s="256"/>
      <c r="S521" s="256"/>
      <c r="T521" s="257"/>
      <c r="AT521" s="258" t="s">
        <v>180</v>
      </c>
      <c r="AU521" s="258" t="s">
        <v>187</v>
      </c>
      <c r="AV521" s="12" t="s">
        <v>83</v>
      </c>
      <c r="AW521" s="12" t="s">
        <v>182</v>
      </c>
      <c r="AX521" s="12" t="s">
        <v>75</v>
      </c>
      <c r="AY521" s="258" t="s">
        <v>171</v>
      </c>
    </row>
    <row r="522" s="1" customFormat="1" ht="14.4" customHeight="1">
      <c r="B522" s="46"/>
      <c r="C522" s="271" t="s">
        <v>685</v>
      </c>
      <c r="D522" s="271" t="s">
        <v>422</v>
      </c>
      <c r="E522" s="272" t="s">
        <v>686</v>
      </c>
      <c r="F522" s="273" t="s">
        <v>687</v>
      </c>
      <c r="G522" s="274" t="s">
        <v>214</v>
      </c>
      <c r="H522" s="275">
        <v>1</v>
      </c>
      <c r="I522" s="276"/>
      <c r="J522" s="277">
        <f>ROUND(I522*H522,2)</f>
        <v>0</v>
      </c>
      <c r="K522" s="273" t="s">
        <v>177</v>
      </c>
      <c r="L522" s="278"/>
      <c r="M522" s="279" t="s">
        <v>22</v>
      </c>
      <c r="N522" s="280" t="s">
        <v>46</v>
      </c>
      <c r="O522" s="47"/>
      <c r="P522" s="244">
        <f>O522*H522</f>
        <v>0</v>
      </c>
      <c r="Q522" s="244">
        <v>0.013310000000000001</v>
      </c>
      <c r="R522" s="244">
        <f>Q522*H522</f>
        <v>0.013310000000000001</v>
      </c>
      <c r="S522" s="244">
        <v>0</v>
      </c>
      <c r="T522" s="245">
        <f>S522*H522</f>
        <v>0</v>
      </c>
      <c r="AR522" s="24" t="s">
        <v>221</v>
      </c>
      <c r="AT522" s="24" t="s">
        <v>422</v>
      </c>
      <c r="AU522" s="24" t="s">
        <v>187</v>
      </c>
      <c r="AY522" s="24" t="s">
        <v>171</v>
      </c>
      <c r="BE522" s="246">
        <f>IF(N522="základní",J522,0)</f>
        <v>0</v>
      </c>
      <c r="BF522" s="246">
        <f>IF(N522="snížená",J522,0)</f>
        <v>0</v>
      </c>
      <c r="BG522" s="246">
        <f>IF(N522="zákl. přenesená",J522,0)</f>
        <v>0</v>
      </c>
      <c r="BH522" s="246">
        <f>IF(N522="sníž. přenesená",J522,0)</f>
        <v>0</v>
      </c>
      <c r="BI522" s="246">
        <f>IF(N522="nulová",J522,0)</f>
        <v>0</v>
      </c>
      <c r="BJ522" s="24" t="s">
        <v>24</v>
      </c>
      <c r="BK522" s="246">
        <f>ROUND(I522*H522,2)</f>
        <v>0</v>
      </c>
      <c r="BL522" s="24" t="s">
        <v>178</v>
      </c>
      <c r="BM522" s="24" t="s">
        <v>688</v>
      </c>
    </row>
    <row r="523" s="13" customFormat="1">
      <c r="B523" s="261"/>
      <c r="C523" s="262"/>
      <c r="D523" s="249" t="s">
        <v>180</v>
      </c>
      <c r="E523" s="263" t="s">
        <v>22</v>
      </c>
      <c r="F523" s="264" t="s">
        <v>217</v>
      </c>
      <c r="G523" s="262"/>
      <c r="H523" s="263" t="s">
        <v>22</v>
      </c>
      <c r="I523" s="265"/>
      <c r="J523" s="262"/>
      <c r="K523" s="262"/>
      <c r="L523" s="266"/>
      <c r="M523" s="267"/>
      <c r="N523" s="268"/>
      <c r="O523" s="268"/>
      <c r="P523" s="268"/>
      <c r="Q523" s="268"/>
      <c r="R523" s="268"/>
      <c r="S523" s="268"/>
      <c r="T523" s="269"/>
      <c r="AT523" s="270" t="s">
        <v>180</v>
      </c>
      <c r="AU523" s="270" t="s">
        <v>187</v>
      </c>
      <c r="AV523" s="13" t="s">
        <v>24</v>
      </c>
      <c r="AW523" s="13" t="s">
        <v>182</v>
      </c>
      <c r="AX523" s="13" t="s">
        <v>75</v>
      </c>
      <c r="AY523" s="270" t="s">
        <v>171</v>
      </c>
    </row>
    <row r="524" s="12" customFormat="1">
      <c r="B524" s="247"/>
      <c r="C524" s="248"/>
      <c r="D524" s="249" t="s">
        <v>180</v>
      </c>
      <c r="E524" s="250" t="s">
        <v>22</v>
      </c>
      <c r="F524" s="251" t="s">
        <v>678</v>
      </c>
      <c r="G524" s="248"/>
      <c r="H524" s="252">
        <v>1</v>
      </c>
      <c r="I524" s="253"/>
      <c r="J524" s="248"/>
      <c r="K524" s="248"/>
      <c r="L524" s="254"/>
      <c r="M524" s="255"/>
      <c r="N524" s="256"/>
      <c r="O524" s="256"/>
      <c r="P524" s="256"/>
      <c r="Q524" s="256"/>
      <c r="R524" s="256"/>
      <c r="S524" s="256"/>
      <c r="T524" s="257"/>
      <c r="AT524" s="258" t="s">
        <v>180</v>
      </c>
      <c r="AU524" s="258" t="s">
        <v>187</v>
      </c>
      <c r="AV524" s="12" t="s">
        <v>83</v>
      </c>
      <c r="AW524" s="12" t="s">
        <v>182</v>
      </c>
      <c r="AX524" s="12" t="s">
        <v>75</v>
      </c>
      <c r="AY524" s="258" t="s">
        <v>171</v>
      </c>
    </row>
    <row r="525" s="1" customFormat="1" ht="22.8" customHeight="1">
      <c r="B525" s="46"/>
      <c r="C525" s="235" t="s">
        <v>689</v>
      </c>
      <c r="D525" s="235" t="s">
        <v>173</v>
      </c>
      <c r="E525" s="236" t="s">
        <v>690</v>
      </c>
      <c r="F525" s="237" t="s">
        <v>691</v>
      </c>
      <c r="G525" s="238" t="s">
        <v>214</v>
      </c>
      <c r="H525" s="239">
        <v>19</v>
      </c>
      <c r="I525" s="240"/>
      <c r="J525" s="241">
        <f>ROUND(I525*H525,2)</f>
        <v>0</v>
      </c>
      <c r="K525" s="237" t="s">
        <v>177</v>
      </c>
      <c r="L525" s="72"/>
      <c r="M525" s="242" t="s">
        <v>22</v>
      </c>
      <c r="N525" s="243" t="s">
        <v>46</v>
      </c>
      <c r="O525" s="47"/>
      <c r="P525" s="244">
        <f>O525*H525</f>
        <v>0</v>
      </c>
      <c r="Q525" s="244">
        <v>0.04684</v>
      </c>
      <c r="R525" s="244">
        <f>Q525*H525</f>
        <v>0.88995999999999997</v>
      </c>
      <c r="S525" s="244">
        <v>0</v>
      </c>
      <c r="T525" s="245">
        <f>S525*H525</f>
        <v>0</v>
      </c>
      <c r="AR525" s="24" t="s">
        <v>178</v>
      </c>
      <c r="AT525" s="24" t="s">
        <v>173</v>
      </c>
      <c r="AU525" s="24" t="s">
        <v>187</v>
      </c>
      <c r="AY525" s="24" t="s">
        <v>171</v>
      </c>
      <c r="BE525" s="246">
        <f>IF(N525="základní",J525,0)</f>
        <v>0</v>
      </c>
      <c r="BF525" s="246">
        <f>IF(N525="snížená",J525,0)</f>
        <v>0</v>
      </c>
      <c r="BG525" s="246">
        <f>IF(N525="zákl. přenesená",J525,0)</f>
        <v>0</v>
      </c>
      <c r="BH525" s="246">
        <f>IF(N525="sníž. přenesená",J525,0)</f>
        <v>0</v>
      </c>
      <c r="BI525" s="246">
        <f>IF(N525="nulová",J525,0)</f>
        <v>0</v>
      </c>
      <c r="BJ525" s="24" t="s">
        <v>24</v>
      </c>
      <c r="BK525" s="246">
        <f>ROUND(I525*H525,2)</f>
        <v>0</v>
      </c>
      <c r="BL525" s="24" t="s">
        <v>178</v>
      </c>
      <c r="BM525" s="24" t="s">
        <v>692</v>
      </c>
    </row>
    <row r="526" s="13" customFormat="1">
      <c r="B526" s="261"/>
      <c r="C526" s="262"/>
      <c r="D526" s="249" t="s">
        <v>180</v>
      </c>
      <c r="E526" s="263" t="s">
        <v>22</v>
      </c>
      <c r="F526" s="264" t="s">
        <v>217</v>
      </c>
      <c r="G526" s="262"/>
      <c r="H526" s="263" t="s">
        <v>22</v>
      </c>
      <c r="I526" s="265"/>
      <c r="J526" s="262"/>
      <c r="K526" s="262"/>
      <c r="L526" s="266"/>
      <c r="M526" s="267"/>
      <c r="N526" s="268"/>
      <c r="O526" s="268"/>
      <c r="P526" s="268"/>
      <c r="Q526" s="268"/>
      <c r="R526" s="268"/>
      <c r="S526" s="268"/>
      <c r="T526" s="269"/>
      <c r="AT526" s="270" t="s">
        <v>180</v>
      </c>
      <c r="AU526" s="270" t="s">
        <v>187</v>
      </c>
      <c r="AV526" s="13" t="s">
        <v>24</v>
      </c>
      <c r="AW526" s="13" t="s">
        <v>182</v>
      </c>
      <c r="AX526" s="13" t="s">
        <v>75</v>
      </c>
      <c r="AY526" s="270" t="s">
        <v>171</v>
      </c>
    </row>
    <row r="527" s="12" customFormat="1">
      <c r="B527" s="247"/>
      <c r="C527" s="248"/>
      <c r="D527" s="249" t="s">
        <v>180</v>
      </c>
      <c r="E527" s="250" t="s">
        <v>22</v>
      </c>
      <c r="F527" s="251" t="s">
        <v>693</v>
      </c>
      <c r="G527" s="248"/>
      <c r="H527" s="252">
        <v>1</v>
      </c>
      <c r="I527" s="253"/>
      <c r="J527" s="248"/>
      <c r="K527" s="248"/>
      <c r="L527" s="254"/>
      <c r="M527" s="255"/>
      <c r="N527" s="256"/>
      <c r="O527" s="256"/>
      <c r="P527" s="256"/>
      <c r="Q527" s="256"/>
      <c r="R527" s="256"/>
      <c r="S527" s="256"/>
      <c r="T527" s="257"/>
      <c r="AT527" s="258" t="s">
        <v>180</v>
      </c>
      <c r="AU527" s="258" t="s">
        <v>187</v>
      </c>
      <c r="AV527" s="12" t="s">
        <v>83</v>
      </c>
      <c r="AW527" s="12" t="s">
        <v>182</v>
      </c>
      <c r="AX527" s="12" t="s">
        <v>75</v>
      </c>
      <c r="AY527" s="258" t="s">
        <v>171</v>
      </c>
    </row>
    <row r="528" s="13" customFormat="1">
      <c r="B528" s="261"/>
      <c r="C528" s="262"/>
      <c r="D528" s="249" t="s">
        <v>180</v>
      </c>
      <c r="E528" s="263" t="s">
        <v>22</v>
      </c>
      <c r="F528" s="264" t="s">
        <v>219</v>
      </c>
      <c r="G528" s="262"/>
      <c r="H528" s="263" t="s">
        <v>22</v>
      </c>
      <c r="I528" s="265"/>
      <c r="J528" s="262"/>
      <c r="K528" s="262"/>
      <c r="L528" s="266"/>
      <c r="M528" s="267"/>
      <c r="N528" s="268"/>
      <c r="O528" s="268"/>
      <c r="P528" s="268"/>
      <c r="Q528" s="268"/>
      <c r="R528" s="268"/>
      <c r="S528" s="268"/>
      <c r="T528" s="269"/>
      <c r="AT528" s="270" t="s">
        <v>180</v>
      </c>
      <c r="AU528" s="270" t="s">
        <v>187</v>
      </c>
      <c r="AV528" s="13" t="s">
        <v>24</v>
      </c>
      <c r="AW528" s="13" t="s">
        <v>182</v>
      </c>
      <c r="AX528" s="13" t="s">
        <v>75</v>
      </c>
      <c r="AY528" s="270" t="s">
        <v>171</v>
      </c>
    </row>
    <row r="529" s="12" customFormat="1">
      <c r="B529" s="247"/>
      <c r="C529" s="248"/>
      <c r="D529" s="249" t="s">
        <v>180</v>
      </c>
      <c r="E529" s="250" t="s">
        <v>22</v>
      </c>
      <c r="F529" s="251" t="s">
        <v>694</v>
      </c>
      <c r="G529" s="248"/>
      <c r="H529" s="252">
        <v>1</v>
      </c>
      <c r="I529" s="253"/>
      <c r="J529" s="248"/>
      <c r="K529" s="248"/>
      <c r="L529" s="254"/>
      <c r="M529" s="255"/>
      <c r="N529" s="256"/>
      <c r="O529" s="256"/>
      <c r="P529" s="256"/>
      <c r="Q529" s="256"/>
      <c r="R529" s="256"/>
      <c r="S529" s="256"/>
      <c r="T529" s="257"/>
      <c r="AT529" s="258" t="s">
        <v>180</v>
      </c>
      <c r="AU529" s="258" t="s">
        <v>187</v>
      </c>
      <c r="AV529" s="12" t="s">
        <v>83</v>
      </c>
      <c r="AW529" s="12" t="s">
        <v>182</v>
      </c>
      <c r="AX529" s="12" t="s">
        <v>75</v>
      </c>
      <c r="AY529" s="258" t="s">
        <v>171</v>
      </c>
    </row>
    <row r="530" s="12" customFormat="1">
      <c r="B530" s="247"/>
      <c r="C530" s="248"/>
      <c r="D530" s="249" t="s">
        <v>180</v>
      </c>
      <c r="E530" s="250" t="s">
        <v>22</v>
      </c>
      <c r="F530" s="251" t="s">
        <v>695</v>
      </c>
      <c r="G530" s="248"/>
      <c r="H530" s="252">
        <v>7</v>
      </c>
      <c r="I530" s="253"/>
      <c r="J530" s="248"/>
      <c r="K530" s="248"/>
      <c r="L530" s="254"/>
      <c r="M530" s="255"/>
      <c r="N530" s="256"/>
      <c r="O530" s="256"/>
      <c r="P530" s="256"/>
      <c r="Q530" s="256"/>
      <c r="R530" s="256"/>
      <c r="S530" s="256"/>
      <c r="T530" s="257"/>
      <c r="AT530" s="258" t="s">
        <v>180</v>
      </c>
      <c r="AU530" s="258" t="s">
        <v>187</v>
      </c>
      <c r="AV530" s="12" t="s">
        <v>83</v>
      </c>
      <c r="AW530" s="12" t="s">
        <v>182</v>
      </c>
      <c r="AX530" s="12" t="s">
        <v>75</v>
      </c>
      <c r="AY530" s="258" t="s">
        <v>171</v>
      </c>
    </row>
    <row r="531" s="12" customFormat="1">
      <c r="B531" s="247"/>
      <c r="C531" s="248"/>
      <c r="D531" s="249" t="s">
        <v>180</v>
      </c>
      <c r="E531" s="250" t="s">
        <v>22</v>
      </c>
      <c r="F531" s="251" t="s">
        <v>696</v>
      </c>
      <c r="G531" s="248"/>
      <c r="H531" s="252">
        <v>8</v>
      </c>
      <c r="I531" s="253"/>
      <c r="J531" s="248"/>
      <c r="K531" s="248"/>
      <c r="L531" s="254"/>
      <c r="M531" s="255"/>
      <c r="N531" s="256"/>
      <c r="O531" s="256"/>
      <c r="P531" s="256"/>
      <c r="Q531" s="256"/>
      <c r="R531" s="256"/>
      <c r="S531" s="256"/>
      <c r="T531" s="257"/>
      <c r="AT531" s="258" t="s">
        <v>180</v>
      </c>
      <c r="AU531" s="258" t="s">
        <v>187</v>
      </c>
      <c r="AV531" s="12" t="s">
        <v>83</v>
      </c>
      <c r="AW531" s="12" t="s">
        <v>182</v>
      </c>
      <c r="AX531" s="12" t="s">
        <v>75</v>
      </c>
      <c r="AY531" s="258" t="s">
        <v>171</v>
      </c>
    </row>
    <row r="532" s="12" customFormat="1">
      <c r="B532" s="247"/>
      <c r="C532" s="248"/>
      <c r="D532" s="249" t="s">
        <v>180</v>
      </c>
      <c r="E532" s="250" t="s">
        <v>22</v>
      </c>
      <c r="F532" s="251" t="s">
        <v>697</v>
      </c>
      <c r="G532" s="248"/>
      <c r="H532" s="252">
        <v>2</v>
      </c>
      <c r="I532" s="253"/>
      <c r="J532" s="248"/>
      <c r="K532" s="248"/>
      <c r="L532" s="254"/>
      <c r="M532" s="255"/>
      <c r="N532" s="256"/>
      <c r="O532" s="256"/>
      <c r="P532" s="256"/>
      <c r="Q532" s="256"/>
      <c r="R532" s="256"/>
      <c r="S532" s="256"/>
      <c r="T532" s="257"/>
      <c r="AT532" s="258" t="s">
        <v>180</v>
      </c>
      <c r="AU532" s="258" t="s">
        <v>187</v>
      </c>
      <c r="AV532" s="12" t="s">
        <v>83</v>
      </c>
      <c r="AW532" s="12" t="s">
        <v>182</v>
      </c>
      <c r="AX532" s="12" t="s">
        <v>75</v>
      </c>
      <c r="AY532" s="258" t="s">
        <v>171</v>
      </c>
    </row>
    <row r="533" s="1" customFormat="1" ht="14.4" customHeight="1">
      <c r="B533" s="46"/>
      <c r="C533" s="271" t="s">
        <v>698</v>
      </c>
      <c r="D533" s="271" t="s">
        <v>422</v>
      </c>
      <c r="E533" s="272" t="s">
        <v>699</v>
      </c>
      <c r="F533" s="273" t="s">
        <v>700</v>
      </c>
      <c r="G533" s="274" t="s">
        <v>214</v>
      </c>
      <c r="H533" s="275">
        <v>1</v>
      </c>
      <c r="I533" s="276"/>
      <c r="J533" s="277">
        <f>ROUND(I533*H533,2)</f>
        <v>0</v>
      </c>
      <c r="K533" s="273" t="s">
        <v>177</v>
      </c>
      <c r="L533" s="278"/>
      <c r="M533" s="279" t="s">
        <v>22</v>
      </c>
      <c r="N533" s="280" t="s">
        <v>46</v>
      </c>
      <c r="O533" s="47"/>
      <c r="P533" s="244">
        <f>O533*H533</f>
        <v>0</v>
      </c>
      <c r="Q533" s="244">
        <v>0.010800000000000001</v>
      </c>
      <c r="R533" s="244">
        <f>Q533*H533</f>
        <v>0.010800000000000001</v>
      </c>
      <c r="S533" s="244">
        <v>0</v>
      </c>
      <c r="T533" s="245">
        <f>S533*H533</f>
        <v>0</v>
      </c>
      <c r="AR533" s="24" t="s">
        <v>221</v>
      </c>
      <c r="AT533" s="24" t="s">
        <v>422</v>
      </c>
      <c r="AU533" s="24" t="s">
        <v>187</v>
      </c>
      <c r="AY533" s="24" t="s">
        <v>171</v>
      </c>
      <c r="BE533" s="246">
        <f>IF(N533="základní",J533,0)</f>
        <v>0</v>
      </c>
      <c r="BF533" s="246">
        <f>IF(N533="snížená",J533,0)</f>
        <v>0</v>
      </c>
      <c r="BG533" s="246">
        <f>IF(N533="zákl. přenesená",J533,0)</f>
        <v>0</v>
      </c>
      <c r="BH533" s="246">
        <f>IF(N533="sníž. přenesená",J533,0)</f>
        <v>0</v>
      </c>
      <c r="BI533" s="246">
        <f>IF(N533="nulová",J533,0)</f>
        <v>0</v>
      </c>
      <c r="BJ533" s="24" t="s">
        <v>24</v>
      </c>
      <c r="BK533" s="246">
        <f>ROUND(I533*H533,2)</f>
        <v>0</v>
      </c>
      <c r="BL533" s="24" t="s">
        <v>178</v>
      </c>
      <c r="BM533" s="24" t="s">
        <v>701</v>
      </c>
    </row>
    <row r="534" s="13" customFormat="1">
      <c r="B534" s="261"/>
      <c r="C534" s="262"/>
      <c r="D534" s="249" t="s">
        <v>180</v>
      </c>
      <c r="E534" s="263" t="s">
        <v>22</v>
      </c>
      <c r="F534" s="264" t="s">
        <v>219</v>
      </c>
      <c r="G534" s="262"/>
      <c r="H534" s="263" t="s">
        <v>22</v>
      </c>
      <c r="I534" s="265"/>
      <c r="J534" s="262"/>
      <c r="K534" s="262"/>
      <c r="L534" s="266"/>
      <c r="M534" s="267"/>
      <c r="N534" s="268"/>
      <c r="O534" s="268"/>
      <c r="P534" s="268"/>
      <c r="Q534" s="268"/>
      <c r="R534" s="268"/>
      <c r="S534" s="268"/>
      <c r="T534" s="269"/>
      <c r="AT534" s="270" t="s">
        <v>180</v>
      </c>
      <c r="AU534" s="270" t="s">
        <v>187</v>
      </c>
      <c r="AV534" s="13" t="s">
        <v>24</v>
      </c>
      <c r="AW534" s="13" t="s">
        <v>182</v>
      </c>
      <c r="AX534" s="13" t="s">
        <v>75</v>
      </c>
      <c r="AY534" s="270" t="s">
        <v>171</v>
      </c>
    </row>
    <row r="535" s="12" customFormat="1">
      <c r="B535" s="247"/>
      <c r="C535" s="248"/>
      <c r="D535" s="249" t="s">
        <v>180</v>
      </c>
      <c r="E535" s="250" t="s">
        <v>22</v>
      </c>
      <c r="F535" s="251" t="s">
        <v>694</v>
      </c>
      <c r="G535" s="248"/>
      <c r="H535" s="252">
        <v>1</v>
      </c>
      <c r="I535" s="253"/>
      <c r="J535" s="248"/>
      <c r="K535" s="248"/>
      <c r="L535" s="254"/>
      <c r="M535" s="255"/>
      <c r="N535" s="256"/>
      <c r="O535" s="256"/>
      <c r="P535" s="256"/>
      <c r="Q535" s="256"/>
      <c r="R535" s="256"/>
      <c r="S535" s="256"/>
      <c r="T535" s="257"/>
      <c r="AT535" s="258" t="s">
        <v>180</v>
      </c>
      <c r="AU535" s="258" t="s">
        <v>187</v>
      </c>
      <c r="AV535" s="12" t="s">
        <v>83</v>
      </c>
      <c r="AW535" s="12" t="s">
        <v>182</v>
      </c>
      <c r="AX535" s="12" t="s">
        <v>75</v>
      </c>
      <c r="AY535" s="258" t="s">
        <v>171</v>
      </c>
    </row>
    <row r="536" s="1" customFormat="1" ht="14.4" customHeight="1">
      <c r="B536" s="46"/>
      <c r="C536" s="271" t="s">
        <v>702</v>
      </c>
      <c r="D536" s="271" t="s">
        <v>422</v>
      </c>
      <c r="E536" s="272" t="s">
        <v>703</v>
      </c>
      <c r="F536" s="273" t="s">
        <v>704</v>
      </c>
      <c r="G536" s="274" t="s">
        <v>214</v>
      </c>
      <c r="H536" s="275">
        <v>7</v>
      </c>
      <c r="I536" s="276"/>
      <c r="J536" s="277">
        <f>ROUND(I536*H536,2)</f>
        <v>0</v>
      </c>
      <c r="K536" s="273" t="s">
        <v>177</v>
      </c>
      <c r="L536" s="278"/>
      <c r="M536" s="279" t="s">
        <v>22</v>
      </c>
      <c r="N536" s="280" t="s">
        <v>46</v>
      </c>
      <c r="O536" s="47"/>
      <c r="P536" s="244">
        <f>O536*H536</f>
        <v>0</v>
      </c>
      <c r="Q536" s="244">
        <v>0.010999999999999999</v>
      </c>
      <c r="R536" s="244">
        <f>Q536*H536</f>
        <v>0.076999999999999999</v>
      </c>
      <c r="S536" s="244">
        <v>0</v>
      </c>
      <c r="T536" s="245">
        <f>S536*H536</f>
        <v>0</v>
      </c>
      <c r="AR536" s="24" t="s">
        <v>221</v>
      </c>
      <c r="AT536" s="24" t="s">
        <v>422</v>
      </c>
      <c r="AU536" s="24" t="s">
        <v>187</v>
      </c>
      <c r="AY536" s="24" t="s">
        <v>171</v>
      </c>
      <c r="BE536" s="246">
        <f>IF(N536="základní",J536,0)</f>
        <v>0</v>
      </c>
      <c r="BF536" s="246">
        <f>IF(N536="snížená",J536,0)</f>
        <v>0</v>
      </c>
      <c r="BG536" s="246">
        <f>IF(N536="zákl. přenesená",J536,0)</f>
        <v>0</v>
      </c>
      <c r="BH536" s="246">
        <f>IF(N536="sníž. přenesená",J536,0)</f>
        <v>0</v>
      </c>
      <c r="BI536" s="246">
        <f>IF(N536="nulová",J536,0)</f>
        <v>0</v>
      </c>
      <c r="BJ536" s="24" t="s">
        <v>24</v>
      </c>
      <c r="BK536" s="246">
        <f>ROUND(I536*H536,2)</f>
        <v>0</v>
      </c>
      <c r="BL536" s="24" t="s">
        <v>178</v>
      </c>
      <c r="BM536" s="24" t="s">
        <v>705</v>
      </c>
    </row>
    <row r="537" s="13" customFormat="1">
      <c r="B537" s="261"/>
      <c r="C537" s="262"/>
      <c r="D537" s="249" t="s">
        <v>180</v>
      </c>
      <c r="E537" s="263" t="s">
        <v>22</v>
      </c>
      <c r="F537" s="264" t="s">
        <v>219</v>
      </c>
      <c r="G537" s="262"/>
      <c r="H537" s="263" t="s">
        <v>22</v>
      </c>
      <c r="I537" s="265"/>
      <c r="J537" s="262"/>
      <c r="K537" s="262"/>
      <c r="L537" s="266"/>
      <c r="M537" s="267"/>
      <c r="N537" s="268"/>
      <c r="O537" s="268"/>
      <c r="P537" s="268"/>
      <c r="Q537" s="268"/>
      <c r="R537" s="268"/>
      <c r="S537" s="268"/>
      <c r="T537" s="269"/>
      <c r="AT537" s="270" t="s">
        <v>180</v>
      </c>
      <c r="AU537" s="270" t="s">
        <v>187</v>
      </c>
      <c r="AV537" s="13" t="s">
        <v>24</v>
      </c>
      <c r="AW537" s="13" t="s">
        <v>182</v>
      </c>
      <c r="AX537" s="13" t="s">
        <v>75</v>
      </c>
      <c r="AY537" s="270" t="s">
        <v>171</v>
      </c>
    </row>
    <row r="538" s="12" customFormat="1">
      <c r="B538" s="247"/>
      <c r="C538" s="248"/>
      <c r="D538" s="249" t="s">
        <v>180</v>
      </c>
      <c r="E538" s="250" t="s">
        <v>22</v>
      </c>
      <c r="F538" s="251" t="s">
        <v>695</v>
      </c>
      <c r="G538" s="248"/>
      <c r="H538" s="252">
        <v>7</v>
      </c>
      <c r="I538" s="253"/>
      <c r="J538" s="248"/>
      <c r="K538" s="248"/>
      <c r="L538" s="254"/>
      <c r="M538" s="255"/>
      <c r="N538" s="256"/>
      <c r="O538" s="256"/>
      <c r="P538" s="256"/>
      <c r="Q538" s="256"/>
      <c r="R538" s="256"/>
      <c r="S538" s="256"/>
      <c r="T538" s="257"/>
      <c r="AT538" s="258" t="s">
        <v>180</v>
      </c>
      <c r="AU538" s="258" t="s">
        <v>187</v>
      </c>
      <c r="AV538" s="12" t="s">
        <v>83</v>
      </c>
      <c r="AW538" s="12" t="s">
        <v>182</v>
      </c>
      <c r="AX538" s="12" t="s">
        <v>75</v>
      </c>
      <c r="AY538" s="258" t="s">
        <v>171</v>
      </c>
    </row>
    <row r="539" s="1" customFormat="1" ht="14.4" customHeight="1">
      <c r="B539" s="46"/>
      <c r="C539" s="271" t="s">
        <v>706</v>
      </c>
      <c r="D539" s="271" t="s">
        <v>422</v>
      </c>
      <c r="E539" s="272" t="s">
        <v>707</v>
      </c>
      <c r="F539" s="273" t="s">
        <v>708</v>
      </c>
      <c r="G539" s="274" t="s">
        <v>214</v>
      </c>
      <c r="H539" s="275">
        <v>9</v>
      </c>
      <c r="I539" s="276"/>
      <c r="J539" s="277">
        <f>ROUND(I539*H539,2)</f>
        <v>0</v>
      </c>
      <c r="K539" s="273" t="s">
        <v>177</v>
      </c>
      <c r="L539" s="278"/>
      <c r="M539" s="279" t="s">
        <v>22</v>
      </c>
      <c r="N539" s="280" t="s">
        <v>46</v>
      </c>
      <c r="O539" s="47"/>
      <c r="P539" s="244">
        <f>O539*H539</f>
        <v>0</v>
      </c>
      <c r="Q539" s="244">
        <v>0.0112</v>
      </c>
      <c r="R539" s="244">
        <f>Q539*H539</f>
        <v>0.1008</v>
      </c>
      <c r="S539" s="244">
        <v>0</v>
      </c>
      <c r="T539" s="245">
        <f>S539*H539</f>
        <v>0</v>
      </c>
      <c r="AR539" s="24" t="s">
        <v>221</v>
      </c>
      <c r="AT539" s="24" t="s">
        <v>422</v>
      </c>
      <c r="AU539" s="24" t="s">
        <v>187</v>
      </c>
      <c r="AY539" s="24" t="s">
        <v>171</v>
      </c>
      <c r="BE539" s="246">
        <f>IF(N539="základní",J539,0)</f>
        <v>0</v>
      </c>
      <c r="BF539" s="246">
        <f>IF(N539="snížená",J539,0)</f>
        <v>0</v>
      </c>
      <c r="BG539" s="246">
        <f>IF(N539="zákl. přenesená",J539,0)</f>
        <v>0</v>
      </c>
      <c r="BH539" s="246">
        <f>IF(N539="sníž. přenesená",J539,0)</f>
        <v>0</v>
      </c>
      <c r="BI539" s="246">
        <f>IF(N539="nulová",J539,0)</f>
        <v>0</v>
      </c>
      <c r="BJ539" s="24" t="s">
        <v>24</v>
      </c>
      <c r="BK539" s="246">
        <f>ROUND(I539*H539,2)</f>
        <v>0</v>
      </c>
      <c r="BL539" s="24" t="s">
        <v>178</v>
      </c>
      <c r="BM539" s="24" t="s">
        <v>709</v>
      </c>
    </row>
    <row r="540" s="13" customFormat="1">
      <c r="B540" s="261"/>
      <c r="C540" s="262"/>
      <c r="D540" s="249" t="s">
        <v>180</v>
      </c>
      <c r="E540" s="263" t="s">
        <v>22</v>
      </c>
      <c r="F540" s="264" t="s">
        <v>217</v>
      </c>
      <c r="G540" s="262"/>
      <c r="H540" s="263" t="s">
        <v>22</v>
      </c>
      <c r="I540" s="265"/>
      <c r="J540" s="262"/>
      <c r="K540" s="262"/>
      <c r="L540" s="266"/>
      <c r="M540" s="267"/>
      <c r="N540" s="268"/>
      <c r="O540" s="268"/>
      <c r="P540" s="268"/>
      <c r="Q540" s="268"/>
      <c r="R540" s="268"/>
      <c r="S540" s="268"/>
      <c r="T540" s="269"/>
      <c r="AT540" s="270" t="s">
        <v>180</v>
      </c>
      <c r="AU540" s="270" t="s">
        <v>187</v>
      </c>
      <c r="AV540" s="13" t="s">
        <v>24</v>
      </c>
      <c r="AW540" s="13" t="s">
        <v>182</v>
      </c>
      <c r="AX540" s="13" t="s">
        <v>75</v>
      </c>
      <c r="AY540" s="270" t="s">
        <v>171</v>
      </c>
    </row>
    <row r="541" s="12" customFormat="1">
      <c r="B541" s="247"/>
      <c r="C541" s="248"/>
      <c r="D541" s="249" t="s">
        <v>180</v>
      </c>
      <c r="E541" s="250" t="s">
        <v>22</v>
      </c>
      <c r="F541" s="251" t="s">
        <v>693</v>
      </c>
      <c r="G541" s="248"/>
      <c r="H541" s="252">
        <v>1</v>
      </c>
      <c r="I541" s="253"/>
      <c r="J541" s="248"/>
      <c r="K541" s="248"/>
      <c r="L541" s="254"/>
      <c r="M541" s="255"/>
      <c r="N541" s="256"/>
      <c r="O541" s="256"/>
      <c r="P541" s="256"/>
      <c r="Q541" s="256"/>
      <c r="R541" s="256"/>
      <c r="S541" s="256"/>
      <c r="T541" s="257"/>
      <c r="AT541" s="258" t="s">
        <v>180</v>
      </c>
      <c r="AU541" s="258" t="s">
        <v>187</v>
      </c>
      <c r="AV541" s="12" t="s">
        <v>83</v>
      </c>
      <c r="AW541" s="12" t="s">
        <v>182</v>
      </c>
      <c r="AX541" s="12" t="s">
        <v>75</v>
      </c>
      <c r="AY541" s="258" t="s">
        <v>171</v>
      </c>
    </row>
    <row r="542" s="13" customFormat="1">
      <c r="B542" s="261"/>
      <c r="C542" s="262"/>
      <c r="D542" s="249" t="s">
        <v>180</v>
      </c>
      <c r="E542" s="263" t="s">
        <v>22</v>
      </c>
      <c r="F542" s="264" t="s">
        <v>219</v>
      </c>
      <c r="G542" s="262"/>
      <c r="H542" s="263" t="s">
        <v>22</v>
      </c>
      <c r="I542" s="265"/>
      <c r="J542" s="262"/>
      <c r="K542" s="262"/>
      <c r="L542" s="266"/>
      <c r="M542" s="267"/>
      <c r="N542" s="268"/>
      <c r="O542" s="268"/>
      <c r="P542" s="268"/>
      <c r="Q542" s="268"/>
      <c r="R542" s="268"/>
      <c r="S542" s="268"/>
      <c r="T542" s="269"/>
      <c r="AT542" s="270" t="s">
        <v>180</v>
      </c>
      <c r="AU542" s="270" t="s">
        <v>187</v>
      </c>
      <c r="AV542" s="13" t="s">
        <v>24</v>
      </c>
      <c r="AW542" s="13" t="s">
        <v>182</v>
      </c>
      <c r="AX542" s="13" t="s">
        <v>75</v>
      </c>
      <c r="AY542" s="270" t="s">
        <v>171</v>
      </c>
    </row>
    <row r="543" s="12" customFormat="1">
      <c r="B543" s="247"/>
      <c r="C543" s="248"/>
      <c r="D543" s="249" t="s">
        <v>180</v>
      </c>
      <c r="E543" s="250" t="s">
        <v>22</v>
      </c>
      <c r="F543" s="251" t="s">
        <v>696</v>
      </c>
      <c r="G543" s="248"/>
      <c r="H543" s="252">
        <v>8</v>
      </c>
      <c r="I543" s="253"/>
      <c r="J543" s="248"/>
      <c r="K543" s="248"/>
      <c r="L543" s="254"/>
      <c r="M543" s="255"/>
      <c r="N543" s="256"/>
      <c r="O543" s="256"/>
      <c r="P543" s="256"/>
      <c r="Q543" s="256"/>
      <c r="R543" s="256"/>
      <c r="S543" s="256"/>
      <c r="T543" s="257"/>
      <c r="AT543" s="258" t="s">
        <v>180</v>
      </c>
      <c r="AU543" s="258" t="s">
        <v>187</v>
      </c>
      <c r="AV543" s="12" t="s">
        <v>83</v>
      </c>
      <c r="AW543" s="12" t="s">
        <v>182</v>
      </c>
      <c r="AX543" s="12" t="s">
        <v>75</v>
      </c>
      <c r="AY543" s="258" t="s">
        <v>171</v>
      </c>
    </row>
    <row r="544" s="1" customFormat="1" ht="14.4" customHeight="1">
      <c r="B544" s="46"/>
      <c r="C544" s="271" t="s">
        <v>710</v>
      </c>
      <c r="D544" s="271" t="s">
        <v>422</v>
      </c>
      <c r="E544" s="272" t="s">
        <v>711</v>
      </c>
      <c r="F544" s="273" t="s">
        <v>712</v>
      </c>
      <c r="G544" s="274" t="s">
        <v>214</v>
      </c>
      <c r="H544" s="275">
        <v>2</v>
      </c>
      <c r="I544" s="276"/>
      <c r="J544" s="277">
        <f>ROUND(I544*H544,2)</f>
        <v>0</v>
      </c>
      <c r="K544" s="273" t="s">
        <v>177</v>
      </c>
      <c r="L544" s="278"/>
      <c r="M544" s="279" t="s">
        <v>22</v>
      </c>
      <c r="N544" s="280" t="s">
        <v>46</v>
      </c>
      <c r="O544" s="47"/>
      <c r="P544" s="244">
        <f>O544*H544</f>
        <v>0</v>
      </c>
      <c r="Q544" s="244">
        <v>0.0127</v>
      </c>
      <c r="R544" s="244">
        <f>Q544*H544</f>
        <v>0.025399999999999999</v>
      </c>
      <c r="S544" s="244">
        <v>0</v>
      </c>
      <c r="T544" s="245">
        <f>S544*H544</f>
        <v>0</v>
      </c>
      <c r="AR544" s="24" t="s">
        <v>221</v>
      </c>
      <c r="AT544" s="24" t="s">
        <v>422</v>
      </c>
      <c r="AU544" s="24" t="s">
        <v>187</v>
      </c>
      <c r="AY544" s="24" t="s">
        <v>171</v>
      </c>
      <c r="BE544" s="246">
        <f>IF(N544="základní",J544,0)</f>
        <v>0</v>
      </c>
      <c r="BF544" s="246">
        <f>IF(N544="snížená",J544,0)</f>
        <v>0</v>
      </c>
      <c r="BG544" s="246">
        <f>IF(N544="zákl. přenesená",J544,0)</f>
        <v>0</v>
      </c>
      <c r="BH544" s="246">
        <f>IF(N544="sníž. přenesená",J544,0)</f>
        <v>0</v>
      </c>
      <c r="BI544" s="246">
        <f>IF(N544="nulová",J544,0)</f>
        <v>0</v>
      </c>
      <c r="BJ544" s="24" t="s">
        <v>24</v>
      </c>
      <c r="BK544" s="246">
        <f>ROUND(I544*H544,2)</f>
        <v>0</v>
      </c>
      <c r="BL544" s="24" t="s">
        <v>178</v>
      </c>
      <c r="BM544" s="24" t="s">
        <v>713</v>
      </c>
    </row>
    <row r="545" s="13" customFormat="1">
      <c r="B545" s="261"/>
      <c r="C545" s="262"/>
      <c r="D545" s="249" t="s">
        <v>180</v>
      </c>
      <c r="E545" s="263" t="s">
        <v>22</v>
      </c>
      <c r="F545" s="264" t="s">
        <v>219</v>
      </c>
      <c r="G545" s="262"/>
      <c r="H545" s="263" t="s">
        <v>22</v>
      </c>
      <c r="I545" s="265"/>
      <c r="J545" s="262"/>
      <c r="K545" s="262"/>
      <c r="L545" s="266"/>
      <c r="M545" s="267"/>
      <c r="N545" s="268"/>
      <c r="O545" s="268"/>
      <c r="P545" s="268"/>
      <c r="Q545" s="268"/>
      <c r="R545" s="268"/>
      <c r="S545" s="268"/>
      <c r="T545" s="269"/>
      <c r="AT545" s="270" t="s">
        <v>180</v>
      </c>
      <c r="AU545" s="270" t="s">
        <v>187</v>
      </c>
      <c r="AV545" s="13" t="s">
        <v>24</v>
      </c>
      <c r="AW545" s="13" t="s">
        <v>182</v>
      </c>
      <c r="AX545" s="13" t="s">
        <v>75</v>
      </c>
      <c r="AY545" s="270" t="s">
        <v>171</v>
      </c>
    </row>
    <row r="546" s="12" customFormat="1">
      <c r="B546" s="247"/>
      <c r="C546" s="248"/>
      <c r="D546" s="249" t="s">
        <v>180</v>
      </c>
      <c r="E546" s="250" t="s">
        <v>22</v>
      </c>
      <c r="F546" s="251" t="s">
        <v>697</v>
      </c>
      <c r="G546" s="248"/>
      <c r="H546" s="252">
        <v>2</v>
      </c>
      <c r="I546" s="253"/>
      <c r="J546" s="248"/>
      <c r="K546" s="248"/>
      <c r="L546" s="254"/>
      <c r="M546" s="255"/>
      <c r="N546" s="256"/>
      <c r="O546" s="256"/>
      <c r="P546" s="256"/>
      <c r="Q546" s="256"/>
      <c r="R546" s="256"/>
      <c r="S546" s="256"/>
      <c r="T546" s="257"/>
      <c r="AT546" s="258" t="s">
        <v>180</v>
      </c>
      <c r="AU546" s="258" t="s">
        <v>187</v>
      </c>
      <c r="AV546" s="12" t="s">
        <v>83</v>
      </c>
      <c r="AW546" s="12" t="s">
        <v>182</v>
      </c>
      <c r="AX546" s="12" t="s">
        <v>75</v>
      </c>
      <c r="AY546" s="258" t="s">
        <v>171</v>
      </c>
    </row>
    <row r="547" s="1" customFormat="1" ht="34.2" customHeight="1">
      <c r="B547" s="46"/>
      <c r="C547" s="235" t="s">
        <v>714</v>
      </c>
      <c r="D547" s="235" t="s">
        <v>173</v>
      </c>
      <c r="E547" s="236" t="s">
        <v>715</v>
      </c>
      <c r="F547" s="237" t="s">
        <v>716</v>
      </c>
      <c r="G547" s="238" t="s">
        <v>214</v>
      </c>
      <c r="H547" s="239">
        <v>4</v>
      </c>
      <c r="I547" s="240"/>
      <c r="J547" s="241">
        <f>ROUND(I547*H547,2)</f>
        <v>0</v>
      </c>
      <c r="K547" s="237" t="s">
        <v>177</v>
      </c>
      <c r="L547" s="72"/>
      <c r="M547" s="242" t="s">
        <v>22</v>
      </c>
      <c r="N547" s="243" t="s">
        <v>46</v>
      </c>
      <c r="O547" s="47"/>
      <c r="P547" s="244">
        <f>O547*H547</f>
        <v>0</v>
      </c>
      <c r="Q547" s="244">
        <v>0.44169999999999998</v>
      </c>
      <c r="R547" s="244">
        <f>Q547*H547</f>
        <v>1.7667999999999999</v>
      </c>
      <c r="S547" s="244">
        <v>0</v>
      </c>
      <c r="T547" s="245">
        <f>S547*H547</f>
        <v>0</v>
      </c>
      <c r="AR547" s="24" t="s">
        <v>178</v>
      </c>
      <c r="AT547" s="24" t="s">
        <v>173</v>
      </c>
      <c r="AU547" s="24" t="s">
        <v>187</v>
      </c>
      <c r="AY547" s="24" t="s">
        <v>171</v>
      </c>
      <c r="BE547" s="246">
        <f>IF(N547="základní",J547,0)</f>
        <v>0</v>
      </c>
      <c r="BF547" s="246">
        <f>IF(N547="snížená",J547,0)</f>
        <v>0</v>
      </c>
      <c r="BG547" s="246">
        <f>IF(N547="zákl. přenesená",J547,0)</f>
        <v>0</v>
      </c>
      <c r="BH547" s="246">
        <f>IF(N547="sníž. přenesená",J547,0)</f>
        <v>0</v>
      </c>
      <c r="BI547" s="246">
        <f>IF(N547="nulová",J547,0)</f>
        <v>0</v>
      </c>
      <c r="BJ547" s="24" t="s">
        <v>24</v>
      </c>
      <c r="BK547" s="246">
        <f>ROUND(I547*H547,2)</f>
        <v>0</v>
      </c>
      <c r="BL547" s="24" t="s">
        <v>178</v>
      </c>
      <c r="BM547" s="24" t="s">
        <v>717</v>
      </c>
    </row>
    <row r="548" s="13" customFormat="1">
      <c r="B548" s="261"/>
      <c r="C548" s="262"/>
      <c r="D548" s="249" t="s">
        <v>180</v>
      </c>
      <c r="E548" s="263" t="s">
        <v>22</v>
      </c>
      <c r="F548" s="264" t="s">
        <v>217</v>
      </c>
      <c r="G548" s="262"/>
      <c r="H548" s="263" t="s">
        <v>22</v>
      </c>
      <c r="I548" s="265"/>
      <c r="J548" s="262"/>
      <c r="K548" s="262"/>
      <c r="L548" s="266"/>
      <c r="M548" s="267"/>
      <c r="N548" s="268"/>
      <c r="O548" s="268"/>
      <c r="P548" s="268"/>
      <c r="Q548" s="268"/>
      <c r="R548" s="268"/>
      <c r="S548" s="268"/>
      <c r="T548" s="269"/>
      <c r="AT548" s="270" t="s">
        <v>180</v>
      </c>
      <c r="AU548" s="270" t="s">
        <v>187</v>
      </c>
      <c r="AV548" s="13" t="s">
        <v>24</v>
      </c>
      <c r="AW548" s="13" t="s">
        <v>182</v>
      </c>
      <c r="AX548" s="13" t="s">
        <v>75</v>
      </c>
      <c r="AY548" s="270" t="s">
        <v>171</v>
      </c>
    </row>
    <row r="549" s="12" customFormat="1">
      <c r="B549" s="247"/>
      <c r="C549" s="248"/>
      <c r="D549" s="249" t="s">
        <v>180</v>
      </c>
      <c r="E549" s="250" t="s">
        <v>22</v>
      </c>
      <c r="F549" s="251" t="s">
        <v>718</v>
      </c>
      <c r="G549" s="248"/>
      <c r="H549" s="252">
        <v>1</v>
      </c>
      <c r="I549" s="253"/>
      <c r="J549" s="248"/>
      <c r="K549" s="248"/>
      <c r="L549" s="254"/>
      <c r="M549" s="255"/>
      <c r="N549" s="256"/>
      <c r="O549" s="256"/>
      <c r="P549" s="256"/>
      <c r="Q549" s="256"/>
      <c r="R549" s="256"/>
      <c r="S549" s="256"/>
      <c r="T549" s="257"/>
      <c r="AT549" s="258" t="s">
        <v>180</v>
      </c>
      <c r="AU549" s="258" t="s">
        <v>187</v>
      </c>
      <c r="AV549" s="12" t="s">
        <v>83</v>
      </c>
      <c r="AW549" s="12" t="s">
        <v>182</v>
      </c>
      <c r="AX549" s="12" t="s">
        <v>75</v>
      </c>
      <c r="AY549" s="258" t="s">
        <v>171</v>
      </c>
    </row>
    <row r="550" s="13" customFormat="1">
      <c r="B550" s="261"/>
      <c r="C550" s="262"/>
      <c r="D550" s="249" t="s">
        <v>180</v>
      </c>
      <c r="E550" s="263" t="s">
        <v>22</v>
      </c>
      <c r="F550" s="264" t="s">
        <v>219</v>
      </c>
      <c r="G550" s="262"/>
      <c r="H550" s="263" t="s">
        <v>22</v>
      </c>
      <c r="I550" s="265"/>
      <c r="J550" s="262"/>
      <c r="K550" s="262"/>
      <c r="L550" s="266"/>
      <c r="M550" s="267"/>
      <c r="N550" s="268"/>
      <c r="O550" s="268"/>
      <c r="P550" s="268"/>
      <c r="Q550" s="268"/>
      <c r="R550" s="268"/>
      <c r="S550" s="268"/>
      <c r="T550" s="269"/>
      <c r="AT550" s="270" t="s">
        <v>180</v>
      </c>
      <c r="AU550" s="270" t="s">
        <v>187</v>
      </c>
      <c r="AV550" s="13" t="s">
        <v>24</v>
      </c>
      <c r="AW550" s="13" t="s">
        <v>182</v>
      </c>
      <c r="AX550" s="13" t="s">
        <v>75</v>
      </c>
      <c r="AY550" s="270" t="s">
        <v>171</v>
      </c>
    </row>
    <row r="551" s="12" customFormat="1">
      <c r="B551" s="247"/>
      <c r="C551" s="248"/>
      <c r="D551" s="249" t="s">
        <v>180</v>
      </c>
      <c r="E551" s="250" t="s">
        <v>22</v>
      </c>
      <c r="F551" s="251" t="s">
        <v>719</v>
      </c>
      <c r="G551" s="248"/>
      <c r="H551" s="252">
        <v>1</v>
      </c>
      <c r="I551" s="253"/>
      <c r="J551" s="248"/>
      <c r="K551" s="248"/>
      <c r="L551" s="254"/>
      <c r="M551" s="255"/>
      <c r="N551" s="256"/>
      <c r="O551" s="256"/>
      <c r="P551" s="256"/>
      <c r="Q551" s="256"/>
      <c r="R551" s="256"/>
      <c r="S551" s="256"/>
      <c r="T551" s="257"/>
      <c r="AT551" s="258" t="s">
        <v>180</v>
      </c>
      <c r="AU551" s="258" t="s">
        <v>187</v>
      </c>
      <c r="AV551" s="12" t="s">
        <v>83</v>
      </c>
      <c r="AW551" s="12" t="s">
        <v>182</v>
      </c>
      <c r="AX551" s="12" t="s">
        <v>75</v>
      </c>
      <c r="AY551" s="258" t="s">
        <v>171</v>
      </c>
    </row>
    <row r="552" s="12" customFormat="1">
      <c r="B552" s="247"/>
      <c r="C552" s="248"/>
      <c r="D552" s="249" t="s">
        <v>180</v>
      </c>
      <c r="E552" s="250" t="s">
        <v>22</v>
      </c>
      <c r="F552" s="251" t="s">
        <v>720</v>
      </c>
      <c r="G552" s="248"/>
      <c r="H552" s="252">
        <v>1</v>
      </c>
      <c r="I552" s="253"/>
      <c r="J552" s="248"/>
      <c r="K552" s="248"/>
      <c r="L552" s="254"/>
      <c r="M552" s="255"/>
      <c r="N552" s="256"/>
      <c r="O552" s="256"/>
      <c r="P552" s="256"/>
      <c r="Q552" s="256"/>
      <c r="R552" s="256"/>
      <c r="S552" s="256"/>
      <c r="T552" s="257"/>
      <c r="AT552" s="258" t="s">
        <v>180</v>
      </c>
      <c r="AU552" s="258" t="s">
        <v>187</v>
      </c>
      <c r="AV552" s="12" t="s">
        <v>83</v>
      </c>
      <c r="AW552" s="12" t="s">
        <v>182</v>
      </c>
      <c r="AX552" s="12" t="s">
        <v>75</v>
      </c>
      <c r="AY552" s="258" t="s">
        <v>171</v>
      </c>
    </row>
    <row r="553" s="12" customFormat="1">
      <c r="B553" s="247"/>
      <c r="C553" s="248"/>
      <c r="D553" s="249" t="s">
        <v>180</v>
      </c>
      <c r="E553" s="250" t="s">
        <v>22</v>
      </c>
      <c r="F553" s="251" t="s">
        <v>721</v>
      </c>
      <c r="G553" s="248"/>
      <c r="H553" s="252">
        <v>1</v>
      </c>
      <c r="I553" s="253"/>
      <c r="J553" s="248"/>
      <c r="K553" s="248"/>
      <c r="L553" s="254"/>
      <c r="M553" s="255"/>
      <c r="N553" s="256"/>
      <c r="O553" s="256"/>
      <c r="P553" s="256"/>
      <c r="Q553" s="256"/>
      <c r="R553" s="256"/>
      <c r="S553" s="256"/>
      <c r="T553" s="257"/>
      <c r="AT553" s="258" t="s">
        <v>180</v>
      </c>
      <c r="AU553" s="258" t="s">
        <v>187</v>
      </c>
      <c r="AV553" s="12" t="s">
        <v>83</v>
      </c>
      <c r="AW553" s="12" t="s">
        <v>182</v>
      </c>
      <c r="AX553" s="12" t="s">
        <v>75</v>
      </c>
      <c r="AY553" s="258" t="s">
        <v>171</v>
      </c>
    </row>
    <row r="554" s="1" customFormat="1" ht="22.8" customHeight="1">
      <c r="B554" s="46"/>
      <c r="C554" s="271" t="s">
        <v>722</v>
      </c>
      <c r="D554" s="271" t="s">
        <v>422</v>
      </c>
      <c r="E554" s="272" t="s">
        <v>723</v>
      </c>
      <c r="F554" s="273" t="s">
        <v>724</v>
      </c>
      <c r="G554" s="274" t="s">
        <v>214</v>
      </c>
      <c r="H554" s="275">
        <v>1</v>
      </c>
      <c r="I554" s="276"/>
      <c r="J554" s="277">
        <f>ROUND(I554*H554,2)</f>
        <v>0</v>
      </c>
      <c r="K554" s="273" t="s">
        <v>177</v>
      </c>
      <c r="L554" s="278"/>
      <c r="M554" s="279" t="s">
        <v>22</v>
      </c>
      <c r="N554" s="280" t="s">
        <v>46</v>
      </c>
      <c r="O554" s="47"/>
      <c r="P554" s="244">
        <f>O554*H554</f>
        <v>0</v>
      </c>
      <c r="Q554" s="244">
        <v>0.018020000000000001</v>
      </c>
      <c r="R554" s="244">
        <f>Q554*H554</f>
        <v>0.018020000000000001</v>
      </c>
      <c r="S554" s="244">
        <v>0</v>
      </c>
      <c r="T554" s="245">
        <f>S554*H554</f>
        <v>0</v>
      </c>
      <c r="AR554" s="24" t="s">
        <v>221</v>
      </c>
      <c r="AT554" s="24" t="s">
        <v>422</v>
      </c>
      <c r="AU554" s="24" t="s">
        <v>187</v>
      </c>
      <c r="AY554" s="24" t="s">
        <v>171</v>
      </c>
      <c r="BE554" s="246">
        <f>IF(N554="základní",J554,0)</f>
        <v>0</v>
      </c>
      <c r="BF554" s="246">
        <f>IF(N554="snížená",J554,0)</f>
        <v>0</v>
      </c>
      <c r="BG554" s="246">
        <f>IF(N554="zákl. přenesená",J554,0)</f>
        <v>0</v>
      </c>
      <c r="BH554" s="246">
        <f>IF(N554="sníž. přenesená",J554,0)</f>
        <v>0</v>
      </c>
      <c r="BI554" s="246">
        <f>IF(N554="nulová",J554,0)</f>
        <v>0</v>
      </c>
      <c r="BJ554" s="24" t="s">
        <v>24</v>
      </c>
      <c r="BK554" s="246">
        <f>ROUND(I554*H554,2)</f>
        <v>0</v>
      </c>
      <c r="BL554" s="24" t="s">
        <v>178</v>
      </c>
      <c r="BM554" s="24" t="s">
        <v>725</v>
      </c>
    </row>
    <row r="555" s="13" customFormat="1">
      <c r="B555" s="261"/>
      <c r="C555" s="262"/>
      <c r="D555" s="249" t="s">
        <v>180</v>
      </c>
      <c r="E555" s="263" t="s">
        <v>22</v>
      </c>
      <c r="F555" s="264" t="s">
        <v>217</v>
      </c>
      <c r="G555" s="262"/>
      <c r="H555" s="263" t="s">
        <v>22</v>
      </c>
      <c r="I555" s="265"/>
      <c r="J555" s="262"/>
      <c r="K555" s="262"/>
      <c r="L555" s="266"/>
      <c r="M555" s="267"/>
      <c r="N555" s="268"/>
      <c r="O555" s="268"/>
      <c r="P555" s="268"/>
      <c r="Q555" s="268"/>
      <c r="R555" s="268"/>
      <c r="S555" s="268"/>
      <c r="T555" s="269"/>
      <c r="AT555" s="270" t="s">
        <v>180</v>
      </c>
      <c r="AU555" s="270" t="s">
        <v>187</v>
      </c>
      <c r="AV555" s="13" t="s">
        <v>24</v>
      </c>
      <c r="AW555" s="13" t="s">
        <v>182</v>
      </c>
      <c r="AX555" s="13" t="s">
        <v>75</v>
      </c>
      <c r="AY555" s="270" t="s">
        <v>171</v>
      </c>
    </row>
    <row r="556" s="12" customFormat="1">
      <c r="B556" s="247"/>
      <c r="C556" s="248"/>
      <c r="D556" s="249" t="s">
        <v>180</v>
      </c>
      <c r="E556" s="250" t="s">
        <v>22</v>
      </c>
      <c r="F556" s="251" t="s">
        <v>718</v>
      </c>
      <c r="G556" s="248"/>
      <c r="H556" s="252">
        <v>1</v>
      </c>
      <c r="I556" s="253"/>
      <c r="J556" s="248"/>
      <c r="K556" s="248"/>
      <c r="L556" s="254"/>
      <c r="M556" s="255"/>
      <c r="N556" s="256"/>
      <c r="O556" s="256"/>
      <c r="P556" s="256"/>
      <c r="Q556" s="256"/>
      <c r="R556" s="256"/>
      <c r="S556" s="256"/>
      <c r="T556" s="257"/>
      <c r="AT556" s="258" t="s">
        <v>180</v>
      </c>
      <c r="AU556" s="258" t="s">
        <v>187</v>
      </c>
      <c r="AV556" s="12" t="s">
        <v>83</v>
      </c>
      <c r="AW556" s="12" t="s">
        <v>182</v>
      </c>
      <c r="AX556" s="12" t="s">
        <v>75</v>
      </c>
      <c r="AY556" s="258" t="s">
        <v>171</v>
      </c>
    </row>
    <row r="557" s="1" customFormat="1" ht="22.8" customHeight="1">
      <c r="B557" s="46"/>
      <c r="C557" s="271" t="s">
        <v>726</v>
      </c>
      <c r="D557" s="271" t="s">
        <v>422</v>
      </c>
      <c r="E557" s="272" t="s">
        <v>727</v>
      </c>
      <c r="F557" s="273" t="s">
        <v>728</v>
      </c>
      <c r="G557" s="274" t="s">
        <v>214</v>
      </c>
      <c r="H557" s="275">
        <v>1</v>
      </c>
      <c r="I557" s="276"/>
      <c r="J557" s="277">
        <f>ROUND(I557*H557,2)</f>
        <v>0</v>
      </c>
      <c r="K557" s="273" t="s">
        <v>177</v>
      </c>
      <c r="L557" s="278"/>
      <c r="M557" s="279" t="s">
        <v>22</v>
      </c>
      <c r="N557" s="280" t="s">
        <v>46</v>
      </c>
      <c r="O557" s="47"/>
      <c r="P557" s="244">
        <f>O557*H557</f>
        <v>0</v>
      </c>
      <c r="Q557" s="244">
        <v>0.01847</v>
      </c>
      <c r="R557" s="244">
        <f>Q557*H557</f>
        <v>0.01847</v>
      </c>
      <c r="S557" s="244">
        <v>0</v>
      </c>
      <c r="T557" s="245">
        <f>S557*H557</f>
        <v>0</v>
      </c>
      <c r="AR557" s="24" t="s">
        <v>221</v>
      </c>
      <c r="AT557" s="24" t="s">
        <v>422</v>
      </c>
      <c r="AU557" s="24" t="s">
        <v>187</v>
      </c>
      <c r="AY557" s="24" t="s">
        <v>171</v>
      </c>
      <c r="BE557" s="246">
        <f>IF(N557="základní",J557,0)</f>
        <v>0</v>
      </c>
      <c r="BF557" s="246">
        <f>IF(N557="snížená",J557,0)</f>
        <v>0</v>
      </c>
      <c r="BG557" s="246">
        <f>IF(N557="zákl. přenesená",J557,0)</f>
        <v>0</v>
      </c>
      <c r="BH557" s="246">
        <f>IF(N557="sníž. přenesená",J557,0)</f>
        <v>0</v>
      </c>
      <c r="BI557" s="246">
        <f>IF(N557="nulová",J557,0)</f>
        <v>0</v>
      </c>
      <c r="BJ557" s="24" t="s">
        <v>24</v>
      </c>
      <c r="BK557" s="246">
        <f>ROUND(I557*H557,2)</f>
        <v>0</v>
      </c>
      <c r="BL557" s="24" t="s">
        <v>178</v>
      </c>
      <c r="BM557" s="24" t="s">
        <v>729</v>
      </c>
    </row>
    <row r="558" s="13" customFormat="1">
      <c r="B558" s="261"/>
      <c r="C558" s="262"/>
      <c r="D558" s="249" t="s">
        <v>180</v>
      </c>
      <c r="E558" s="263" t="s">
        <v>22</v>
      </c>
      <c r="F558" s="264" t="s">
        <v>219</v>
      </c>
      <c r="G558" s="262"/>
      <c r="H558" s="263" t="s">
        <v>22</v>
      </c>
      <c r="I558" s="265"/>
      <c r="J558" s="262"/>
      <c r="K558" s="262"/>
      <c r="L558" s="266"/>
      <c r="M558" s="267"/>
      <c r="N558" s="268"/>
      <c r="O558" s="268"/>
      <c r="P558" s="268"/>
      <c r="Q558" s="268"/>
      <c r="R558" s="268"/>
      <c r="S558" s="268"/>
      <c r="T558" s="269"/>
      <c r="AT558" s="270" t="s">
        <v>180</v>
      </c>
      <c r="AU558" s="270" t="s">
        <v>187</v>
      </c>
      <c r="AV558" s="13" t="s">
        <v>24</v>
      </c>
      <c r="AW558" s="13" t="s">
        <v>182</v>
      </c>
      <c r="AX558" s="13" t="s">
        <v>75</v>
      </c>
      <c r="AY558" s="270" t="s">
        <v>171</v>
      </c>
    </row>
    <row r="559" s="12" customFormat="1">
      <c r="B559" s="247"/>
      <c r="C559" s="248"/>
      <c r="D559" s="249" t="s">
        <v>180</v>
      </c>
      <c r="E559" s="250" t="s">
        <v>22</v>
      </c>
      <c r="F559" s="251" t="s">
        <v>719</v>
      </c>
      <c r="G559" s="248"/>
      <c r="H559" s="252">
        <v>1</v>
      </c>
      <c r="I559" s="253"/>
      <c r="J559" s="248"/>
      <c r="K559" s="248"/>
      <c r="L559" s="254"/>
      <c r="M559" s="255"/>
      <c r="N559" s="256"/>
      <c r="O559" s="256"/>
      <c r="P559" s="256"/>
      <c r="Q559" s="256"/>
      <c r="R559" s="256"/>
      <c r="S559" s="256"/>
      <c r="T559" s="257"/>
      <c r="AT559" s="258" t="s">
        <v>180</v>
      </c>
      <c r="AU559" s="258" t="s">
        <v>187</v>
      </c>
      <c r="AV559" s="12" t="s">
        <v>83</v>
      </c>
      <c r="AW559" s="12" t="s">
        <v>182</v>
      </c>
      <c r="AX559" s="12" t="s">
        <v>75</v>
      </c>
      <c r="AY559" s="258" t="s">
        <v>171</v>
      </c>
    </row>
    <row r="560" s="1" customFormat="1" ht="22.8" customHeight="1">
      <c r="B560" s="46"/>
      <c r="C560" s="271" t="s">
        <v>730</v>
      </c>
      <c r="D560" s="271" t="s">
        <v>422</v>
      </c>
      <c r="E560" s="272" t="s">
        <v>731</v>
      </c>
      <c r="F560" s="273" t="s">
        <v>732</v>
      </c>
      <c r="G560" s="274" t="s">
        <v>214</v>
      </c>
      <c r="H560" s="275">
        <v>1</v>
      </c>
      <c r="I560" s="276"/>
      <c r="J560" s="277">
        <f>ROUND(I560*H560,2)</f>
        <v>0</v>
      </c>
      <c r="K560" s="273" t="s">
        <v>177</v>
      </c>
      <c r="L560" s="278"/>
      <c r="M560" s="279" t="s">
        <v>22</v>
      </c>
      <c r="N560" s="280" t="s">
        <v>46</v>
      </c>
      <c r="O560" s="47"/>
      <c r="P560" s="244">
        <f>O560*H560</f>
        <v>0</v>
      </c>
      <c r="Q560" s="244">
        <v>0.019230000000000001</v>
      </c>
      <c r="R560" s="244">
        <f>Q560*H560</f>
        <v>0.019230000000000001</v>
      </c>
      <c r="S560" s="244">
        <v>0</v>
      </c>
      <c r="T560" s="245">
        <f>S560*H560</f>
        <v>0</v>
      </c>
      <c r="AR560" s="24" t="s">
        <v>221</v>
      </c>
      <c r="AT560" s="24" t="s">
        <v>422</v>
      </c>
      <c r="AU560" s="24" t="s">
        <v>187</v>
      </c>
      <c r="AY560" s="24" t="s">
        <v>171</v>
      </c>
      <c r="BE560" s="246">
        <f>IF(N560="základní",J560,0)</f>
        <v>0</v>
      </c>
      <c r="BF560" s="246">
        <f>IF(N560="snížená",J560,0)</f>
        <v>0</v>
      </c>
      <c r="BG560" s="246">
        <f>IF(N560="zákl. přenesená",J560,0)</f>
        <v>0</v>
      </c>
      <c r="BH560" s="246">
        <f>IF(N560="sníž. přenesená",J560,0)</f>
        <v>0</v>
      </c>
      <c r="BI560" s="246">
        <f>IF(N560="nulová",J560,0)</f>
        <v>0</v>
      </c>
      <c r="BJ560" s="24" t="s">
        <v>24</v>
      </c>
      <c r="BK560" s="246">
        <f>ROUND(I560*H560,2)</f>
        <v>0</v>
      </c>
      <c r="BL560" s="24" t="s">
        <v>178</v>
      </c>
      <c r="BM560" s="24" t="s">
        <v>733</v>
      </c>
    </row>
    <row r="561" s="13" customFormat="1">
      <c r="B561" s="261"/>
      <c r="C561" s="262"/>
      <c r="D561" s="249" t="s">
        <v>180</v>
      </c>
      <c r="E561" s="263" t="s">
        <v>22</v>
      </c>
      <c r="F561" s="264" t="s">
        <v>219</v>
      </c>
      <c r="G561" s="262"/>
      <c r="H561" s="263" t="s">
        <v>22</v>
      </c>
      <c r="I561" s="265"/>
      <c r="J561" s="262"/>
      <c r="K561" s="262"/>
      <c r="L561" s="266"/>
      <c r="M561" s="267"/>
      <c r="N561" s="268"/>
      <c r="O561" s="268"/>
      <c r="P561" s="268"/>
      <c r="Q561" s="268"/>
      <c r="R561" s="268"/>
      <c r="S561" s="268"/>
      <c r="T561" s="269"/>
      <c r="AT561" s="270" t="s">
        <v>180</v>
      </c>
      <c r="AU561" s="270" t="s">
        <v>187</v>
      </c>
      <c r="AV561" s="13" t="s">
        <v>24</v>
      </c>
      <c r="AW561" s="13" t="s">
        <v>182</v>
      </c>
      <c r="AX561" s="13" t="s">
        <v>75</v>
      </c>
      <c r="AY561" s="270" t="s">
        <v>171</v>
      </c>
    </row>
    <row r="562" s="12" customFormat="1">
      <c r="B562" s="247"/>
      <c r="C562" s="248"/>
      <c r="D562" s="249" t="s">
        <v>180</v>
      </c>
      <c r="E562" s="250" t="s">
        <v>22</v>
      </c>
      <c r="F562" s="251" t="s">
        <v>720</v>
      </c>
      <c r="G562" s="248"/>
      <c r="H562" s="252">
        <v>1</v>
      </c>
      <c r="I562" s="253"/>
      <c r="J562" s="248"/>
      <c r="K562" s="248"/>
      <c r="L562" s="254"/>
      <c r="M562" s="255"/>
      <c r="N562" s="256"/>
      <c r="O562" s="256"/>
      <c r="P562" s="256"/>
      <c r="Q562" s="256"/>
      <c r="R562" s="256"/>
      <c r="S562" s="256"/>
      <c r="T562" s="257"/>
      <c r="AT562" s="258" t="s">
        <v>180</v>
      </c>
      <c r="AU562" s="258" t="s">
        <v>187</v>
      </c>
      <c r="AV562" s="12" t="s">
        <v>83</v>
      </c>
      <c r="AW562" s="12" t="s">
        <v>182</v>
      </c>
      <c r="AX562" s="12" t="s">
        <v>75</v>
      </c>
      <c r="AY562" s="258" t="s">
        <v>171</v>
      </c>
    </row>
    <row r="563" s="1" customFormat="1" ht="22.8" customHeight="1">
      <c r="B563" s="46"/>
      <c r="C563" s="271" t="s">
        <v>734</v>
      </c>
      <c r="D563" s="271" t="s">
        <v>422</v>
      </c>
      <c r="E563" s="272" t="s">
        <v>735</v>
      </c>
      <c r="F563" s="273" t="s">
        <v>736</v>
      </c>
      <c r="G563" s="274" t="s">
        <v>214</v>
      </c>
      <c r="H563" s="275">
        <v>1</v>
      </c>
      <c r="I563" s="276"/>
      <c r="J563" s="277">
        <f>ROUND(I563*H563,2)</f>
        <v>0</v>
      </c>
      <c r="K563" s="273" t="s">
        <v>737</v>
      </c>
      <c r="L563" s="278"/>
      <c r="M563" s="279" t="s">
        <v>22</v>
      </c>
      <c r="N563" s="280" t="s">
        <v>46</v>
      </c>
      <c r="O563" s="47"/>
      <c r="P563" s="244">
        <f>O563*H563</f>
        <v>0</v>
      </c>
      <c r="Q563" s="244">
        <v>0.021299999999999999</v>
      </c>
      <c r="R563" s="244">
        <f>Q563*H563</f>
        <v>0.021299999999999999</v>
      </c>
      <c r="S563" s="244">
        <v>0</v>
      </c>
      <c r="T563" s="245">
        <f>S563*H563</f>
        <v>0</v>
      </c>
      <c r="AR563" s="24" t="s">
        <v>221</v>
      </c>
      <c r="AT563" s="24" t="s">
        <v>422</v>
      </c>
      <c r="AU563" s="24" t="s">
        <v>187</v>
      </c>
      <c r="AY563" s="24" t="s">
        <v>171</v>
      </c>
      <c r="BE563" s="246">
        <f>IF(N563="základní",J563,0)</f>
        <v>0</v>
      </c>
      <c r="BF563" s="246">
        <f>IF(N563="snížená",J563,0)</f>
        <v>0</v>
      </c>
      <c r="BG563" s="246">
        <f>IF(N563="zákl. přenesená",J563,0)</f>
        <v>0</v>
      </c>
      <c r="BH563" s="246">
        <f>IF(N563="sníž. přenesená",J563,0)</f>
        <v>0</v>
      </c>
      <c r="BI563" s="246">
        <f>IF(N563="nulová",J563,0)</f>
        <v>0</v>
      </c>
      <c r="BJ563" s="24" t="s">
        <v>24</v>
      </c>
      <c r="BK563" s="246">
        <f>ROUND(I563*H563,2)</f>
        <v>0</v>
      </c>
      <c r="BL563" s="24" t="s">
        <v>178</v>
      </c>
      <c r="BM563" s="24" t="s">
        <v>738</v>
      </c>
    </row>
    <row r="564" s="1" customFormat="1">
      <c r="B564" s="46"/>
      <c r="C564" s="74"/>
      <c r="D564" s="249" t="s">
        <v>739</v>
      </c>
      <c r="E564" s="74"/>
      <c r="F564" s="259" t="s">
        <v>740</v>
      </c>
      <c r="G564" s="74"/>
      <c r="H564" s="74"/>
      <c r="I564" s="203"/>
      <c r="J564" s="74"/>
      <c r="K564" s="74"/>
      <c r="L564" s="72"/>
      <c r="M564" s="260"/>
      <c r="N564" s="47"/>
      <c r="O564" s="47"/>
      <c r="P564" s="47"/>
      <c r="Q564" s="47"/>
      <c r="R564" s="47"/>
      <c r="S564" s="47"/>
      <c r="T564" s="95"/>
      <c r="AT564" s="24" t="s">
        <v>739</v>
      </c>
      <c r="AU564" s="24" t="s">
        <v>187</v>
      </c>
    </row>
    <row r="565" s="13" customFormat="1">
      <c r="B565" s="261"/>
      <c r="C565" s="262"/>
      <c r="D565" s="249" t="s">
        <v>180</v>
      </c>
      <c r="E565" s="263" t="s">
        <v>22</v>
      </c>
      <c r="F565" s="264" t="s">
        <v>219</v>
      </c>
      <c r="G565" s="262"/>
      <c r="H565" s="263" t="s">
        <v>22</v>
      </c>
      <c r="I565" s="265"/>
      <c r="J565" s="262"/>
      <c r="K565" s="262"/>
      <c r="L565" s="266"/>
      <c r="M565" s="267"/>
      <c r="N565" s="268"/>
      <c r="O565" s="268"/>
      <c r="P565" s="268"/>
      <c r="Q565" s="268"/>
      <c r="R565" s="268"/>
      <c r="S565" s="268"/>
      <c r="T565" s="269"/>
      <c r="AT565" s="270" t="s">
        <v>180</v>
      </c>
      <c r="AU565" s="270" t="s">
        <v>187</v>
      </c>
      <c r="AV565" s="13" t="s">
        <v>24</v>
      </c>
      <c r="AW565" s="13" t="s">
        <v>182</v>
      </c>
      <c r="AX565" s="13" t="s">
        <v>75</v>
      </c>
      <c r="AY565" s="270" t="s">
        <v>171</v>
      </c>
    </row>
    <row r="566" s="12" customFormat="1">
      <c r="B566" s="247"/>
      <c r="C566" s="248"/>
      <c r="D566" s="249" t="s">
        <v>180</v>
      </c>
      <c r="E566" s="250" t="s">
        <v>22</v>
      </c>
      <c r="F566" s="251" t="s">
        <v>721</v>
      </c>
      <c r="G566" s="248"/>
      <c r="H566" s="252">
        <v>1</v>
      </c>
      <c r="I566" s="253"/>
      <c r="J566" s="248"/>
      <c r="K566" s="248"/>
      <c r="L566" s="254"/>
      <c r="M566" s="255"/>
      <c r="N566" s="256"/>
      <c r="O566" s="256"/>
      <c r="P566" s="256"/>
      <c r="Q566" s="256"/>
      <c r="R566" s="256"/>
      <c r="S566" s="256"/>
      <c r="T566" s="257"/>
      <c r="AT566" s="258" t="s">
        <v>180</v>
      </c>
      <c r="AU566" s="258" t="s">
        <v>187</v>
      </c>
      <c r="AV566" s="12" t="s">
        <v>83</v>
      </c>
      <c r="AW566" s="12" t="s">
        <v>182</v>
      </c>
      <c r="AX566" s="12" t="s">
        <v>24</v>
      </c>
      <c r="AY566" s="258" t="s">
        <v>171</v>
      </c>
    </row>
    <row r="567" s="11" customFormat="1" ht="29.88" customHeight="1">
      <c r="B567" s="219"/>
      <c r="C567" s="220"/>
      <c r="D567" s="221" t="s">
        <v>74</v>
      </c>
      <c r="E567" s="233" t="s">
        <v>226</v>
      </c>
      <c r="F567" s="233" t="s">
        <v>741</v>
      </c>
      <c r="G567" s="220"/>
      <c r="H567" s="220"/>
      <c r="I567" s="223"/>
      <c r="J567" s="234">
        <f>BK567</f>
        <v>0</v>
      </c>
      <c r="K567" s="220"/>
      <c r="L567" s="225"/>
      <c r="M567" s="226"/>
      <c r="N567" s="227"/>
      <c r="O567" s="227"/>
      <c r="P567" s="228">
        <f>P568+P577+P628</f>
        <v>0</v>
      </c>
      <c r="Q567" s="227"/>
      <c r="R567" s="228">
        <f>R568+R577+R628</f>
        <v>0.80696815999999993</v>
      </c>
      <c r="S567" s="227"/>
      <c r="T567" s="229">
        <f>T568+T577+T628</f>
        <v>156.78530200000003</v>
      </c>
      <c r="AR567" s="230" t="s">
        <v>24</v>
      </c>
      <c r="AT567" s="231" t="s">
        <v>74</v>
      </c>
      <c r="AU567" s="231" t="s">
        <v>24</v>
      </c>
      <c r="AY567" s="230" t="s">
        <v>171</v>
      </c>
      <c r="BK567" s="232">
        <f>BK568+BK577+BK628</f>
        <v>0</v>
      </c>
    </row>
    <row r="568" s="11" customFormat="1" ht="14.88" customHeight="1">
      <c r="B568" s="219"/>
      <c r="C568" s="220"/>
      <c r="D568" s="221" t="s">
        <v>74</v>
      </c>
      <c r="E568" s="233" t="s">
        <v>742</v>
      </c>
      <c r="F568" s="233" t="s">
        <v>743</v>
      </c>
      <c r="G568" s="220"/>
      <c r="H568" s="220"/>
      <c r="I568" s="223"/>
      <c r="J568" s="234">
        <f>BK568</f>
        <v>0</v>
      </c>
      <c r="K568" s="220"/>
      <c r="L568" s="225"/>
      <c r="M568" s="226"/>
      <c r="N568" s="227"/>
      <c r="O568" s="227"/>
      <c r="P568" s="228">
        <f>SUM(P569:P576)</f>
        <v>0</v>
      </c>
      <c r="Q568" s="227"/>
      <c r="R568" s="228">
        <f>SUM(R569:R576)</f>
        <v>0.2630208</v>
      </c>
      <c r="S568" s="227"/>
      <c r="T568" s="229">
        <f>SUM(T569:T576)</f>
        <v>0</v>
      </c>
      <c r="AR568" s="230" t="s">
        <v>24</v>
      </c>
      <c r="AT568" s="231" t="s">
        <v>74</v>
      </c>
      <c r="AU568" s="231" t="s">
        <v>83</v>
      </c>
      <c r="AY568" s="230" t="s">
        <v>171</v>
      </c>
      <c r="BK568" s="232">
        <f>SUM(BK569:BK576)</f>
        <v>0</v>
      </c>
    </row>
    <row r="569" s="1" customFormat="1" ht="34.2" customHeight="1">
      <c r="B569" s="46"/>
      <c r="C569" s="235" t="s">
        <v>744</v>
      </c>
      <c r="D569" s="235" t="s">
        <v>173</v>
      </c>
      <c r="E569" s="236" t="s">
        <v>745</v>
      </c>
      <c r="F569" s="237" t="s">
        <v>746</v>
      </c>
      <c r="G569" s="238" t="s">
        <v>247</v>
      </c>
      <c r="H569" s="239">
        <v>1252.48</v>
      </c>
      <c r="I569" s="240"/>
      <c r="J569" s="241">
        <f>ROUND(I569*H569,2)</f>
        <v>0</v>
      </c>
      <c r="K569" s="237" t="s">
        <v>177</v>
      </c>
      <c r="L569" s="72"/>
      <c r="M569" s="242" t="s">
        <v>22</v>
      </c>
      <c r="N569" s="243" t="s">
        <v>46</v>
      </c>
      <c r="O569" s="47"/>
      <c r="P569" s="244">
        <f>O569*H569</f>
        <v>0</v>
      </c>
      <c r="Q569" s="244">
        <v>0.00021000000000000001</v>
      </c>
      <c r="R569" s="244">
        <f>Q569*H569</f>
        <v>0.2630208</v>
      </c>
      <c r="S569" s="244">
        <v>0</v>
      </c>
      <c r="T569" s="245">
        <f>S569*H569</f>
        <v>0</v>
      </c>
      <c r="AR569" s="24" t="s">
        <v>178</v>
      </c>
      <c r="AT569" s="24" t="s">
        <v>173</v>
      </c>
      <c r="AU569" s="24" t="s">
        <v>187</v>
      </c>
      <c r="AY569" s="24" t="s">
        <v>171</v>
      </c>
      <c r="BE569" s="246">
        <f>IF(N569="základní",J569,0)</f>
        <v>0</v>
      </c>
      <c r="BF569" s="246">
        <f>IF(N569="snížená",J569,0)</f>
        <v>0</v>
      </c>
      <c r="BG569" s="246">
        <f>IF(N569="zákl. přenesená",J569,0)</f>
        <v>0</v>
      </c>
      <c r="BH569" s="246">
        <f>IF(N569="sníž. přenesená",J569,0)</f>
        <v>0</v>
      </c>
      <c r="BI569" s="246">
        <f>IF(N569="nulová",J569,0)</f>
        <v>0</v>
      </c>
      <c r="BJ569" s="24" t="s">
        <v>24</v>
      </c>
      <c r="BK569" s="246">
        <f>ROUND(I569*H569,2)</f>
        <v>0</v>
      </c>
      <c r="BL569" s="24" t="s">
        <v>178</v>
      </c>
      <c r="BM569" s="24" t="s">
        <v>747</v>
      </c>
    </row>
    <row r="570" s="1" customFormat="1">
      <c r="B570" s="46"/>
      <c r="C570" s="74"/>
      <c r="D570" s="249" t="s">
        <v>201</v>
      </c>
      <c r="E570" s="74"/>
      <c r="F570" s="259" t="s">
        <v>748</v>
      </c>
      <c r="G570" s="74"/>
      <c r="H570" s="74"/>
      <c r="I570" s="203"/>
      <c r="J570" s="74"/>
      <c r="K570" s="74"/>
      <c r="L570" s="72"/>
      <c r="M570" s="260"/>
      <c r="N570" s="47"/>
      <c r="O570" s="47"/>
      <c r="P570" s="47"/>
      <c r="Q570" s="47"/>
      <c r="R570" s="47"/>
      <c r="S570" s="47"/>
      <c r="T570" s="95"/>
      <c r="AT570" s="24" t="s">
        <v>201</v>
      </c>
      <c r="AU570" s="24" t="s">
        <v>187</v>
      </c>
    </row>
    <row r="571" s="1" customFormat="1" ht="22.8" customHeight="1">
      <c r="B571" s="46"/>
      <c r="C571" s="235" t="s">
        <v>749</v>
      </c>
      <c r="D571" s="235" t="s">
        <v>173</v>
      </c>
      <c r="E571" s="236" t="s">
        <v>750</v>
      </c>
      <c r="F571" s="237" t="s">
        <v>751</v>
      </c>
      <c r="G571" s="238" t="s">
        <v>344</v>
      </c>
      <c r="H571" s="239">
        <v>15.300000000000001</v>
      </c>
      <c r="I571" s="240"/>
      <c r="J571" s="241">
        <f>ROUND(I571*H571,2)</f>
        <v>0</v>
      </c>
      <c r="K571" s="237" t="s">
        <v>177</v>
      </c>
      <c r="L571" s="72"/>
      <c r="M571" s="242" t="s">
        <v>22</v>
      </c>
      <c r="N571" s="243" t="s">
        <v>46</v>
      </c>
      <c r="O571" s="47"/>
      <c r="P571" s="244">
        <f>O571*H571</f>
        <v>0</v>
      </c>
      <c r="Q571" s="244">
        <v>0</v>
      </c>
      <c r="R571" s="244">
        <f>Q571*H571</f>
        <v>0</v>
      </c>
      <c r="S571" s="244">
        <v>0</v>
      </c>
      <c r="T571" s="245">
        <f>S571*H571</f>
        <v>0</v>
      </c>
      <c r="AR571" s="24" t="s">
        <v>178</v>
      </c>
      <c r="AT571" s="24" t="s">
        <v>173</v>
      </c>
      <c r="AU571" s="24" t="s">
        <v>187</v>
      </c>
      <c r="AY571" s="24" t="s">
        <v>171</v>
      </c>
      <c r="BE571" s="246">
        <f>IF(N571="základní",J571,0)</f>
        <v>0</v>
      </c>
      <c r="BF571" s="246">
        <f>IF(N571="snížená",J571,0)</f>
        <v>0</v>
      </c>
      <c r="BG571" s="246">
        <f>IF(N571="zákl. přenesená",J571,0)</f>
        <v>0</v>
      </c>
      <c r="BH571" s="246">
        <f>IF(N571="sníž. přenesená",J571,0)</f>
        <v>0</v>
      </c>
      <c r="BI571" s="246">
        <f>IF(N571="nulová",J571,0)</f>
        <v>0</v>
      </c>
      <c r="BJ571" s="24" t="s">
        <v>24</v>
      </c>
      <c r="BK571" s="246">
        <f>ROUND(I571*H571,2)</f>
        <v>0</v>
      </c>
      <c r="BL571" s="24" t="s">
        <v>178</v>
      </c>
      <c r="BM571" s="24" t="s">
        <v>752</v>
      </c>
    </row>
    <row r="572" s="12" customFormat="1">
      <c r="B572" s="247"/>
      <c r="C572" s="248"/>
      <c r="D572" s="249" t="s">
        <v>180</v>
      </c>
      <c r="E572" s="250" t="s">
        <v>22</v>
      </c>
      <c r="F572" s="251" t="s">
        <v>753</v>
      </c>
      <c r="G572" s="248"/>
      <c r="H572" s="252">
        <v>7.5999999999999996</v>
      </c>
      <c r="I572" s="253"/>
      <c r="J572" s="248"/>
      <c r="K572" s="248"/>
      <c r="L572" s="254"/>
      <c r="M572" s="255"/>
      <c r="N572" s="256"/>
      <c r="O572" s="256"/>
      <c r="P572" s="256"/>
      <c r="Q572" s="256"/>
      <c r="R572" s="256"/>
      <c r="S572" s="256"/>
      <c r="T572" s="257"/>
      <c r="AT572" s="258" t="s">
        <v>180</v>
      </c>
      <c r="AU572" s="258" t="s">
        <v>187</v>
      </c>
      <c r="AV572" s="12" t="s">
        <v>83</v>
      </c>
      <c r="AW572" s="12" t="s">
        <v>182</v>
      </c>
      <c r="AX572" s="12" t="s">
        <v>75</v>
      </c>
      <c r="AY572" s="258" t="s">
        <v>171</v>
      </c>
    </row>
    <row r="573" s="12" customFormat="1">
      <c r="B573" s="247"/>
      <c r="C573" s="248"/>
      <c r="D573" s="249" t="s">
        <v>180</v>
      </c>
      <c r="E573" s="250" t="s">
        <v>22</v>
      </c>
      <c r="F573" s="251" t="s">
        <v>754</v>
      </c>
      <c r="G573" s="248"/>
      <c r="H573" s="252">
        <v>7.7000000000000002</v>
      </c>
      <c r="I573" s="253"/>
      <c r="J573" s="248"/>
      <c r="K573" s="248"/>
      <c r="L573" s="254"/>
      <c r="M573" s="255"/>
      <c r="N573" s="256"/>
      <c r="O573" s="256"/>
      <c r="P573" s="256"/>
      <c r="Q573" s="256"/>
      <c r="R573" s="256"/>
      <c r="S573" s="256"/>
      <c r="T573" s="257"/>
      <c r="AT573" s="258" t="s">
        <v>180</v>
      </c>
      <c r="AU573" s="258" t="s">
        <v>187</v>
      </c>
      <c r="AV573" s="12" t="s">
        <v>83</v>
      </c>
      <c r="AW573" s="12" t="s">
        <v>182</v>
      </c>
      <c r="AX573" s="12" t="s">
        <v>75</v>
      </c>
      <c r="AY573" s="258" t="s">
        <v>171</v>
      </c>
    </row>
    <row r="574" s="1" customFormat="1" ht="34.2" customHeight="1">
      <c r="B574" s="46"/>
      <c r="C574" s="235" t="s">
        <v>755</v>
      </c>
      <c r="D574" s="235" t="s">
        <v>173</v>
      </c>
      <c r="E574" s="236" t="s">
        <v>756</v>
      </c>
      <c r="F574" s="237" t="s">
        <v>757</v>
      </c>
      <c r="G574" s="238" t="s">
        <v>344</v>
      </c>
      <c r="H574" s="239">
        <v>229.5</v>
      </c>
      <c r="I574" s="240"/>
      <c r="J574" s="241">
        <f>ROUND(I574*H574,2)</f>
        <v>0</v>
      </c>
      <c r="K574" s="237" t="s">
        <v>177</v>
      </c>
      <c r="L574" s="72"/>
      <c r="M574" s="242" t="s">
        <v>22</v>
      </c>
      <c r="N574" s="243" t="s">
        <v>46</v>
      </c>
      <c r="O574" s="47"/>
      <c r="P574" s="244">
        <f>O574*H574</f>
        <v>0</v>
      </c>
      <c r="Q574" s="244">
        <v>0</v>
      </c>
      <c r="R574" s="244">
        <f>Q574*H574</f>
        <v>0</v>
      </c>
      <c r="S574" s="244">
        <v>0</v>
      </c>
      <c r="T574" s="245">
        <f>S574*H574</f>
        <v>0</v>
      </c>
      <c r="AR574" s="24" t="s">
        <v>178</v>
      </c>
      <c r="AT574" s="24" t="s">
        <v>173</v>
      </c>
      <c r="AU574" s="24" t="s">
        <v>187</v>
      </c>
      <c r="AY574" s="24" t="s">
        <v>171</v>
      </c>
      <c r="BE574" s="246">
        <f>IF(N574="základní",J574,0)</f>
        <v>0</v>
      </c>
      <c r="BF574" s="246">
        <f>IF(N574="snížená",J574,0)</f>
        <v>0</v>
      </c>
      <c r="BG574" s="246">
        <f>IF(N574="zákl. přenesená",J574,0)</f>
        <v>0</v>
      </c>
      <c r="BH574" s="246">
        <f>IF(N574="sníž. přenesená",J574,0)</f>
        <v>0</v>
      </c>
      <c r="BI574" s="246">
        <f>IF(N574="nulová",J574,0)</f>
        <v>0</v>
      </c>
      <c r="BJ574" s="24" t="s">
        <v>24</v>
      </c>
      <c r="BK574" s="246">
        <f>ROUND(I574*H574,2)</f>
        <v>0</v>
      </c>
      <c r="BL574" s="24" t="s">
        <v>178</v>
      </c>
      <c r="BM574" s="24" t="s">
        <v>758</v>
      </c>
    </row>
    <row r="575" s="12" customFormat="1">
      <c r="B575" s="247"/>
      <c r="C575" s="248"/>
      <c r="D575" s="249" t="s">
        <v>180</v>
      </c>
      <c r="E575" s="248"/>
      <c r="F575" s="251" t="s">
        <v>759</v>
      </c>
      <c r="G575" s="248"/>
      <c r="H575" s="252">
        <v>229.5</v>
      </c>
      <c r="I575" s="253"/>
      <c r="J575" s="248"/>
      <c r="K575" s="248"/>
      <c r="L575" s="254"/>
      <c r="M575" s="255"/>
      <c r="N575" s="256"/>
      <c r="O575" s="256"/>
      <c r="P575" s="256"/>
      <c r="Q575" s="256"/>
      <c r="R575" s="256"/>
      <c r="S575" s="256"/>
      <c r="T575" s="257"/>
      <c r="AT575" s="258" t="s">
        <v>180</v>
      </c>
      <c r="AU575" s="258" t="s">
        <v>187</v>
      </c>
      <c r="AV575" s="12" t="s">
        <v>83</v>
      </c>
      <c r="AW575" s="12" t="s">
        <v>6</v>
      </c>
      <c r="AX575" s="12" t="s">
        <v>24</v>
      </c>
      <c r="AY575" s="258" t="s">
        <v>171</v>
      </c>
    </row>
    <row r="576" s="1" customFormat="1" ht="22.8" customHeight="1">
      <c r="B576" s="46"/>
      <c r="C576" s="235" t="s">
        <v>760</v>
      </c>
      <c r="D576" s="235" t="s">
        <v>173</v>
      </c>
      <c r="E576" s="236" t="s">
        <v>761</v>
      </c>
      <c r="F576" s="237" t="s">
        <v>762</v>
      </c>
      <c r="G576" s="238" t="s">
        <v>344</v>
      </c>
      <c r="H576" s="239">
        <v>15.300000000000001</v>
      </c>
      <c r="I576" s="240"/>
      <c r="J576" s="241">
        <f>ROUND(I576*H576,2)</f>
        <v>0</v>
      </c>
      <c r="K576" s="237" t="s">
        <v>177</v>
      </c>
      <c r="L576" s="72"/>
      <c r="M576" s="242" t="s">
        <v>22</v>
      </c>
      <c r="N576" s="243" t="s">
        <v>46</v>
      </c>
      <c r="O576" s="47"/>
      <c r="P576" s="244">
        <f>O576*H576</f>
        <v>0</v>
      </c>
      <c r="Q576" s="244">
        <v>0</v>
      </c>
      <c r="R576" s="244">
        <f>Q576*H576</f>
        <v>0</v>
      </c>
      <c r="S576" s="244">
        <v>0</v>
      </c>
      <c r="T576" s="245">
        <f>S576*H576</f>
        <v>0</v>
      </c>
      <c r="AR576" s="24" t="s">
        <v>178</v>
      </c>
      <c r="AT576" s="24" t="s">
        <v>173</v>
      </c>
      <c r="AU576" s="24" t="s">
        <v>187</v>
      </c>
      <c r="AY576" s="24" t="s">
        <v>171</v>
      </c>
      <c r="BE576" s="246">
        <f>IF(N576="základní",J576,0)</f>
        <v>0</v>
      </c>
      <c r="BF576" s="246">
        <f>IF(N576="snížená",J576,0)</f>
        <v>0</v>
      </c>
      <c r="BG576" s="246">
        <f>IF(N576="zákl. přenesená",J576,0)</f>
        <v>0</v>
      </c>
      <c r="BH576" s="246">
        <f>IF(N576="sníž. přenesená",J576,0)</f>
        <v>0</v>
      </c>
      <c r="BI576" s="246">
        <f>IF(N576="nulová",J576,0)</f>
        <v>0</v>
      </c>
      <c r="BJ576" s="24" t="s">
        <v>24</v>
      </c>
      <c r="BK576" s="246">
        <f>ROUND(I576*H576,2)</f>
        <v>0</v>
      </c>
      <c r="BL576" s="24" t="s">
        <v>178</v>
      </c>
      <c r="BM576" s="24" t="s">
        <v>763</v>
      </c>
    </row>
    <row r="577" s="11" customFormat="1" ht="22.32" customHeight="1">
      <c r="B577" s="219"/>
      <c r="C577" s="220"/>
      <c r="D577" s="221" t="s">
        <v>74</v>
      </c>
      <c r="E577" s="233" t="s">
        <v>764</v>
      </c>
      <c r="F577" s="233" t="s">
        <v>765</v>
      </c>
      <c r="G577" s="220"/>
      <c r="H577" s="220"/>
      <c r="I577" s="223"/>
      <c r="J577" s="234">
        <f>BK577</f>
        <v>0</v>
      </c>
      <c r="K577" s="220"/>
      <c r="L577" s="225"/>
      <c r="M577" s="226"/>
      <c r="N577" s="227"/>
      <c r="O577" s="227"/>
      <c r="P577" s="228">
        <f>SUM(P578:P627)</f>
        <v>0</v>
      </c>
      <c r="Q577" s="227"/>
      <c r="R577" s="228">
        <f>SUM(R578:R627)</f>
        <v>0.53465280000000004</v>
      </c>
      <c r="S577" s="227"/>
      <c r="T577" s="229">
        <f>SUM(T578:T627)</f>
        <v>0</v>
      </c>
      <c r="AR577" s="230" t="s">
        <v>24</v>
      </c>
      <c r="AT577" s="231" t="s">
        <v>74</v>
      </c>
      <c r="AU577" s="231" t="s">
        <v>83</v>
      </c>
      <c r="AY577" s="230" t="s">
        <v>171</v>
      </c>
      <c r="BK577" s="232">
        <f>SUM(BK578:BK627)</f>
        <v>0</v>
      </c>
    </row>
    <row r="578" s="1" customFormat="1" ht="22.8" customHeight="1">
      <c r="B578" s="46"/>
      <c r="C578" s="235" t="s">
        <v>766</v>
      </c>
      <c r="D578" s="235" t="s">
        <v>173</v>
      </c>
      <c r="E578" s="236" t="s">
        <v>767</v>
      </c>
      <c r="F578" s="237" t="s">
        <v>768</v>
      </c>
      <c r="G578" s="238" t="s">
        <v>247</v>
      </c>
      <c r="H578" s="239">
        <v>1254.4400000000001</v>
      </c>
      <c r="I578" s="240"/>
      <c r="J578" s="241">
        <f>ROUND(I578*H578,2)</f>
        <v>0</v>
      </c>
      <c r="K578" s="237" t="s">
        <v>177</v>
      </c>
      <c r="L578" s="72"/>
      <c r="M578" s="242" t="s">
        <v>22</v>
      </c>
      <c r="N578" s="243" t="s">
        <v>46</v>
      </c>
      <c r="O578" s="47"/>
      <c r="P578" s="244">
        <f>O578*H578</f>
        <v>0</v>
      </c>
      <c r="Q578" s="244">
        <v>4.0000000000000003E-05</v>
      </c>
      <c r="R578" s="244">
        <f>Q578*H578</f>
        <v>0.05017760000000001</v>
      </c>
      <c r="S578" s="244">
        <v>0</v>
      </c>
      <c r="T578" s="245">
        <f>S578*H578</f>
        <v>0</v>
      </c>
      <c r="AR578" s="24" t="s">
        <v>178</v>
      </c>
      <c r="AT578" s="24" t="s">
        <v>173</v>
      </c>
      <c r="AU578" s="24" t="s">
        <v>187</v>
      </c>
      <c r="AY578" s="24" t="s">
        <v>171</v>
      </c>
      <c r="BE578" s="246">
        <f>IF(N578="základní",J578,0)</f>
        <v>0</v>
      </c>
      <c r="BF578" s="246">
        <f>IF(N578="snížená",J578,0)</f>
        <v>0</v>
      </c>
      <c r="BG578" s="246">
        <f>IF(N578="zákl. přenesená",J578,0)</f>
        <v>0</v>
      </c>
      <c r="BH578" s="246">
        <f>IF(N578="sníž. přenesená",J578,0)</f>
        <v>0</v>
      </c>
      <c r="BI578" s="246">
        <f>IF(N578="nulová",J578,0)</f>
        <v>0</v>
      </c>
      <c r="BJ578" s="24" t="s">
        <v>24</v>
      </c>
      <c r="BK578" s="246">
        <f>ROUND(I578*H578,2)</f>
        <v>0</v>
      </c>
      <c r="BL578" s="24" t="s">
        <v>178</v>
      </c>
      <c r="BM578" s="24" t="s">
        <v>769</v>
      </c>
    </row>
    <row r="579" s="13" customFormat="1">
      <c r="B579" s="261"/>
      <c r="C579" s="262"/>
      <c r="D579" s="249" t="s">
        <v>180</v>
      </c>
      <c r="E579" s="263" t="s">
        <v>22</v>
      </c>
      <c r="F579" s="264" t="s">
        <v>217</v>
      </c>
      <c r="G579" s="262"/>
      <c r="H579" s="263" t="s">
        <v>22</v>
      </c>
      <c r="I579" s="265"/>
      <c r="J579" s="262"/>
      <c r="K579" s="262"/>
      <c r="L579" s="266"/>
      <c r="M579" s="267"/>
      <c r="N579" s="268"/>
      <c r="O579" s="268"/>
      <c r="P579" s="268"/>
      <c r="Q579" s="268"/>
      <c r="R579" s="268"/>
      <c r="S579" s="268"/>
      <c r="T579" s="269"/>
      <c r="AT579" s="270" t="s">
        <v>180</v>
      </c>
      <c r="AU579" s="270" t="s">
        <v>187</v>
      </c>
      <c r="AV579" s="13" t="s">
        <v>24</v>
      </c>
      <c r="AW579" s="13" t="s">
        <v>182</v>
      </c>
      <c r="AX579" s="13" t="s">
        <v>75</v>
      </c>
      <c r="AY579" s="270" t="s">
        <v>171</v>
      </c>
    </row>
    <row r="580" s="12" customFormat="1">
      <c r="B580" s="247"/>
      <c r="C580" s="248"/>
      <c r="D580" s="249" t="s">
        <v>180</v>
      </c>
      <c r="E580" s="250" t="s">
        <v>22</v>
      </c>
      <c r="F580" s="251" t="s">
        <v>770</v>
      </c>
      <c r="G580" s="248"/>
      <c r="H580" s="252">
        <v>21.280000000000001</v>
      </c>
      <c r="I580" s="253"/>
      <c r="J580" s="248"/>
      <c r="K580" s="248"/>
      <c r="L580" s="254"/>
      <c r="M580" s="255"/>
      <c r="N580" s="256"/>
      <c r="O580" s="256"/>
      <c r="P580" s="256"/>
      <c r="Q580" s="256"/>
      <c r="R580" s="256"/>
      <c r="S580" s="256"/>
      <c r="T580" s="257"/>
      <c r="AT580" s="258" t="s">
        <v>180</v>
      </c>
      <c r="AU580" s="258" t="s">
        <v>187</v>
      </c>
      <c r="AV580" s="12" t="s">
        <v>83</v>
      </c>
      <c r="AW580" s="12" t="s">
        <v>182</v>
      </c>
      <c r="AX580" s="12" t="s">
        <v>75</v>
      </c>
      <c r="AY580" s="258" t="s">
        <v>171</v>
      </c>
    </row>
    <row r="581" s="12" customFormat="1">
      <c r="B581" s="247"/>
      <c r="C581" s="248"/>
      <c r="D581" s="249" t="s">
        <v>180</v>
      </c>
      <c r="E581" s="250" t="s">
        <v>22</v>
      </c>
      <c r="F581" s="251" t="s">
        <v>771</v>
      </c>
      <c r="G581" s="248"/>
      <c r="H581" s="252">
        <v>1.0900000000000001</v>
      </c>
      <c r="I581" s="253"/>
      <c r="J581" s="248"/>
      <c r="K581" s="248"/>
      <c r="L581" s="254"/>
      <c r="M581" s="255"/>
      <c r="N581" s="256"/>
      <c r="O581" s="256"/>
      <c r="P581" s="256"/>
      <c r="Q581" s="256"/>
      <c r="R581" s="256"/>
      <c r="S581" s="256"/>
      <c r="T581" s="257"/>
      <c r="AT581" s="258" t="s">
        <v>180</v>
      </c>
      <c r="AU581" s="258" t="s">
        <v>187</v>
      </c>
      <c r="AV581" s="12" t="s">
        <v>83</v>
      </c>
      <c r="AW581" s="12" t="s">
        <v>182</v>
      </c>
      <c r="AX581" s="12" t="s">
        <v>75</v>
      </c>
      <c r="AY581" s="258" t="s">
        <v>171</v>
      </c>
    </row>
    <row r="582" s="12" customFormat="1">
      <c r="B582" s="247"/>
      <c r="C582" s="248"/>
      <c r="D582" s="249" t="s">
        <v>180</v>
      </c>
      <c r="E582" s="250" t="s">
        <v>22</v>
      </c>
      <c r="F582" s="251" t="s">
        <v>772</v>
      </c>
      <c r="G582" s="248"/>
      <c r="H582" s="252">
        <v>1.96</v>
      </c>
      <c r="I582" s="253"/>
      <c r="J582" s="248"/>
      <c r="K582" s="248"/>
      <c r="L582" s="254"/>
      <c r="M582" s="255"/>
      <c r="N582" s="256"/>
      <c r="O582" s="256"/>
      <c r="P582" s="256"/>
      <c r="Q582" s="256"/>
      <c r="R582" s="256"/>
      <c r="S582" s="256"/>
      <c r="T582" s="257"/>
      <c r="AT582" s="258" t="s">
        <v>180</v>
      </c>
      <c r="AU582" s="258" t="s">
        <v>187</v>
      </c>
      <c r="AV582" s="12" t="s">
        <v>83</v>
      </c>
      <c r="AW582" s="12" t="s">
        <v>182</v>
      </c>
      <c r="AX582" s="12" t="s">
        <v>75</v>
      </c>
      <c r="AY582" s="258" t="s">
        <v>171</v>
      </c>
    </row>
    <row r="583" s="12" customFormat="1">
      <c r="B583" s="247"/>
      <c r="C583" s="248"/>
      <c r="D583" s="249" t="s">
        <v>180</v>
      </c>
      <c r="E583" s="250" t="s">
        <v>22</v>
      </c>
      <c r="F583" s="251" t="s">
        <v>773</v>
      </c>
      <c r="G583" s="248"/>
      <c r="H583" s="252">
        <v>14.220000000000001</v>
      </c>
      <c r="I583" s="253"/>
      <c r="J583" s="248"/>
      <c r="K583" s="248"/>
      <c r="L583" s="254"/>
      <c r="M583" s="255"/>
      <c r="N583" s="256"/>
      <c r="O583" s="256"/>
      <c r="P583" s="256"/>
      <c r="Q583" s="256"/>
      <c r="R583" s="256"/>
      <c r="S583" s="256"/>
      <c r="T583" s="257"/>
      <c r="AT583" s="258" t="s">
        <v>180</v>
      </c>
      <c r="AU583" s="258" t="s">
        <v>187</v>
      </c>
      <c r="AV583" s="12" t="s">
        <v>83</v>
      </c>
      <c r="AW583" s="12" t="s">
        <v>182</v>
      </c>
      <c r="AX583" s="12" t="s">
        <v>75</v>
      </c>
      <c r="AY583" s="258" t="s">
        <v>171</v>
      </c>
    </row>
    <row r="584" s="12" customFormat="1">
      <c r="B584" s="247"/>
      <c r="C584" s="248"/>
      <c r="D584" s="249" t="s">
        <v>180</v>
      </c>
      <c r="E584" s="250" t="s">
        <v>22</v>
      </c>
      <c r="F584" s="251" t="s">
        <v>774</v>
      </c>
      <c r="G584" s="248"/>
      <c r="H584" s="252">
        <v>3.98</v>
      </c>
      <c r="I584" s="253"/>
      <c r="J584" s="248"/>
      <c r="K584" s="248"/>
      <c r="L584" s="254"/>
      <c r="M584" s="255"/>
      <c r="N584" s="256"/>
      <c r="O584" s="256"/>
      <c r="P584" s="256"/>
      <c r="Q584" s="256"/>
      <c r="R584" s="256"/>
      <c r="S584" s="256"/>
      <c r="T584" s="257"/>
      <c r="AT584" s="258" t="s">
        <v>180</v>
      </c>
      <c r="AU584" s="258" t="s">
        <v>187</v>
      </c>
      <c r="AV584" s="12" t="s">
        <v>83</v>
      </c>
      <c r="AW584" s="12" t="s">
        <v>182</v>
      </c>
      <c r="AX584" s="12" t="s">
        <v>75</v>
      </c>
      <c r="AY584" s="258" t="s">
        <v>171</v>
      </c>
    </row>
    <row r="585" s="12" customFormat="1">
      <c r="B585" s="247"/>
      <c r="C585" s="248"/>
      <c r="D585" s="249" t="s">
        <v>180</v>
      </c>
      <c r="E585" s="250" t="s">
        <v>22</v>
      </c>
      <c r="F585" s="251" t="s">
        <v>775</v>
      </c>
      <c r="G585" s="248"/>
      <c r="H585" s="252">
        <v>2.8700000000000001</v>
      </c>
      <c r="I585" s="253"/>
      <c r="J585" s="248"/>
      <c r="K585" s="248"/>
      <c r="L585" s="254"/>
      <c r="M585" s="255"/>
      <c r="N585" s="256"/>
      <c r="O585" s="256"/>
      <c r="P585" s="256"/>
      <c r="Q585" s="256"/>
      <c r="R585" s="256"/>
      <c r="S585" s="256"/>
      <c r="T585" s="257"/>
      <c r="AT585" s="258" t="s">
        <v>180</v>
      </c>
      <c r="AU585" s="258" t="s">
        <v>187</v>
      </c>
      <c r="AV585" s="12" t="s">
        <v>83</v>
      </c>
      <c r="AW585" s="12" t="s">
        <v>182</v>
      </c>
      <c r="AX585" s="12" t="s">
        <v>75</v>
      </c>
      <c r="AY585" s="258" t="s">
        <v>171</v>
      </c>
    </row>
    <row r="586" s="12" customFormat="1">
      <c r="B586" s="247"/>
      <c r="C586" s="248"/>
      <c r="D586" s="249" t="s">
        <v>180</v>
      </c>
      <c r="E586" s="250" t="s">
        <v>22</v>
      </c>
      <c r="F586" s="251" t="s">
        <v>776</v>
      </c>
      <c r="G586" s="248"/>
      <c r="H586" s="252">
        <v>155.34999999999999</v>
      </c>
      <c r="I586" s="253"/>
      <c r="J586" s="248"/>
      <c r="K586" s="248"/>
      <c r="L586" s="254"/>
      <c r="M586" s="255"/>
      <c r="N586" s="256"/>
      <c r="O586" s="256"/>
      <c r="P586" s="256"/>
      <c r="Q586" s="256"/>
      <c r="R586" s="256"/>
      <c r="S586" s="256"/>
      <c r="T586" s="257"/>
      <c r="AT586" s="258" t="s">
        <v>180</v>
      </c>
      <c r="AU586" s="258" t="s">
        <v>187</v>
      </c>
      <c r="AV586" s="12" t="s">
        <v>83</v>
      </c>
      <c r="AW586" s="12" t="s">
        <v>182</v>
      </c>
      <c r="AX586" s="12" t="s">
        <v>75</v>
      </c>
      <c r="AY586" s="258" t="s">
        <v>171</v>
      </c>
    </row>
    <row r="587" s="12" customFormat="1">
      <c r="B587" s="247"/>
      <c r="C587" s="248"/>
      <c r="D587" s="249" t="s">
        <v>180</v>
      </c>
      <c r="E587" s="250" t="s">
        <v>22</v>
      </c>
      <c r="F587" s="251" t="s">
        <v>777</v>
      </c>
      <c r="G587" s="248"/>
      <c r="H587" s="252">
        <v>15</v>
      </c>
      <c r="I587" s="253"/>
      <c r="J587" s="248"/>
      <c r="K587" s="248"/>
      <c r="L587" s="254"/>
      <c r="M587" s="255"/>
      <c r="N587" s="256"/>
      <c r="O587" s="256"/>
      <c r="P587" s="256"/>
      <c r="Q587" s="256"/>
      <c r="R587" s="256"/>
      <c r="S587" s="256"/>
      <c r="T587" s="257"/>
      <c r="AT587" s="258" t="s">
        <v>180</v>
      </c>
      <c r="AU587" s="258" t="s">
        <v>187</v>
      </c>
      <c r="AV587" s="12" t="s">
        <v>83</v>
      </c>
      <c r="AW587" s="12" t="s">
        <v>182</v>
      </c>
      <c r="AX587" s="12" t="s">
        <v>75</v>
      </c>
      <c r="AY587" s="258" t="s">
        <v>171</v>
      </c>
    </row>
    <row r="588" s="12" customFormat="1">
      <c r="B588" s="247"/>
      <c r="C588" s="248"/>
      <c r="D588" s="249" t="s">
        <v>180</v>
      </c>
      <c r="E588" s="250" t="s">
        <v>22</v>
      </c>
      <c r="F588" s="251" t="s">
        <v>778</v>
      </c>
      <c r="G588" s="248"/>
      <c r="H588" s="252">
        <v>14.380000000000001</v>
      </c>
      <c r="I588" s="253"/>
      <c r="J588" s="248"/>
      <c r="K588" s="248"/>
      <c r="L588" s="254"/>
      <c r="M588" s="255"/>
      <c r="N588" s="256"/>
      <c r="O588" s="256"/>
      <c r="P588" s="256"/>
      <c r="Q588" s="256"/>
      <c r="R588" s="256"/>
      <c r="S588" s="256"/>
      <c r="T588" s="257"/>
      <c r="AT588" s="258" t="s">
        <v>180</v>
      </c>
      <c r="AU588" s="258" t="s">
        <v>187</v>
      </c>
      <c r="AV588" s="12" t="s">
        <v>83</v>
      </c>
      <c r="AW588" s="12" t="s">
        <v>182</v>
      </c>
      <c r="AX588" s="12" t="s">
        <v>75</v>
      </c>
      <c r="AY588" s="258" t="s">
        <v>171</v>
      </c>
    </row>
    <row r="589" s="12" customFormat="1">
      <c r="B589" s="247"/>
      <c r="C589" s="248"/>
      <c r="D589" s="249" t="s">
        <v>180</v>
      </c>
      <c r="E589" s="250" t="s">
        <v>22</v>
      </c>
      <c r="F589" s="251" t="s">
        <v>779</v>
      </c>
      <c r="G589" s="248"/>
      <c r="H589" s="252">
        <v>465.38</v>
      </c>
      <c r="I589" s="253"/>
      <c r="J589" s="248"/>
      <c r="K589" s="248"/>
      <c r="L589" s="254"/>
      <c r="M589" s="255"/>
      <c r="N589" s="256"/>
      <c r="O589" s="256"/>
      <c r="P589" s="256"/>
      <c r="Q589" s="256"/>
      <c r="R589" s="256"/>
      <c r="S589" s="256"/>
      <c r="T589" s="257"/>
      <c r="AT589" s="258" t="s">
        <v>180</v>
      </c>
      <c r="AU589" s="258" t="s">
        <v>187</v>
      </c>
      <c r="AV589" s="12" t="s">
        <v>83</v>
      </c>
      <c r="AW589" s="12" t="s">
        <v>182</v>
      </c>
      <c r="AX589" s="12" t="s">
        <v>75</v>
      </c>
      <c r="AY589" s="258" t="s">
        <v>171</v>
      </c>
    </row>
    <row r="590" s="12" customFormat="1">
      <c r="B590" s="247"/>
      <c r="C590" s="248"/>
      <c r="D590" s="249" t="s">
        <v>180</v>
      </c>
      <c r="E590" s="250" t="s">
        <v>22</v>
      </c>
      <c r="F590" s="251" t="s">
        <v>780</v>
      </c>
      <c r="G590" s="248"/>
      <c r="H590" s="252">
        <v>53.210000000000001</v>
      </c>
      <c r="I590" s="253"/>
      <c r="J590" s="248"/>
      <c r="K590" s="248"/>
      <c r="L590" s="254"/>
      <c r="M590" s="255"/>
      <c r="N590" s="256"/>
      <c r="O590" s="256"/>
      <c r="P590" s="256"/>
      <c r="Q590" s="256"/>
      <c r="R590" s="256"/>
      <c r="S590" s="256"/>
      <c r="T590" s="257"/>
      <c r="AT590" s="258" t="s">
        <v>180</v>
      </c>
      <c r="AU590" s="258" t="s">
        <v>187</v>
      </c>
      <c r="AV590" s="12" t="s">
        <v>83</v>
      </c>
      <c r="AW590" s="12" t="s">
        <v>182</v>
      </c>
      <c r="AX590" s="12" t="s">
        <v>75</v>
      </c>
      <c r="AY590" s="258" t="s">
        <v>171</v>
      </c>
    </row>
    <row r="591" s="12" customFormat="1">
      <c r="B591" s="247"/>
      <c r="C591" s="248"/>
      <c r="D591" s="249" t="s">
        <v>180</v>
      </c>
      <c r="E591" s="250" t="s">
        <v>22</v>
      </c>
      <c r="F591" s="251" t="s">
        <v>605</v>
      </c>
      <c r="G591" s="248"/>
      <c r="H591" s="252">
        <v>140</v>
      </c>
      <c r="I591" s="253"/>
      <c r="J591" s="248"/>
      <c r="K591" s="248"/>
      <c r="L591" s="254"/>
      <c r="M591" s="255"/>
      <c r="N591" s="256"/>
      <c r="O591" s="256"/>
      <c r="P591" s="256"/>
      <c r="Q591" s="256"/>
      <c r="R591" s="256"/>
      <c r="S591" s="256"/>
      <c r="T591" s="257"/>
      <c r="AT591" s="258" t="s">
        <v>180</v>
      </c>
      <c r="AU591" s="258" t="s">
        <v>187</v>
      </c>
      <c r="AV591" s="12" t="s">
        <v>83</v>
      </c>
      <c r="AW591" s="12" t="s">
        <v>182</v>
      </c>
      <c r="AX591" s="12" t="s">
        <v>75</v>
      </c>
      <c r="AY591" s="258" t="s">
        <v>171</v>
      </c>
    </row>
    <row r="592" s="12" customFormat="1">
      <c r="B592" s="247"/>
      <c r="C592" s="248"/>
      <c r="D592" s="249" t="s">
        <v>180</v>
      </c>
      <c r="E592" s="250" t="s">
        <v>22</v>
      </c>
      <c r="F592" s="251" t="s">
        <v>781</v>
      </c>
      <c r="G592" s="248"/>
      <c r="H592" s="252">
        <v>55.520000000000003</v>
      </c>
      <c r="I592" s="253"/>
      <c r="J592" s="248"/>
      <c r="K592" s="248"/>
      <c r="L592" s="254"/>
      <c r="M592" s="255"/>
      <c r="N592" s="256"/>
      <c r="O592" s="256"/>
      <c r="P592" s="256"/>
      <c r="Q592" s="256"/>
      <c r="R592" s="256"/>
      <c r="S592" s="256"/>
      <c r="T592" s="257"/>
      <c r="AT592" s="258" t="s">
        <v>180</v>
      </c>
      <c r="AU592" s="258" t="s">
        <v>187</v>
      </c>
      <c r="AV592" s="12" t="s">
        <v>83</v>
      </c>
      <c r="AW592" s="12" t="s">
        <v>182</v>
      </c>
      <c r="AX592" s="12" t="s">
        <v>75</v>
      </c>
      <c r="AY592" s="258" t="s">
        <v>171</v>
      </c>
    </row>
    <row r="593" s="12" customFormat="1">
      <c r="B593" s="247"/>
      <c r="C593" s="248"/>
      <c r="D593" s="249" t="s">
        <v>180</v>
      </c>
      <c r="E593" s="250" t="s">
        <v>22</v>
      </c>
      <c r="F593" s="251" t="s">
        <v>782</v>
      </c>
      <c r="G593" s="248"/>
      <c r="H593" s="252">
        <v>0</v>
      </c>
      <c r="I593" s="253"/>
      <c r="J593" s="248"/>
      <c r="K593" s="248"/>
      <c r="L593" s="254"/>
      <c r="M593" s="255"/>
      <c r="N593" s="256"/>
      <c r="O593" s="256"/>
      <c r="P593" s="256"/>
      <c r="Q593" s="256"/>
      <c r="R593" s="256"/>
      <c r="S593" s="256"/>
      <c r="T593" s="257"/>
      <c r="AT593" s="258" t="s">
        <v>180</v>
      </c>
      <c r="AU593" s="258" t="s">
        <v>187</v>
      </c>
      <c r="AV593" s="12" t="s">
        <v>83</v>
      </c>
      <c r="AW593" s="12" t="s">
        <v>182</v>
      </c>
      <c r="AX593" s="12" t="s">
        <v>75</v>
      </c>
      <c r="AY593" s="258" t="s">
        <v>171</v>
      </c>
    </row>
    <row r="594" s="12" customFormat="1">
      <c r="B594" s="247"/>
      <c r="C594" s="248"/>
      <c r="D594" s="249" t="s">
        <v>180</v>
      </c>
      <c r="E594" s="250" t="s">
        <v>22</v>
      </c>
      <c r="F594" s="251" t="s">
        <v>541</v>
      </c>
      <c r="G594" s="248"/>
      <c r="H594" s="252">
        <v>2.6299999999999999</v>
      </c>
      <c r="I594" s="253"/>
      <c r="J594" s="248"/>
      <c r="K594" s="248"/>
      <c r="L594" s="254"/>
      <c r="M594" s="255"/>
      <c r="N594" s="256"/>
      <c r="O594" s="256"/>
      <c r="P594" s="256"/>
      <c r="Q594" s="256"/>
      <c r="R594" s="256"/>
      <c r="S594" s="256"/>
      <c r="T594" s="257"/>
      <c r="AT594" s="258" t="s">
        <v>180</v>
      </c>
      <c r="AU594" s="258" t="s">
        <v>187</v>
      </c>
      <c r="AV594" s="12" t="s">
        <v>83</v>
      </c>
      <c r="AW594" s="12" t="s">
        <v>182</v>
      </c>
      <c r="AX594" s="12" t="s">
        <v>75</v>
      </c>
      <c r="AY594" s="258" t="s">
        <v>171</v>
      </c>
    </row>
    <row r="595" s="12" customFormat="1">
      <c r="B595" s="247"/>
      <c r="C595" s="248"/>
      <c r="D595" s="249" t="s">
        <v>180</v>
      </c>
      <c r="E595" s="250" t="s">
        <v>22</v>
      </c>
      <c r="F595" s="251" t="s">
        <v>621</v>
      </c>
      <c r="G595" s="248"/>
      <c r="H595" s="252">
        <v>17.809999999999999</v>
      </c>
      <c r="I595" s="253"/>
      <c r="J595" s="248"/>
      <c r="K595" s="248"/>
      <c r="L595" s="254"/>
      <c r="M595" s="255"/>
      <c r="N595" s="256"/>
      <c r="O595" s="256"/>
      <c r="P595" s="256"/>
      <c r="Q595" s="256"/>
      <c r="R595" s="256"/>
      <c r="S595" s="256"/>
      <c r="T595" s="257"/>
      <c r="AT595" s="258" t="s">
        <v>180</v>
      </c>
      <c r="AU595" s="258" t="s">
        <v>187</v>
      </c>
      <c r="AV595" s="12" t="s">
        <v>83</v>
      </c>
      <c r="AW595" s="12" t="s">
        <v>182</v>
      </c>
      <c r="AX595" s="12" t="s">
        <v>75</v>
      </c>
      <c r="AY595" s="258" t="s">
        <v>171</v>
      </c>
    </row>
    <row r="596" s="12" customFormat="1">
      <c r="B596" s="247"/>
      <c r="C596" s="248"/>
      <c r="D596" s="249" t="s">
        <v>180</v>
      </c>
      <c r="E596" s="250" t="s">
        <v>22</v>
      </c>
      <c r="F596" s="251" t="s">
        <v>622</v>
      </c>
      <c r="G596" s="248"/>
      <c r="H596" s="252">
        <v>17.899999999999999</v>
      </c>
      <c r="I596" s="253"/>
      <c r="J596" s="248"/>
      <c r="K596" s="248"/>
      <c r="L596" s="254"/>
      <c r="M596" s="255"/>
      <c r="N596" s="256"/>
      <c r="O596" s="256"/>
      <c r="P596" s="256"/>
      <c r="Q596" s="256"/>
      <c r="R596" s="256"/>
      <c r="S596" s="256"/>
      <c r="T596" s="257"/>
      <c r="AT596" s="258" t="s">
        <v>180</v>
      </c>
      <c r="AU596" s="258" t="s">
        <v>187</v>
      </c>
      <c r="AV596" s="12" t="s">
        <v>83</v>
      </c>
      <c r="AW596" s="12" t="s">
        <v>182</v>
      </c>
      <c r="AX596" s="12" t="s">
        <v>75</v>
      </c>
      <c r="AY596" s="258" t="s">
        <v>171</v>
      </c>
    </row>
    <row r="597" s="12" customFormat="1">
      <c r="B597" s="247"/>
      <c r="C597" s="248"/>
      <c r="D597" s="249" t="s">
        <v>180</v>
      </c>
      <c r="E597" s="250" t="s">
        <v>22</v>
      </c>
      <c r="F597" s="251" t="s">
        <v>623</v>
      </c>
      <c r="G597" s="248"/>
      <c r="H597" s="252">
        <v>18.32</v>
      </c>
      <c r="I597" s="253"/>
      <c r="J597" s="248"/>
      <c r="K597" s="248"/>
      <c r="L597" s="254"/>
      <c r="M597" s="255"/>
      <c r="N597" s="256"/>
      <c r="O597" s="256"/>
      <c r="P597" s="256"/>
      <c r="Q597" s="256"/>
      <c r="R597" s="256"/>
      <c r="S597" s="256"/>
      <c r="T597" s="257"/>
      <c r="AT597" s="258" t="s">
        <v>180</v>
      </c>
      <c r="AU597" s="258" t="s">
        <v>187</v>
      </c>
      <c r="AV597" s="12" t="s">
        <v>83</v>
      </c>
      <c r="AW597" s="12" t="s">
        <v>182</v>
      </c>
      <c r="AX597" s="12" t="s">
        <v>75</v>
      </c>
      <c r="AY597" s="258" t="s">
        <v>171</v>
      </c>
    </row>
    <row r="598" s="12" customFormat="1">
      <c r="B598" s="247"/>
      <c r="C598" s="248"/>
      <c r="D598" s="249" t="s">
        <v>180</v>
      </c>
      <c r="E598" s="250" t="s">
        <v>22</v>
      </c>
      <c r="F598" s="251" t="s">
        <v>624</v>
      </c>
      <c r="G598" s="248"/>
      <c r="H598" s="252">
        <v>18.690000000000001</v>
      </c>
      <c r="I598" s="253"/>
      <c r="J598" s="248"/>
      <c r="K598" s="248"/>
      <c r="L598" s="254"/>
      <c r="M598" s="255"/>
      <c r="N598" s="256"/>
      <c r="O598" s="256"/>
      <c r="P598" s="256"/>
      <c r="Q598" s="256"/>
      <c r="R598" s="256"/>
      <c r="S598" s="256"/>
      <c r="T598" s="257"/>
      <c r="AT598" s="258" t="s">
        <v>180</v>
      </c>
      <c r="AU598" s="258" t="s">
        <v>187</v>
      </c>
      <c r="AV598" s="12" t="s">
        <v>83</v>
      </c>
      <c r="AW598" s="12" t="s">
        <v>182</v>
      </c>
      <c r="AX598" s="12" t="s">
        <v>75</v>
      </c>
      <c r="AY598" s="258" t="s">
        <v>171</v>
      </c>
    </row>
    <row r="599" s="12" customFormat="1">
      <c r="B599" s="247"/>
      <c r="C599" s="248"/>
      <c r="D599" s="249" t="s">
        <v>180</v>
      </c>
      <c r="E599" s="250" t="s">
        <v>22</v>
      </c>
      <c r="F599" s="251" t="s">
        <v>625</v>
      </c>
      <c r="G599" s="248"/>
      <c r="H599" s="252">
        <v>19.77</v>
      </c>
      <c r="I599" s="253"/>
      <c r="J599" s="248"/>
      <c r="K599" s="248"/>
      <c r="L599" s="254"/>
      <c r="M599" s="255"/>
      <c r="N599" s="256"/>
      <c r="O599" s="256"/>
      <c r="P599" s="256"/>
      <c r="Q599" s="256"/>
      <c r="R599" s="256"/>
      <c r="S599" s="256"/>
      <c r="T599" s="257"/>
      <c r="AT599" s="258" t="s">
        <v>180</v>
      </c>
      <c r="AU599" s="258" t="s">
        <v>187</v>
      </c>
      <c r="AV599" s="12" t="s">
        <v>83</v>
      </c>
      <c r="AW599" s="12" t="s">
        <v>182</v>
      </c>
      <c r="AX599" s="12" t="s">
        <v>75</v>
      </c>
      <c r="AY599" s="258" t="s">
        <v>171</v>
      </c>
    </row>
    <row r="600" s="12" customFormat="1">
      <c r="B600" s="247"/>
      <c r="C600" s="248"/>
      <c r="D600" s="249" t="s">
        <v>180</v>
      </c>
      <c r="E600" s="250" t="s">
        <v>22</v>
      </c>
      <c r="F600" s="251" t="s">
        <v>626</v>
      </c>
      <c r="G600" s="248"/>
      <c r="H600" s="252">
        <v>27.870000000000001</v>
      </c>
      <c r="I600" s="253"/>
      <c r="J600" s="248"/>
      <c r="K600" s="248"/>
      <c r="L600" s="254"/>
      <c r="M600" s="255"/>
      <c r="N600" s="256"/>
      <c r="O600" s="256"/>
      <c r="P600" s="256"/>
      <c r="Q600" s="256"/>
      <c r="R600" s="256"/>
      <c r="S600" s="256"/>
      <c r="T600" s="257"/>
      <c r="AT600" s="258" t="s">
        <v>180</v>
      </c>
      <c r="AU600" s="258" t="s">
        <v>187</v>
      </c>
      <c r="AV600" s="12" t="s">
        <v>83</v>
      </c>
      <c r="AW600" s="12" t="s">
        <v>182</v>
      </c>
      <c r="AX600" s="12" t="s">
        <v>75</v>
      </c>
      <c r="AY600" s="258" t="s">
        <v>171</v>
      </c>
    </row>
    <row r="601" s="12" customFormat="1">
      <c r="B601" s="247"/>
      <c r="C601" s="248"/>
      <c r="D601" s="249" t="s">
        <v>180</v>
      </c>
      <c r="E601" s="250" t="s">
        <v>22</v>
      </c>
      <c r="F601" s="251" t="s">
        <v>783</v>
      </c>
      <c r="G601" s="248"/>
      <c r="H601" s="252">
        <v>22.32</v>
      </c>
      <c r="I601" s="253"/>
      <c r="J601" s="248"/>
      <c r="K601" s="248"/>
      <c r="L601" s="254"/>
      <c r="M601" s="255"/>
      <c r="N601" s="256"/>
      <c r="O601" s="256"/>
      <c r="P601" s="256"/>
      <c r="Q601" s="256"/>
      <c r="R601" s="256"/>
      <c r="S601" s="256"/>
      <c r="T601" s="257"/>
      <c r="AT601" s="258" t="s">
        <v>180</v>
      </c>
      <c r="AU601" s="258" t="s">
        <v>187</v>
      </c>
      <c r="AV601" s="12" t="s">
        <v>83</v>
      </c>
      <c r="AW601" s="12" t="s">
        <v>182</v>
      </c>
      <c r="AX601" s="12" t="s">
        <v>75</v>
      </c>
      <c r="AY601" s="258" t="s">
        <v>171</v>
      </c>
    </row>
    <row r="602" s="12" customFormat="1">
      <c r="B602" s="247"/>
      <c r="C602" s="248"/>
      <c r="D602" s="249" t="s">
        <v>180</v>
      </c>
      <c r="E602" s="250" t="s">
        <v>22</v>
      </c>
      <c r="F602" s="251" t="s">
        <v>628</v>
      </c>
      <c r="G602" s="248"/>
      <c r="H602" s="252">
        <v>16.890000000000001</v>
      </c>
      <c r="I602" s="253"/>
      <c r="J602" s="248"/>
      <c r="K602" s="248"/>
      <c r="L602" s="254"/>
      <c r="M602" s="255"/>
      <c r="N602" s="256"/>
      <c r="O602" s="256"/>
      <c r="P602" s="256"/>
      <c r="Q602" s="256"/>
      <c r="R602" s="256"/>
      <c r="S602" s="256"/>
      <c r="T602" s="257"/>
      <c r="AT602" s="258" t="s">
        <v>180</v>
      </c>
      <c r="AU602" s="258" t="s">
        <v>187</v>
      </c>
      <c r="AV602" s="12" t="s">
        <v>83</v>
      </c>
      <c r="AW602" s="12" t="s">
        <v>182</v>
      </c>
      <c r="AX602" s="12" t="s">
        <v>75</v>
      </c>
      <c r="AY602" s="258" t="s">
        <v>171</v>
      </c>
    </row>
    <row r="603" s="12" customFormat="1">
      <c r="B603" s="247"/>
      <c r="C603" s="248"/>
      <c r="D603" s="249" t="s">
        <v>180</v>
      </c>
      <c r="E603" s="250" t="s">
        <v>22</v>
      </c>
      <c r="F603" s="251" t="s">
        <v>629</v>
      </c>
      <c r="G603" s="248"/>
      <c r="H603" s="252">
        <v>12.310000000000001</v>
      </c>
      <c r="I603" s="253"/>
      <c r="J603" s="248"/>
      <c r="K603" s="248"/>
      <c r="L603" s="254"/>
      <c r="M603" s="255"/>
      <c r="N603" s="256"/>
      <c r="O603" s="256"/>
      <c r="P603" s="256"/>
      <c r="Q603" s="256"/>
      <c r="R603" s="256"/>
      <c r="S603" s="256"/>
      <c r="T603" s="257"/>
      <c r="AT603" s="258" t="s">
        <v>180</v>
      </c>
      <c r="AU603" s="258" t="s">
        <v>187</v>
      </c>
      <c r="AV603" s="12" t="s">
        <v>83</v>
      </c>
      <c r="AW603" s="12" t="s">
        <v>182</v>
      </c>
      <c r="AX603" s="12" t="s">
        <v>75</v>
      </c>
      <c r="AY603" s="258" t="s">
        <v>171</v>
      </c>
    </row>
    <row r="604" s="12" customFormat="1">
      <c r="B604" s="247"/>
      <c r="C604" s="248"/>
      <c r="D604" s="249" t="s">
        <v>180</v>
      </c>
      <c r="E604" s="250" t="s">
        <v>22</v>
      </c>
      <c r="F604" s="251" t="s">
        <v>630</v>
      </c>
      <c r="G604" s="248"/>
      <c r="H604" s="252">
        <v>12.449999999999999</v>
      </c>
      <c r="I604" s="253"/>
      <c r="J604" s="248"/>
      <c r="K604" s="248"/>
      <c r="L604" s="254"/>
      <c r="M604" s="255"/>
      <c r="N604" s="256"/>
      <c r="O604" s="256"/>
      <c r="P604" s="256"/>
      <c r="Q604" s="256"/>
      <c r="R604" s="256"/>
      <c r="S604" s="256"/>
      <c r="T604" s="257"/>
      <c r="AT604" s="258" t="s">
        <v>180</v>
      </c>
      <c r="AU604" s="258" t="s">
        <v>187</v>
      </c>
      <c r="AV604" s="12" t="s">
        <v>83</v>
      </c>
      <c r="AW604" s="12" t="s">
        <v>182</v>
      </c>
      <c r="AX604" s="12" t="s">
        <v>75</v>
      </c>
      <c r="AY604" s="258" t="s">
        <v>171</v>
      </c>
    </row>
    <row r="605" s="12" customFormat="1">
      <c r="B605" s="247"/>
      <c r="C605" s="248"/>
      <c r="D605" s="249" t="s">
        <v>180</v>
      </c>
      <c r="E605" s="250" t="s">
        <v>22</v>
      </c>
      <c r="F605" s="251" t="s">
        <v>631</v>
      </c>
      <c r="G605" s="248"/>
      <c r="H605" s="252">
        <v>7.1100000000000003</v>
      </c>
      <c r="I605" s="253"/>
      <c r="J605" s="248"/>
      <c r="K605" s="248"/>
      <c r="L605" s="254"/>
      <c r="M605" s="255"/>
      <c r="N605" s="256"/>
      <c r="O605" s="256"/>
      <c r="P605" s="256"/>
      <c r="Q605" s="256"/>
      <c r="R605" s="256"/>
      <c r="S605" s="256"/>
      <c r="T605" s="257"/>
      <c r="AT605" s="258" t="s">
        <v>180</v>
      </c>
      <c r="AU605" s="258" t="s">
        <v>187</v>
      </c>
      <c r="AV605" s="12" t="s">
        <v>83</v>
      </c>
      <c r="AW605" s="12" t="s">
        <v>182</v>
      </c>
      <c r="AX605" s="12" t="s">
        <v>75</v>
      </c>
      <c r="AY605" s="258" t="s">
        <v>171</v>
      </c>
    </row>
    <row r="606" s="12" customFormat="1">
      <c r="B606" s="247"/>
      <c r="C606" s="248"/>
      <c r="D606" s="249" t="s">
        <v>180</v>
      </c>
      <c r="E606" s="250" t="s">
        <v>22</v>
      </c>
      <c r="F606" s="251" t="s">
        <v>632</v>
      </c>
      <c r="G606" s="248"/>
      <c r="H606" s="252">
        <v>10.130000000000001</v>
      </c>
      <c r="I606" s="253"/>
      <c r="J606" s="248"/>
      <c r="K606" s="248"/>
      <c r="L606" s="254"/>
      <c r="M606" s="255"/>
      <c r="N606" s="256"/>
      <c r="O606" s="256"/>
      <c r="P606" s="256"/>
      <c r="Q606" s="256"/>
      <c r="R606" s="256"/>
      <c r="S606" s="256"/>
      <c r="T606" s="257"/>
      <c r="AT606" s="258" t="s">
        <v>180</v>
      </c>
      <c r="AU606" s="258" t="s">
        <v>187</v>
      </c>
      <c r="AV606" s="12" t="s">
        <v>83</v>
      </c>
      <c r="AW606" s="12" t="s">
        <v>182</v>
      </c>
      <c r="AX606" s="12" t="s">
        <v>75</v>
      </c>
      <c r="AY606" s="258" t="s">
        <v>171</v>
      </c>
    </row>
    <row r="607" s="12" customFormat="1">
      <c r="B607" s="247"/>
      <c r="C607" s="248"/>
      <c r="D607" s="249" t="s">
        <v>180</v>
      </c>
      <c r="E607" s="250" t="s">
        <v>22</v>
      </c>
      <c r="F607" s="251" t="s">
        <v>633</v>
      </c>
      <c r="G607" s="248"/>
      <c r="H607" s="252">
        <v>16.039999999999999</v>
      </c>
      <c r="I607" s="253"/>
      <c r="J607" s="248"/>
      <c r="K607" s="248"/>
      <c r="L607" s="254"/>
      <c r="M607" s="255"/>
      <c r="N607" s="256"/>
      <c r="O607" s="256"/>
      <c r="P607" s="256"/>
      <c r="Q607" s="256"/>
      <c r="R607" s="256"/>
      <c r="S607" s="256"/>
      <c r="T607" s="257"/>
      <c r="AT607" s="258" t="s">
        <v>180</v>
      </c>
      <c r="AU607" s="258" t="s">
        <v>187</v>
      </c>
      <c r="AV607" s="12" t="s">
        <v>83</v>
      </c>
      <c r="AW607" s="12" t="s">
        <v>182</v>
      </c>
      <c r="AX607" s="12" t="s">
        <v>75</v>
      </c>
      <c r="AY607" s="258" t="s">
        <v>171</v>
      </c>
    </row>
    <row r="608" s="12" customFormat="1">
      <c r="B608" s="247"/>
      <c r="C608" s="248"/>
      <c r="D608" s="249" t="s">
        <v>180</v>
      </c>
      <c r="E608" s="250" t="s">
        <v>22</v>
      </c>
      <c r="F608" s="251" t="s">
        <v>784</v>
      </c>
      <c r="G608" s="248"/>
      <c r="H608" s="252">
        <v>7.9500000000000002</v>
      </c>
      <c r="I608" s="253"/>
      <c r="J608" s="248"/>
      <c r="K608" s="248"/>
      <c r="L608" s="254"/>
      <c r="M608" s="255"/>
      <c r="N608" s="256"/>
      <c r="O608" s="256"/>
      <c r="P608" s="256"/>
      <c r="Q608" s="256"/>
      <c r="R608" s="256"/>
      <c r="S608" s="256"/>
      <c r="T608" s="257"/>
      <c r="AT608" s="258" t="s">
        <v>180</v>
      </c>
      <c r="AU608" s="258" t="s">
        <v>187</v>
      </c>
      <c r="AV608" s="12" t="s">
        <v>83</v>
      </c>
      <c r="AW608" s="12" t="s">
        <v>182</v>
      </c>
      <c r="AX608" s="12" t="s">
        <v>75</v>
      </c>
      <c r="AY608" s="258" t="s">
        <v>171</v>
      </c>
    </row>
    <row r="609" s="12" customFormat="1">
      <c r="B609" s="247"/>
      <c r="C609" s="248"/>
      <c r="D609" s="249" t="s">
        <v>180</v>
      </c>
      <c r="E609" s="250" t="s">
        <v>22</v>
      </c>
      <c r="F609" s="251" t="s">
        <v>634</v>
      </c>
      <c r="G609" s="248"/>
      <c r="H609" s="252">
        <v>5.3600000000000003</v>
      </c>
      <c r="I609" s="253"/>
      <c r="J609" s="248"/>
      <c r="K609" s="248"/>
      <c r="L609" s="254"/>
      <c r="M609" s="255"/>
      <c r="N609" s="256"/>
      <c r="O609" s="256"/>
      <c r="P609" s="256"/>
      <c r="Q609" s="256"/>
      <c r="R609" s="256"/>
      <c r="S609" s="256"/>
      <c r="T609" s="257"/>
      <c r="AT609" s="258" t="s">
        <v>180</v>
      </c>
      <c r="AU609" s="258" t="s">
        <v>187</v>
      </c>
      <c r="AV609" s="12" t="s">
        <v>83</v>
      </c>
      <c r="AW609" s="12" t="s">
        <v>182</v>
      </c>
      <c r="AX609" s="12" t="s">
        <v>75</v>
      </c>
      <c r="AY609" s="258" t="s">
        <v>171</v>
      </c>
    </row>
    <row r="610" s="12" customFormat="1">
      <c r="B610" s="247"/>
      <c r="C610" s="248"/>
      <c r="D610" s="249" t="s">
        <v>180</v>
      </c>
      <c r="E610" s="250" t="s">
        <v>22</v>
      </c>
      <c r="F610" s="251" t="s">
        <v>635</v>
      </c>
      <c r="G610" s="248"/>
      <c r="H610" s="252">
        <v>5.4400000000000004</v>
      </c>
      <c r="I610" s="253"/>
      <c r="J610" s="248"/>
      <c r="K610" s="248"/>
      <c r="L610" s="254"/>
      <c r="M610" s="255"/>
      <c r="N610" s="256"/>
      <c r="O610" s="256"/>
      <c r="P610" s="256"/>
      <c r="Q610" s="256"/>
      <c r="R610" s="256"/>
      <c r="S610" s="256"/>
      <c r="T610" s="257"/>
      <c r="AT610" s="258" t="s">
        <v>180</v>
      </c>
      <c r="AU610" s="258" t="s">
        <v>187</v>
      </c>
      <c r="AV610" s="12" t="s">
        <v>83</v>
      </c>
      <c r="AW610" s="12" t="s">
        <v>182</v>
      </c>
      <c r="AX610" s="12" t="s">
        <v>75</v>
      </c>
      <c r="AY610" s="258" t="s">
        <v>171</v>
      </c>
    </row>
    <row r="611" s="12" customFormat="1">
      <c r="B611" s="247"/>
      <c r="C611" s="248"/>
      <c r="D611" s="249" t="s">
        <v>180</v>
      </c>
      <c r="E611" s="250" t="s">
        <v>22</v>
      </c>
      <c r="F611" s="251" t="s">
        <v>636</v>
      </c>
      <c r="G611" s="248"/>
      <c r="H611" s="252">
        <v>5.2300000000000004</v>
      </c>
      <c r="I611" s="253"/>
      <c r="J611" s="248"/>
      <c r="K611" s="248"/>
      <c r="L611" s="254"/>
      <c r="M611" s="255"/>
      <c r="N611" s="256"/>
      <c r="O611" s="256"/>
      <c r="P611" s="256"/>
      <c r="Q611" s="256"/>
      <c r="R611" s="256"/>
      <c r="S611" s="256"/>
      <c r="T611" s="257"/>
      <c r="AT611" s="258" t="s">
        <v>180</v>
      </c>
      <c r="AU611" s="258" t="s">
        <v>187</v>
      </c>
      <c r="AV611" s="12" t="s">
        <v>83</v>
      </c>
      <c r="AW611" s="12" t="s">
        <v>182</v>
      </c>
      <c r="AX611" s="12" t="s">
        <v>75</v>
      </c>
      <c r="AY611" s="258" t="s">
        <v>171</v>
      </c>
    </row>
    <row r="612" s="12" customFormat="1">
      <c r="B612" s="247"/>
      <c r="C612" s="248"/>
      <c r="D612" s="249" t="s">
        <v>180</v>
      </c>
      <c r="E612" s="250" t="s">
        <v>22</v>
      </c>
      <c r="F612" s="251" t="s">
        <v>637</v>
      </c>
      <c r="G612" s="248"/>
      <c r="H612" s="252">
        <v>17.890000000000001</v>
      </c>
      <c r="I612" s="253"/>
      <c r="J612" s="248"/>
      <c r="K612" s="248"/>
      <c r="L612" s="254"/>
      <c r="M612" s="255"/>
      <c r="N612" s="256"/>
      <c r="O612" s="256"/>
      <c r="P612" s="256"/>
      <c r="Q612" s="256"/>
      <c r="R612" s="256"/>
      <c r="S612" s="256"/>
      <c r="T612" s="257"/>
      <c r="AT612" s="258" t="s">
        <v>180</v>
      </c>
      <c r="AU612" s="258" t="s">
        <v>187</v>
      </c>
      <c r="AV612" s="12" t="s">
        <v>83</v>
      </c>
      <c r="AW612" s="12" t="s">
        <v>182</v>
      </c>
      <c r="AX612" s="12" t="s">
        <v>75</v>
      </c>
      <c r="AY612" s="258" t="s">
        <v>171</v>
      </c>
    </row>
    <row r="613" s="12" customFormat="1">
      <c r="B613" s="247"/>
      <c r="C613" s="248"/>
      <c r="D613" s="249" t="s">
        <v>180</v>
      </c>
      <c r="E613" s="250" t="s">
        <v>22</v>
      </c>
      <c r="F613" s="251" t="s">
        <v>638</v>
      </c>
      <c r="G613" s="248"/>
      <c r="H613" s="252">
        <v>5.8799999999999999</v>
      </c>
      <c r="I613" s="253"/>
      <c r="J613" s="248"/>
      <c r="K613" s="248"/>
      <c r="L613" s="254"/>
      <c r="M613" s="255"/>
      <c r="N613" s="256"/>
      <c r="O613" s="256"/>
      <c r="P613" s="256"/>
      <c r="Q613" s="256"/>
      <c r="R613" s="256"/>
      <c r="S613" s="256"/>
      <c r="T613" s="257"/>
      <c r="AT613" s="258" t="s">
        <v>180</v>
      </c>
      <c r="AU613" s="258" t="s">
        <v>187</v>
      </c>
      <c r="AV613" s="12" t="s">
        <v>83</v>
      </c>
      <c r="AW613" s="12" t="s">
        <v>182</v>
      </c>
      <c r="AX613" s="12" t="s">
        <v>75</v>
      </c>
      <c r="AY613" s="258" t="s">
        <v>171</v>
      </c>
    </row>
    <row r="614" s="12" customFormat="1">
      <c r="B614" s="247"/>
      <c r="C614" s="248"/>
      <c r="D614" s="249" t="s">
        <v>180</v>
      </c>
      <c r="E614" s="250" t="s">
        <v>22</v>
      </c>
      <c r="F614" s="251" t="s">
        <v>639</v>
      </c>
      <c r="G614" s="248"/>
      <c r="H614" s="252">
        <v>5.8899999999999997</v>
      </c>
      <c r="I614" s="253"/>
      <c r="J614" s="248"/>
      <c r="K614" s="248"/>
      <c r="L614" s="254"/>
      <c r="M614" s="255"/>
      <c r="N614" s="256"/>
      <c r="O614" s="256"/>
      <c r="P614" s="256"/>
      <c r="Q614" s="256"/>
      <c r="R614" s="256"/>
      <c r="S614" s="256"/>
      <c r="T614" s="257"/>
      <c r="AT614" s="258" t="s">
        <v>180</v>
      </c>
      <c r="AU614" s="258" t="s">
        <v>187</v>
      </c>
      <c r="AV614" s="12" t="s">
        <v>83</v>
      </c>
      <c r="AW614" s="12" t="s">
        <v>182</v>
      </c>
      <c r="AX614" s="12" t="s">
        <v>75</v>
      </c>
      <c r="AY614" s="258" t="s">
        <v>171</v>
      </c>
    </row>
    <row r="615" s="12" customFormat="1">
      <c r="B615" s="247"/>
      <c r="C615" s="248"/>
      <c r="D615" s="249" t="s">
        <v>180</v>
      </c>
      <c r="E615" s="250" t="s">
        <v>22</v>
      </c>
      <c r="F615" s="251" t="s">
        <v>640</v>
      </c>
      <c r="G615" s="248"/>
      <c r="H615" s="252">
        <v>21.719999999999999</v>
      </c>
      <c r="I615" s="253"/>
      <c r="J615" s="248"/>
      <c r="K615" s="248"/>
      <c r="L615" s="254"/>
      <c r="M615" s="255"/>
      <c r="N615" s="256"/>
      <c r="O615" s="256"/>
      <c r="P615" s="256"/>
      <c r="Q615" s="256"/>
      <c r="R615" s="256"/>
      <c r="S615" s="256"/>
      <c r="T615" s="257"/>
      <c r="AT615" s="258" t="s">
        <v>180</v>
      </c>
      <c r="AU615" s="258" t="s">
        <v>187</v>
      </c>
      <c r="AV615" s="12" t="s">
        <v>83</v>
      </c>
      <c r="AW615" s="12" t="s">
        <v>182</v>
      </c>
      <c r="AX615" s="12" t="s">
        <v>75</v>
      </c>
      <c r="AY615" s="258" t="s">
        <v>171</v>
      </c>
    </row>
    <row r="616" s="12" customFormat="1">
      <c r="B616" s="247"/>
      <c r="C616" s="248"/>
      <c r="D616" s="249" t="s">
        <v>180</v>
      </c>
      <c r="E616" s="250" t="s">
        <v>22</v>
      </c>
      <c r="F616" s="251" t="s">
        <v>641</v>
      </c>
      <c r="G616" s="248"/>
      <c r="H616" s="252">
        <v>5.5199999999999996</v>
      </c>
      <c r="I616" s="253"/>
      <c r="J616" s="248"/>
      <c r="K616" s="248"/>
      <c r="L616" s="254"/>
      <c r="M616" s="255"/>
      <c r="N616" s="256"/>
      <c r="O616" s="256"/>
      <c r="P616" s="256"/>
      <c r="Q616" s="256"/>
      <c r="R616" s="256"/>
      <c r="S616" s="256"/>
      <c r="T616" s="257"/>
      <c r="AT616" s="258" t="s">
        <v>180</v>
      </c>
      <c r="AU616" s="258" t="s">
        <v>187</v>
      </c>
      <c r="AV616" s="12" t="s">
        <v>83</v>
      </c>
      <c r="AW616" s="12" t="s">
        <v>182</v>
      </c>
      <c r="AX616" s="12" t="s">
        <v>75</v>
      </c>
      <c r="AY616" s="258" t="s">
        <v>171</v>
      </c>
    </row>
    <row r="617" s="12" customFormat="1">
      <c r="B617" s="247"/>
      <c r="C617" s="248"/>
      <c r="D617" s="249" t="s">
        <v>180</v>
      </c>
      <c r="E617" s="250" t="s">
        <v>22</v>
      </c>
      <c r="F617" s="251" t="s">
        <v>785</v>
      </c>
      <c r="G617" s="248"/>
      <c r="H617" s="252">
        <v>9.0800000000000001</v>
      </c>
      <c r="I617" s="253"/>
      <c r="J617" s="248"/>
      <c r="K617" s="248"/>
      <c r="L617" s="254"/>
      <c r="M617" s="255"/>
      <c r="N617" s="256"/>
      <c r="O617" s="256"/>
      <c r="P617" s="256"/>
      <c r="Q617" s="256"/>
      <c r="R617" s="256"/>
      <c r="S617" s="256"/>
      <c r="T617" s="257"/>
      <c r="AT617" s="258" t="s">
        <v>180</v>
      </c>
      <c r="AU617" s="258" t="s">
        <v>187</v>
      </c>
      <c r="AV617" s="12" t="s">
        <v>83</v>
      </c>
      <c r="AW617" s="12" t="s">
        <v>182</v>
      </c>
      <c r="AX617" s="12" t="s">
        <v>75</v>
      </c>
      <c r="AY617" s="258" t="s">
        <v>171</v>
      </c>
    </row>
    <row r="618" s="12" customFormat="1">
      <c r="B618" s="247"/>
      <c r="C618" s="248"/>
      <c r="D618" s="249" t="s">
        <v>180</v>
      </c>
      <c r="E618" s="250" t="s">
        <v>22</v>
      </c>
      <c r="F618" s="251" t="s">
        <v>786</v>
      </c>
      <c r="G618" s="248"/>
      <c r="H618" s="252">
        <v>0</v>
      </c>
      <c r="I618" s="253"/>
      <c r="J618" s="248"/>
      <c r="K618" s="248"/>
      <c r="L618" s="254"/>
      <c r="M618" s="255"/>
      <c r="N618" s="256"/>
      <c r="O618" s="256"/>
      <c r="P618" s="256"/>
      <c r="Q618" s="256"/>
      <c r="R618" s="256"/>
      <c r="S618" s="256"/>
      <c r="T618" s="257"/>
      <c r="AT618" s="258" t="s">
        <v>180</v>
      </c>
      <c r="AU618" s="258" t="s">
        <v>187</v>
      </c>
      <c r="AV618" s="12" t="s">
        <v>83</v>
      </c>
      <c r="AW618" s="12" t="s">
        <v>182</v>
      </c>
      <c r="AX618" s="12" t="s">
        <v>75</v>
      </c>
      <c r="AY618" s="258" t="s">
        <v>171</v>
      </c>
    </row>
    <row r="619" s="1" customFormat="1" ht="14.4" customHeight="1">
      <c r="B619" s="46"/>
      <c r="C619" s="235" t="s">
        <v>787</v>
      </c>
      <c r="D619" s="235" t="s">
        <v>173</v>
      </c>
      <c r="E619" s="236" t="s">
        <v>788</v>
      </c>
      <c r="F619" s="237" t="s">
        <v>789</v>
      </c>
      <c r="G619" s="238" t="s">
        <v>247</v>
      </c>
      <c r="H619" s="239">
        <v>465.38</v>
      </c>
      <c r="I619" s="240"/>
      <c r="J619" s="241">
        <f>ROUND(I619*H619,2)</f>
        <v>0</v>
      </c>
      <c r="K619" s="237" t="s">
        <v>737</v>
      </c>
      <c r="L619" s="72"/>
      <c r="M619" s="242" t="s">
        <v>22</v>
      </c>
      <c r="N619" s="243" t="s">
        <v>46</v>
      </c>
      <c r="O619" s="47"/>
      <c r="P619" s="244">
        <f>O619*H619</f>
        <v>0</v>
      </c>
      <c r="Q619" s="244">
        <v>0.0010399999999999999</v>
      </c>
      <c r="R619" s="244">
        <f>Q619*H619</f>
        <v>0.48399519999999996</v>
      </c>
      <c r="S619" s="244">
        <v>0</v>
      </c>
      <c r="T619" s="245">
        <f>S619*H619</f>
        <v>0</v>
      </c>
      <c r="AR619" s="24" t="s">
        <v>178</v>
      </c>
      <c r="AT619" s="24" t="s">
        <v>173</v>
      </c>
      <c r="AU619" s="24" t="s">
        <v>187</v>
      </c>
      <c r="AY619" s="24" t="s">
        <v>171</v>
      </c>
      <c r="BE619" s="246">
        <f>IF(N619="základní",J619,0)</f>
        <v>0</v>
      </c>
      <c r="BF619" s="246">
        <f>IF(N619="snížená",J619,0)</f>
        <v>0</v>
      </c>
      <c r="BG619" s="246">
        <f>IF(N619="zákl. přenesená",J619,0)</f>
        <v>0</v>
      </c>
      <c r="BH619" s="246">
        <f>IF(N619="sníž. přenesená",J619,0)</f>
        <v>0</v>
      </c>
      <c r="BI619" s="246">
        <f>IF(N619="nulová",J619,0)</f>
        <v>0</v>
      </c>
      <c r="BJ619" s="24" t="s">
        <v>24</v>
      </c>
      <c r="BK619" s="246">
        <f>ROUND(I619*H619,2)</f>
        <v>0</v>
      </c>
      <c r="BL619" s="24" t="s">
        <v>178</v>
      </c>
      <c r="BM619" s="24" t="s">
        <v>790</v>
      </c>
    </row>
    <row r="620" s="13" customFormat="1">
      <c r="B620" s="261"/>
      <c r="C620" s="262"/>
      <c r="D620" s="249" t="s">
        <v>180</v>
      </c>
      <c r="E620" s="263" t="s">
        <v>22</v>
      </c>
      <c r="F620" s="264" t="s">
        <v>219</v>
      </c>
      <c r="G620" s="262"/>
      <c r="H620" s="263" t="s">
        <v>22</v>
      </c>
      <c r="I620" s="265"/>
      <c r="J620" s="262"/>
      <c r="K620" s="262"/>
      <c r="L620" s="266"/>
      <c r="M620" s="267"/>
      <c r="N620" s="268"/>
      <c r="O620" s="268"/>
      <c r="P620" s="268"/>
      <c r="Q620" s="268"/>
      <c r="R620" s="268"/>
      <c r="S620" s="268"/>
      <c r="T620" s="269"/>
      <c r="AT620" s="270" t="s">
        <v>180</v>
      </c>
      <c r="AU620" s="270" t="s">
        <v>187</v>
      </c>
      <c r="AV620" s="13" t="s">
        <v>24</v>
      </c>
      <c r="AW620" s="13" t="s">
        <v>182</v>
      </c>
      <c r="AX620" s="13" t="s">
        <v>75</v>
      </c>
      <c r="AY620" s="270" t="s">
        <v>171</v>
      </c>
    </row>
    <row r="621" s="12" customFormat="1">
      <c r="B621" s="247"/>
      <c r="C621" s="248"/>
      <c r="D621" s="249" t="s">
        <v>180</v>
      </c>
      <c r="E621" s="250" t="s">
        <v>22</v>
      </c>
      <c r="F621" s="251" t="s">
        <v>779</v>
      </c>
      <c r="G621" s="248"/>
      <c r="H621" s="252">
        <v>465.38</v>
      </c>
      <c r="I621" s="253"/>
      <c r="J621" s="248"/>
      <c r="K621" s="248"/>
      <c r="L621" s="254"/>
      <c r="M621" s="255"/>
      <c r="N621" s="256"/>
      <c r="O621" s="256"/>
      <c r="P621" s="256"/>
      <c r="Q621" s="256"/>
      <c r="R621" s="256"/>
      <c r="S621" s="256"/>
      <c r="T621" s="257"/>
      <c r="AT621" s="258" t="s">
        <v>180</v>
      </c>
      <c r="AU621" s="258" t="s">
        <v>187</v>
      </c>
      <c r="AV621" s="12" t="s">
        <v>83</v>
      </c>
      <c r="AW621" s="12" t="s">
        <v>182</v>
      </c>
      <c r="AX621" s="12" t="s">
        <v>75</v>
      </c>
      <c r="AY621" s="258" t="s">
        <v>171</v>
      </c>
    </row>
    <row r="622" s="1" customFormat="1" ht="22.8" customHeight="1">
      <c r="B622" s="46"/>
      <c r="C622" s="235" t="s">
        <v>791</v>
      </c>
      <c r="D622" s="235" t="s">
        <v>173</v>
      </c>
      <c r="E622" s="236" t="s">
        <v>792</v>
      </c>
      <c r="F622" s="237" t="s">
        <v>793</v>
      </c>
      <c r="G622" s="238" t="s">
        <v>214</v>
      </c>
      <c r="H622" s="239">
        <v>12</v>
      </c>
      <c r="I622" s="240"/>
      <c r="J622" s="241">
        <f>ROUND(I622*H622,2)</f>
        <v>0</v>
      </c>
      <c r="K622" s="237" t="s">
        <v>177</v>
      </c>
      <c r="L622" s="72"/>
      <c r="M622" s="242" t="s">
        <v>22</v>
      </c>
      <c r="N622" s="243" t="s">
        <v>46</v>
      </c>
      <c r="O622" s="47"/>
      <c r="P622" s="244">
        <f>O622*H622</f>
        <v>0</v>
      </c>
      <c r="Q622" s="244">
        <v>0</v>
      </c>
      <c r="R622" s="244">
        <f>Q622*H622</f>
        <v>0</v>
      </c>
      <c r="S622" s="244">
        <v>0</v>
      </c>
      <c r="T622" s="245">
        <f>S622*H622</f>
        <v>0</v>
      </c>
      <c r="AR622" s="24" t="s">
        <v>178</v>
      </c>
      <c r="AT622" s="24" t="s">
        <v>173</v>
      </c>
      <c r="AU622" s="24" t="s">
        <v>187</v>
      </c>
      <c r="AY622" s="24" t="s">
        <v>171</v>
      </c>
      <c r="BE622" s="246">
        <f>IF(N622="základní",J622,0)</f>
        <v>0</v>
      </c>
      <c r="BF622" s="246">
        <f>IF(N622="snížená",J622,0)</f>
        <v>0</v>
      </c>
      <c r="BG622" s="246">
        <f>IF(N622="zákl. přenesená",J622,0)</f>
        <v>0</v>
      </c>
      <c r="BH622" s="246">
        <f>IF(N622="sníž. přenesená",J622,0)</f>
        <v>0</v>
      </c>
      <c r="BI622" s="246">
        <f>IF(N622="nulová",J622,0)</f>
        <v>0</v>
      </c>
      <c r="BJ622" s="24" t="s">
        <v>24</v>
      </c>
      <c r="BK622" s="246">
        <f>ROUND(I622*H622,2)</f>
        <v>0</v>
      </c>
      <c r="BL622" s="24" t="s">
        <v>178</v>
      </c>
      <c r="BM622" s="24" t="s">
        <v>794</v>
      </c>
    </row>
    <row r="623" s="1" customFormat="1">
      <c r="B623" s="46"/>
      <c r="C623" s="74"/>
      <c r="D623" s="249" t="s">
        <v>739</v>
      </c>
      <c r="E623" s="74"/>
      <c r="F623" s="259" t="s">
        <v>795</v>
      </c>
      <c r="G623" s="74"/>
      <c r="H623" s="74"/>
      <c r="I623" s="203"/>
      <c r="J623" s="74"/>
      <c r="K623" s="74"/>
      <c r="L623" s="72"/>
      <c r="M623" s="260"/>
      <c r="N623" s="47"/>
      <c r="O623" s="47"/>
      <c r="P623" s="47"/>
      <c r="Q623" s="47"/>
      <c r="R623" s="47"/>
      <c r="S623" s="47"/>
      <c r="T623" s="95"/>
      <c r="AT623" s="24" t="s">
        <v>739</v>
      </c>
      <c r="AU623" s="24" t="s">
        <v>187</v>
      </c>
    </row>
    <row r="624" s="12" customFormat="1">
      <c r="B624" s="247"/>
      <c r="C624" s="248"/>
      <c r="D624" s="249" t="s">
        <v>180</v>
      </c>
      <c r="E624" s="250" t="s">
        <v>22</v>
      </c>
      <c r="F624" s="251" t="s">
        <v>796</v>
      </c>
      <c r="G624" s="248"/>
      <c r="H624" s="252">
        <v>12</v>
      </c>
      <c r="I624" s="253"/>
      <c r="J624" s="248"/>
      <c r="K624" s="248"/>
      <c r="L624" s="254"/>
      <c r="M624" s="255"/>
      <c r="N624" s="256"/>
      <c r="O624" s="256"/>
      <c r="P624" s="256"/>
      <c r="Q624" s="256"/>
      <c r="R624" s="256"/>
      <c r="S624" s="256"/>
      <c r="T624" s="257"/>
      <c r="AT624" s="258" t="s">
        <v>180</v>
      </c>
      <c r="AU624" s="258" t="s">
        <v>187</v>
      </c>
      <c r="AV624" s="12" t="s">
        <v>83</v>
      </c>
      <c r="AW624" s="12" t="s">
        <v>182</v>
      </c>
      <c r="AX624" s="12" t="s">
        <v>24</v>
      </c>
      <c r="AY624" s="258" t="s">
        <v>171</v>
      </c>
    </row>
    <row r="625" s="1" customFormat="1" ht="14.4" customHeight="1">
      <c r="B625" s="46"/>
      <c r="C625" s="271" t="s">
        <v>797</v>
      </c>
      <c r="D625" s="271" t="s">
        <v>422</v>
      </c>
      <c r="E625" s="272" t="s">
        <v>798</v>
      </c>
      <c r="F625" s="273" t="s">
        <v>799</v>
      </c>
      <c r="G625" s="274" t="s">
        <v>214</v>
      </c>
      <c r="H625" s="275">
        <v>12</v>
      </c>
      <c r="I625" s="276"/>
      <c r="J625" s="277">
        <f>ROUND(I625*H625,2)</f>
        <v>0</v>
      </c>
      <c r="K625" s="273" t="s">
        <v>737</v>
      </c>
      <c r="L625" s="278"/>
      <c r="M625" s="279" t="s">
        <v>22</v>
      </c>
      <c r="N625" s="280" t="s">
        <v>46</v>
      </c>
      <c r="O625" s="47"/>
      <c r="P625" s="244">
        <f>O625*H625</f>
        <v>0</v>
      </c>
      <c r="Q625" s="244">
        <v>4.0000000000000003E-05</v>
      </c>
      <c r="R625" s="244">
        <f>Q625*H625</f>
        <v>0.00048000000000000007</v>
      </c>
      <c r="S625" s="244">
        <v>0</v>
      </c>
      <c r="T625" s="245">
        <f>S625*H625</f>
        <v>0</v>
      </c>
      <c r="AR625" s="24" t="s">
        <v>221</v>
      </c>
      <c r="AT625" s="24" t="s">
        <v>422</v>
      </c>
      <c r="AU625" s="24" t="s">
        <v>187</v>
      </c>
      <c r="AY625" s="24" t="s">
        <v>171</v>
      </c>
      <c r="BE625" s="246">
        <f>IF(N625="základní",J625,0)</f>
        <v>0</v>
      </c>
      <c r="BF625" s="246">
        <f>IF(N625="snížená",J625,0)</f>
        <v>0</v>
      </c>
      <c r="BG625" s="246">
        <f>IF(N625="zákl. přenesená",J625,0)</f>
        <v>0</v>
      </c>
      <c r="BH625" s="246">
        <f>IF(N625="sníž. přenesená",J625,0)</f>
        <v>0</v>
      </c>
      <c r="BI625" s="246">
        <f>IF(N625="nulová",J625,0)</f>
        <v>0</v>
      </c>
      <c r="BJ625" s="24" t="s">
        <v>24</v>
      </c>
      <c r="BK625" s="246">
        <f>ROUND(I625*H625,2)</f>
        <v>0</v>
      </c>
      <c r="BL625" s="24" t="s">
        <v>178</v>
      </c>
      <c r="BM625" s="24" t="s">
        <v>800</v>
      </c>
    </row>
    <row r="626" s="1" customFormat="1">
      <c r="B626" s="46"/>
      <c r="C626" s="74"/>
      <c r="D626" s="249" t="s">
        <v>739</v>
      </c>
      <c r="E626" s="74"/>
      <c r="F626" s="259" t="s">
        <v>801</v>
      </c>
      <c r="G626" s="74"/>
      <c r="H626" s="74"/>
      <c r="I626" s="203"/>
      <c r="J626" s="74"/>
      <c r="K626" s="74"/>
      <c r="L626" s="72"/>
      <c r="M626" s="260"/>
      <c r="N626" s="47"/>
      <c r="O626" s="47"/>
      <c r="P626" s="47"/>
      <c r="Q626" s="47"/>
      <c r="R626" s="47"/>
      <c r="S626" s="47"/>
      <c r="T626" s="95"/>
      <c r="AT626" s="24" t="s">
        <v>739</v>
      </c>
      <c r="AU626" s="24" t="s">
        <v>187</v>
      </c>
    </row>
    <row r="627" s="12" customFormat="1">
      <c r="B627" s="247"/>
      <c r="C627" s="248"/>
      <c r="D627" s="249" t="s">
        <v>180</v>
      </c>
      <c r="E627" s="250" t="s">
        <v>22</v>
      </c>
      <c r="F627" s="251" t="s">
        <v>802</v>
      </c>
      <c r="G627" s="248"/>
      <c r="H627" s="252">
        <v>12</v>
      </c>
      <c r="I627" s="253"/>
      <c r="J627" s="248"/>
      <c r="K627" s="248"/>
      <c r="L627" s="254"/>
      <c r="M627" s="255"/>
      <c r="N627" s="256"/>
      <c r="O627" s="256"/>
      <c r="P627" s="256"/>
      <c r="Q627" s="256"/>
      <c r="R627" s="256"/>
      <c r="S627" s="256"/>
      <c r="T627" s="257"/>
      <c r="AT627" s="258" t="s">
        <v>180</v>
      </c>
      <c r="AU627" s="258" t="s">
        <v>187</v>
      </c>
      <c r="AV627" s="12" t="s">
        <v>83</v>
      </c>
      <c r="AW627" s="12" t="s">
        <v>182</v>
      </c>
      <c r="AX627" s="12" t="s">
        <v>24</v>
      </c>
      <c r="AY627" s="258" t="s">
        <v>171</v>
      </c>
    </row>
    <row r="628" s="11" customFormat="1" ht="22.32" customHeight="1">
      <c r="B628" s="219"/>
      <c r="C628" s="220"/>
      <c r="D628" s="221" t="s">
        <v>74</v>
      </c>
      <c r="E628" s="233" t="s">
        <v>803</v>
      </c>
      <c r="F628" s="233" t="s">
        <v>804</v>
      </c>
      <c r="G628" s="220"/>
      <c r="H628" s="220"/>
      <c r="I628" s="223"/>
      <c r="J628" s="234">
        <f>BK628</f>
        <v>0</v>
      </c>
      <c r="K628" s="220"/>
      <c r="L628" s="225"/>
      <c r="M628" s="226"/>
      <c r="N628" s="227"/>
      <c r="O628" s="227"/>
      <c r="P628" s="228">
        <f>SUM(P629:P816)</f>
        <v>0</v>
      </c>
      <c r="Q628" s="227"/>
      <c r="R628" s="228">
        <f>SUM(R629:R816)</f>
        <v>0.0092945600000000003</v>
      </c>
      <c r="S628" s="227"/>
      <c r="T628" s="229">
        <f>SUM(T629:T816)</f>
        <v>156.78530200000003</v>
      </c>
      <c r="AR628" s="230" t="s">
        <v>24</v>
      </c>
      <c r="AT628" s="231" t="s">
        <v>74</v>
      </c>
      <c r="AU628" s="231" t="s">
        <v>83</v>
      </c>
      <c r="AY628" s="230" t="s">
        <v>171</v>
      </c>
      <c r="BK628" s="232">
        <f>SUM(BK629:BK816)</f>
        <v>0</v>
      </c>
    </row>
    <row r="629" s="1" customFormat="1" ht="14.4" customHeight="1">
      <c r="B629" s="46"/>
      <c r="C629" s="235" t="s">
        <v>805</v>
      </c>
      <c r="D629" s="235" t="s">
        <v>173</v>
      </c>
      <c r="E629" s="236" t="s">
        <v>806</v>
      </c>
      <c r="F629" s="237" t="s">
        <v>807</v>
      </c>
      <c r="G629" s="238" t="s">
        <v>176</v>
      </c>
      <c r="H629" s="239">
        <v>0.22800000000000001</v>
      </c>
      <c r="I629" s="240"/>
      <c r="J629" s="241">
        <f>ROUND(I629*H629,2)</f>
        <v>0</v>
      </c>
      <c r="K629" s="237" t="s">
        <v>177</v>
      </c>
      <c r="L629" s="72"/>
      <c r="M629" s="242" t="s">
        <v>22</v>
      </c>
      <c r="N629" s="243" t="s">
        <v>46</v>
      </c>
      <c r="O629" s="47"/>
      <c r="P629" s="244">
        <f>O629*H629</f>
        <v>0</v>
      </c>
      <c r="Q629" s="244">
        <v>0</v>
      </c>
      <c r="R629" s="244">
        <f>Q629*H629</f>
        <v>0</v>
      </c>
      <c r="S629" s="244">
        <v>2.3999999999999999</v>
      </c>
      <c r="T629" s="245">
        <f>S629*H629</f>
        <v>0.54720000000000002</v>
      </c>
      <c r="AR629" s="24" t="s">
        <v>178</v>
      </c>
      <c r="AT629" s="24" t="s">
        <v>173</v>
      </c>
      <c r="AU629" s="24" t="s">
        <v>187</v>
      </c>
      <c r="AY629" s="24" t="s">
        <v>171</v>
      </c>
      <c r="BE629" s="246">
        <f>IF(N629="základní",J629,0)</f>
        <v>0</v>
      </c>
      <c r="BF629" s="246">
        <f>IF(N629="snížená",J629,0)</f>
        <v>0</v>
      </c>
      <c r="BG629" s="246">
        <f>IF(N629="zákl. přenesená",J629,0)</f>
        <v>0</v>
      </c>
      <c r="BH629" s="246">
        <f>IF(N629="sníž. přenesená",J629,0)</f>
        <v>0</v>
      </c>
      <c r="BI629" s="246">
        <f>IF(N629="nulová",J629,0)</f>
        <v>0</v>
      </c>
      <c r="BJ629" s="24" t="s">
        <v>24</v>
      </c>
      <c r="BK629" s="246">
        <f>ROUND(I629*H629,2)</f>
        <v>0</v>
      </c>
      <c r="BL629" s="24" t="s">
        <v>178</v>
      </c>
      <c r="BM629" s="24" t="s">
        <v>808</v>
      </c>
    </row>
    <row r="630" s="12" customFormat="1">
      <c r="B630" s="247"/>
      <c r="C630" s="248"/>
      <c r="D630" s="249" t="s">
        <v>180</v>
      </c>
      <c r="E630" s="250" t="s">
        <v>22</v>
      </c>
      <c r="F630" s="251" t="s">
        <v>809</v>
      </c>
      <c r="G630" s="248"/>
      <c r="H630" s="252">
        <v>0.22800000000000001</v>
      </c>
      <c r="I630" s="253"/>
      <c r="J630" s="248"/>
      <c r="K630" s="248"/>
      <c r="L630" s="254"/>
      <c r="M630" s="255"/>
      <c r="N630" s="256"/>
      <c r="O630" s="256"/>
      <c r="P630" s="256"/>
      <c r="Q630" s="256"/>
      <c r="R630" s="256"/>
      <c r="S630" s="256"/>
      <c r="T630" s="257"/>
      <c r="AT630" s="258" t="s">
        <v>180</v>
      </c>
      <c r="AU630" s="258" t="s">
        <v>187</v>
      </c>
      <c r="AV630" s="12" t="s">
        <v>83</v>
      </c>
      <c r="AW630" s="12" t="s">
        <v>182</v>
      </c>
      <c r="AX630" s="12" t="s">
        <v>24</v>
      </c>
      <c r="AY630" s="258" t="s">
        <v>171</v>
      </c>
    </row>
    <row r="631" s="1" customFormat="1" ht="34.2" customHeight="1">
      <c r="B631" s="46"/>
      <c r="C631" s="235" t="s">
        <v>810</v>
      </c>
      <c r="D631" s="235" t="s">
        <v>173</v>
      </c>
      <c r="E631" s="236" t="s">
        <v>811</v>
      </c>
      <c r="F631" s="237" t="s">
        <v>812</v>
      </c>
      <c r="G631" s="238" t="s">
        <v>247</v>
      </c>
      <c r="H631" s="239">
        <v>544.37</v>
      </c>
      <c r="I631" s="240"/>
      <c r="J631" s="241">
        <f>ROUND(I631*H631,2)</f>
        <v>0</v>
      </c>
      <c r="K631" s="237" t="s">
        <v>177</v>
      </c>
      <c r="L631" s="72"/>
      <c r="M631" s="242" t="s">
        <v>22</v>
      </c>
      <c r="N631" s="243" t="s">
        <v>46</v>
      </c>
      <c r="O631" s="47"/>
      <c r="P631" s="244">
        <f>O631*H631</f>
        <v>0</v>
      </c>
      <c r="Q631" s="244">
        <v>0</v>
      </c>
      <c r="R631" s="244">
        <f>Q631*H631</f>
        <v>0</v>
      </c>
      <c r="S631" s="244">
        <v>0.035000000000000003</v>
      </c>
      <c r="T631" s="245">
        <f>S631*H631</f>
        <v>19.052950000000003</v>
      </c>
      <c r="AR631" s="24" t="s">
        <v>178</v>
      </c>
      <c r="AT631" s="24" t="s">
        <v>173</v>
      </c>
      <c r="AU631" s="24" t="s">
        <v>187</v>
      </c>
      <c r="AY631" s="24" t="s">
        <v>171</v>
      </c>
      <c r="BE631" s="246">
        <f>IF(N631="základní",J631,0)</f>
        <v>0</v>
      </c>
      <c r="BF631" s="246">
        <f>IF(N631="snížená",J631,0)</f>
        <v>0</v>
      </c>
      <c r="BG631" s="246">
        <f>IF(N631="zákl. přenesená",J631,0)</f>
        <v>0</v>
      </c>
      <c r="BH631" s="246">
        <f>IF(N631="sníž. přenesená",J631,0)</f>
        <v>0</v>
      </c>
      <c r="BI631" s="246">
        <f>IF(N631="nulová",J631,0)</f>
        <v>0</v>
      </c>
      <c r="BJ631" s="24" t="s">
        <v>24</v>
      </c>
      <c r="BK631" s="246">
        <f>ROUND(I631*H631,2)</f>
        <v>0</v>
      </c>
      <c r="BL631" s="24" t="s">
        <v>178</v>
      </c>
      <c r="BM631" s="24" t="s">
        <v>813</v>
      </c>
    </row>
    <row r="632" s="13" customFormat="1">
      <c r="B632" s="261"/>
      <c r="C632" s="262"/>
      <c r="D632" s="249" t="s">
        <v>180</v>
      </c>
      <c r="E632" s="263" t="s">
        <v>22</v>
      </c>
      <c r="F632" s="264" t="s">
        <v>814</v>
      </c>
      <c r="G632" s="262"/>
      <c r="H632" s="263" t="s">
        <v>22</v>
      </c>
      <c r="I632" s="265"/>
      <c r="J632" s="262"/>
      <c r="K632" s="262"/>
      <c r="L632" s="266"/>
      <c r="M632" s="267"/>
      <c r="N632" s="268"/>
      <c r="O632" s="268"/>
      <c r="P632" s="268"/>
      <c r="Q632" s="268"/>
      <c r="R632" s="268"/>
      <c r="S632" s="268"/>
      <c r="T632" s="269"/>
      <c r="AT632" s="270" t="s">
        <v>180</v>
      </c>
      <c r="AU632" s="270" t="s">
        <v>187</v>
      </c>
      <c r="AV632" s="13" t="s">
        <v>24</v>
      </c>
      <c r="AW632" s="13" t="s">
        <v>182</v>
      </c>
      <c r="AX632" s="13" t="s">
        <v>75</v>
      </c>
      <c r="AY632" s="270" t="s">
        <v>171</v>
      </c>
    </row>
    <row r="633" s="12" customFormat="1">
      <c r="B633" s="247"/>
      <c r="C633" s="248"/>
      <c r="D633" s="249" t="s">
        <v>180</v>
      </c>
      <c r="E633" s="250" t="s">
        <v>22</v>
      </c>
      <c r="F633" s="251" t="s">
        <v>815</v>
      </c>
      <c r="G633" s="248"/>
      <c r="H633" s="252">
        <v>2.4700000000000002</v>
      </c>
      <c r="I633" s="253"/>
      <c r="J633" s="248"/>
      <c r="K633" s="248"/>
      <c r="L633" s="254"/>
      <c r="M633" s="255"/>
      <c r="N633" s="256"/>
      <c r="O633" s="256"/>
      <c r="P633" s="256"/>
      <c r="Q633" s="256"/>
      <c r="R633" s="256"/>
      <c r="S633" s="256"/>
      <c r="T633" s="257"/>
      <c r="AT633" s="258" t="s">
        <v>180</v>
      </c>
      <c r="AU633" s="258" t="s">
        <v>187</v>
      </c>
      <c r="AV633" s="12" t="s">
        <v>83</v>
      </c>
      <c r="AW633" s="12" t="s">
        <v>182</v>
      </c>
      <c r="AX633" s="12" t="s">
        <v>75</v>
      </c>
      <c r="AY633" s="258" t="s">
        <v>171</v>
      </c>
    </row>
    <row r="634" s="13" customFormat="1">
      <c r="B634" s="261"/>
      <c r="C634" s="262"/>
      <c r="D634" s="249" t="s">
        <v>180</v>
      </c>
      <c r="E634" s="263" t="s">
        <v>22</v>
      </c>
      <c r="F634" s="264" t="s">
        <v>816</v>
      </c>
      <c r="G634" s="262"/>
      <c r="H634" s="263" t="s">
        <v>22</v>
      </c>
      <c r="I634" s="265"/>
      <c r="J634" s="262"/>
      <c r="K634" s="262"/>
      <c r="L634" s="266"/>
      <c r="M634" s="267"/>
      <c r="N634" s="268"/>
      <c r="O634" s="268"/>
      <c r="P634" s="268"/>
      <c r="Q634" s="268"/>
      <c r="R634" s="268"/>
      <c r="S634" s="268"/>
      <c r="T634" s="269"/>
      <c r="AT634" s="270" t="s">
        <v>180</v>
      </c>
      <c r="AU634" s="270" t="s">
        <v>187</v>
      </c>
      <c r="AV634" s="13" t="s">
        <v>24</v>
      </c>
      <c r="AW634" s="13" t="s">
        <v>182</v>
      </c>
      <c r="AX634" s="13" t="s">
        <v>75</v>
      </c>
      <c r="AY634" s="270" t="s">
        <v>171</v>
      </c>
    </row>
    <row r="635" s="12" customFormat="1">
      <c r="B635" s="247"/>
      <c r="C635" s="248"/>
      <c r="D635" s="249" t="s">
        <v>180</v>
      </c>
      <c r="E635" s="250" t="s">
        <v>22</v>
      </c>
      <c r="F635" s="251" t="s">
        <v>780</v>
      </c>
      <c r="G635" s="248"/>
      <c r="H635" s="252">
        <v>53.210000000000001</v>
      </c>
      <c r="I635" s="253"/>
      <c r="J635" s="248"/>
      <c r="K635" s="248"/>
      <c r="L635" s="254"/>
      <c r="M635" s="255"/>
      <c r="N635" s="256"/>
      <c r="O635" s="256"/>
      <c r="P635" s="256"/>
      <c r="Q635" s="256"/>
      <c r="R635" s="256"/>
      <c r="S635" s="256"/>
      <c r="T635" s="257"/>
      <c r="AT635" s="258" t="s">
        <v>180</v>
      </c>
      <c r="AU635" s="258" t="s">
        <v>187</v>
      </c>
      <c r="AV635" s="12" t="s">
        <v>83</v>
      </c>
      <c r="AW635" s="12" t="s">
        <v>182</v>
      </c>
      <c r="AX635" s="12" t="s">
        <v>75</v>
      </c>
      <c r="AY635" s="258" t="s">
        <v>171</v>
      </c>
    </row>
    <row r="636" s="12" customFormat="1">
      <c r="B636" s="247"/>
      <c r="C636" s="248"/>
      <c r="D636" s="249" t="s">
        <v>180</v>
      </c>
      <c r="E636" s="250" t="s">
        <v>22</v>
      </c>
      <c r="F636" s="251" t="s">
        <v>605</v>
      </c>
      <c r="G636" s="248"/>
      <c r="H636" s="252">
        <v>140</v>
      </c>
      <c r="I636" s="253"/>
      <c r="J636" s="248"/>
      <c r="K636" s="248"/>
      <c r="L636" s="254"/>
      <c r="M636" s="255"/>
      <c r="N636" s="256"/>
      <c r="O636" s="256"/>
      <c r="P636" s="256"/>
      <c r="Q636" s="256"/>
      <c r="R636" s="256"/>
      <c r="S636" s="256"/>
      <c r="T636" s="257"/>
      <c r="AT636" s="258" t="s">
        <v>180</v>
      </c>
      <c r="AU636" s="258" t="s">
        <v>187</v>
      </c>
      <c r="AV636" s="12" t="s">
        <v>83</v>
      </c>
      <c r="AW636" s="12" t="s">
        <v>182</v>
      </c>
      <c r="AX636" s="12" t="s">
        <v>75</v>
      </c>
      <c r="AY636" s="258" t="s">
        <v>171</v>
      </c>
    </row>
    <row r="637" s="12" customFormat="1">
      <c r="B637" s="247"/>
      <c r="C637" s="248"/>
      <c r="D637" s="249" t="s">
        <v>180</v>
      </c>
      <c r="E637" s="250" t="s">
        <v>22</v>
      </c>
      <c r="F637" s="251" t="s">
        <v>781</v>
      </c>
      <c r="G637" s="248"/>
      <c r="H637" s="252">
        <v>55.520000000000003</v>
      </c>
      <c r="I637" s="253"/>
      <c r="J637" s="248"/>
      <c r="K637" s="248"/>
      <c r="L637" s="254"/>
      <c r="M637" s="255"/>
      <c r="N637" s="256"/>
      <c r="O637" s="256"/>
      <c r="P637" s="256"/>
      <c r="Q637" s="256"/>
      <c r="R637" s="256"/>
      <c r="S637" s="256"/>
      <c r="T637" s="257"/>
      <c r="AT637" s="258" t="s">
        <v>180</v>
      </c>
      <c r="AU637" s="258" t="s">
        <v>187</v>
      </c>
      <c r="AV637" s="12" t="s">
        <v>83</v>
      </c>
      <c r="AW637" s="12" t="s">
        <v>182</v>
      </c>
      <c r="AX637" s="12" t="s">
        <v>75</v>
      </c>
      <c r="AY637" s="258" t="s">
        <v>171</v>
      </c>
    </row>
    <row r="638" s="12" customFormat="1">
      <c r="B638" s="247"/>
      <c r="C638" s="248"/>
      <c r="D638" s="249" t="s">
        <v>180</v>
      </c>
      <c r="E638" s="250" t="s">
        <v>22</v>
      </c>
      <c r="F638" s="251" t="s">
        <v>541</v>
      </c>
      <c r="G638" s="248"/>
      <c r="H638" s="252">
        <v>2.6299999999999999</v>
      </c>
      <c r="I638" s="253"/>
      <c r="J638" s="248"/>
      <c r="K638" s="248"/>
      <c r="L638" s="254"/>
      <c r="M638" s="255"/>
      <c r="N638" s="256"/>
      <c r="O638" s="256"/>
      <c r="P638" s="256"/>
      <c r="Q638" s="256"/>
      <c r="R638" s="256"/>
      <c r="S638" s="256"/>
      <c r="T638" s="257"/>
      <c r="AT638" s="258" t="s">
        <v>180</v>
      </c>
      <c r="AU638" s="258" t="s">
        <v>187</v>
      </c>
      <c r="AV638" s="12" t="s">
        <v>83</v>
      </c>
      <c r="AW638" s="12" t="s">
        <v>182</v>
      </c>
      <c r="AX638" s="12" t="s">
        <v>75</v>
      </c>
      <c r="AY638" s="258" t="s">
        <v>171</v>
      </c>
    </row>
    <row r="639" s="12" customFormat="1">
      <c r="B639" s="247"/>
      <c r="C639" s="248"/>
      <c r="D639" s="249" t="s">
        <v>180</v>
      </c>
      <c r="E639" s="250" t="s">
        <v>22</v>
      </c>
      <c r="F639" s="251" t="s">
        <v>621</v>
      </c>
      <c r="G639" s="248"/>
      <c r="H639" s="252">
        <v>17.809999999999999</v>
      </c>
      <c r="I639" s="253"/>
      <c r="J639" s="248"/>
      <c r="K639" s="248"/>
      <c r="L639" s="254"/>
      <c r="M639" s="255"/>
      <c r="N639" s="256"/>
      <c r="O639" s="256"/>
      <c r="P639" s="256"/>
      <c r="Q639" s="256"/>
      <c r="R639" s="256"/>
      <c r="S639" s="256"/>
      <c r="T639" s="257"/>
      <c r="AT639" s="258" t="s">
        <v>180</v>
      </c>
      <c r="AU639" s="258" t="s">
        <v>187</v>
      </c>
      <c r="AV639" s="12" t="s">
        <v>83</v>
      </c>
      <c r="AW639" s="12" t="s">
        <v>182</v>
      </c>
      <c r="AX639" s="12" t="s">
        <v>75</v>
      </c>
      <c r="AY639" s="258" t="s">
        <v>171</v>
      </c>
    </row>
    <row r="640" s="12" customFormat="1">
      <c r="B640" s="247"/>
      <c r="C640" s="248"/>
      <c r="D640" s="249" t="s">
        <v>180</v>
      </c>
      <c r="E640" s="250" t="s">
        <v>22</v>
      </c>
      <c r="F640" s="251" t="s">
        <v>622</v>
      </c>
      <c r="G640" s="248"/>
      <c r="H640" s="252">
        <v>17.899999999999999</v>
      </c>
      <c r="I640" s="253"/>
      <c r="J640" s="248"/>
      <c r="K640" s="248"/>
      <c r="L640" s="254"/>
      <c r="M640" s="255"/>
      <c r="N640" s="256"/>
      <c r="O640" s="256"/>
      <c r="P640" s="256"/>
      <c r="Q640" s="256"/>
      <c r="R640" s="256"/>
      <c r="S640" s="256"/>
      <c r="T640" s="257"/>
      <c r="AT640" s="258" t="s">
        <v>180</v>
      </c>
      <c r="AU640" s="258" t="s">
        <v>187</v>
      </c>
      <c r="AV640" s="12" t="s">
        <v>83</v>
      </c>
      <c r="AW640" s="12" t="s">
        <v>182</v>
      </c>
      <c r="AX640" s="12" t="s">
        <v>75</v>
      </c>
      <c r="AY640" s="258" t="s">
        <v>171</v>
      </c>
    </row>
    <row r="641" s="12" customFormat="1">
      <c r="B641" s="247"/>
      <c r="C641" s="248"/>
      <c r="D641" s="249" t="s">
        <v>180</v>
      </c>
      <c r="E641" s="250" t="s">
        <v>22</v>
      </c>
      <c r="F641" s="251" t="s">
        <v>623</v>
      </c>
      <c r="G641" s="248"/>
      <c r="H641" s="252">
        <v>18.32</v>
      </c>
      <c r="I641" s="253"/>
      <c r="J641" s="248"/>
      <c r="K641" s="248"/>
      <c r="L641" s="254"/>
      <c r="M641" s="255"/>
      <c r="N641" s="256"/>
      <c r="O641" s="256"/>
      <c r="P641" s="256"/>
      <c r="Q641" s="256"/>
      <c r="R641" s="256"/>
      <c r="S641" s="256"/>
      <c r="T641" s="257"/>
      <c r="AT641" s="258" t="s">
        <v>180</v>
      </c>
      <c r="AU641" s="258" t="s">
        <v>187</v>
      </c>
      <c r="AV641" s="12" t="s">
        <v>83</v>
      </c>
      <c r="AW641" s="12" t="s">
        <v>182</v>
      </c>
      <c r="AX641" s="12" t="s">
        <v>75</v>
      </c>
      <c r="AY641" s="258" t="s">
        <v>171</v>
      </c>
    </row>
    <row r="642" s="12" customFormat="1">
      <c r="B642" s="247"/>
      <c r="C642" s="248"/>
      <c r="D642" s="249" t="s">
        <v>180</v>
      </c>
      <c r="E642" s="250" t="s">
        <v>22</v>
      </c>
      <c r="F642" s="251" t="s">
        <v>624</v>
      </c>
      <c r="G642" s="248"/>
      <c r="H642" s="252">
        <v>18.690000000000001</v>
      </c>
      <c r="I642" s="253"/>
      <c r="J642" s="248"/>
      <c r="K642" s="248"/>
      <c r="L642" s="254"/>
      <c r="M642" s="255"/>
      <c r="N642" s="256"/>
      <c r="O642" s="256"/>
      <c r="P642" s="256"/>
      <c r="Q642" s="256"/>
      <c r="R642" s="256"/>
      <c r="S642" s="256"/>
      <c r="T642" s="257"/>
      <c r="AT642" s="258" t="s">
        <v>180</v>
      </c>
      <c r="AU642" s="258" t="s">
        <v>187</v>
      </c>
      <c r="AV642" s="12" t="s">
        <v>83</v>
      </c>
      <c r="AW642" s="12" t="s">
        <v>182</v>
      </c>
      <c r="AX642" s="12" t="s">
        <v>75</v>
      </c>
      <c r="AY642" s="258" t="s">
        <v>171</v>
      </c>
    </row>
    <row r="643" s="12" customFormat="1">
      <c r="B643" s="247"/>
      <c r="C643" s="248"/>
      <c r="D643" s="249" t="s">
        <v>180</v>
      </c>
      <c r="E643" s="250" t="s">
        <v>22</v>
      </c>
      <c r="F643" s="251" t="s">
        <v>625</v>
      </c>
      <c r="G643" s="248"/>
      <c r="H643" s="252">
        <v>19.77</v>
      </c>
      <c r="I643" s="253"/>
      <c r="J643" s="248"/>
      <c r="K643" s="248"/>
      <c r="L643" s="254"/>
      <c r="M643" s="255"/>
      <c r="N643" s="256"/>
      <c r="O643" s="256"/>
      <c r="P643" s="256"/>
      <c r="Q643" s="256"/>
      <c r="R643" s="256"/>
      <c r="S643" s="256"/>
      <c r="T643" s="257"/>
      <c r="AT643" s="258" t="s">
        <v>180</v>
      </c>
      <c r="AU643" s="258" t="s">
        <v>187</v>
      </c>
      <c r="AV643" s="12" t="s">
        <v>83</v>
      </c>
      <c r="AW643" s="12" t="s">
        <v>182</v>
      </c>
      <c r="AX643" s="12" t="s">
        <v>75</v>
      </c>
      <c r="AY643" s="258" t="s">
        <v>171</v>
      </c>
    </row>
    <row r="644" s="12" customFormat="1">
      <c r="B644" s="247"/>
      <c r="C644" s="248"/>
      <c r="D644" s="249" t="s">
        <v>180</v>
      </c>
      <c r="E644" s="250" t="s">
        <v>22</v>
      </c>
      <c r="F644" s="251" t="s">
        <v>626</v>
      </c>
      <c r="G644" s="248"/>
      <c r="H644" s="252">
        <v>27.870000000000001</v>
      </c>
      <c r="I644" s="253"/>
      <c r="J644" s="248"/>
      <c r="K644" s="248"/>
      <c r="L644" s="254"/>
      <c r="M644" s="255"/>
      <c r="N644" s="256"/>
      <c r="O644" s="256"/>
      <c r="P644" s="256"/>
      <c r="Q644" s="256"/>
      <c r="R644" s="256"/>
      <c r="S644" s="256"/>
      <c r="T644" s="257"/>
      <c r="AT644" s="258" t="s">
        <v>180</v>
      </c>
      <c r="AU644" s="258" t="s">
        <v>187</v>
      </c>
      <c r="AV644" s="12" t="s">
        <v>83</v>
      </c>
      <c r="AW644" s="12" t="s">
        <v>182</v>
      </c>
      <c r="AX644" s="12" t="s">
        <v>75</v>
      </c>
      <c r="AY644" s="258" t="s">
        <v>171</v>
      </c>
    </row>
    <row r="645" s="12" customFormat="1">
      <c r="B645" s="247"/>
      <c r="C645" s="248"/>
      <c r="D645" s="249" t="s">
        <v>180</v>
      </c>
      <c r="E645" s="250" t="s">
        <v>22</v>
      </c>
      <c r="F645" s="251" t="s">
        <v>783</v>
      </c>
      <c r="G645" s="248"/>
      <c r="H645" s="252">
        <v>22.32</v>
      </c>
      <c r="I645" s="253"/>
      <c r="J645" s="248"/>
      <c r="K645" s="248"/>
      <c r="L645" s="254"/>
      <c r="M645" s="255"/>
      <c r="N645" s="256"/>
      <c r="O645" s="256"/>
      <c r="P645" s="256"/>
      <c r="Q645" s="256"/>
      <c r="R645" s="256"/>
      <c r="S645" s="256"/>
      <c r="T645" s="257"/>
      <c r="AT645" s="258" t="s">
        <v>180</v>
      </c>
      <c r="AU645" s="258" t="s">
        <v>187</v>
      </c>
      <c r="AV645" s="12" t="s">
        <v>83</v>
      </c>
      <c r="AW645" s="12" t="s">
        <v>182</v>
      </c>
      <c r="AX645" s="12" t="s">
        <v>75</v>
      </c>
      <c r="AY645" s="258" t="s">
        <v>171</v>
      </c>
    </row>
    <row r="646" s="12" customFormat="1">
      <c r="B646" s="247"/>
      <c r="C646" s="248"/>
      <c r="D646" s="249" t="s">
        <v>180</v>
      </c>
      <c r="E646" s="250" t="s">
        <v>22</v>
      </c>
      <c r="F646" s="251" t="s">
        <v>628</v>
      </c>
      <c r="G646" s="248"/>
      <c r="H646" s="252">
        <v>16.890000000000001</v>
      </c>
      <c r="I646" s="253"/>
      <c r="J646" s="248"/>
      <c r="K646" s="248"/>
      <c r="L646" s="254"/>
      <c r="M646" s="255"/>
      <c r="N646" s="256"/>
      <c r="O646" s="256"/>
      <c r="P646" s="256"/>
      <c r="Q646" s="256"/>
      <c r="R646" s="256"/>
      <c r="S646" s="256"/>
      <c r="T646" s="257"/>
      <c r="AT646" s="258" t="s">
        <v>180</v>
      </c>
      <c r="AU646" s="258" t="s">
        <v>187</v>
      </c>
      <c r="AV646" s="12" t="s">
        <v>83</v>
      </c>
      <c r="AW646" s="12" t="s">
        <v>182</v>
      </c>
      <c r="AX646" s="12" t="s">
        <v>75</v>
      </c>
      <c r="AY646" s="258" t="s">
        <v>171</v>
      </c>
    </row>
    <row r="647" s="12" customFormat="1">
      <c r="B647" s="247"/>
      <c r="C647" s="248"/>
      <c r="D647" s="249" t="s">
        <v>180</v>
      </c>
      <c r="E647" s="250" t="s">
        <v>22</v>
      </c>
      <c r="F647" s="251" t="s">
        <v>629</v>
      </c>
      <c r="G647" s="248"/>
      <c r="H647" s="252">
        <v>12.310000000000001</v>
      </c>
      <c r="I647" s="253"/>
      <c r="J647" s="248"/>
      <c r="K647" s="248"/>
      <c r="L647" s="254"/>
      <c r="M647" s="255"/>
      <c r="N647" s="256"/>
      <c r="O647" s="256"/>
      <c r="P647" s="256"/>
      <c r="Q647" s="256"/>
      <c r="R647" s="256"/>
      <c r="S647" s="256"/>
      <c r="T647" s="257"/>
      <c r="AT647" s="258" t="s">
        <v>180</v>
      </c>
      <c r="AU647" s="258" t="s">
        <v>187</v>
      </c>
      <c r="AV647" s="12" t="s">
        <v>83</v>
      </c>
      <c r="AW647" s="12" t="s">
        <v>182</v>
      </c>
      <c r="AX647" s="12" t="s">
        <v>75</v>
      </c>
      <c r="AY647" s="258" t="s">
        <v>171</v>
      </c>
    </row>
    <row r="648" s="12" customFormat="1">
      <c r="B648" s="247"/>
      <c r="C648" s="248"/>
      <c r="D648" s="249" t="s">
        <v>180</v>
      </c>
      <c r="E648" s="250" t="s">
        <v>22</v>
      </c>
      <c r="F648" s="251" t="s">
        <v>630</v>
      </c>
      <c r="G648" s="248"/>
      <c r="H648" s="252">
        <v>12.449999999999999</v>
      </c>
      <c r="I648" s="253"/>
      <c r="J648" s="248"/>
      <c r="K648" s="248"/>
      <c r="L648" s="254"/>
      <c r="M648" s="255"/>
      <c r="N648" s="256"/>
      <c r="O648" s="256"/>
      <c r="P648" s="256"/>
      <c r="Q648" s="256"/>
      <c r="R648" s="256"/>
      <c r="S648" s="256"/>
      <c r="T648" s="257"/>
      <c r="AT648" s="258" t="s">
        <v>180</v>
      </c>
      <c r="AU648" s="258" t="s">
        <v>187</v>
      </c>
      <c r="AV648" s="12" t="s">
        <v>83</v>
      </c>
      <c r="AW648" s="12" t="s">
        <v>182</v>
      </c>
      <c r="AX648" s="12" t="s">
        <v>75</v>
      </c>
      <c r="AY648" s="258" t="s">
        <v>171</v>
      </c>
    </row>
    <row r="649" s="12" customFormat="1">
      <c r="B649" s="247"/>
      <c r="C649" s="248"/>
      <c r="D649" s="249" t="s">
        <v>180</v>
      </c>
      <c r="E649" s="250" t="s">
        <v>22</v>
      </c>
      <c r="F649" s="251" t="s">
        <v>631</v>
      </c>
      <c r="G649" s="248"/>
      <c r="H649" s="252">
        <v>7.1100000000000003</v>
      </c>
      <c r="I649" s="253"/>
      <c r="J649" s="248"/>
      <c r="K649" s="248"/>
      <c r="L649" s="254"/>
      <c r="M649" s="255"/>
      <c r="N649" s="256"/>
      <c r="O649" s="256"/>
      <c r="P649" s="256"/>
      <c r="Q649" s="256"/>
      <c r="R649" s="256"/>
      <c r="S649" s="256"/>
      <c r="T649" s="257"/>
      <c r="AT649" s="258" t="s">
        <v>180</v>
      </c>
      <c r="AU649" s="258" t="s">
        <v>187</v>
      </c>
      <c r="AV649" s="12" t="s">
        <v>83</v>
      </c>
      <c r="AW649" s="12" t="s">
        <v>182</v>
      </c>
      <c r="AX649" s="12" t="s">
        <v>75</v>
      </c>
      <c r="AY649" s="258" t="s">
        <v>171</v>
      </c>
    </row>
    <row r="650" s="12" customFormat="1">
      <c r="B650" s="247"/>
      <c r="C650" s="248"/>
      <c r="D650" s="249" t="s">
        <v>180</v>
      </c>
      <c r="E650" s="250" t="s">
        <v>22</v>
      </c>
      <c r="F650" s="251" t="s">
        <v>632</v>
      </c>
      <c r="G650" s="248"/>
      <c r="H650" s="252">
        <v>10.130000000000001</v>
      </c>
      <c r="I650" s="253"/>
      <c r="J650" s="248"/>
      <c r="K650" s="248"/>
      <c r="L650" s="254"/>
      <c r="M650" s="255"/>
      <c r="N650" s="256"/>
      <c r="O650" s="256"/>
      <c r="P650" s="256"/>
      <c r="Q650" s="256"/>
      <c r="R650" s="256"/>
      <c r="S650" s="256"/>
      <c r="T650" s="257"/>
      <c r="AT650" s="258" t="s">
        <v>180</v>
      </c>
      <c r="AU650" s="258" t="s">
        <v>187</v>
      </c>
      <c r="AV650" s="12" t="s">
        <v>83</v>
      </c>
      <c r="AW650" s="12" t="s">
        <v>182</v>
      </c>
      <c r="AX650" s="12" t="s">
        <v>75</v>
      </c>
      <c r="AY650" s="258" t="s">
        <v>171</v>
      </c>
    </row>
    <row r="651" s="12" customFormat="1">
      <c r="B651" s="247"/>
      <c r="C651" s="248"/>
      <c r="D651" s="249" t="s">
        <v>180</v>
      </c>
      <c r="E651" s="250" t="s">
        <v>22</v>
      </c>
      <c r="F651" s="251" t="s">
        <v>633</v>
      </c>
      <c r="G651" s="248"/>
      <c r="H651" s="252">
        <v>16.039999999999999</v>
      </c>
      <c r="I651" s="253"/>
      <c r="J651" s="248"/>
      <c r="K651" s="248"/>
      <c r="L651" s="254"/>
      <c r="M651" s="255"/>
      <c r="N651" s="256"/>
      <c r="O651" s="256"/>
      <c r="P651" s="256"/>
      <c r="Q651" s="256"/>
      <c r="R651" s="256"/>
      <c r="S651" s="256"/>
      <c r="T651" s="257"/>
      <c r="AT651" s="258" t="s">
        <v>180</v>
      </c>
      <c r="AU651" s="258" t="s">
        <v>187</v>
      </c>
      <c r="AV651" s="12" t="s">
        <v>83</v>
      </c>
      <c r="AW651" s="12" t="s">
        <v>182</v>
      </c>
      <c r="AX651" s="12" t="s">
        <v>75</v>
      </c>
      <c r="AY651" s="258" t="s">
        <v>171</v>
      </c>
    </row>
    <row r="652" s="12" customFormat="1">
      <c r="B652" s="247"/>
      <c r="C652" s="248"/>
      <c r="D652" s="249" t="s">
        <v>180</v>
      </c>
      <c r="E652" s="250" t="s">
        <v>22</v>
      </c>
      <c r="F652" s="251" t="s">
        <v>634</v>
      </c>
      <c r="G652" s="248"/>
      <c r="H652" s="252">
        <v>5.3600000000000003</v>
      </c>
      <c r="I652" s="253"/>
      <c r="J652" s="248"/>
      <c r="K652" s="248"/>
      <c r="L652" s="254"/>
      <c r="M652" s="255"/>
      <c r="N652" s="256"/>
      <c r="O652" s="256"/>
      <c r="P652" s="256"/>
      <c r="Q652" s="256"/>
      <c r="R652" s="256"/>
      <c r="S652" s="256"/>
      <c r="T652" s="257"/>
      <c r="AT652" s="258" t="s">
        <v>180</v>
      </c>
      <c r="AU652" s="258" t="s">
        <v>187</v>
      </c>
      <c r="AV652" s="12" t="s">
        <v>83</v>
      </c>
      <c r="AW652" s="12" t="s">
        <v>182</v>
      </c>
      <c r="AX652" s="12" t="s">
        <v>75</v>
      </c>
      <c r="AY652" s="258" t="s">
        <v>171</v>
      </c>
    </row>
    <row r="653" s="12" customFormat="1">
      <c r="B653" s="247"/>
      <c r="C653" s="248"/>
      <c r="D653" s="249" t="s">
        <v>180</v>
      </c>
      <c r="E653" s="250" t="s">
        <v>22</v>
      </c>
      <c r="F653" s="251" t="s">
        <v>635</v>
      </c>
      <c r="G653" s="248"/>
      <c r="H653" s="252">
        <v>5.4400000000000004</v>
      </c>
      <c r="I653" s="253"/>
      <c r="J653" s="248"/>
      <c r="K653" s="248"/>
      <c r="L653" s="254"/>
      <c r="M653" s="255"/>
      <c r="N653" s="256"/>
      <c r="O653" s="256"/>
      <c r="P653" s="256"/>
      <c r="Q653" s="256"/>
      <c r="R653" s="256"/>
      <c r="S653" s="256"/>
      <c r="T653" s="257"/>
      <c r="AT653" s="258" t="s">
        <v>180</v>
      </c>
      <c r="AU653" s="258" t="s">
        <v>187</v>
      </c>
      <c r="AV653" s="12" t="s">
        <v>83</v>
      </c>
      <c r="AW653" s="12" t="s">
        <v>182</v>
      </c>
      <c r="AX653" s="12" t="s">
        <v>75</v>
      </c>
      <c r="AY653" s="258" t="s">
        <v>171</v>
      </c>
    </row>
    <row r="654" s="12" customFormat="1">
      <c r="B654" s="247"/>
      <c r="C654" s="248"/>
      <c r="D654" s="249" t="s">
        <v>180</v>
      </c>
      <c r="E654" s="250" t="s">
        <v>22</v>
      </c>
      <c r="F654" s="251" t="s">
        <v>636</v>
      </c>
      <c r="G654" s="248"/>
      <c r="H654" s="252">
        <v>5.2300000000000004</v>
      </c>
      <c r="I654" s="253"/>
      <c r="J654" s="248"/>
      <c r="K654" s="248"/>
      <c r="L654" s="254"/>
      <c r="M654" s="255"/>
      <c r="N654" s="256"/>
      <c r="O654" s="256"/>
      <c r="P654" s="256"/>
      <c r="Q654" s="256"/>
      <c r="R654" s="256"/>
      <c r="S654" s="256"/>
      <c r="T654" s="257"/>
      <c r="AT654" s="258" t="s">
        <v>180</v>
      </c>
      <c r="AU654" s="258" t="s">
        <v>187</v>
      </c>
      <c r="AV654" s="12" t="s">
        <v>83</v>
      </c>
      <c r="AW654" s="12" t="s">
        <v>182</v>
      </c>
      <c r="AX654" s="12" t="s">
        <v>75</v>
      </c>
      <c r="AY654" s="258" t="s">
        <v>171</v>
      </c>
    </row>
    <row r="655" s="12" customFormat="1">
      <c r="B655" s="247"/>
      <c r="C655" s="248"/>
      <c r="D655" s="249" t="s">
        <v>180</v>
      </c>
      <c r="E655" s="250" t="s">
        <v>22</v>
      </c>
      <c r="F655" s="251" t="s">
        <v>637</v>
      </c>
      <c r="G655" s="248"/>
      <c r="H655" s="252">
        <v>17.890000000000001</v>
      </c>
      <c r="I655" s="253"/>
      <c r="J655" s="248"/>
      <c r="K655" s="248"/>
      <c r="L655" s="254"/>
      <c r="M655" s="255"/>
      <c r="N655" s="256"/>
      <c r="O655" s="256"/>
      <c r="P655" s="256"/>
      <c r="Q655" s="256"/>
      <c r="R655" s="256"/>
      <c r="S655" s="256"/>
      <c r="T655" s="257"/>
      <c r="AT655" s="258" t="s">
        <v>180</v>
      </c>
      <c r="AU655" s="258" t="s">
        <v>187</v>
      </c>
      <c r="AV655" s="12" t="s">
        <v>83</v>
      </c>
      <c r="AW655" s="12" t="s">
        <v>182</v>
      </c>
      <c r="AX655" s="12" t="s">
        <v>75</v>
      </c>
      <c r="AY655" s="258" t="s">
        <v>171</v>
      </c>
    </row>
    <row r="656" s="12" customFormat="1">
      <c r="B656" s="247"/>
      <c r="C656" s="248"/>
      <c r="D656" s="249" t="s">
        <v>180</v>
      </c>
      <c r="E656" s="250" t="s">
        <v>22</v>
      </c>
      <c r="F656" s="251" t="s">
        <v>638</v>
      </c>
      <c r="G656" s="248"/>
      <c r="H656" s="252">
        <v>5.8799999999999999</v>
      </c>
      <c r="I656" s="253"/>
      <c r="J656" s="248"/>
      <c r="K656" s="248"/>
      <c r="L656" s="254"/>
      <c r="M656" s="255"/>
      <c r="N656" s="256"/>
      <c r="O656" s="256"/>
      <c r="P656" s="256"/>
      <c r="Q656" s="256"/>
      <c r="R656" s="256"/>
      <c r="S656" s="256"/>
      <c r="T656" s="257"/>
      <c r="AT656" s="258" t="s">
        <v>180</v>
      </c>
      <c r="AU656" s="258" t="s">
        <v>187</v>
      </c>
      <c r="AV656" s="12" t="s">
        <v>83</v>
      </c>
      <c r="AW656" s="12" t="s">
        <v>182</v>
      </c>
      <c r="AX656" s="12" t="s">
        <v>75</v>
      </c>
      <c r="AY656" s="258" t="s">
        <v>171</v>
      </c>
    </row>
    <row r="657" s="12" customFormat="1">
      <c r="B657" s="247"/>
      <c r="C657" s="248"/>
      <c r="D657" s="249" t="s">
        <v>180</v>
      </c>
      <c r="E657" s="250" t="s">
        <v>22</v>
      </c>
      <c r="F657" s="251" t="s">
        <v>639</v>
      </c>
      <c r="G657" s="248"/>
      <c r="H657" s="252">
        <v>5.8899999999999997</v>
      </c>
      <c r="I657" s="253"/>
      <c r="J657" s="248"/>
      <c r="K657" s="248"/>
      <c r="L657" s="254"/>
      <c r="M657" s="255"/>
      <c r="N657" s="256"/>
      <c r="O657" s="256"/>
      <c r="P657" s="256"/>
      <c r="Q657" s="256"/>
      <c r="R657" s="256"/>
      <c r="S657" s="256"/>
      <c r="T657" s="257"/>
      <c r="AT657" s="258" t="s">
        <v>180</v>
      </c>
      <c r="AU657" s="258" t="s">
        <v>187</v>
      </c>
      <c r="AV657" s="12" t="s">
        <v>83</v>
      </c>
      <c r="AW657" s="12" t="s">
        <v>182</v>
      </c>
      <c r="AX657" s="12" t="s">
        <v>75</v>
      </c>
      <c r="AY657" s="258" t="s">
        <v>171</v>
      </c>
    </row>
    <row r="658" s="12" customFormat="1">
      <c r="B658" s="247"/>
      <c r="C658" s="248"/>
      <c r="D658" s="249" t="s">
        <v>180</v>
      </c>
      <c r="E658" s="250" t="s">
        <v>22</v>
      </c>
      <c r="F658" s="251" t="s">
        <v>640</v>
      </c>
      <c r="G658" s="248"/>
      <c r="H658" s="252">
        <v>21.719999999999999</v>
      </c>
      <c r="I658" s="253"/>
      <c r="J658" s="248"/>
      <c r="K658" s="248"/>
      <c r="L658" s="254"/>
      <c r="M658" s="255"/>
      <c r="N658" s="256"/>
      <c r="O658" s="256"/>
      <c r="P658" s="256"/>
      <c r="Q658" s="256"/>
      <c r="R658" s="256"/>
      <c r="S658" s="256"/>
      <c r="T658" s="257"/>
      <c r="AT658" s="258" t="s">
        <v>180</v>
      </c>
      <c r="AU658" s="258" t="s">
        <v>187</v>
      </c>
      <c r="AV658" s="12" t="s">
        <v>83</v>
      </c>
      <c r="AW658" s="12" t="s">
        <v>182</v>
      </c>
      <c r="AX658" s="12" t="s">
        <v>75</v>
      </c>
      <c r="AY658" s="258" t="s">
        <v>171</v>
      </c>
    </row>
    <row r="659" s="12" customFormat="1">
      <c r="B659" s="247"/>
      <c r="C659" s="248"/>
      <c r="D659" s="249" t="s">
        <v>180</v>
      </c>
      <c r="E659" s="250" t="s">
        <v>22</v>
      </c>
      <c r="F659" s="251" t="s">
        <v>641</v>
      </c>
      <c r="G659" s="248"/>
      <c r="H659" s="252">
        <v>5.5199999999999996</v>
      </c>
      <c r="I659" s="253"/>
      <c r="J659" s="248"/>
      <c r="K659" s="248"/>
      <c r="L659" s="254"/>
      <c r="M659" s="255"/>
      <c r="N659" s="256"/>
      <c r="O659" s="256"/>
      <c r="P659" s="256"/>
      <c r="Q659" s="256"/>
      <c r="R659" s="256"/>
      <c r="S659" s="256"/>
      <c r="T659" s="257"/>
      <c r="AT659" s="258" t="s">
        <v>180</v>
      </c>
      <c r="AU659" s="258" t="s">
        <v>187</v>
      </c>
      <c r="AV659" s="12" t="s">
        <v>83</v>
      </c>
      <c r="AW659" s="12" t="s">
        <v>182</v>
      </c>
      <c r="AX659" s="12" t="s">
        <v>75</v>
      </c>
      <c r="AY659" s="258" t="s">
        <v>171</v>
      </c>
    </row>
    <row r="660" s="1" customFormat="1" ht="22.8" customHeight="1">
      <c r="B660" s="46"/>
      <c r="C660" s="235" t="s">
        <v>817</v>
      </c>
      <c r="D660" s="235" t="s">
        <v>173</v>
      </c>
      <c r="E660" s="236" t="s">
        <v>818</v>
      </c>
      <c r="F660" s="237" t="s">
        <v>819</v>
      </c>
      <c r="G660" s="238" t="s">
        <v>176</v>
      </c>
      <c r="H660" s="239">
        <v>0.153</v>
      </c>
      <c r="I660" s="240"/>
      <c r="J660" s="241">
        <f>ROUND(I660*H660,2)</f>
        <v>0</v>
      </c>
      <c r="K660" s="237" t="s">
        <v>177</v>
      </c>
      <c r="L660" s="72"/>
      <c r="M660" s="242" t="s">
        <v>22</v>
      </c>
      <c r="N660" s="243" t="s">
        <v>46</v>
      </c>
      <c r="O660" s="47"/>
      <c r="P660" s="244">
        <f>O660*H660</f>
        <v>0</v>
      </c>
      <c r="Q660" s="244">
        <v>0</v>
      </c>
      <c r="R660" s="244">
        <f>Q660*H660</f>
        <v>0</v>
      </c>
      <c r="S660" s="244">
        <v>2.2000000000000002</v>
      </c>
      <c r="T660" s="245">
        <f>S660*H660</f>
        <v>0.33660000000000001</v>
      </c>
      <c r="AR660" s="24" t="s">
        <v>178</v>
      </c>
      <c r="AT660" s="24" t="s">
        <v>173</v>
      </c>
      <c r="AU660" s="24" t="s">
        <v>187</v>
      </c>
      <c r="AY660" s="24" t="s">
        <v>171</v>
      </c>
      <c r="BE660" s="246">
        <f>IF(N660="základní",J660,0)</f>
        <v>0</v>
      </c>
      <c r="BF660" s="246">
        <f>IF(N660="snížená",J660,0)</f>
        <v>0</v>
      </c>
      <c r="BG660" s="246">
        <f>IF(N660="zákl. přenesená",J660,0)</f>
        <v>0</v>
      </c>
      <c r="BH660" s="246">
        <f>IF(N660="sníž. přenesená",J660,0)</f>
        <v>0</v>
      </c>
      <c r="BI660" s="246">
        <f>IF(N660="nulová",J660,0)</f>
        <v>0</v>
      </c>
      <c r="BJ660" s="24" t="s">
        <v>24</v>
      </c>
      <c r="BK660" s="246">
        <f>ROUND(I660*H660,2)</f>
        <v>0</v>
      </c>
      <c r="BL660" s="24" t="s">
        <v>178</v>
      </c>
      <c r="BM660" s="24" t="s">
        <v>820</v>
      </c>
    </row>
    <row r="661" s="13" customFormat="1">
      <c r="B661" s="261"/>
      <c r="C661" s="262"/>
      <c r="D661" s="249" t="s">
        <v>180</v>
      </c>
      <c r="E661" s="263" t="s">
        <v>22</v>
      </c>
      <c r="F661" s="264" t="s">
        <v>814</v>
      </c>
      <c r="G661" s="262"/>
      <c r="H661" s="263" t="s">
        <v>22</v>
      </c>
      <c r="I661" s="265"/>
      <c r="J661" s="262"/>
      <c r="K661" s="262"/>
      <c r="L661" s="266"/>
      <c r="M661" s="267"/>
      <c r="N661" s="268"/>
      <c r="O661" s="268"/>
      <c r="P661" s="268"/>
      <c r="Q661" s="268"/>
      <c r="R661" s="268"/>
      <c r="S661" s="268"/>
      <c r="T661" s="269"/>
      <c r="AT661" s="270" t="s">
        <v>180</v>
      </c>
      <c r="AU661" s="270" t="s">
        <v>187</v>
      </c>
      <c r="AV661" s="13" t="s">
        <v>24</v>
      </c>
      <c r="AW661" s="13" t="s">
        <v>182</v>
      </c>
      <c r="AX661" s="13" t="s">
        <v>75</v>
      </c>
      <c r="AY661" s="270" t="s">
        <v>171</v>
      </c>
    </row>
    <row r="662" s="12" customFormat="1">
      <c r="B662" s="247"/>
      <c r="C662" s="248"/>
      <c r="D662" s="249" t="s">
        <v>180</v>
      </c>
      <c r="E662" s="250" t="s">
        <v>22</v>
      </c>
      <c r="F662" s="251" t="s">
        <v>821</v>
      </c>
      <c r="G662" s="248"/>
      <c r="H662" s="252">
        <v>0.074099999999999999</v>
      </c>
      <c r="I662" s="253"/>
      <c r="J662" s="248"/>
      <c r="K662" s="248"/>
      <c r="L662" s="254"/>
      <c r="M662" s="255"/>
      <c r="N662" s="256"/>
      <c r="O662" s="256"/>
      <c r="P662" s="256"/>
      <c r="Q662" s="256"/>
      <c r="R662" s="256"/>
      <c r="S662" s="256"/>
      <c r="T662" s="257"/>
      <c r="AT662" s="258" t="s">
        <v>180</v>
      </c>
      <c r="AU662" s="258" t="s">
        <v>187</v>
      </c>
      <c r="AV662" s="12" t="s">
        <v>83</v>
      </c>
      <c r="AW662" s="12" t="s">
        <v>182</v>
      </c>
      <c r="AX662" s="12" t="s">
        <v>75</v>
      </c>
      <c r="AY662" s="258" t="s">
        <v>171</v>
      </c>
    </row>
    <row r="663" s="13" customFormat="1">
      <c r="B663" s="261"/>
      <c r="C663" s="262"/>
      <c r="D663" s="249" t="s">
        <v>180</v>
      </c>
      <c r="E663" s="263" t="s">
        <v>22</v>
      </c>
      <c r="F663" s="264" t="s">
        <v>816</v>
      </c>
      <c r="G663" s="262"/>
      <c r="H663" s="263" t="s">
        <v>22</v>
      </c>
      <c r="I663" s="265"/>
      <c r="J663" s="262"/>
      <c r="K663" s="262"/>
      <c r="L663" s="266"/>
      <c r="M663" s="267"/>
      <c r="N663" s="268"/>
      <c r="O663" s="268"/>
      <c r="P663" s="268"/>
      <c r="Q663" s="268"/>
      <c r="R663" s="268"/>
      <c r="S663" s="268"/>
      <c r="T663" s="269"/>
      <c r="AT663" s="270" t="s">
        <v>180</v>
      </c>
      <c r="AU663" s="270" t="s">
        <v>187</v>
      </c>
      <c r="AV663" s="13" t="s">
        <v>24</v>
      </c>
      <c r="AW663" s="13" t="s">
        <v>182</v>
      </c>
      <c r="AX663" s="13" t="s">
        <v>75</v>
      </c>
      <c r="AY663" s="270" t="s">
        <v>171</v>
      </c>
    </row>
    <row r="664" s="12" customFormat="1">
      <c r="B664" s="247"/>
      <c r="C664" s="248"/>
      <c r="D664" s="249" t="s">
        <v>180</v>
      </c>
      <c r="E664" s="250" t="s">
        <v>22</v>
      </c>
      <c r="F664" s="251" t="s">
        <v>822</v>
      </c>
      <c r="G664" s="248"/>
      <c r="H664" s="252">
        <v>0.078899999999999998</v>
      </c>
      <c r="I664" s="253"/>
      <c r="J664" s="248"/>
      <c r="K664" s="248"/>
      <c r="L664" s="254"/>
      <c r="M664" s="255"/>
      <c r="N664" s="256"/>
      <c r="O664" s="256"/>
      <c r="P664" s="256"/>
      <c r="Q664" s="256"/>
      <c r="R664" s="256"/>
      <c r="S664" s="256"/>
      <c r="T664" s="257"/>
      <c r="AT664" s="258" t="s">
        <v>180</v>
      </c>
      <c r="AU664" s="258" t="s">
        <v>187</v>
      </c>
      <c r="AV664" s="12" t="s">
        <v>83</v>
      </c>
      <c r="AW664" s="12" t="s">
        <v>182</v>
      </c>
      <c r="AX664" s="12" t="s">
        <v>75</v>
      </c>
      <c r="AY664" s="258" t="s">
        <v>171</v>
      </c>
    </row>
    <row r="665" s="1" customFormat="1" ht="22.8" customHeight="1">
      <c r="B665" s="46"/>
      <c r="C665" s="235" t="s">
        <v>823</v>
      </c>
      <c r="D665" s="235" t="s">
        <v>173</v>
      </c>
      <c r="E665" s="236" t="s">
        <v>824</v>
      </c>
      <c r="F665" s="237" t="s">
        <v>825</v>
      </c>
      <c r="G665" s="238" t="s">
        <v>176</v>
      </c>
      <c r="H665" s="239">
        <v>25.986000000000001</v>
      </c>
      <c r="I665" s="240"/>
      <c r="J665" s="241">
        <f>ROUND(I665*H665,2)</f>
        <v>0</v>
      </c>
      <c r="K665" s="237" t="s">
        <v>177</v>
      </c>
      <c r="L665" s="72"/>
      <c r="M665" s="242" t="s">
        <v>22</v>
      </c>
      <c r="N665" s="243" t="s">
        <v>46</v>
      </c>
      <c r="O665" s="47"/>
      <c r="P665" s="244">
        <f>O665*H665</f>
        <v>0</v>
      </c>
      <c r="Q665" s="244">
        <v>0</v>
      </c>
      <c r="R665" s="244">
        <f>Q665*H665</f>
        <v>0</v>
      </c>
      <c r="S665" s="244">
        <v>2.2000000000000002</v>
      </c>
      <c r="T665" s="245">
        <f>S665*H665</f>
        <v>57.169200000000004</v>
      </c>
      <c r="AR665" s="24" t="s">
        <v>178</v>
      </c>
      <c r="AT665" s="24" t="s">
        <v>173</v>
      </c>
      <c r="AU665" s="24" t="s">
        <v>187</v>
      </c>
      <c r="AY665" s="24" t="s">
        <v>171</v>
      </c>
      <c r="BE665" s="246">
        <f>IF(N665="základní",J665,0)</f>
        <v>0</v>
      </c>
      <c r="BF665" s="246">
        <f>IF(N665="snížená",J665,0)</f>
        <v>0</v>
      </c>
      <c r="BG665" s="246">
        <f>IF(N665="zákl. přenesená",J665,0)</f>
        <v>0</v>
      </c>
      <c r="BH665" s="246">
        <f>IF(N665="sníž. přenesená",J665,0)</f>
        <v>0</v>
      </c>
      <c r="BI665" s="246">
        <f>IF(N665="nulová",J665,0)</f>
        <v>0</v>
      </c>
      <c r="BJ665" s="24" t="s">
        <v>24</v>
      </c>
      <c r="BK665" s="246">
        <f>ROUND(I665*H665,2)</f>
        <v>0</v>
      </c>
      <c r="BL665" s="24" t="s">
        <v>178</v>
      </c>
      <c r="BM665" s="24" t="s">
        <v>826</v>
      </c>
    </row>
    <row r="666" s="13" customFormat="1">
      <c r="B666" s="261"/>
      <c r="C666" s="262"/>
      <c r="D666" s="249" t="s">
        <v>180</v>
      </c>
      <c r="E666" s="263" t="s">
        <v>22</v>
      </c>
      <c r="F666" s="264" t="s">
        <v>816</v>
      </c>
      <c r="G666" s="262"/>
      <c r="H666" s="263" t="s">
        <v>22</v>
      </c>
      <c r="I666" s="265"/>
      <c r="J666" s="262"/>
      <c r="K666" s="262"/>
      <c r="L666" s="266"/>
      <c r="M666" s="267"/>
      <c r="N666" s="268"/>
      <c r="O666" s="268"/>
      <c r="P666" s="268"/>
      <c r="Q666" s="268"/>
      <c r="R666" s="268"/>
      <c r="S666" s="268"/>
      <c r="T666" s="269"/>
      <c r="AT666" s="270" t="s">
        <v>180</v>
      </c>
      <c r="AU666" s="270" t="s">
        <v>187</v>
      </c>
      <c r="AV666" s="13" t="s">
        <v>24</v>
      </c>
      <c r="AW666" s="13" t="s">
        <v>182</v>
      </c>
      <c r="AX666" s="13" t="s">
        <v>75</v>
      </c>
      <c r="AY666" s="270" t="s">
        <v>171</v>
      </c>
    </row>
    <row r="667" s="12" customFormat="1">
      <c r="B667" s="247"/>
      <c r="C667" s="248"/>
      <c r="D667" s="249" t="s">
        <v>180</v>
      </c>
      <c r="E667" s="250" t="s">
        <v>22</v>
      </c>
      <c r="F667" s="251" t="s">
        <v>827</v>
      </c>
      <c r="G667" s="248"/>
      <c r="H667" s="252">
        <v>1.5963000000000001</v>
      </c>
      <c r="I667" s="253"/>
      <c r="J667" s="248"/>
      <c r="K667" s="248"/>
      <c r="L667" s="254"/>
      <c r="M667" s="255"/>
      <c r="N667" s="256"/>
      <c r="O667" s="256"/>
      <c r="P667" s="256"/>
      <c r="Q667" s="256"/>
      <c r="R667" s="256"/>
      <c r="S667" s="256"/>
      <c r="T667" s="257"/>
      <c r="AT667" s="258" t="s">
        <v>180</v>
      </c>
      <c r="AU667" s="258" t="s">
        <v>187</v>
      </c>
      <c r="AV667" s="12" t="s">
        <v>83</v>
      </c>
      <c r="AW667" s="12" t="s">
        <v>182</v>
      </c>
      <c r="AX667" s="12" t="s">
        <v>75</v>
      </c>
      <c r="AY667" s="258" t="s">
        <v>171</v>
      </c>
    </row>
    <row r="668" s="12" customFormat="1">
      <c r="B668" s="247"/>
      <c r="C668" s="248"/>
      <c r="D668" s="249" t="s">
        <v>180</v>
      </c>
      <c r="E668" s="250" t="s">
        <v>22</v>
      </c>
      <c r="F668" s="251" t="s">
        <v>828</v>
      </c>
      <c r="G668" s="248"/>
      <c r="H668" s="252">
        <v>14.007999999999999</v>
      </c>
      <c r="I668" s="253"/>
      <c r="J668" s="248"/>
      <c r="K668" s="248"/>
      <c r="L668" s="254"/>
      <c r="M668" s="255"/>
      <c r="N668" s="256"/>
      <c r="O668" s="256"/>
      <c r="P668" s="256"/>
      <c r="Q668" s="256"/>
      <c r="R668" s="256"/>
      <c r="S668" s="256"/>
      <c r="T668" s="257"/>
      <c r="AT668" s="258" t="s">
        <v>180</v>
      </c>
      <c r="AU668" s="258" t="s">
        <v>187</v>
      </c>
      <c r="AV668" s="12" t="s">
        <v>83</v>
      </c>
      <c r="AW668" s="12" t="s">
        <v>182</v>
      </c>
      <c r="AX668" s="12" t="s">
        <v>75</v>
      </c>
      <c r="AY668" s="258" t="s">
        <v>171</v>
      </c>
    </row>
    <row r="669" s="12" customFormat="1">
      <c r="B669" s="247"/>
      <c r="C669" s="248"/>
      <c r="D669" s="249" t="s">
        <v>180</v>
      </c>
      <c r="E669" s="250" t="s">
        <v>22</v>
      </c>
      <c r="F669" s="251" t="s">
        <v>829</v>
      </c>
      <c r="G669" s="248"/>
      <c r="H669" s="252">
        <v>1.6656</v>
      </c>
      <c r="I669" s="253"/>
      <c r="J669" s="248"/>
      <c r="K669" s="248"/>
      <c r="L669" s="254"/>
      <c r="M669" s="255"/>
      <c r="N669" s="256"/>
      <c r="O669" s="256"/>
      <c r="P669" s="256"/>
      <c r="Q669" s="256"/>
      <c r="R669" s="256"/>
      <c r="S669" s="256"/>
      <c r="T669" s="257"/>
      <c r="AT669" s="258" t="s">
        <v>180</v>
      </c>
      <c r="AU669" s="258" t="s">
        <v>187</v>
      </c>
      <c r="AV669" s="12" t="s">
        <v>83</v>
      </c>
      <c r="AW669" s="12" t="s">
        <v>182</v>
      </c>
      <c r="AX669" s="12" t="s">
        <v>75</v>
      </c>
      <c r="AY669" s="258" t="s">
        <v>171</v>
      </c>
    </row>
    <row r="670" s="12" customFormat="1">
      <c r="B670" s="247"/>
      <c r="C670" s="248"/>
      <c r="D670" s="249" t="s">
        <v>180</v>
      </c>
      <c r="E670" s="250" t="s">
        <v>22</v>
      </c>
      <c r="F670" s="251" t="s">
        <v>830</v>
      </c>
      <c r="G670" s="248"/>
      <c r="H670" s="252">
        <v>0.5343</v>
      </c>
      <c r="I670" s="253"/>
      <c r="J670" s="248"/>
      <c r="K670" s="248"/>
      <c r="L670" s="254"/>
      <c r="M670" s="255"/>
      <c r="N670" s="256"/>
      <c r="O670" s="256"/>
      <c r="P670" s="256"/>
      <c r="Q670" s="256"/>
      <c r="R670" s="256"/>
      <c r="S670" s="256"/>
      <c r="T670" s="257"/>
      <c r="AT670" s="258" t="s">
        <v>180</v>
      </c>
      <c r="AU670" s="258" t="s">
        <v>187</v>
      </c>
      <c r="AV670" s="12" t="s">
        <v>83</v>
      </c>
      <c r="AW670" s="12" t="s">
        <v>182</v>
      </c>
      <c r="AX670" s="12" t="s">
        <v>75</v>
      </c>
      <c r="AY670" s="258" t="s">
        <v>171</v>
      </c>
    </row>
    <row r="671" s="12" customFormat="1">
      <c r="B671" s="247"/>
      <c r="C671" s="248"/>
      <c r="D671" s="249" t="s">
        <v>180</v>
      </c>
      <c r="E671" s="250" t="s">
        <v>22</v>
      </c>
      <c r="F671" s="251" t="s">
        <v>831</v>
      </c>
      <c r="G671" s="248"/>
      <c r="H671" s="252">
        <v>0.53700000000000003</v>
      </c>
      <c r="I671" s="253"/>
      <c r="J671" s="248"/>
      <c r="K671" s="248"/>
      <c r="L671" s="254"/>
      <c r="M671" s="255"/>
      <c r="N671" s="256"/>
      <c r="O671" s="256"/>
      <c r="P671" s="256"/>
      <c r="Q671" s="256"/>
      <c r="R671" s="256"/>
      <c r="S671" s="256"/>
      <c r="T671" s="257"/>
      <c r="AT671" s="258" t="s">
        <v>180</v>
      </c>
      <c r="AU671" s="258" t="s">
        <v>187</v>
      </c>
      <c r="AV671" s="12" t="s">
        <v>83</v>
      </c>
      <c r="AW671" s="12" t="s">
        <v>182</v>
      </c>
      <c r="AX671" s="12" t="s">
        <v>75</v>
      </c>
      <c r="AY671" s="258" t="s">
        <v>171</v>
      </c>
    </row>
    <row r="672" s="12" customFormat="1">
      <c r="B672" s="247"/>
      <c r="C672" s="248"/>
      <c r="D672" s="249" t="s">
        <v>180</v>
      </c>
      <c r="E672" s="250" t="s">
        <v>22</v>
      </c>
      <c r="F672" s="251" t="s">
        <v>832</v>
      </c>
      <c r="G672" s="248"/>
      <c r="H672" s="252">
        <v>0.54959999999999998</v>
      </c>
      <c r="I672" s="253"/>
      <c r="J672" s="248"/>
      <c r="K672" s="248"/>
      <c r="L672" s="254"/>
      <c r="M672" s="255"/>
      <c r="N672" s="256"/>
      <c r="O672" s="256"/>
      <c r="P672" s="256"/>
      <c r="Q672" s="256"/>
      <c r="R672" s="256"/>
      <c r="S672" s="256"/>
      <c r="T672" s="257"/>
      <c r="AT672" s="258" t="s">
        <v>180</v>
      </c>
      <c r="AU672" s="258" t="s">
        <v>187</v>
      </c>
      <c r="AV672" s="12" t="s">
        <v>83</v>
      </c>
      <c r="AW672" s="12" t="s">
        <v>182</v>
      </c>
      <c r="AX672" s="12" t="s">
        <v>75</v>
      </c>
      <c r="AY672" s="258" t="s">
        <v>171</v>
      </c>
    </row>
    <row r="673" s="12" customFormat="1">
      <c r="B673" s="247"/>
      <c r="C673" s="248"/>
      <c r="D673" s="249" t="s">
        <v>180</v>
      </c>
      <c r="E673" s="250" t="s">
        <v>22</v>
      </c>
      <c r="F673" s="251" t="s">
        <v>833</v>
      </c>
      <c r="G673" s="248"/>
      <c r="H673" s="252">
        <v>0.56069999999999998</v>
      </c>
      <c r="I673" s="253"/>
      <c r="J673" s="248"/>
      <c r="K673" s="248"/>
      <c r="L673" s="254"/>
      <c r="M673" s="255"/>
      <c r="N673" s="256"/>
      <c r="O673" s="256"/>
      <c r="P673" s="256"/>
      <c r="Q673" s="256"/>
      <c r="R673" s="256"/>
      <c r="S673" s="256"/>
      <c r="T673" s="257"/>
      <c r="AT673" s="258" t="s">
        <v>180</v>
      </c>
      <c r="AU673" s="258" t="s">
        <v>187</v>
      </c>
      <c r="AV673" s="12" t="s">
        <v>83</v>
      </c>
      <c r="AW673" s="12" t="s">
        <v>182</v>
      </c>
      <c r="AX673" s="12" t="s">
        <v>75</v>
      </c>
      <c r="AY673" s="258" t="s">
        <v>171</v>
      </c>
    </row>
    <row r="674" s="12" customFormat="1">
      <c r="B674" s="247"/>
      <c r="C674" s="248"/>
      <c r="D674" s="249" t="s">
        <v>180</v>
      </c>
      <c r="E674" s="250" t="s">
        <v>22</v>
      </c>
      <c r="F674" s="251" t="s">
        <v>834</v>
      </c>
      <c r="G674" s="248"/>
      <c r="H674" s="252">
        <v>0.59309999999999996</v>
      </c>
      <c r="I674" s="253"/>
      <c r="J674" s="248"/>
      <c r="K674" s="248"/>
      <c r="L674" s="254"/>
      <c r="M674" s="255"/>
      <c r="N674" s="256"/>
      <c r="O674" s="256"/>
      <c r="P674" s="256"/>
      <c r="Q674" s="256"/>
      <c r="R674" s="256"/>
      <c r="S674" s="256"/>
      <c r="T674" s="257"/>
      <c r="AT674" s="258" t="s">
        <v>180</v>
      </c>
      <c r="AU674" s="258" t="s">
        <v>187</v>
      </c>
      <c r="AV674" s="12" t="s">
        <v>83</v>
      </c>
      <c r="AW674" s="12" t="s">
        <v>182</v>
      </c>
      <c r="AX674" s="12" t="s">
        <v>75</v>
      </c>
      <c r="AY674" s="258" t="s">
        <v>171</v>
      </c>
    </row>
    <row r="675" s="12" customFormat="1">
      <c r="B675" s="247"/>
      <c r="C675" s="248"/>
      <c r="D675" s="249" t="s">
        <v>180</v>
      </c>
      <c r="E675" s="250" t="s">
        <v>22</v>
      </c>
      <c r="F675" s="251" t="s">
        <v>835</v>
      </c>
      <c r="G675" s="248"/>
      <c r="H675" s="252">
        <v>0.83609999999999995</v>
      </c>
      <c r="I675" s="253"/>
      <c r="J675" s="248"/>
      <c r="K675" s="248"/>
      <c r="L675" s="254"/>
      <c r="M675" s="255"/>
      <c r="N675" s="256"/>
      <c r="O675" s="256"/>
      <c r="P675" s="256"/>
      <c r="Q675" s="256"/>
      <c r="R675" s="256"/>
      <c r="S675" s="256"/>
      <c r="T675" s="257"/>
      <c r="AT675" s="258" t="s">
        <v>180</v>
      </c>
      <c r="AU675" s="258" t="s">
        <v>187</v>
      </c>
      <c r="AV675" s="12" t="s">
        <v>83</v>
      </c>
      <c r="AW675" s="12" t="s">
        <v>182</v>
      </c>
      <c r="AX675" s="12" t="s">
        <v>75</v>
      </c>
      <c r="AY675" s="258" t="s">
        <v>171</v>
      </c>
    </row>
    <row r="676" s="12" customFormat="1">
      <c r="B676" s="247"/>
      <c r="C676" s="248"/>
      <c r="D676" s="249" t="s">
        <v>180</v>
      </c>
      <c r="E676" s="250" t="s">
        <v>22</v>
      </c>
      <c r="F676" s="251" t="s">
        <v>836</v>
      </c>
      <c r="G676" s="248"/>
      <c r="H676" s="252">
        <v>0.66959999999999997</v>
      </c>
      <c r="I676" s="253"/>
      <c r="J676" s="248"/>
      <c r="K676" s="248"/>
      <c r="L676" s="254"/>
      <c r="M676" s="255"/>
      <c r="N676" s="256"/>
      <c r="O676" s="256"/>
      <c r="P676" s="256"/>
      <c r="Q676" s="256"/>
      <c r="R676" s="256"/>
      <c r="S676" s="256"/>
      <c r="T676" s="257"/>
      <c r="AT676" s="258" t="s">
        <v>180</v>
      </c>
      <c r="AU676" s="258" t="s">
        <v>187</v>
      </c>
      <c r="AV676" s="12" t="s">
        <v>83</v>
      </c>
      <c r="AW676" s="12" t="s">
        <v>182</v>
      </c>
      <c r="AX676" s="12" t="s">
        <v>75</v>
      </c>
      <c r="AY676" s="258" t="s">
        <v>171</v>
      </c>
    </row>
    <row r="677" s="12" customFormat="1">
      <c r="B677" s="247"/>
      <c r="C677" s="248"/>
      <c r="D677" s="249" t="s">
        <v>180</v>
      </c>
      <c r="E677" s="250" t="s">
        <v>22</v>
      </c>
      <c r="F677" s="251" t="s">
        <v>837</v>
      </c>
      <c r="G677" s="248"/>
      <c r="H677" s="252">
        <v>0.50670000000000004</v>
      </c>
      <c r="I677" s="253"/>
      <c r="J677" s="248"/>
      <c r="K677" s="248"/>
      <c r="L677" s="254"/>
      <c r="M677" s="255"/>
      <c r="N677" s="256"/>
      <c r="O677" s="256"/>
      <c r="P677" s="256"/>
      <c r="Q677" s="256"/>
      <c r="R677" s="256"/>
      <c r="S677" s="256"/>
      <c r="T677" s="257"/>
      <c r="AT677" s="258" t="s">
        <v>180</v>
      </c>
      <c r="AU677" s="258" t="s">
        <v>187</v>
      </c>
      <c r="AV677" s="12" t="s">
        <v>83</v>
      </c>
      <c r="AW677" s="12" t="s">
        <v>182</v>
      </c>
      <c r="AX677" s="12" t="s">
        <v>75</v>
      </c>
      <c r="AY677" s="258" t="s">
        <v>171</v>
      </c>
    </row>
    <row r="678" s="12" customFormat="1">
      <c r="B678" s="247"/>
      <c r="C678" s="248"/>
      <c r="D678" s="249" t="s">
        <v>180</v>
      </c>
      <c r="E678" s="250" t="s">
        <v>22</v>
      </c>
      <c r="F678" s="251" t="s">
        <v>838</v>
      </c>
      <c r="G678" s="248"/>
      <c r="H678" s="252">
        <v>0.36930000000000002</v>
      </c>
      <c r="I678" s="253"/>
      <c r="J678" s="248"/>
      <c r="K678" s="248"/>
      <c r="L678" s="254"/>
      <c r="M678" s="255"/>
      <c r="N678" s="256"/>
      <c r="O678" s="256"/>
      <c r="P678" s="256"/>
      <c r="Q678" s="256"/>
      <c r="R678" s="256"/>
      <c r="S678" s="256"/>
      <c r="T678" s="257"/>
      <c r="AT678" s="258" t="s">
        <v>180</v>
      </c>
      <c r="AU678" s="258" t="s">
        <v>187</v>
      </c>
      <c r="AV678" s="12" t="s">
        <v>83</v>
      </c>
      <c r="AW678" s="12" t="s">
        <v>182</v>
      </c>
      <c r="AX678" s="12" t="s">
        <v>75</v>
      </c>
      <c r="AY678" s="258" t="s">
        <v>171</v>
      </c>
    </row>
    <row r="679" s="12" customFormat="1">
      <c r="B679" s="247"/>
      <c r="C679" s="248"/>
      <c r="D679" s="249" t="s">
        <v>180</v>
      </c>
      <c r="E679" s="250" t="s">
        <v>22</v>
      </c>
      <c r="F679" s="251" t="s">
        <v>839</v>
      </c>
      <c r="G679" s="248"/>
      <c r="H679" s="252">
        <v>0.3735</v>
      </c>
      <c r="I679" s="253"/>
      <c r="J679" s="248"/>
      <c r="K679" s="248"/>
      <c r="L679" s="254"/>
      <c r="M679" s="255"/>
      <c r="N679" s="256"/>
      <c r="O679" s="256"/>
      <c r="P679" s="256"/>
      <c r="Q679" s="256"/>
      <c r="R679" s="256"/>
      <c r="S679" s="256"/>
      <c r="T679" s="257"/>
      <c r="AT679" s="258" t="s">
        <v>180</v>
      </c>
      <c r="AU679" s="258" t="s">
        <v>187</v>
      </c>
      <c r="AV679" s="12" t="s">
        <v>83</v>
      </c>
      <c r="AW679" s="12" t="s">
        <v>182</v>
      </c>
      <c r="AX679" s="12" t="s">
        <v>75</v>
      </c>
      <c r="AY679" s="258" t="s">
        <v>171</v>
      </c>
    </row>
    <row r="680" s="12" customFormat="1">
      <c r="B680" s="247"/>
      <c r="C680" s="248"/>
      <c r="D680" s="249" t="s">
        <v>180</v>
      </c>
      <c r="E680" s="250" t="s">
        <v>22</v>
      </c>
      <c r="F680" s="251" t="s">
        <v>840</v>
      </c>
      <c r="G680" s="248"/>
      <c r="H680" s="252">
        <v>0.21329999999999999</v>
      </c>
      <c r="I680" s="253"/>
      <c r="J680" s="248"/>
      <c r="K680" s="248"/>
      <c r="L680" s="254"/>
      <c r="M680" s="255"/>
      <c r="N680" s="256"/>
      <c r="O680" s="256"/>
      <c r="P680" s="256"/>
      <c r="Q680" s="256"/>
      <c r="R680" s="256"/>
      <c r="S680" s="256"/>
      <c r="T680" s="257"/>
      <c r="AT680" s="258" t="s">
        <v>180</v>
      </c>
      <c r="AU680" s="258" t="s">
        <v>187</v>
      </c>
      <c r="AV680" s="12" t="s">
        <v>83</v>
      </c>
      <c r="AW680" s="12" t="s">
        <v>182</v>
      </c>
      <c r="AX680" s="12" t="s">
        <v>75</v>
      </c>
      <c r="AY680" s="258" t="s">
        <v>171</v>
      </c>
    </row>
    <row r="681" s="12" customFormat="1">
      <c r="B681" s="247"/>
      <c r="C681" s="248"/>
      <c r="D681" s="249" t="s">
        <v>180</v>
      </c>
      <c r="E681" s="250" t="s">
        <v>22</v>
      </c>
      <c r="F681" s="251" t="s">
        <v>841</v>
      </c>
      <c r="G681" s="248"/>
      <c r="H681" s="252">
        <v>0.3039</v>
      </c>
      <c r="I681" s="253"/>
      <c r="J681" s="248"/>
      <c r="K681" s="248"/>
      <c r="L681" s="254"/>
      <c r="M681" s="255"/>
      <c r="N681" s="256"/>
      <c r="O681" s="256"/>
      <c r="P681" s="256"/>
      <c r="Q681" s="256"/>
      <c r="R681" s="256"/>
      <c r="S681" s="256"/>
      <c r="T681" s="257"/>
      <c r="AT681" s="258" t="s">
        <v>180</v>
      </c>
      <c r="AU681" s="258" t="s">
        <v>187</v>
      </c>
      <c r="AV681" s="12" t="s">
        <v>83</v>
      </c>
      <c r="AW681" s="12" t="s">
        <v>182</v>
      </c>
      <c r="AX681" s="12" t="s">
        <v>75</v>
      </c>
      <c r="AY681" s="258" t="s">
        <v>171</v>
      </c>
    </row>
    <row r="682" s="12" customFormat="1">
      <c r="B682" s="247"/>
      <c r="C682" s="248"/>
      <c r="D682" s="249" t="s">
        <v>180</v>
      </c>
      <c r="E682" s="250" t="s">
        <v>22</v>
      </c>
      <c r="F682" s="251" t="s">
        <v>842</v>
      </c>
      <c r="G682" s="248"/>
      <c r="H682" s="252">
        <v>0.48120000000000002</v>
      </c>
      <c r="I682" s="253"/>
      <c r="J682" s="248"/>
      <c r="K682" s="248"/>
      <c r="L682" s="254"/>
      <c r="M682" s="255"/>
      <c r="N682" s="256"/>
      <c r="O682" s="256"/>
      <c r="P682" s="256"/>
      <c r="Q682" s="256"/>
      <c r="R682" s="256"/>
      <c r="S682" s="256"/>
      <c r="T682" s="257"/>
      <c r="AT682" s="258" t="s">
        <v>180</v>
      </c>
      <c r="AU682" s="258" t="s">
        <v>187</v>
      </c>
      <c r="AV682" s="12" t="s">
        <v>83</v>
      </c>
      <c r="AW682" s="12" t="s">
        <v>182</v>
      </c>
      <c r="AX682" s="12" t="s">
        <v>75</v>
      </c>
      <c r="AY682" s="258" t="s">
        <v>171</v>
      </c>
    </row>
    <row r="683" s="12" customFormat="1">
      <c r="B683" s="247"/>
      <c r="C683" s="248"/>
      <c r="D683" s="249" t="s">
        <v>180</v>
      </c>
      <c r="E683" s="250" t="s">
        <v>22</v>
      </c>
      <c r="F683" s="251" t="s">
        <v>843</v>
      </c>
      <c r="G683" s="248"/>
      <c r="H683" s="252">
        <v>0.1608</v>
      </c>
      <c r="I683" s="253"/>
      <c r="J683" s="248"/>
      <c r="K683" s="248"/>
      <c r="L683" s="254"/>
      <c r="M683" s="255"/>
      <c r="N683" s="256"/>
      <c r="O683" s="256"/>
      <c r="P683" s="256"/>
      <c r="Q683" s="256"/>
      <c r="R683" s="256"/>
      <c r="S683" s="256"/>
      <c r="T683" s="257"/>
      <c r="AT683" s="258" t="s">
        <v>180</v>
      </c>
      <c r="AU683" s="258" t="s">
        <v>187</v>
      </c>
      <c r="AV683" s="12" t="s">
        <v>83</v>
      </c>
      <c r="AW683" s="12" t="s">
        <v>182</v>
      </c>
      <c r="AX683" s="12" t="s">
        <v>75</v>
      </c>
      <c r="AY683" s="258" t="s">
        <v>171</v>
      </c>
    </row>
    <row r="684" s="12" customFormat="1">
      <c r="B684" s="247"/>
      <c r="C684" s="248"/>
      <c r="D684" s="249" t="s">
        <v>180</v>
      </c>
      <c r="E684" s="250" t="s">
        <v>22</v>
      </c>
      <c r="F684" s="251" t="s">
        <v>844</v>
      </c>
      <c r="G684" s="248"/>
      <c r="H684" s="252">
        <v>0.16320000000000001</v>
      </c>
      <c r="I684" s="253"/>
      <c r="J684" s="248"/>
      <c r="K684" s="248"/>
      <c r="L684" s="254"/>
      <c r="M684" s="255"/>
      <c r="N684" s="256"/>
      <c r="O684" s="256"/>
      <c r="P684" s="256"/>
      <c r="Q684" s="256"/>
      <c r="R684" s="256"/>
      <c r="S684" s="256"/>
      <c r="T684" s="257"/>
      <c r="AT684" s="258" t="s">
        <v>180</v>
      </c>
      <c r="AU684" s="258" t="s">
        <v>187</v>
      </c>
      <c r="AV684" s="12" t="s">
        <v>83</v>
      </c>
      <c r="AW684" s="12" t="s">
        <v>182</v>
      </c>
      <c r="AX684" s="12" t="s">
        <v>75</v>
      </c>
      <c r="AY684" s="258" t="s">
        <v>171</v>
      </c>
    </row>
    <row r="685" s="12" customFormat="1">
      <c r="B685" s="247"/>
      <c r="C685" s="248"/>
      <c r="D685" s="249" t="s">
        <v>180</v>
      </c>
      <c r="E685" s="250" t="s">
        <v>22</v>
      </c>
      <c r="F685" s="251" t="s">
        <v>845</v>
      </c>
      <c r="G685" s="248"/>
      <c r="H685" s="252">
        <v>0.15690000000000001</v>
      </c>
      <c r="I685" s="253"/>
      <c r="J685" s="248"/>
      <c r="K685" s="248"/>
      <c r="L685" s="254"/>
      <c r="M685" s="255"/>
      <c r="N685" s="256"/>
      <c r="O685" s="256"/>
      <c r="P685" s="256"/>
      <c r="Q685" s="256"/>
      <c r="R685" s="256"/>
      <c r="S685" s="256"/>
      <c r="T685" s="257"/>
      <c r="AT685" s="258" t="s">
        <v>180</v>
      </c>
      <c r="AU685" s="258" t="s">
        <v>187</v>
      </c>
      <c r="AV685" s="12" t="s">
        <v>83</v>
      </c>
      <c r="AW685" s="12" t="s">
        <v>182</v>
      </c>
      <c r="AX685" s="12" t="s">
        <v>75</v>
      </c>
      <c r="AY685" s="258" t="s">
        <v>171</v>
      </c>
    </row>
    <row r="686" s="12" customFormat="1">
      <c r="B686" s="247"/>
      <c r="C686" s="248"/>
      <c r="D686" s="249" t="s">
        <v>180</v>
      </c>
      <c r="E686" s="250" t="s">
        <v>22</v>
      </c>
      <c r="F686" s="251" t="s">
        <v>846</v>
      </c>
      <c r="G686" s="248"/>
      <c r="H686" s="252">
        <v>0.53669999999999995</v>
      </c>
      <c r="I686" s="253"/>
      <c r="J686" s="248"/>
      <c r="K686" s="248"/>
      <c r="L686" s="254"/>
      <c r="M686" s="255"/>
      <c r="N686" s="256"/>
      <c r="O686" s="256"/>
      <c r="P686" s="256"/>
      <c r="Q686" s="256"/>
      <c r="R686" s="256"/>
      <c r="S686" s="256"/>
      <c r="T686" s="257"/>
      <c r="AT686" s="258" t="s">
        <v>180</v>
      </c>
      <c r="AU686" s="258" t="s">
        <v>187</v>
      </c>
      <c r="AV686" s="12" t="s">
        <v>83</v>
      </c>
      <c r="AW686" s="12" t="s">
        <v>182</v>
      </c>
      <c r="AX686" s="12" t="s">
        <v>75</v>
      </c>
      <c r="AY686" s="258" t="s">
        <v>171</v>
      </c>
    </row>
    <row r="687" s="12" customFormat="1">
      <c r="B687" s="247"/>
      <c r="C687" s="248"/>
      <c r="D687" s="249" t="s">
        <v>180</v>
      </c>
      <c r="E687" s="250" t="s">
        <v>22</v>
      </c>
      <c r="F687" s="251" t="s">
        <v>847</v>
      </c>
      <c r="G687" s="248"/>
      <c r="H687" s="252">
        <v>0.1764</v>
      </c>
      <c r="I687" s="253"/>
      <c r="J687" s="248"/>
      <c r="K687" s="248"/>
      <c r="L687" s="254"/>
      <c r="M687" s="255"/>
      <c r="N687" s="256"/>
      <c r="O687" s="256"/>
      <c r="P687" s="256"/>
      <c r="Q687" s="256"/>
      <c r="R687" s="256"/>
      <c r="S687" s="256"/>
      <c r="T687" s="257"/>
      <c r="AT687" s="258" t="s">
        <v>180</v>
      </c>
      <c r="AU687" s="258" t="s">
        <v>187</v>
      </c>
      <c r="AV687" s="12" t="s">
        <v>83</v>
      </c>
      <c r="AW687" s="12" t="s">
        <v>182</v>
      </c>
      <c r="AX687" s="12" t="s">
        <v>75</v>
      </c>
      <c r="AY687" s="258" t="s">
        <v>171</v>
      </c>
    </row>
    <row r="688" s="12" customFormat="1">
      <c r="B688" s="247"/>
      <c r="C688" s="248"/>
      <c r="D688" s="249" t="s">
        <v>180</v>
      </c>
      <c r="E688" s="250" t="s">
        <v>22</v>
      </c>
      <c r="F688" s="251" t="s">
        <v>848</v>
      </c>
      <c r="G688" s="248"/>
      <c r="H688" s="252">
        <v>0.1767</v>
      </c>
      <c r="I688" s="253"/>
      <c r="J688" s="248"/>
      <c r="K688" s="248"/>
      <c r="L688" s="254"/>
      <c r="M688" s="255"/>
      <c r="N688" s="256"/>
      <c r="O688" s="256"/>
      <c r="P688" s="256"/>
      <c r="Q688" s="256"/>
      <c r="R688" s="256"/>
      <c r="S688" s="256"/>
      <c r="T688" s="257"/>
      <c r="AT688" s="258" t="s">
        <v>180</v>
      </c>
      <c r="AU688" s="258" t="s">
        <v>187</v>
      </c>
      <c r="AV688" s="12" t="s">
        <v>83</v>
      </c>
      <c r="AW688" s="12" t="s">
        <v>182</v>
      </c>
      <c r="AX688" s="12" t="s">
        <v>75</v>
      </c>
      <c r="AY688" s="258" t="s">
        <v>171</v>
      </c>
    </row>
    <row r="689" s="12" customFormat="1">
      <c r="B689" s="247"/>
      <c r="C689" s="248"/>
      <c r="D689" s="249" t="s">
        <v>180</v>
      </c>
      <c r="E689" s="250" t="s">
        <v>22</v>
      </c>
      <c r="F689" s="251" t="s">
        <v>849</v>
      </c>
      <c r="G689" s="248"/>
      <c r="H689" s="252">
        <v>0.65159999999999996</v>
      </c>
      <c r="I689" s="253"/>
      <c r="J689" s="248"/>
      <c r="K689" s="248"/>
      <c r="L689" s="254"/>
      <c r="M689" s="255"/>
      <c r="N689" s="256"/>
      <c r="O689" s="256"/>
      <c r="P689" s="256"/>
      <c r="Q689" s="256"/>
      <c r="R689" s="256"/>
      <c r="S689" s="256"/>
      <c r="T689" s="257"/>
      <c r="AT689" s="258" t="s">
        <v>180</v>
      </c>
      <c r="AU689" s="258" t="s">
        <v>187</v>
      </c>
      <c r="AV689" s="12" t="s">
        <v>83</v>
      </c>
      <c r="AW689" s="12" t="s">
        <v>182</v>
      </c>
      <c r="AX689" s="12" t="s">
        <v>75</v>
      </c>
      <c r="AY689" s="258" t="s">
        <v>171</v>
      </c>
    </row>
    <row r="690" s="12" customFormat="1">
      <c r="B690" s="247"/>
      <c r="C690" s="248"/>
      <c r="D690" s="249" t="s">
        <v>180</v>
      </c>
      <c r="E690" s="250" t="s">
        <v>22</v>
      </c>
      <c r="F690" s="251" t="s">
        <v>850</v>
      </c>
      <c r="G690" s="248"/>
      <c r="H690" s="252">
        <v>0.1656</v>
      </c>
      <c r="I690" s="253"/>
      <c r="J690" s="248"/>
      <c r="K690" s="248"/>
      <c r="L690" s="254"/>
      <c r="M690" s="255"/>
      <c r="N690" s="256"/>
      <c r="O690" s="256"/>
      <c r="P690" s="256"/>
      <c r="Q690" s="256"/>
      <c r="R690" s="256"/>
      <c r="S690" s="256"/>
      <c r="T690" s="257"/>
      <c r="AT690" s="258" t="s">
        <v>180</v>
      </c>
      <c r="AU690" s="258" t="s">
        <v>187</v>
      </c>
      <c r="AV690" s="12" t="s">
        <v>83</v>
      </c>
      <c r="AW690" s="12" t="s">
        <v>182</v>
      </c>
      <c r="AX690" s="12" t="s">
        <v>75</v>
      </c>
      <c r="AY690" s="258" t="s">
        <v>171</v>
      </c>
    </row>
    <row r="691" s="1" customFormat="1" ht="34.2" customHeight="1">
      <c r="B691" s="46"/>
      <c r="C691" s="235" t="s">
        <v>851</v>
      </c>
      <c r="D691" s="235" t="s">
        <v>173</v>
      </c>
      <c r="E691" s="236" t="s">
        <v>852</v>
      </c>
      <c r="F691" s="237" t="s">
        <v>853</v>
      </c>
      <c r="G691" s="238" t="s">
        <v>247</v>
      </c>
      <c r="H691" s="239">
        <v>14.525</v>
      </c>
      <c r="I691" s="240"/>
      <c r="J691" s="241">
        <f>ROUND(I691*H691,2)</f>
        <v>0</v>
      </c>
      <c r="K691" s="237" t="s">
        <v>177</v>
      </c>
      <c r="L691" s="72"/>
      <c r="M691" s="242" t="s">
        <v>22</v>
      </c>
      <c r="N691" s="243" t="s">
        <v>46</v>
      </c>
      <c r="O691" s="47"/>
      <c r="P691" s="244">
        <f>O691*H691</f>
        <v>0</v>
      </c>
      <c r="Q691" s="244">
        <v>0</v>
      </c>
      <c r="R691" s="244">
        <f>Q691*H691</f>
        <v>0</v>
      </c>
      <c r="S691" s="244">
        <v>0.055</v>
      </c>
      <c r="T691" s="245">
        <f>S691*H691</f>
        <v>0.798875</v>
      </c>
      <c r="AR691" s="24" t="s">
        <v>178</v>
      </c>
      <c r="AT691" s="24" t="s">
        <v>173</v>
      </c>
      <c r="AU691" s="24" t="s">
        <v>187</v>
      </c>
      <c r="AY691" s="24" t="s">
        <v>171</v>
      </c>
      <c r="BE691" s="246">
        <f>IF(N691="základní",J691,0)</f>
        <v>0</v>
      </c>
      <c r="BF691" s="246">
        <f>IF(N691="snížená",J691,0)</f>
        <v>0</v>
      </c>
      <c r="BG691" s="246">
        <f>IF(N691="zákl. přenesená",J691,0)</f>
        <v>0</v>
      </c>
      <c r="BH691" s="246">
        <f>IF(N691="sníž. přenesená",J691,0)</f>
        <v>0</v>
      </c>
      <c r="BI691" s="246">
        <f>IF(N691="nulová",J691,0)</f>
        <v>0</v>
      </c>
      <c r="BJ691" s="24" t="s">
        <v>24</v>
      </c>
      <c r="BK691" s="246">
        <f>ROUND(I691*H691,2)</f>
        <v>0</v>
      </c>
      <c r="BL691" s="24" t="s">
        <v>178</v>
      </c>
      <c r="BM691" s="24" t="s">
        <v>854</v>
      </c>
    </row>
    <row r="692" s="13" customFormat="1">
      <c r="B692" s="261"/>
      <c r="C692" s="262"/>
      <c r="D692" s="249" t="s">
        <v>180</v>
      </c>
      <c r="E692" s="263" t="s">
        <v>22</v>
      </c>
      <c r="F692" s="264" t="s">
        <v>855</v>
      </c>
      <c r="G692" s="262"/>
      <c r="H692" s="263" t="s">
        <v>22</v>
      </c>
      <c r="I692" s="265"/>
      <c r="J692" s="262"/>
      <c r="K692" s="262"/>
      <c r="L692" s="266"/>
      <c r="M692" s="267"/>
      <c r="N692" s="268"/>
      <c r="O692" s="268"/>
      <c r="P692" s="268"/>
      <c r="Q692" s="268"/>
      <c r="R692" s="268"/>
      <c r="S692" s="268"/>
      <c r="T692" s="269"/>
      <c r="AT692" s="270" t="s">
        <v>180</v>
      </c>
      <c r="AU692" s="270" t="s">
        <v>187</v>
      </c>
      <c r="AV692" s="13" t="s">
        <v>24</v>
      </c>
      <c r="AW692" s="13" t="s">
        <v>182</v>
      </c>
      <c r="AX692" s="13" t="s">
        <v>75</v>
      </c>
      <c r="AY692" s="270" t="s">
        <v>171</v>
      </c>
    </row>
    <row r="693" s="12" customFormat="1">
      <c r="B693" s="247"/>
      <c r="C693" s="248"/>
      <c r="D693" s="249" t="s">
        <v>180</v>
      </c>
      <c r="E693" s="250" t="s">
        <v>22</v>
      </c>
      <c r="F693" s="251" t="s">
        <v>510</v>
      </c>
      <c r="G693" s="248"/>
      <c r="H693" s="252">
        <v>0.63749999999999996</v>
      </c>
      <c r="I693" s="253"/>
      <c r="J693" s="248"/>
      <c r="K693" s="248"/>
      <c r="L693" s="254"/>
      <c r="M693" s="255"/>
      <c r="N693" s="256"/>
      <c r="O693" s="256"/>
      <c r="P693" s="256"/>
      <c r="Q693" s="256"/>
      <c r="R693" s="256"/>
      <c r="S693" s="256"/>
      <c r="T693" s="257"/>
      <c r="AT693" s="258" t="s">
        <v>180</v>
      </c>
      <c r="AU693" s="258" t="s">
        <v>187</v>
      </c>
      <c r="AV693" s="12" t="s">
        <v>83</v>
      </c>
      <c r="AW693" s="12" t="s">
        <v>182</v>
      </c>
      <c r="AX693" s="12" t="s">
        <v>75</v>
      </c>
      <c r="AY693" s="258" t="s">
        <v>171</v>
      </c>
    </row>
    <row r="694" s="12" customFormat="1">
      <c r="B694" s="247"/>
      <c r="C694" s="248"/>
      <c r="D694" s="249" t="s">
        <v>180</v>
      </c>
      <c r="E694" s="250" t="s">
        <v>22</v>
      </c>
      <c r="F694" s="251" t="s">
        <v>856</v>
      </c>
      <c r="G694" s="248"/>
      <c r="H694" s="252">
        <v>0.51000000000000001</v>
      </c>
      <c r="I694" s="253"/>
      <c r="J694" s="248"/>
      <c r="K694" s="248"/>
      <c r="L694" s="254"/>
      <c r="M694" s="255"/>
      <c r="N694" s="256"/>
      <c r="O694" s="256"/>
      <c r="P694" s="256"/>
      <c r="Q694" s="256"/>
      <c r="R694" s="256"/>
      <c r="S694" s="256"/>
      <c r="T694" s="257"/>
      <c r="AT694" s="258" t="s">
        <v>180</v>
      </c>
      <c r="AU694" s="258" t="s">
        <v>187</v>
      </c>
      <c r="AV694" s="12" t="s">
        <v>83</v>
      </c>
      <c r="AW694" s="12" t="s">
        <v>182</v>
      </c>
      <c r="AX694" s="12" t="s">
        <v>75</v>
      </c>
      <c r="AY694" s="258" t="s">
        <v>171</v>
      </c>
    </row>
    <row r="695" s="13" customFormat="1">
      <c r="B695" s="261"/>
      <c r="C695" s="262"/>
      <c r="D695" s="249" t="s">
        <v>180</v>
      </c>
      <c r="E695" s="263" t="s">
        <v>22</v>
      </c>
      <c r="F695" s="264" t="s">
        <v>857</v>
      </c>
      <c r="G695" s="262"/>
      <c r="H695" s="263" t="s">
        <v>22</v>
      </c>
      <c r="I695" s="265"/>
      <c r="J695" s="262"/>
      <c r="K695" s="262"/>
      <c r="L695" s="266"/>
      <c r="M695" s="267"/>
      <c r="N695" s="268"/>
      <c r="O695" s="268"/>
      <c r="P695" s="268"/>
      <c r="Q695" s="268"/>
      <c r="R695" s="268"/>
      <c r="S695" s="268"/>
      <c r="T695" s="269"/>
      <c r="AT695" s="270" t="s">
        <v>180</v>
      </c>
      <c r="AU695" s="270" t="s">
        <v>187</v>
      </c>
      <c r="AV695" s="13" t="s">
        <v>24</v>
      </c>
      <c r="AW695" s="13" t="s">
        <v>182</v>
      </c>
      <c r="AX695" s="13" t="s">
        <v>75</v>
      </c>
      <c r="AY695" s="270" t="s">
        <v>171</v>
      </c>
    </row>
    <row r="696" s="12" customFormat="1">
      <c r="B696" s="247"/>
      <c r="C696" s="248"/>
      <c r="D696" s="249" t="s">
        <v>180</v>
      </c>
      <c r="E696" s="250" t="s">
        <v>22</v>
      </c>
      <c r="F696" s="251" t="s">
        <v>858</v>
      </c>
      <c r="G696" s="248"/>
      <c r="H696" s="252">
        <v>0.54000000000000004</v>
      </c>
      <c r="I696" s="253"/>
      <c r="J696" s="248"/>
      <c r="K696" s="248"/>
      <c r="L696" s="254"/>
      <c r="M696" s="255"/>
      <c r="N696" s="256"/>
      <c r="O696" s="256"/>
      <c r="P696" s="256"/>
      <c r="Q696" s="256"/>
      <c r="R696" s="256"/>
      <c r="S696" s="256"/>
      <c r="T696" s="257"/>
      <c r="AT696" s="258" t="s">
        <v>180</v>
      </c>
      <c r="AU696" s="258" t="s">
        <v>187</v>
      </c>
      <c r="AV696" s="12" t="s">
        <v>83</v>
      </c>
      <c r="AW696" s="12" t="s">
        <v>182</v>
      </c>
      <c r="AX696" s="12" t="s">
        <v>75</v>
      </c>
      <c r="AY696" s="258" t="s">
        <v>171</v>
      </c>
    </row>
    <row r="697" s="12" customFormat="1">
      <c r="B697" s="247"/>
      <c r="C697" s="248"/>
      <c r="D697" s="249" t="s">
        <v>180</v>
      </c>
      <c r="E697" s="250" t="s">
        <v>22</v>
      </c>
      <c r="F697" s="251" t="s">
        <v>859</v>
      </c>
      <c r="G697" s="248"/>
      <c r="H697" s="252">
        <v>0.51000000000000001</v>
      </c>
      <c r="I697" s="253"/>
      <c r="J697" s="248"/>
      <c r="K697" s="248"/>
      <c r="L697" s="254"/>
      <c r="M697" s="255"/>
      <c r="N697" s="256"/>
      <c r="O697" s="256"/>
      <c r="P697" s="256"/>
      <c r="Q697" s="256"/>
      <c r="R697" s="256"/>
      <c r="S697" s="256"/>
      <c r="T697" s="257"/>
      <c r="AT697" s="258" t="s">
        <v>180</v>
      </c>
      <c r="AU697" s="258" t="s">
        <v>187</v>
      </c>
      <c r="AV697" s="12" t="s">
        <v>83</v>
      </c>
      <c r="AW697" s="12" t="s">
        <v>182</v>
      </c>
      <c r="AX697" s="12" t="s">
        <v>75</v>
      </c>
      <c r="AY697" s="258" t="s">
        <v>171</v>
      </c>
    </row>
    <row r="698" s="12" customFormat="1">
      <c r="B698" s="247"/>
      <c r="C698" s="248"/>
      <c r="D698" s="249" t="s">
        <v>180</v>
      </c>
      <c r="E698" s="250" t="s">
        <v>22</v>
      </c>
      <c r="F698" s="251" t="s">
        <v>860</v>
      </c>
      <c r="G698" s="248"/>
      <c r="H698" s="252">
        <v>1.02</v>
      </c>
      <c r="I698" s="253"/>
      <c r="J698" s="248"/>
      <c r="K698" s="248"/>
      <c r="L698" s="254"/>
      <c r="M698" s="255"/>
      <c r="N698" s="256"/>
      <c r="O698" s="256"/>
      <c r="P698" s="256"/>
      <c r="Q698" s="256"/>
      <c r="R698" s="256"/>
      <c r="S698" s="256"/>
      <c r="T698" s="257"/>
      <c r="AT698" s="258" t="s">
        <v>180</v>
      </c>
      <c r="AU698" s="258" t="s">
        <v>187</v>
      </c>
      <c r="AV698" s="12" t="s">
        <v>83</v>
      </c>
      <c r="AW698" s="12" t="s">
        <v>182</v>
      </c>
      <c r="AX698" s="12" t="s">
        <v>75</v>
      </c>
      <c r="AY698" s="258" t="s">
        <v>171</v>
      </c>
    </row>
    <row r="699" s="12" customFormat="1">
      <c r="B699" s="247"/>
      <c r="C699" s="248"/>
      <c r="D699" s="249" t="s">
        <v>180</v>
      </c>
      <c r="E699" s="250" t="s">
        <v>22</v>
      </c>
      <c r="F699" s="251" t="s">
        <v>861</v>
      </c>
      <c r="G699" s="248"/>
      <c r="H699" s="252">
        <v>0.5</v>
      </c>
      <c r="I699" s="253"/>
      <c r="J699" s="248"/>
      <c r="K699" s="248"/>
      <c r="L699" s="254"/>
      <c r="M699" s="255"/>
      <c r="N699" s="256"/>
      <c r="O699" s="256"/>
      <c r="P699" s="256"/>
      <c r="Q699" s="256"/>
      <c r="R699" s="256"/>
      <c r="S699" s="256"/>
      <c r="T699" s="257"/>
      <c r="AT699" s="258" t="s">
        <v>180</v>
      </c>
      <c r="AU699" s="258" t="s">
        <v>187</v>
      </c>
      <c r="AV699" s="12" t="s">
        <v>83</v>
      </c>
      <c r="AW699" s="12" t="s">
        <v>182</v>
      </c>
      <c r="AX699" s="12" t="s">
        <v>75</v>
      </c>
      <c r="AY699" s="258" t="s">
        <v>171</v>
      </c>
    </row>
    <row r="700" s="12" customFormat="1">
      <c r="B700" s="247"/>
      <c r="C700" s="248"/>
      <c r="D700" s="249" t="s">
        <v>180</v>
      </c>
      <c r="E700" s="250" t="s">
        <v>22</v>
      </c>
      <c r="F700" s="251" t="s">
        <v>862</v>
      </c>
      <c r="G700" s="248"/>
      <c r="H700" s="252">
        <v>0.5</v>
      </c>
      <c r="I700" s="253"/>
      <c r="J700" s="248"/>
      <c r="K700" s="248"/>
      <c r="L700" s="254"/>
      <c r="M700" s="255"/>
      <c r="N700" s="256"/>
      <c r="O700" s="256"/>
      <c r="P700" s="256"/>
      <c r="Q700" s="256"/>
      <c r="R700" s="256"/>
      <c r="S700" s="256"/>
      <c r="T700" s="257"/>
      <c r="AT700" s="258" t="s">
        <v>180</v>
      </c>
      <c r="AU700" s="258" t="s">
        <v>187</v>
      </c>
      <c r="AV700" s="12" t="s">
        <v>83</v>
      </c>
      <c r="AW700" s="12" t="s">
        <v>182</v>
      </c>
      <c r="AX700" s="12" t="s">
        <v>75</v>
      </c>
      <c r="AY700" s="258" t="s">
        <v>171</v>
      </c>
    </row>
    <row r="701" s="12" customFormat="1">
      <c r="B701" s="247"/>
      <c r="C701" s="248"/>
      <c r="D701" s="249" t="s">
        <v>180</v>
      </c>
      <c r="E701" s="250" t="s">
        <v>22</v>
      </c>
      <c r="F701" s="251" t="s">
        <v>863</v>
      </c>
      <c r="G701" s="248"/>
      <c r="H701" s="252">
        <v>0.48999999999999999</v>
      </c>
      <c r="I701" s="253"/>
      <c r="J701" s="248"/>
      <c r="K701" s="248"/>
      <c r="L701" s="254"/>
      <c r="M701" s="255"/>
      <c r="N701" s="256"/>
      <c r="O701" s="256"/>
      <c r="P701" s="256"/>
      <c r="Q701" s="256"/>
      <c r="R701" s="256"/>
      <c r="S701" s="256"/>
      <c r="T701" s="257"/>
      <c r="AT701" s="258" t="s">
        <v>180</v>
      </c>
      <c r="AU701" s="258" t="s">
        <v>187</v>
      </c>
      <c r="AV701" s="12" t="s">
        <v>83</v>
      </c>
      <c r="AW701" s="12" t="s">
        <v>182</v>
      </c>
      <c r="AX701" s="12" t="s">
        <v>75</v>
      </c>
      <c r="AY701" s="258" t="s">
        <v>171</v>
      </c>
    </row>
    <row r="702" s="13" customFormat="1">
      <c r="B702" s="261"/>
      <c r="C702" s="262"/>
      <c r="D702" s="249" t="s">
        <v>180</v>
      </c>
      <c r="E702" s="263" t="s">
        <v>22</v>
      </c>
      <c r="F702" s="264" t="s">
        <v>489</v>
      </c>
      <c r="G702" s="262"/>
      <c r="H702" s="263" t="s">
        <v>22</v>
      </c>
      <c r="I702" s="265"/>
      <c r="J702" s="262"/>
      <c r="K702" s="262"/>
      <c r="L702" s="266"/>
      <c r="M702" s="267"/>
      <c r="N702" s="268"/>
      <c r="O702" s="268"/>
      <c r="P702" s="268"/>
      <c r="Q702" s="268"/>
      <c r="R702" s="268"/>
      <c r="S702" s="268"/>
      <c r="T702" s="269"/>
      <c r="AT702" s="270" t="s">
        <v>180</v>
      </c>
      <c r="AU702" s="270" t="s">
        <v>187</v>
      </c>
      <c r="AV702" s="13" t="s">
        <v>24</v>
      </c>
      <c r="AW702" s="13" t="s">
        <v>182</v>
      </c>
      <c r="AX702" s="13" t="s">
        <v>75</v>
      </c>
      <c r="AY702" s="270" t="s">
        <v>171</v>
      </c>
    </row>
    <row r="703" s="12" customFormat="1">
      <c r="B703" s="247"/>
      <c r="C703" s="248"/>
      <c r="D703" s="249" t="s">
        <v>180</v>
      </c>
      <c r="E703" s="250" t="s">
        <v>22</v>
      </c>
      <c r="F703" s="251" t="s">
        <v>864</v>
      </c>
      <c r="G703" s="248"/>
      <c r="H703" s="252">
        <v>0.33000000000000002</v>
      </c>
      <c r="I703" s="253"/>
      <c r="J703" s="248"/>
      <c r="K703" s="248"/>
      <c r="L703" s="254"/>
      <c r="M703" s="255"/>
      <c r="N703" s="256"/>
      <c r="O703" s="256"/>
      <c r="P703" s="256"/>
      <c r="Q703" s="256"/>
      <c r="R703" s="256"/>
      <c r="S703" s="256"/>
      <c r="T703" s="257"/>
      <c r="AT703" s="258" t="s">
        <v>180</v>
      </c>
      <c r="AU703" s="258" t="s">
        <v>187</v>
      </c>
      <c r="AV703" s="12" t="s">
        <v>83</v>
      </c>
      <c r="AW703" s="12" t="s">
        <v>182</v>
      </c>
      <c r="AX703" s="12" t="s">
        <v>75</v>
      </c>
      <c r="AY703" s="258" t="s">
        <v>171</v>
      </c>
    </row>
    <row r="704" s="12" customFormat="1">
      <c r="B704" s="247"/>
      <c r="C704" s="248"/>
      <c r="D704" s="249" t="s">
        <v>180</v>
      </c>
      <c r="E704" s="250" t="s">
        <v>22</v>
      </c>
      <c r="F704" s="251" t="s">
        <v>865</v>
      </c>
      <c r="G704" s="248"/>
      <c r="H704" s="252">
        <v>0.66000000000000003</v>
      </c>
      <c r="I704" s="253"/>
      <c r="J704" s="248"/>
      <c r="K704" s="248"/>
      <c r="L704" s="254"/>
      <c r="M704" s="255"/>
      <c r="N704" s="256"/>
      <c r="O704" s="256"/>
      <c r="P704" s="256"/>
      <c r="Q704" s="256"/>
      <c r="R704" s="256"/>
      <c r="S704" s="256"/>
      <c r="T704" s="257"/>
      <c r="AT704" s="258" t="s">
        <v>180</v>
      </c>
      <c r="AU704" s="258" t="s">
        <v>187</v>
      </c>
      <c r="AV704" s="12" t="s">
        <v>83</v>
      </c>
      <c r="AW704" s="12" t="s">
        <v>182</v>
      </c>
      <c r="AX704" s="12" t="s">
        <v>75</v>
      </c>
      <c r="AY704" s="258" t="s">
        <v>171</v>
      </c>
    </row>
    <row r="705" s="12" customFormat="1">
      <c r="B705" s="247"/>
      <c r="C705" s="248"/>
      <c r="D705" s="249" t="s">
        <v>180</v>
      </c>
      <c r="E705" s="250" t="s">
        <v>22</v>
      </c>
      <c r="F705" s="251" t="s">
        <v>866</v>
      </c>
      <c r="G705" s="248"/>
      <c r="H705" s="252">
        <v>0.66000000000000003</v>
      </c>
      <c r="I705" s="253"/>
      <c r="J705" s="248"/>
      <c r="K705" s="248"/>
      <c r="L705" s="254"/>
      <c r="M705" s="255"/>
      <c r="N705" s="256"/>
      <c r="O705" s="256"/>
      <c r="P705" s="256"/>
      <c r="Q705" s="256"/>
      <c r="R705" s="256"/>
      <c r="S705" s="256"/>
      <c r="T705" s="257"/>
      <c r="AT705" s="258" t="s">
        <v>180</v>
      </c>
      <c r="AU705" s="258" t="s">
        <v>187</v>
      </c>
      <c r="AV705" s="12" t="s">
        <v>83</v>
      </c>
      <c r="AW705" s="12" t="s">
        <v>182</v>
      </c>
      <c r="AX705" s="12" t="s">
        <v>75</v>
      </c>
      <c r="AY705" s="258" t="s">
        <v>171</v>
      </c>
    </row>
    <row r="706" s="12" customFormat="1">
      <c r="B706" s="247"/>
      <c r="C706" s="248"/>
      <c r="D706" s="249" t="s">
        <v>180</v>
      </c>
      <c r="E706" s="250" t="s">
        <v>22</v>
      </c>
      <c r="F706" s="251" t="s">
        <v>867</v>
      </c>
      <c r="G706" s="248"/>
      <c r="H706" s="252">
        <v>4.8674999999999997</v>
      </c>
      <c r="I706" s="253"/>
      <c r="J706" s="248"/>
      <c r="K706" s="248"/>
      <c r="L706" s="254"/>
      <c r="M706" s="255"/>
      <c r="N706" s="256"/>
      <c r="O706" s="256"/>
      <c r="P706" s="256"/>
      <c r="Q706" s="256"/>
      <c r="R706" s="256"/>
      <c r="S706" s="256"/>
      <c r="T706" s="257"/>
      <c r="AT706" s="258" t="s">
        <v>180</v>
      </c>
      <c r="AU706" s="258" t="s">
        <v>187</v>
      </c>
      <c r="AV706" s="12" t="s">
        <v>83</v>
      </c>
      <c r="AW706" s="12" t="s">
        <v>182</v>
      </c>
      <c r="AX706" s="12" t="s">
        <v>75</v>
      </c>
      <c r="AY706" s="258" t="s">
        <v>171</v>
      </c>
    </row>
    <row r="707" s="12" customFormat="1">
      <c r="B707" s="247"/>
      <c r="C707" s="248"/>
      <c r="D707" s="249" t="s">
        <v>180</v>
      </c>
      <c r="E707" s="250" t="s">
        <v>22</v>
      </c>
      <c r="F707" s="251" t="s">
        <v>868</v>
      </c>
      <c r="G707" s="248"/>
      <c r="H707" s="252">
        <v>0.66000000000000003</v>
      </c>
      <c r="I707" s="253"/>
      <c r="J707" s="248"/>
      <c r="K707" s="248"/>
      <c r="L707" s="254"/>
      <c r="M707" s="255"/>
      <c r="N707" s="256"/>
      <c r="O707" s="256"/>
      <c r="P707" s="256"/>
      <c r="Q707" s="256"/>
      <c r="R707" s="256"/>
      <c r="S707" s="256"/>
      <c r="T707" s="257"/>
      <c r="AT707" s="258" t="s">
        <v>180</v>
      </c>
      <c r="AU707" s="258" t="s">
        <v>187</v>
      </c>
      <c r="AV707" s="12" t="s">
        <v>83</v>
      </c>
      <c r="AW707" s="12" t="s">
        <v>182</v>
      </c>
      <c r="AX707" s="12" t="s">
        <v>75</v>
      </c>
      <c r="AY707" s="258" t="s">
        <v>171</v>
      </c>
    </row>
    <row r="708" s="12" customFormat="1">
      <c r="B708" s="247"/>
      <c r="C708" s="248"/>
      <c r="D708" s="249" t="s">
        <v>180</v>
      </c>
      <c r="E708" s="250" t="s">
        <v>22</v>
      </c>
      <c r="F708" s="251" t="s">
        <v>869</v>
      </c>
      <c r="G708" s="248"/>
      <c r="H708" s="252">
        <v>0.66000000000000003</v>
      </c>
      <c r="I708" s="253"/>
      <c r="J708" s="248"/>
      <c r="K708" s="248"/>
      <c r="L708" s="254"/>
      <c r="M708" s="255"/>
      <c r="N708" s="256"/>
      <c r="O708" s="256"/>
      <c r="P708" s="256"/>
      <c r="Q708" s="256"/>
      <c r="R708" s="256"/>
      <c r="S708" s="256"/>
      <c r="T708" s="257"/>
      <c r="AT708" s="258" t="s">
        <v>180</v>
      </c>
      <c r="AU708" s="258" t="s">
        <v>187</v>
      </c>
      <c r="AV708" s="12" t="s">
        <v>83</v>
      </c>
      <c r="AW708" s="12" t="s">
        <v>182</v>
      </c>
      <c r="AX708" s="12" t="s">
        <v>75</v>
      </c>
      <c r="AY708" s="258" t="s">
        <v>171</v>
      </c>
    </row>
    <row r="709" s="12" customFormat="1">
      <c r="B709" s="247"/>
      <c r="C709" s="248"/>
      <c r="D709" s="249" t="s">
        <v>180</v>
      </c>
      <c r="E709" s="250" t="s">
        <v>22</v>
      </c>
      <c r="F709" s="251" t="s">
        <v>870</v>
      </c>
      <c r="G709" s="248"/>
      <c r="H709" s="252">
        <v>0.98999999999999999</v>
      </c>
      <c r="I709" s="253"/>
      <c r="J709" s="248"/>
      <c r="K709" s="248"/>
      <c r="L709" s="254"/>
      <c r="M709" s="255"/>
      <c r="N709" s="256"/>
      <c r="O709" s="256"/>
      <c r="P709" s="256"/>
      <c r="Q709" s="256"/>
      <c r="R709" s="256"/>
      <c r="S709" s="256"/>
      <c r="T709" s="257"/>
      <c r="AT709" s="258" t="s">
        <v>180</v>
      </c>
      <c r="AU709" s="258" t="s">
        <v>187</v>
      </c>
      <c r="AV709" s="12" t="s">
        <v>83</v>
      </c>
      <c r="AW709" s="12" t="s">
        <v>182</v>
      </c>
      <c r="AX709" s="12" t="s">
        <v>75</v>
      </c>
      <c r="AY709" s="258" t="s">
        <v>171</v>
      </c>
    </row>
    <row r="710" s="12" customFormat="1">
      <c r="B710" s="247"/>
      <c r="C710" s="248"/>
      <c r="D710" s="249" t="s">
        <v>180</v>
      </c>
      <c r="E710" s="250" t="s">
        <v>22</v>
      </c>
      <c r="F710" s="251" t="s">
        <v>871</v>
      </c>
      <c r="G710" s="248"/>
      <c r="H710" s="252">
        <v>0.33000000000000002</v>
      </c>
      <c r="I710" s="253"/>
      <c r="J710" s="248"/>
      <c r="K710" s="248"/>
      <c r="L710" s="254"/>
      <c r="M710" s="255"/>
      <c r="N710" s="256"/>
      <c r="O710" s="256"/>
      <c r="P710" s="256"/>
      <c r="Q710" s="256"/>
      <c r="R710" s="256"/>
      <c r="S710" s="256"/>
      <c r="T710" s="257"/>
      <c r="AT710" s="258" t="s">
        <v>180</v>
      </c>
      <c r="AU710" s="258" t="s">
        <v>187</v>
      </c>
      <c r="AV710" s="12" t="s">
        <v>83</v>
      </c>
      <c r="AW710" s="12" t="s">
        <v>182</v>
      </c>
      <c r="AX710" s="12" t="s">
        <v>75</v>
      </c>
      <c r="AY710" s="258" t="s">
        <v>171</v>
      </c>
    </row>
    <row r="711" s="12" customFormat="1">
      <c r="B711" s="247"/>
      <c r="C711" s="248"/>
      <c r="D711" s="249" t="s">
        <v>180</v>
      </c>
      <c r="E711" s="250" t="s">
        <v>22</v>
      </c>
      <c r="F711" s="251" t="s">
        <v>872</v>
      </c>
      <c r="G711" s="248"/>
      <c r="H711" s="252">
        <v>0.66000000000000003</v>
      </c>
      <c r="I711" s="253"/>
      <c r="J711" s="248"/>
      <c r="K711" s="248"/>
      <c r="L711" s="254"/>
      <c r="M711" s="255"/>
      <c r="N711" s="256"/>
      <c r="O711" s="256"/>
      <c r="P711" s="256"/>
      <c r="Q711" s="256"/>
      <c r="R711" s="256"/>
      <c r="S711" s="256"/>
      <c r="T711" s="257"/>
      <c r="AT711" s="258" t="s">
        <v>180</v>
      </c>
      <c r="AU711" s="258" t="s">
        <v>187</v>
      </c>
      <c r="AV711" s="12" t="s">
        <v>83</v>
      </c>
      <c r="AW711" s="12" t="s">
        <v>182</v>
      </c>
      <c r="AX711" s="12" t="s">
        <v>75</v>
      </c>
      <c r="AY711" s="258" t="s">
        <v>171</v>
      </c>
    </row>
    <row r="712" s="1" customFormat="1" ht="34.2" customHeight="1">
      <c r="B712" s="46"/>
      <c r="C712" s="235" t="s">
        <v>873</v>
      </c>
      <c r="D712" s="235" t="s">
        <v>173</v>
      </c>
      <c r="E712" s="236" t="s">
        <v>874</v>
      </c>
      <c r="F712" s="237" t="s">
        <v>875</v>
      </c>
      <c r="G712" s="238" t="s">
        <v>247</v>
      </c>
      <c r="H712" s="239">
        <v>94.715999999999994</v>
      </c>
      <c r="I712" s="240"/>
      <c r="J712" s="241">
        <f>ROUND(I712*H712,2)</f>
        <v>0</v>
      </c>
      <c r="K712" s="237" t="s">
        <v>177</v>
      </c>
      <c r="L712" s="72"/>
      <c r="M712" s="242" t="s">
        <v>22</v>
      </c>
      <c r="N712" s="243" t="s">
        <v>46</v>
      </c>
      <c r="O712" s="47"/>
      <c r="P712" s="244">
        <f>O712*H712</f>
        <v>0</v>
      </c>
      <c r="Q712" s="244">
        <v>0</v>
      </c>
      <c r="R712" s="244">
        <f>Q712*H712</f>
        <v>0</v>
      </c>
      <c r="S712" s="244">
        <v>0.13100000000000001</v>
      </c>
      <c r="T712" s="245">
        <f>S712*H712</f>
        <v>12.407795999999999</v>
      </c>
      <c r="AR712" s="24" t="s">
        <v>178</v>
      </c>
      <c r="AT712" s="24" t="s">
        <v>173</v>
      </c>
      <c r="AU712" s="24" t="s">
        <v>187</v>
      </c>
      <c r="AY712" s="24" t="s">
        <v>171</v>
      </c>
      <c r="BE712" s="246">
        <f>IF(N712="základní",J712,0)</f>
        <v>0</v>
      </c>
      <c r="BF712" s="246">
        <f>IF(N712="snížená",J712,0)</f>
        <v>0</v>
      </c>
      <c r="BG712" s="246">
        <f>IF(N712="zákl. přenesená",J712,0)</f>
        <v>0</v>
      </c>
      <c r="BH712" s="246">
        <f>IF(N712="sníž. přenesená",J712,0)</f>
        <v>0</v>
      </c>
      <c r="BI712" s="246">
        <f>IF(N712="nulová",J712,0)</f>
        <v>0</v>
      </c>
      <c r="BJ712" s="24" t="s">
        <v>24</v>
      </c>
      <c r="BK712" s="246">
        <f>ROUND(I712*H712,2)</f>
        <v>0</v>
      </c>
      <c r="BL712" s="24" t="s">
        <v>178</v>
      </c>
      <c r="BM712" s="24" t="s">
        <v>876</v>
      </c>
    </row>
    <row r="713" s="13" customFormat="1">
      <c r="B713" s="261"/>
      <c r="C713" s="262"/>
      <c r="D713" s="249" t="s">
        <v>180</v>
      </c>
      <c r="E713" s="263" t="s">
        <v>22</v>
      </c>
      <c r="F713" s="264" t="s">
        <v>523</v>
      </c>
      <c r="G713" s="262"/>
      <c r="H713" s="263" t="s">
        <v>22</v>
      </c>
      <c r="I713" s="265"/>
      <c r="J713" s="262"/>
      <c r="K713" s="262"/>
      <c r="L713" s="266"/>
      <c r="M713" s="267"/>
      <c r="N713" s="268"/>
      <c r="O713" s="268"/>
      <c r="P713" s="268"/>
      <c r="Q713" s="268"/>
      <c r="R713" s="268"/>
      <c r="S713" s="268"/>
      <c r="T713" s="269"/>
      <c r="AT713" s="270" t="s">
        <v>180</v>
      </c>
      <c r="AU713" s="270" t="s">
        <v>187</v>
      </c>
      <c r="AV713" s="13" t="s">
        <v>24</v>
      </c>
      <c r="AW713" s="13" t="s">
        <v>182</v>
      </c>
      <c r="AX713" s="13" t="s">
        <v>75</v>
      </c>
      <c r="AY713" s="270" t="s">
        <v>171</v>
      </c>
    </row>
    <row r="714" s="12" customFormat="1">
      <c r="B714" s="247"/>
      <c r="C714" s="248"/>
      <c r="D714" s="249" t="s">
        <v>180</v>
      </c>
      <c r="E714" s="250" t="s">
        <v>22</v>
      </c>
      <c r="F714" s="251" t="s">
        <v>877</v>
      </c>
      <c r="G714" s="248"/>
      <c r="H714" s="252">
        <v>1.3200000000000001</v>
      </c>
      <c r="I714" s="253"/>
      <c r="J714" s="248"/>
      <c r="K714" s="248"/>
      <c r="L714" s="254"/>
      <c r="M714" s="255"/>
      <c r="N714" s="256"/>
      <c r="O714" s="256"/>
      <c r="P714" s="256"/>
      <c r="Q714" s="256"/>
      <c r="R714" s="256"/>
      <c r="S714" s="256"/>
      <c r="T714" s="257"/>
      <c r="AT714" s="258" t="s">
        <v>180</v>
      </c>
      <c r="AU714" s="258" t="s">
        <v>187</v>
      </c>
      <c r="AV714" s="12" t="s">
        <v>83</v>
      </c>
      <c r="AW714" s="12" t="s">
        <v>182</v>
      </c>
      <c r="AX714" s="12" t="s">
        <v>75</v>
      </c>
      <c r="AY714" s="258" t="s">
        <v>171</v>
      </c>
    </row>
    <row r="715" s="12" customFormat="1">
      <c r="B715" s="247"/>
      <c r="C715" s="248"/>
      <c r="D715" s="249" t="s">
        <v>180</v>
      </c>
      <c r="E715" s="250" t="s">
        <v>22</v>
      </c>
      <c r="F715" s="251" t="s">
        <v>878</v>
      </c>
      <c r="G715" s="248"/>
      <c r="H715" s="252">
        <v>3.6299999999999999</v>
      </c>
      <c r="I715" s="253"/>
      <c r="J715" s="248"/>
      <c r="K715" s="248"/>
      <c r="L715" s="254"/>
      <c r="M715" s="255"/>
      <c r="N715" s="256"/>
      <c r="O715" s="256"/>
      <c r="P715" s="256"/>
      <c r="Q715" s="256"/>
      <c r="R715" s="256"/>
      <c r="S715" s="256"/>
      <c r="T715" s="257"/>
      <c r="AT715" s="258" t="s">
        <v>180</v>
      </c>
      <c r="AU715" s="258" t="s">
        <v>187</v>
      </c>
      <c r="AV715" s="12" t="s">
        <v>83</v>
      </c>
      <c r="AW715" s="12" t="s">
        <v>182</v>
      </c>
      <c r="AX715" s="12" t="s">
        <v>75</v>
      </c>
      <c r="AY715" s="258" t="s">
        <v>171</v>
      </c>
    </row>
    <row r="716" s="12" customFormat="1">
      <c r="B716" s="247"/>
      <c r="C716" s="248"/>
      <c r="D716" s="249" t="s">
        <v>180</v>
      </c>
      <c r="E716" s="250" t="s">
        <v>22</v>
      </c>
      <c r="F716" s="251" t="s">
        <v>879</v>
      </c>
      <c r="G716" s="248"/>
      <c r="H716" s="252">
        <v>13.365</v>
      </c>
      <c r="I716" s="253"/>
      <c r="J716" s="248"/>
      <c r="K716" s="248"/>
      <c r="L716" s="254"/>
      <c r="M716" s="255"/>
      <c r="N716" s="256"/>
      <c r="O716" s="256"/>
      <c r="P716" s="256"/>
      <c r="Q716" s="256"/>
      <c r="R716" s="256"/>
      <c r="S716" s="256"/>
      <c r="T716" s="257"/>
      <c r="AT716" s="258" t="s">
        <v>180</v>
      </c>
      <c r="AU716" s="258" t="s">
        <v>187</v>
      </c>
      <c r="AV716" s="12" t="s">
        <v>83</v>
      </c>
      <c r="AW716" s="12" t="s">
        <v>182</v>
      </c>
      <c r="AX716" s="12" t="s">
        <v>75</v>
      </c>
      <c r="AY716" s="258" t="s">
        <v>171</v>
      </c>
    </row>
    <row r="717" s="12" customFormat="1">
      <c r="B717" s="247"/>
      <c r="C717" s="248"/>
      <c r="D717" s="249" t="s">
        <v>180</v>
      </c>
      <c r="E717" s="250" t="s">
        <v>22</v>
      </c>
      <c r="F717" s="251" t="s">
        <v>880</v>
      </c>
      <c r="G717" s="248"/>
      <c r="H717" s="252">
        <v>49.736499999999999</v>
      </c>
      <c r="I717" s="253"/>
      <c r="J717" s="248"/>
      <c r="K717" s="248"/>
      <c r="L717" s="254"/>
      <c r="M717" s="255"/>
      <c r="N717" s="256"/>
      <c r="O717" s="256"/>
      <c r="P717" s="256"/>
      <c r="Q717" s="256"/>
      <c r="R717" s="256"/>
      <c r="S717" s="256"/>
      <c r="T717" s="257"/>
      <c r="AT717" s="258" t="s">
        <v>180</v>
      </c>
      <c r="AU717" s="258" t="s">
        <v>187</v>
      </c>
      <c r="AV717" s="12" t="s">
        <v>83</v>
      </c>
      <c r="AW717" s="12" t="s">
        <v>182</v>
      </c>
      <c r="AX717" s="12" t="s">
        <v>75</v>
      </c>
      <c r="AY717" s="258" t="s">
        <v>171</v>
      </c>
    </row>
    <row r="718" s="12" customFormat="1">
      <c r="B718" s="247"/>
      <c r="C718" s="248"/>
      <c r="D718" s="249" t="s">
        <v>180</v>
      </c>
      <c r="E718" s="250" t="s">
        <v>22</v>
      </c>
      <c r="F718" s="251" t="s">
        <v>881</v>
      </c>
      <c r="G718" s="248"/>
      <c r="H718" s="252">
        <v>4.29</v>
      </c>
      <c r="I718" s="253"/>
      <c r="J718" s="248"/>
      <c r="K718" s="248"/>
      <c r="L718" s="254"/>
      <c r="M718" s="255"/>
      <c r="N718" s="256"/>
      <c r="O718" s="256"/>
      <c r="P718" s="256"/>
      <c r="Q718" s="256"/>
      <c r="R718" s="256"/>
      <c r="S718" s="256"/>
      <c r="T718" s="257"/>
      <c r="AT718" s="258" t="s">
        <v>180</v>
      </c>
      <c r="AU718" s="258" t="s">
        <v>187</v>
      </c>
      <c r="AV718" s="12" t="s">
        <v>83</v>
      </c>
      <c r="AW718" s="12" t="s">
        <v>182</v>
      </c>
      <c r="AX718" s="12" t="s">
        <v>75</v>
      </c>
      <c r="AY718" s="258" t="s">
        <v>171</v>
      </c>
    </row>
    <row r="719" s="12" customFormat="1">
      <c r="B719" s="247"/>
      <c r="C719" s="248"/>
      <c r="D719" s="249" t="s">
        <v>180</v>
      </c>
      <c r="E719" s="250" t="s">
        <v>22</v>
      </c>
      <c r="F719" s="251" t="s">
        <v>882</v>
      </c>
      <c r="G719" s="248"/>
      <c r="H719" s="252">
        <v>5.0700000000000003</v>
      </c>
      <c r="I719" s="253"/>
      <c r="J719" s="248"/>
      <c r="K719" s="248"/>
      <c r="L719" s="254"/>
      <c r="M719" s="255"/>
      <c r="N719" s="256"/>
      <c r="O719" s="256"/>
      <c r="P719" s="256"/>
      <c r="Q719" s="256"/>
      <c r="R719" s="256"/>
      <c r="S719" s="256"/>
      <c r="T719" s="257"/>
      <c r="AT719" s="258" t="s">
        <v>180</v>
      </c>
      <c r="AU719" s="258" t="s">
        <v>187</v>
      </c>
      <c r="AV719" s="12" t="s">
        <v>83</v>
      </c>
      <c r="AW719" s="12" t="s">
        <v>182</v>
      </c>
      <c r="AX719" s="12" t="s">
        <v>75</v>
      </c>
      <c r="AY719" s="258" t="s">
        <v>171</v>
      </c>
    </row>
    <row r="720" s="12" customFormat="1">
      <c r="B720" s="247"/>
      <c r="C720" s="248"/>
      <c r="D720" s="249" t="s">
        <v>180</v>
      </c>
      <c r="E720" s="250" t="s">
        <v>22</v>
      </c>
      <c r="F720" s="251" t="s">
        <v>883</v>
      </c>
      <c r="G720" s="248"/>
      <c r="H720" s="252">
        <v>2.714</v>
      </c>
      <c r="I720" s="253"/>
      <c r="J720" s="248"/>
      <c r="K720" s="248"/>
      <c r="L720" s="254"/>
      <c r="M720" s="255"/>
      <c r="N720" s="256"/>
      <c r="O720" s="256"/>
      <c r="P720" s="256"/>
      <c r="Q720" s="256"/>
      <c r="R720" s="256"/>
      <c r="S720" s="256"/>
      <c r="T720" s="257"/>
      <c r="AT720" s="258" t="s">
        <v>180</v>
      </c>
      <c r="AU720" s="258" t="s">
        <v>187</v>
      </c>
      <c r="AV720" s="12" t="s">
        <v>83</v>
      </c>
      <c r="AW720" s="12" t="s">
        <v>182</v>
      </c>
      <c r="AX720" s="12" t="s">
        <v>75</v>
      </c>
      <c r="AY720" s="258" t="s">
        <v>171</v>
      </c>
    </row>
    <row r="721" s="12" customFormat="1">
      <c r="B721" s="247"/>
      <c r="C721" s="248"/>
      <c r="D721" s="249" t="s">
        <v>180</v>
      </c>
      <c r="E721" s="250" t="s">
        <v>22</v>
      </c>
      <c r="F721" s="251" t="s">
        <v>884</v>
      </c>
      <c r="G721" s="248"/>
      <c r="H721" s="252">
        <v>10.065</v>
      </c>
      <c r="I721" s="253"/>
      <c r="J721" s="248"/>
      <c r="K721" s="248"/>
      <c r="L721" s="254"/>
      <c r="M721" s="255"/>
      <c r="N721" s="256"/>
      <c r="O721" s="256"/>
      <c r="P721" s="256"/>
      <c r="Q721" s="256"/>
      <c r="R721" s="256"/>
      <c r="S721" s="256"/>
      <c r="T721" s="257"/>
      <c r="AT721" s="258" t="s">
        <v>180</v>
      </c>
      <c r="AU721" s="258" t="s">
        <v>187</v>
      </c>
      <c r="AV721" s="12" t="s">
        <v>83</v>
      </c>
      <c r="AW721" s="12" t="s">
        <v>182</v>
      </c>
      <c r="AX721" s="12" t="s">
        <v>75</v>
      </c>
      <c r="AY721" s="258" t="s">
        <v>171</v>
      </c>
    </row>
    <row r="722" s="12" customFormat="1">
      <c r="B722" s="247"/>
      <c r="C722" s="248"/>
      <c r="D722" s="249" t="s">
        <v>180</v>
      </c>
      <c r="E722" s="250" t="s">
        <v>22</v>
      </c>
      <c r="F722" s="251" t="s">
        <v>885</v>
      </c>
      <c r="G722" s="248"/>
      <c r="H722" s="252">
        <v>4.5255000000000001</v>
      </c>
      <c r="I722" s="253"/>
      <c r="J722" s="248"/>
      <c r="K722" s="248"/>
      <c r="L722" s="254"/>
      <c r="M722" s="255"/>
      <c r="N722" s="256"/>
      <c r="O722" s="256"/>
      <c r="P722" s="256"/>
      <c r="Q722" s="256"/>
      <c r="R722" s="256"/>
      <c r="S722" s="256"/>
      <c r="T722" s="257"/>
      <c r="AT722" s="258" t="s">
        <v>180</v>
      </c>
      <c r="AU722" s="258" t="s">
        <v>187</v>
      </c>
      <c r="AV722" s="12" t="s">
        <v>83</v>
      </c>
      <c r="AW722" s="12" t="s">
        <v>182</v>
      </c>
      <c r="AX722" s="12" t="s">
        <v>75</v>
      </c>
      <c r="AY722" s="258" t="s">
        <v>171</v>
      </c>
    </row>
    <row r="723" s="1" customFormat="1" ht="34.2" customHeight="1">
      <c r="B723" s="46"/>
      <c r="C723" s="235" t="s">
        <v>886</v>
      </c>
      <c r="D723" s="235" t="s">
        <v>173</v>
      </c>
      <c r="E723" s="236" t="s">
        <v>887</v>
      </c>
      <c r="F723" s="237" t="s">
        <v>888</v>
      </c>
      <c r="G723" s="238" t="s">
        <v>247</v>
      </c>
      <c r="H723" s="239">
        <v>37.829999999999998</v>
      </c>
      <c r="I723" s="240"/>
      <c r="J723" s="241">
        <f>ROUND(I723*H723,2)</f>
        <v>0</v>
      </c>
      <c r="K723" s="237" t="s">
        <v>177</v>
      </c>
      <c r="L723" s="72"/>
      <c r="M723" s="242" t="s">
        <v>22</v>
      </c>
      <c r="N723" s="243" t="s">
        <v>46</v>
      </c>
      <c r="O723" s="47"/>
      <c r="P723" s="244">
        <f>O723*H723</f>
        <v>0</v>
      </c>
      <c r="Q723" s="244">
        <v>0</v>
      </c>
      <c r="R723" s="244">
        <f>Q723*H723</f>
        <v>0</v>
      </c>
      <c r="S723" s="244">
        <v>0.27500000000000002</v>
      </c>
      <c r="T723" s="245">
        <f>S723*H723</f>
        <v>10.40325</v>
      </c>
      <c r="AR723" s="24" t="s">
        <v>178</v>
      </c>
      <c r="AT723" s="24" t="s">
        <v>173</v>
      </c>
      <c r="AU723" s="24" t="s">
        <v>187</v>
      </c>
      <c r="AY723" s="24" t="s">
        <v>171</v>
      </c>
      <c r="BE723" s="246">
        <f>IF(N723="základní",J723,0)</f>
        <v>0</v>
      </c>
      <c r="BF723" s="246">
        <f>IF(N723="snížená",J723,0)</f>
        <v>0</v>
      </c>
      <c r="BG723" s="246">
        <f>IF(N723="zákl. přenesená",J723,0)</f>
        <v>0</v>
      </c>
      <c r="BH723" s="246">
        <f>IF(N723="sníž. přenesená",J723,0)</f>
        <v>0</v>
      </c>
      <c r="BI723" s="246">
        <f>IF(N723="nulová",J723,0)</f>
        <v>0</v>
      </c>
      <c r="BJ723" s="24" t="s">
        <v>24</v>
      </c>
      <c r="BK723" s="246">
        <f>ROUND(I723*H723,2)</f>
        <v>0</v>
      </c>
      <c r="BL723" s="24" t="s">
        <v>178</v>
      </c>
      <c r="BM723" s="24" t="s">
        <v>889</v>
      </c>
    </row>
    <row r="724" s="13" customFormat="1">
      <c r="B724" s="261"/>
      <c r="C724" s="262"/>
      <c r="D724" s="249" t="s">
        <v>180</v>
      </c>
      <c r="E724" s="263" t="s">
        <v>22</v>
      </c>
      <c r="F724" s="264" t="s">
        <v>509</v>
      </c>
      <c r="G724" s="262"/>
      <c r="H724" s="263" t="s">
        <v>22</v>
      </c>
      <c r="I724" s="265"/>
      <c r="J724" s="262"/>
      <c r="K724" s="262"/>
      <c r="L724" s="266"/>
      <c r="M724" s="267"/>
      <c r="N724" s="268"/>
      <c r="O724" s="268"/>
      <c r="P724" s="268"/>
      <c r="Q724" s="268"/>
      <c r="R724" s="268"/>
      <c r="S724" s="268"/>
      <c r="T724" s="269"/>
      <c r="AT724" s="270" t="s">
        <v>180</v>
      </c>
      <c r="AU724" s="270" t="s">
        <v>187</v>
      </c>
      <c r="AV724" s="13" t="s">
        <v>24</v>
      </c>
      <c r="AW724" s="13" t="s">
        <v>182</v>
      </c>
      <c r="AX724" s="13" t="s">
        <v>75</v>
      </c>
      <c r="AY724" s="270" t="s">
        <v>171</v>
      </c>
    </row>
    <row r="725" s="12" customFormat="1">
      <c r="B725" s="247"/>
      <c r="C725" s="248"/>
      <c r="D725" s="249" t="s">
        <v>180</v>
      </c>
      <c r="E725" s="250" t="s">
        <v>22</v>
      </c>
      <c r="F725" s="251" t="s">
        <v>890</v>
      </c>
      <c r="G725" s="248"/>
      <c r="H725" s="252">
        <v>37.829999999999998</v>
      </c>
      <c r="I725" s="253"/>
      <c r="J725" s="248"/>
      <c r="K725" s="248"/>
      <c r="L725" s="254"/>
      <c r="M725" s="255"/>
      <c r="N725" s="256"/>
      <c r="O725" s="256"/>
      <c r="P725" s="256"/>
      <c r="Q725" s="256"/>
      <c r="R725" s="256"/>
      <c r="S725" s="256"/>
      <c r="T725" s="257"/>
      <c r="AT725" s="258" t="s">
        <v>180</v>
      </c>
      <c r="AU725" s="258" t="s">
        <v>187</v>
      </c>
      <c r="AV725" s="12" t="s">
        <v>83</v>
      </c>
      <c r="AW725" s="12" t="s">
        <v>182</v>
      </c>
      <c r="AX725" s="12" t="s">
        <v>75</v>
      </c>
      <c r="AY725" s="258" t="s">
        <v>171</v>
      </c>
    </row>
    <row r="726" s="1" customFormat="1" ht="34.2" customHeight="1">
      <c r="B726" s="46"/>
      <c r="C726" s="235" t="s">
        <v>891</v>
      </c>
      <c r="D726" s="235" t="s">
        <v>173</v>
      </c>
      <c r="E726" s="236" t="s">
        <v>892</v>
      </c>
      <c r="F726" s="237" t="s">
        <v>893</v>
      </c>
      <c r="G726" s="238" t="s">
        <v>247</v>
      </c>
      <c r="H726" s="239">
        <v>40.985999999999997</v>
      </c>
      <c r="I726" s="240"/>
      <c r="J726" s="241">
        <f>ROUND(I726*H726,2)</f>
        <v>0</v>
      </c>
      <c r="K726" s="237" t="s">
        <v>177</v>
      </c>
      <c r="L726" s="72"/>
      <c r="M726" s="242" t="s">
        <v>22</v>
      </c>
      <c r="N726" s="243" t="s">
        <v>46</v>
      </c>
      <c r="O726" s="47"/>
      <c r="P726" s="244">
        <f>O726*H726</f>
        <v>0</v>
      </c>
      <c r="Q726" s="244">
        <v>0</v>
      </c>
      <c r="R726" s="244">
        <f>Q726*H726</f>
        <v>0</v>
      </c>
      <c r="S726" s="244">
        <v>0.26100000000000001</v>
      </c>
      <c r="T726" s="245">
        <f>S726*H726</f>
        <v>10.697346</v>
      </c>
      <c r="AR726" s="24" t="s">
        <v>178</v>
      </c>
      <c r="AT726" s="24" t="s">
        <v>173</v>
      </c>
      <c r="AU726" s="24" t="s">
        <v>187</v>
      </c>
      <c r="AY726" s="24" t="s">
        <v>171</v>
      </c>
      <c r="BE726" s="246">
        <f>IF(N726="základní",J726,0)</f>
        <v>0</v>
      </c>
      <c r="BF726" s="246">
        <f>IF(N726="snížená",J726,0)</f>
        <v>0</v>
      </c>
      <c r="BG726" s="246">
        <f>IF(N726="zákl. přenesená",J726,0)</f>
        <v>0</v>
      </c>
      <c r="BH726" s="246">
        <f>IF(N726="sníž. přenesená",J726,0)</f>
        <v>0</v>
      </c>
      <c r="BI726" s="246">
        <f>IF(N726="nulová",J726,0)</f>
        <v>0</v>
      </c>
      <c r="BJ726" s="24" t="s">
        <v>24</v>
      </c>
      <c r="BK726" s="246">
        <f>ROUND(I726*H726,2)</f>
        <v>0</v>
      </c>
      <c r="BL726" s="24" t="s">
        <v>178</v>
      </c>
      <c r="BM726" s="24" t="s">
        <v>894</v>
      </c>
    </row>
    <row r="727" s="13" customFormat="1">
      <c r="B727" s="261"/>
      <c r="C727" s="262"/>
      <c r="D727" s="249" t="s">
        <v>180</v>
      </c>
      <c r="E727" s="263" t="s">
        <v>22</v>
      </c>
      <c r="F727" s="264" t="s">
        <v>509</v>
      </c>
      <c r="G727" s="262"/>
      <c r="H727" s="263" t="s">
        <v>22</v>
      </c>
      <c r="I727" s="265"/>
      <c r="J727" s="262"/>
      <c r="K727" s="262"/>
      <c r="L727" s="266"/>
      <c r="M727" s="267"/>
      <c r="N727" s="268"/>
      <c r="O727" s="268"/>
      <c r="P727" s="268"/>
      <c r="Q727" s="268"/>
      <c r="R727" s="268"/>
      <c r="S727" s="268"/>
      <c r="T727" s="269"/>
      <c r="AT727" s="270" t="s">
        <v>180</v>
      </c>
      <c r="AU727" s="270" t="s">
        <v>187</v>
      </c>
      <c r="AV727" s="13" t="s">
        <v>24</v>
      </c>
      <c r="AW727" s="13" t="s">
        <v>182</v>
      </c>
      <c r="AX727" s="13" t="s">
        <v>75</v>
      </c>
      <c r="AY727" s="270" t="s">
        <v>171</v>
      </c>
    </row>
    <row r="728" s="12" customFormat="1">
      <c r="B728" s="247"/>
      <c r="C728" s="248"/>
      <c r="D728" s="249" t="s">
        <v>180</v>
      </c>
      <c r="E728" s="250" t="s">
        <v>22</v>
      </c>
      <c r="F728" s="251" t="s">
        <v>895</v>
      </c>
      <c r="G728" s="248"/>
      <c r="H728" s="252">
        <v>11.76</v>
      </c>
      <c r="I728" s="253"/>
      <c r="J728" s="248"/>
      <c r="K728" s="248"/>
      <c r="L728" s="254"/>
      <c r="M728" s="255"/>
      <c r="N728" s="256"/>
      <c r="O728" s="256"/>
      <c r="P728" s="256"/>
      <c r="Q728" s="256"/>
      <c r="R728" s="256"/>
      <c r="S728" s="256"/>
      <c r="T728" s="257"/>
      <c r="AT728" s="258" t="s">
        <v>180</v>
      </c>
      <c r="AU728" s="258" t="s">
        <v>187</v>
      </c>
      <c r="AV728" s="12" t="s">
        <v>83</v>
      </c>
      <c r="AW728" s="12" t="s">
        <v>182</v>
      </c>
      <c r="AX728" s="12" t="s">
        <v>75</v>
      </c>
      <c r="AY728" s="258" t="s">
        <v>171</v>
      </c>
    </row>
    <row r="729" s="12" customFormat="1">
      <c r="B729" s="247"/>
      <c r="C729" s="248"/>
      <c r="D729" s="249" t="s">
        <v>180</v>
      </c>
      <c r="E729" s="250" t="s">
        <v>22</v>
      </c>
      <c r="F729" s="251" t="s">
        <v>896</v>
      </c>
      <c r="G729" s="248"/>
      <c r="H729" s="252">
        <v>12.393000000000001</v>
      </c>
      <c r="I729" s="253"/>
      <c r="J729" s="248"/>
      <c r="K729" s="248"/>
      <c r="L729" s="254"/>
      <c r="M729" s="255"/>
      <c r="N729" s="256"/>
      <c r="O729" s="256"/>
      <c r="P729" s="256"/>
      <c r="Q729" s="256"/>
      <c r="R729" s="256"/>
      <c r="S729" s="256"/>
      <c r="T729" s="257"/>
      <c r="AT729" s="258" t="s">
        <v>180</v>
      </c>
      <c r="AU729" s="258" t="s">
        <v>187</v>
      </c>
      <c r="AV729" s="12" t="s">
        <v>83</v>
      </c>
      <c r="AW729" s="12" t="s">
        <v>182</v>
      </c>
      <c r="AX729" s="12" t="s">
        <v>75</v>
      </c>
      <c r="AY729" s="258" t="s">
        <v>171</v>
      </c>
    </row>
    <row r="730" s="13" customFormat="1">
      <c r="B730" s="261"/>
      <c r="C730" s="262"/>
      <c r="D730" s="249" t="s">
        <v>180</v>
      </c>
      <c r="E730" s="263" t="s">
        <v>22</v>
      </c>
      <c r="F730" s="264" t="s">
        <v>523</v>
      </c>
      <c r="G730" s="262"/>
      <c r="H730" s="263" t="s">
        <v>22</v>
      </c>
      <c r="I730" s="265"/>
      <c r="J730" s="262"/>
      <c r="K730" s="262"/>
      <c r="L730" s="266"/>
      <c r="M730" s="267"/>
      <c r="N730" s="268"/>
      <c r="O730" s="268"/>
      <c r="P730" s="268"/>
      <c r="Q730" s="268"/>
      <c r="R730" s="268"/>
      <c r="S730" s="268"/>
      <c r="T730" s="269"/>
      <c r="AT730" s="270" t="s">
        <v>180</v>
      </c>
      <c r="AU730" s="270" t="s">
        <v>187</v>
      </c>
      <c r="AV730" s="13" t="s">
        <v>24</v>
      </c>
      <c r="AW730" s="13" t="s">
        <v>182</v>
      </c>
      <c r="AX730" s="13" t="s">
        <v>75</v>
      </c>
      <c r="AY730" s="270" t="s">
        <v>171</v>
      </c>
    </row>
    <row r="731" s="12" customFormat="1">
      <c r="B731" s="247"/>
      <c r="C731" s="248"/>
      <c r="D731" s="249" t="s">
        <v>180</v>
      </c>
      <c r="E731" s="250" t="s">
        <v>22</v>
      </c>
      <c r="F731" s="251" t="s">
        <v>897</v>
      </c>
      <c r="G731" s="248"/>
      <c r="H731" s="252">
        <v>16.832999999999998</v>
      </c>
      <c r="I731" s="253"/>
      <c r="J731" s="248"/>
      <c r="K731" s="248"/>
      <c r="L731" s="254"/>
      <c r="M731" s="255"/>
      <c r="N731" s="256"/>
      <c r="O731" s="256"/>
      <c r="P731" s="256"/>
      <c r="Q731" s="256"/>
      <c r="R731" s="256"/>
      <c r="S731" s="256"/>
      <c r="T731" s="257"/>
      <c r="AT731" s="258" t="s">
        <v>180</v>
      </c>
      <c r="AU731" s="258" t="s">
        <v>187</v>
      </c>
      <c r="AV731" s="12" t="s">
        <v>83</v>
      </c>
      <c r="AW731" s="12" t="s">
        <v>182</v>
      </c>
      <c r="AX731" s="12" t="s">
        <v>75</v>
      </c>
      <c r="AY731" s="258" t="s">
        <v>171</v>
      </c>
    </row>
    <row r="732" s="1" customFormat="1" ht="34.2" customHeight="1">
      <c r="B732" s="46"/>
      <c r="C732" s="235" t="s">
        <v>898</v>
      </c>
      <c r="D732" s="235" t="s">
        <v>173</v>
      </c>
      <c r="E732" s="236" t="s">
        <v>899</v>
      </c>
      <c r="F732" s="237" t="s">
        <v>900</v>
      </c>
      <c r="G732" s="238" t="s">
        <v>176</v>
      </c>
      <c r="H732" s="239">
        <v>5.0670000000000002</v>
      </c>
      <c r="I732" s="240"/>
      <c r="J732" s="241">
        <f>ROUND(I732*H732,2)</f>
        <v>0</v>
      </c>
      <c r="K732" s="237" t="s">
        <v>177</v>
      </c>
      <c r="L732" s="72"/>
      <c r="M732" s="242" t="s">
        <v>22</v>
      </c>
      <c r="N732" s="243" t="s">
        <v>46</v>
      </c>
      <c r="O732" s="47"/>
      <c r="P732" s="244">
        <f>O732*H732</f>
        <v>0</v>
      </c>
      <c r="Q732" s="244">
        <v>0</v>
      </c>
      <c r="R732" s="244">
        <f>Q732*H732</f>
        <v>0</v>
      </c>
      <c r="S732" s="244">
        <v>1.8</v>
      </c>
      <c r="T732" s="245">
        <f>S732*H732</f>
        <v>9.1206000000000014</v>
      </c>
      <c r="AR732" s="24" t="s">
        <v>178</v>
      </c>
      <c r="AT732" s="24" t="s">
        <v>173</v>
      </c>
      <c r="AU732" s="24" t="s">
        <v>187</v>
      </c>
      <c r="AY732" s="24" t="s">
        <v>171</v>
      </c>
      <c r="BE732" s="246">
        <f>IF(N732="základní",J732,0)</f>
        <v>0</v>
      </c>
      <c r="BF732" s="246">
        <f>IF(N732="snížená",J732,0)</f>
        <v>0</v>
      </c>
      <c r="BG732" s="246">
        <f>IF(N732="zákl. přenesená",J732,0)</f>
        <v>0</v>
      </c>
      <c r="BH732" s="246">
        <f>IF(N732="sníž. přenesená",J732,0)</f>
        <v>0</v>
      </c>
      <c r="BI732" s="246">
        <f>IF(N732="nulová",J732,0)</f>
        <v>0</v>
      </c>
      <c r="BJ732" s="24" t="s">
        <v>24</v>
      </c>
      <c r="BK732" s="246">
        <f>ROUND(I732*H732,2)</f>
        <v>0</v>
      </c>
      <c r="BL732" s="24" t="s">
        <v>178</v>
      </c>
      <c r="BM732" s="24" t="s">
        <v>901</v>
      </c>
    </row>
    <row r="733" s="13" customFormat="1">
      <c r="B733" s="261"/>
      <c r="C733" s="262"/>
      <c r="D733" s="249" t="s">
        <v>180</v>
      </c>
      <c r="E733" s="263" t="s">
        <v>22</v>
      </c>
      <c r="F733" s="264" t="s">
        <v>509</v>
      </c>
      <c r="G733" s="262"/>
      <c r="H733" s="263" t="s">
        <v>22</v>
      </c>
      <c r="I733" s="265"/>
      <c r="J733" s="262"/>
      <c r="K733" s="262"/>
      <c r="L733" s="266"/>
      <c r="M733" s="267"/>
      <c r="N733" s="268"/>
      <c r="O733" s="268"/>
      <c r="P733" s="268"/>
      <c r="Q733" s="268"/>
      <c r="R733" s="268"/>
      <c r="S733" s="268"/>
      <c r="T733" s="269"/>
      <c r="AT733" s="270" t="s">
        <v>180</v>
      </c>
      <c r="AU733" s="270" t="s">
        <v>187</v>
      </c>
      <c r="AV733" s="13" t="s">
        <v>24</v>
      </c>
      <c r="AW733" s="13" t="s">
        <v>182</v>
      </c>
      <c r="AX733" s="13" t="s">
        <v>75</v>
      </c>
      <c r="AY733" s="270" t="s">
        <v>171</v>
      </c>
    </row>
    <row r="734" s="12" customFormat="1">
      <c r="B734" s="247"/>
      <c r="C734" s="248"/>
      <c r="D734" s="249" t="s">
        <v>180</v>
      </c>
      <c r="E734" s="250" t="s">
        <v>22</v>
      </c>
      <c r="F734" s="251" t="s">
        <v>902</v>
      </c>
      <c r="G734" s="248"/>
      <c r="H734" s="252">
        <v>2.1187499999999999</v>
      </c>
      <c r="I734" s="253"/>
      <c r="J734" s="248"/>
      <c r="K734" s="248"/>
      <c r="L734" s="254"/>
      <c r="M734" s="255"/>
      <c r="N734" s="256"/>
      <c r="O734" s="256"/>
      <c r="P734" s="256"/>
      <c r="Q734" s="256"/>
      <c r="R734" s="256"/>
      <c r="S734" s="256"/>
      <c r="T734" s="257"/>
      <c r="AT734" s="258" t="s">
        <v>180</v>
      </c>
      <c r="AU734" s="258" t="s">
        <v>187</v>
      </c>
      <c r="AV734" s="12" t="s">
        <v>83</v>
      </c>
      <c r="AW734" s="12" t="s">
        <v>182</v>
      </c>
      <c r="AX734" s="12" t="s">
        <v>75</v>
      </c>
      <c r="AY734" s="258" t="s">
        <v>171</v>
      </c>
    </row>
    <row r="735" s="12" customFormat="1">
      <c r="B735" s="247"/>
      <c r="C735" s="248"/>
      <c r="D735" s="249" t="s">
        <v>180</v>
      </c>
      <c r="E735" s="250" t="s">
        <v>22</v>
      </c>
      <c r="F735" s="251" t="s">
        <v>903</v>
      </c>
      <c r="G735" s="248"/>
      <c r="H735" s="252">
        <v>0.85499999999999998</v>
      </c>
      <c r="I735" s="253"/>
      <c r="J735" s="248"/>
      <c r="K735" s="248"/>
      <c r="L735" s="254"/>
      <c r="M735" s="255"/>
      <c r="N735" s="256"/>
      <c r="O735" s="256"/>
      <c r="P735" s="256"/>
      <c r="Q735" s="256"/>
      <c r="R735" s="256"/>
      <c r="S735" s="256"/>
      <c r="T735" s="257"/>
      <c r="AT735" s="258" t="s">
        <v>180</v>
      </c>
      <c r="AU735" s="258" t="s">
        <v>187</v>
      </c>
      <c r="AV735" s="12" t="s">
        <v>83</v>
      </c>
      <c r="AW735" s="12" t="s">
        <v>182</v>
      </c>
      <c r="AX735" s="12" t="s">
        <v>75</v>
      </c>
      <c r="AY735" s="258" t="s">
        <v>171</v>
      </c>
    </row>
    <row r="736" s="13" customFormat="1">
      <c r="B736" s="261"/>
      <c r="C736" s="262"/>
      <c r="D736" s="249" t="s">
        <v>180</v>
      </c>
      <c r="E736" s="263" t="s">
        <v>22</v>
      </c>
      <c r="F736" s="264" t="s">
        <v>523</v>
      </c>
      <c r="G736" s="262"/>
      <c r="H736" s="263" t="s">
        <v>22</v>
      </c>
      <c r="I736" s="265"/>
      <c r="J736" s="262"/>
      <c r="K736" s="262"/>
      <c r="L736" s="266"/>
      <c r="M736" s="267"/>
      <c r="N736" s="268"/>
      <c r="O736" s="268"/>
      <c r="P736" s="268"/>
      <c r="Q736" s="268"/>
      <c r="R736" s="268"/>
      <c r="S736" s="268"/>
      <c r="T736" s="269"/>
      <c r="AT736" s="270" t="s">
        <v>180</v>
      </c>
      <c r="AU736" s="270" t="s">
        <v>187</v>
      </c>
      <c r="AV736" s="13" t="s">
        <v>24</v>
      </c>
      <c r="AW736" s="13" t="s">
        <v>182</v>
      </c>
      <c r="AX736" s="13" t="s">
        <v>75</v>
      </c>
      <c r="AY736" s="270" t="s">
        <v>171</v>
      </c>
    </row>
    <row r="737" s="12" customFormat="1">
      <c r="B737" s="247"/>
      <c r="C737" s="248"/>
      <c r="D737" s="249" t="s">
        <v>180</v>
      </c>
      <c r="E737" s="250" t="s">
        <v>22</v>
      </c>
      <c r="F737" s="251" t="s">
        <v>904</v>
      </c>
      <c r="G737" s="248"/>
      <c r="H737" s="252">
        <v>1.2382500000000001</v>
      </c>
      <c r="I737" s="253"/>
      <c r="J737" s="248"/>
      <c r="K737" s="248"/>
      <c r="L737" s="254"/>
      <c r="M737" s="255"/>
      <c r="N737" s="256"/>
      <c r="O737" s="256"/>
      <c r="P737" s="256"/>
      <c r="Q737" s="256"/>
      <c r="R737" s="256"/>
      <c r="S737" s="256"/>
      <c r="T737" s="257"/>
      <c r="AT737" s="258" t="s">
        <v>180</v>
      </c>
      <c r="AU737" s="258" t="s">
        <v>187</v>
      </c>
      <c r="AV737" s="12" t="s">
        <v>83</v>
      </c>
      <c r="AW737" s="12" t="s">
        <v>182</v>
      </c>
      <c r="AX737" s="12" t="s">
        <v>75</v>
      </c>
      <c r="AY737" s="258" t="s">
        <v>171</v>
      </c>
    </row>
    <row r="738" s="12" customFormat="1">
      <c r="B738" s="247"/>
      <c r="C738" s="248"/>
      <c r="D738" s="249" t="s">
        <v>180</v>
      </c>
      <c r="E738" s="250" t="s">
        <v>22</v>
      </c>
      <c r="F738" s="251" t="s">
        <v>905</v>
      </c>
      <c r="G738" s="248"/>
      <c r="H738" s="252">
        <v>0.85499999999999998</v>
      </c>
      <c r="I738" s="253"/>
      <c r="J738" s="248"/>
      <c r="K738" s="248"/>
      <c r="L738" s="254"/>
      <c r="M738" s="255"/>
      <c r="N738" s="256"/>
      <c r="O738" s="256"/>
      <c r="P738" s="256"/>
      <c r="Q738" s="256"/>
      <c r="R738" s="256"/>
      <c r="S738" s="256"/>
      <c r="T738" s="257"/>
      <c r="AT738" s="258" t="s">
        <v>180</v>
      </c>
      <c r="AU738" s="258" t="s">
        <v>187</v>
      </c>
      <c r="AV738" s="12" t="s">
        <v>83</v>
      </c>
      <c r="AW738" s="12" t="s">
        <v>182</v>
      </c>
      <c r="AX738" s="12" t="s">
        <v>75</v>
      </c>
      <c r="AY738" s="258" t="s">
        <v>171</v>
      </c>
    </row>
    <row r="739" s="1" customFormat="1" ht="22.8" customHeight="1">
      <c r="B739" s="46"/>
      <c r="C739" s="235" t="s">
        <v>906</v>
      </c>
      <c r="D739" s="235" t="s">
        <v>173</v>
      </c>
      <c r="E739" s="236" t="s">
        <v>907</v>
      </c>
      <c r="F739" s="237" t="s">
        <v>908</v>
      </c>
      <c r="G739" s="238" t="s">
        <v>176</v>
      </c>
      <c r="H739" s="239">
        <v>0.17100000000000001</v>
      </c>
      <c r="I739" s="240"/>
      <c r="J739" s="241">
        <f>ROUND(I739*H739,2)</f>
        <v>0</v>
      </c>
      <c r="K739" s="237" t="s">
        <v>177</v>
      </c>
      <c r="L739" s="72"/>
      <c r="M739" s="242" t="s">
        <v>22</v>
      </c>
      <c r="N739" s="243" t="s">
        <v>46</v>
      </c>
      <c r="O739" s="47"/>
      <c r="P739" s="244">
        <f>O739*H739</f>
        <v>0</v>
      </c>
      <c r="Q739" s="244">
        <v>0</v>
      </c>
      <c r="R739" s="244">
        <f>Q739*H739</f>
        <v>0</v>
      </c>
      <c r="S739" s="244">
        <v>2.2000000000000002</v>
      </c>
      <c r="T739" s="245">
        <f>S739*H739</f>
        <v>0.37620000000000003</v>
      </c>
      <c r="AR739" s="24" t="s">
        <v>178</v>
      </c>
      <c r="AT739" s="24" t="s">
        <v>173</v>
      </c>
      <c r="AU739" s="24" t="s">
        <v>187</v>
      </c>
      <c r="AY739" s="24" t="s">
        <v>171</v>
      </c>
      <c r="BE739" s="246">
        <f>IF(N739="základní",J739,0)</f>
        <v>0</v>
      </c>
      <c r="BF739" s="246">
        <f>IF(N739="snížená",J739,0)</f>
        <v>0</v>
      </c>
      <c r="BG739" s="246">
        <f>IF(N739="zákl. přenesená",J739,0)</f>
        <v>0</v>
      </c>
      <c r="BH739" s="246">
        <f>IF(N739="sníž. přenesená",J739,0)</f>
        <v>0</v>
      </c>
      <c r="BI739" s="246">
        <f>IF(N739="nulová",J739,0)</f>
        <v>0</v>
      </c>
      <c r="BJ739" s="24" t="s">
        <v>24</v>
      </c>
      <c r="BK739" s="246">
        <f>ROUND(I739*H739,2)</f>
        <v>0</v>
      </c>
      <c r="BL739" s="24" t="s">
        <v>178</v>
      </c>
      <c r="BM739" s="24" t="s">
        <v>909</v>
      </c>
    </row>
    <row r="740" s="12" customFormat="1">
      <c r="B740" s="247"/>
      <c r="C740" s="248"/>
      <c r="D740" s="249" t="s">
        <v>180</v>
      </c>
      <c r="E740" s="250" t="s">
        <v>22</v>
      </c>
      <c r="F740" s="251" t="s">
        <v>910</v>
      </c>
      <c r="G740" s="248"/>
      <c r="H740" s="252">
        <v>0.17100000000000001</v>
      </c>
      <c r="I740" s="253"/>
      <c r="J740" s="248"/>
      <c r="K740" s="248"/>
      <c r="L740" s="254"/>
      <c r="M740" s="255"/>
      <c r="N740" s="256"/>
      <c r="O740" s="256"/>
      <c r="P740" s="256"/>
      <c r="Q740" s="256"/>
      <c r="R740" s="256"/>
      <c r="S740" s="256"/>
      <c r="T740" s="257"/>
      <c r="AT740" s="258" t="s">
        <v>180</v>
      </c>
      <c r="AU740" s="258" t="s">
        <v>187</v>
      </c>
      <c r="AV740" s="12" t="s">
        <v>83</v>
      </c>
      <c r="AW740" s="12" t="s">
        <v>182</v>
      </c>
      <c r="AX740" s="12" t="s">
        <v>24</v>
      </c>
      <c r="AY740" s="258" t="s">
        <v>171</v>
      </c>
    </row>
    <row r="741" s="1" customFormat="1" ht="22.8" customHeight="1">
      <c r="B741" s="46"/>
      <c r="C741" s="235" t="s">
        <v>742</v>
      </c>
      <c r="D741" s="235" t="s">
        <v>173</v>
      </c>
      <c r="E741" s="236" t="s">
        <v>911</v>
      </c>
      <c r="F741" s="237" t="s">
        <v>912</v>
      </c>
      <c r="G741" s="238" t="s">
        <v>176</v>
      </c>
      <c r="H741" s="239">
        <v>3.1280000000000001</v>
      </c>
      <c r="I741" s="240"/>
      <c r="J741" s="241">
        <f>ROUND(I741*H741,2)</f>
        <v>0</v>
      </c>
      <c r="K741" s="237" t="s">
        <v>177</v>
      </c>
      <c r="L741" s="72"/>
      <c r="M741" s="242" t="s">
        <v>22</v>
      </c>
      <c r="N741" s="243" t="s">
        <v>46</v>
      </c>
      <c r="O741" s="47"/>
      <c r="P741" s="244">
        <f>O741*H741</f>
        <v>0</v>
      </c>
      <c r="Q741" s="244">
        <v>0</v>
      </c>
      <c r="R741" s="244">
        <f>Q741*H741</f>
        <v>0</v>
      </c>
      <c r="S741" s="244">
        <v>2.2000000000000002</v>
      </c>
      <c r="T741" s="245">
        <f>S741*H741</f>
        <v>6.8816000000000006</v>
      </c>
      <c r="AR741" s="24" t="s">
        <v>178</v>
      </c>
      <c r="AT741" s="24" t="s">
        <v>173</v>
      </c>
      <c r="AU741" s="24" t="s">
        <v>187</v>
      </c>
      <c r="AY741" s="24" t="s">
        <v>171</v>
      </c>
      <c r="BE741" s="246">
        <f>IF(N741="základní",J741,0)</f>
        <v>0</v>
      </c>
      <c r="BF741" s="246">
        <f>IF(N741="snížená",J741,0)</f>
        <v>0</v>
      </c>
      <c r="BG741" s="246">
        <f>IF(N741="zákl. přenesená",J741,0)</f>
        <v>0</v>
      </c>
      <c r="BH741" s="246">
        <f>IF(N741="sníž. přenesená",J741,0)</f>
        <v>0</v>
      </c>
      <c r="BI741" s="246">
        <f>IF(N741="nulová",J741,0)</f>
        <v>0</v>
      </c>
      <c r="BJ741" s="24" t="s">
        <v>24</v>
      </c>
      <c r="BK741" s="246">
        <f>ROUND(I741*H741,2)</f>
        <v>0</v>
      </c>
      <c r="BL741" s="24" t="s">
        <v>178</v>
      </c>
      <c r="BM741" s="24" t="s">
        <v>913</v>
      </c>
    </row>
    <row r="742" s="12" customFormat="1">
      <c r="B742" s="247"/>
      <c r="C742" s="248"/>
      <c r="D742" s="249" t="s">
        <v>180</v>
      </c>
      <c r="E742" s="250" t="s">
        <v>22</v>
      </c>
      <c r="F742" s="251" t="s">
        <v>914</v>
      </c>
      <c r="G742" s="248"/>
      <c r="H742" s="252">
        <v>2.6960999999999999</v>
      </c>
      <c r="I742" s="253"/>
      <c r="J742" s="248"/>
      <c r="K742" s="248"/>
      <c r="L742" s="254"/>
      <c r="M742" s="255"/>
      <c r="N742" s="256"/>
      <c r="O742" s="256"/>
      <c r="P742" s="256"/>
      <c r="Q742" s="256"/>
      <c r="R742" s="256"/>
      <c r="S742" s="256"/>
      <c r="T742" s="257"/>
      <c r="AT742" s="258" t="s">
        <v>180</v>
      </c>
      <c r="AU742" s="258" t="s">
        <v>187</v>
      </c>
      <c r="AV742" s="12" t="s">
        <v>83</v>
      </c>
      <c r="AW742" s="12" t="s">
        <v>182</v>
      </c>
      <c r="AX742" s="12" t="s">
        <v>75</v>
      </c>
      <c r="AY742" s="258" t="s">
        <v>171</v>
      </c>
    </row>
    <row r="743" s="12" customFormat="1">
      <c r="B743" s="247"/>
      <c r="C743" s="248"/>
      <c r="D743" s="249" t="s">
        <v>180</v>
      </c>
      <c r="E743" s="250" t="s">
        <v>22</v>
      </c>
      <c r="F743" s="251" t="s">
        <v>915</v>
      </c>
      <c r="G743" s="248"/>
      <c r="H743" s="252">
        <v>0.432</v>
      </c>
      <c r="I743" s="253"/>
      <c r="J743" s="248"/>
      <c r="K743" s="248"/>
      <c r="L743" s="254"/>
      <c r="M743" s="255"/>
      <c r="N743" s="256"/>
      <c r="O743" s="256"/>
      <c r="P743" s="256"/>
      <c r="Q743" s="256"/>
      <c r="R743" s="256"/>
      <c r="S743" s="256"/>
      <c r="T743" s="257"/>
      <c r="AT743" s="258" t="s">
        <v>180</v>
      </c>
      <c r="AU743" s="258" t="s">
        <v>187</v>
      </c>
      <c r="AV743" s="12" t="s">
        <v>83</v>
      </c>
      <c r="AW743" s="12" t="s">
        <v>182</v>
      </c>
      <c r="AX743" s="12" t="s">
        <v>75</v>
      </c>
      <c r="AY743" s="258" t="s">
        <v>171</v>
      </c>
    </row>
    <row r="744" s="1" customFormat="1" ht="22.8" customHeight="1">
      <c r="B744" s="46"/>
      <c r="C744" s="235" t="s">
        <v>764</v>
      </c>
      <c r="D744" s="235" t="s">
        <v>173</v>
      </c>
      <c r="E744" s="236" t="s">
        <v>916</v>
      </c>
      <c r="F744" s="237" t="s">
        <v>917</v>
      </c>
      <c r="G744" s="238" t="s">
        <v>176</v>
      </c>
      <c r="H744" s="239">
        <v>3.1280000000000001</v>
      </c>
      <c r="I744" s="240"/>
      <c r="J744" s="241">
        <f>ROUND(I744*H744,2)</f>
        <v>0</v>
      </c>
      <c r="K744" s="237" t="s">
        <v>177</v>
      </c>
      <c r="L744" s="72"/>
      <c r="M744" s="242" t="s">
        <v>22</v>
      </c>
      <c r="N744" s="243" t="s">
        <v>46</v>
      </c>
      <c r="O744" s="47"/>
      <c r="P744" s="244">
        <f>O744*H744</f>
        <v>0</v>
      </c>
      <c r="Q744" s="244">
        <v>0</v>
      </c>
      <c r="R744" s="244">
        <f>Q744*H744</f>
        <v>0</v>
      </c>
      <c r="S744" s="244">
        <v>0.029000000000000001</v>
      </c>
      <c r="T744" s="245">
        <f>S744*H744</f>
        <v>0.090712000000000001</v>
      </c>
      <c r="AR744" s="24" t="s">
        <v>178</v>
      </c>
      <c r="AT744" s="24" t="s">
        <v>173</v>
      </c>
      <c r="AU744" s="24" t="s">
        <v>187</v>
      </c>
      <c r="AY744" s="24" t="s">
        <v>171</v>
      </c>
      <c r="BE744" s="246">
        <f>IF(N744="základní",J744,0)</f>
        <v>0</v>
      </c>
      <c r="BF744" s="246">
        <f>IF(N744="snížená",J744,0)</f>
        <v>0</v>
      </c>
      <c r="BG744" s="246">
        <f>IF(N744="zákl. přenesená",J744,0)</f>
        <v>0</v>
      </c>
      <c r="BH744" s="246">
        <f>IF(N744="sníž. přenesená",J744,0)</f>
        <v>0</v>
      </c>
      <c r="BI744" s="246">
        <f>IF(N744="nulová",J744,0)</f>
        <v>0</v>
      </c>
      <c r="BJ744" s="24" t="s">
        <v>24</v>
      </c>
      <c r="BK744" s="246">
        <f>ROUND(I744*H744,2)</f>
        <v>0</v>
      </c>
      <c r="BL744" s="24" t="s">
        <v>178</v>
      </c>
      <c r="BM744" s="24" t="s">
        <v>918</v>
      </c>
    </row>
    <row r="745" s="12" customFormat="1">
      <c r="B745" s="247"/>
      <c r="C745" s="248"/>
      <c r="D745" s="249" t="s">
        <v>180</v>
      </c>
      <c r="E745" s="250" t="s">
        <v>22</v>
      </c>
      <c r="F745" s="251" t="s">
        <v>914</v>
      </c>
      <c r="G745" s="248"/>
      <c r="H745" s="252">
        <v>2.6960999999999999</v>
      </c>
      <c r="I745" s="253"/>
      <c r="J745" s="248"/>
      <c r="K745" s="248"/>
      <c r="L745" s="254"/>
      <c r="M745" s="255"/>
      <c r="N745" s="256"/>
      <c r="O745" s="256"/>
      <c r="P745" s="256"/>
      <c r="Q745" s="256"/>
      <c r="R745" s="256"/>
      <c r="S745" s="256"/>
      <c r="T745" s="257"/>
      <c r="AT745" s="258" t="s">
        <v>180</v>
      </c>
      <c r="AU745" s="258" t="s">
        <v>187</v>
      </c>
      <c r="AV745" s="12" t="s">
        <v>83</v>
      </c>
      <c r="AW745" s="12" t="s">
        <v>182</v>
      </c>
      <c r="AX745" s="12" t="s">
        <v>75</v>
      </c>
      <c r="AY745" s="258" t="s">
        <v>171</v>
      </c>
    </row>
    <row r="746" s="12" customFormat="1">
      <c r="B746" s="247"/>
      <c r="C746" s="248"/>
      <c r="D746" s="249" t="s">
        <v>180</v>
      </c>
      <c r="E746" s="250" t="s">
        <v>22</v>
      </c>
      <c r="F746" s="251" t="s">
        <v>915</v>
      </c>
      <c r="G746" s="248"/>
      <c r="H746" s="252">
        <v>0.432</v>
      </c>
      <c r="I746" s="253"/>
      <c r="J746" s="248"/>
      <c r="K746" s="248"/>
      <c r="L746" s="254"/>
      <c r="M746" s="255"/>
      <c r="N746" s="256"/>
      <c r="O746" s="256"/>
      <c r="P746" s="256"/>
      <c r="Q746" s="256"/>
      <c r="R746" s="256"/>
      <c r="S746" s="256"/>
      <c r="T746" s="257"/>
      <c r="AT746" s="258" t="s">
        <v>180</v>
      </c>
      <c r="AU746" s="258" t="s">
        <v>187</v>
      </c>
      <c r="AV746" s="12" t="s">
        <v>83</v>
      </c>
      <c r="AW746" s="12" t="s">
        <v>182</v>
      </c>
      <c r="AX746" s="12" t="s">
        <v>75</v>
      </c>
      <c r="AY746" s="258" t="s">
        <v>171</v>
      </c>
    </row>
    <row r="747" s="1" customFormat="1" ht="34.2" customHeight="1">
      <c r="B747" s="46"/>
      <c r="C747" s="235" t="s">
        <v>803</v>
      </c>
      <c r="D747" s="235" t="s">
        <v>173</v>
      </c>
      <c r="E747" s="236" t="s">
        <v>919</v>
      </c>
      <c r="F747" s="237" t="s">
        <v>920</v>
      </c>
      <c r="G747" s="238" t="s">
        <v>247</v>
      </c>
      <c r="H747" s="239">
        <v>5.0179999999999998</v>
      </c>
      <c r="I747" s="240"/>
      <c r="J747" s="241">
        <f>ROUND(I747*H747,2)</f>
        <v>0</v>
      </c>
      <c r="K747" s="237" t="s">
        <v>177</v>
      </c>
      <c r="L747" s="72"/>
      <c r="M747" s="242" t="s">
        <v>22</v>
      </c>
      <c r="N747" s="243" t="s">
        <v>46</v>
      </c>
      <c r="O747" s="47"/>
      <c r="P747" s="244">
        <f>O747*H747</f>
        <v>0</v>
      </c>
      <c r="Q747" s="244">
        <v>0</v>
      </c>
      <c r="R747" s="244">
        <f>Q747*H747</f>
        <v>0</v>
      </c>
      <c r="S747" s="244">
        <v>0.031</v>
      </c>
      <c r="T747" s="245">
        <f>S747*H747</f>
        <v>0.155558</v>
      </c>
      <c r="AR747" s="24" t="s">
        <v>178</v>
      </c>
      <c r="AT747" s="24" t="s">
        <v>173</v>
      </c>
      <c r="AU747" s="24" t="s">
        <v>187</v>
      </c>
      <c r="AY747" s="24" t="s">
        <v>171</v>
      </c>
      <c r="BE747" s="246">
        <f>IF(N747="základní",J747,0)</f>
        <v>0</v>
      </c>
      <c r="BF747" s="246">
        <f>IF(N747="snížená",J747,0)</f>
        <v>0</v>
      </c>
      <c r="BG747" s="246">
        <f>IF(N747="zákl. přenesená",J747,0)</f>
        <v>0</v>
      </c>
      <c r="BH747" s="246">
        <f>IF(N747="sníž. přenesená",J747,0)</f>
        <v>0</v>
      </c>
      <c r="BI747" s="246">
        <f>IF(N747="nulová",J747,0)</f>
        <v>0</v>
      </c>
      <c r="BJ747" s="24" t="s">
        <v>24</v>
      </c>
      <c r="BK747" s="246">
        <f>ROUND(I747*H747,2)</f>
        <v>0</v>
      </c>
      <c r="BL747" s="24" t="s">
        <v>178</v>
      </c>
      <c r="BM747" s="24" t="s">
        <v>921</v>
      </c>
    </row>
    <row r="748" s="13" customFormat="1">
      <c r="B748" s="261"/>
      <c r="C748" s="262"/>
      <c r="D748" s="249" t="s">
        <v>180</v>
      </c>
      <c r="E748" s="263" t="s">
        <v>22</v>
      </c>
      <c r="F748" s="264" t="s">
        <v>509</v>
      </c>
      <c r="G748" s="262"/>
      <c r="H748" s="263" t="s">
        <v>22</v>
      </c>
      <c r="I748" s="265"/>
      <c r="J748" s="262"/>
      <c r="K748" s="262"/>
      <c r="L748" s="266"/>
      <c r="M748" s="267"/>
      <c r="N748" s="268"/>
      <c r="O748" s="268"/>
      <c r="P748" s="268"/>
      <c r="Q748" s="268"/>
      <c r="R748" s="268"/>
      <c r="S748" s="268"/>
      <c r="T748" s="269"/>
      <c r="AT748" s="270" t="s">
        <v>180</v>
      </c>
      <c r="AU748" s="270" t="s">
        <v>187</v>
      </c>
      <c r="AV748" s="13" t="s">
        <v>24</v>
      </c>
      <c r="AW748" s="13" t="s">
        <v>182</v>
      </c>
      <c r="AX748" s="13" t="s">
        <v>75</v>
      </c>
      <c r="AY748" s="270" t="s">
        <v>171</v>
      </c>
    </row>
    <row r="749" s="12" customFormat="1">
      <c r="B749" s="247"/>
      <c r="C749" s="248"/>
      <c r="D749" s="249" t="s">
        <v>180</v>
      </c>
      <c r="E749" s="250" t="s">
        <v>22</v>
      </c>
      <c r="F749" s="251" t="s">
        <v>922</v>
      </c>
      <c r="G749" s="248"/>
      <c r="H749" s="252">
        <v>1.4175</v>
      </c>
      <c r="I749" s="253"/>
      <c r="J749" s="248"/>
      <c r="K749" s="248"/>
      <c r="L749" s="254"/>
      <c r="M749" s="255"/>
      <c r="N749" s="256"/>
      <c r="O749" s="256"/>
      <c r="P749" s="256"/>
      <c r="Q749" s="256"/>
      <c r="R749" s="256"/>
      <c r="S749" s="256"/>
      <c r="T749" s="257"/>
      <c r="AT749" s="258" t="s">
        <v>180</v>
      </c>
      <c r="AU749" s="258" t="s">
        <v>187</v>
      </c>
      <c r="AV749" s="12" t="s">
        <v>83</v>
      </c>
      <c r="AW749" s="12" t="s">
        <v>182</v>
      </c>
      <c r="AX749" s="12" t="s">
        <v>75</v>
      </c>
      <c r="AY749" s="258" t="s">
        <v>171</v>
      </c>
    </row>
    <row r="750" s="13" customFormat="1">
      <c r="B750" s="261"/>
      <c r="C750" s="262"/>
      <c r="D750" s="249" t="s">
        <v>180</v>
      </c>
      <c r="E750" s="263" t="s">
        <v>22</v>
      </c>
      <c r="F750" s="264" t="s">
        <v>219</v>
      </c>
      <c r="G750" s="262"/>
      <c r="H750" s="263" t="s">
        <v>22</v>
      </c>
      <c r="I750" s="265"/>
      <c r="J750" s="262"/>
      <c r="K750" s="262"/>
      <c r="L750" s="266"/>
      <c r="M750" s="267"/>
      <c r="N750" s="268"/>
      <c r="O750" s="268"/>
      <c r="P750" s="268"/>
      <c r="Q750" s="268"/>
      <c r="R750" s="268"/>
      <c r="S750" s="268"/>
      <c r="T750" s="269"/>
      <c r="AT750" s="270" t="s">
        <v>180</v>
      </c>
      <c r="AU750" s="270" t="s">
        <v>187</v>
      </c>
      <c r="AV750" s="13" t="s">
        <v>24</v>
      </c>
      <c r="AW750" s="13" t="s">
        <v>182</v>
      </c>
      <c r="AX750" s="13" t="s">
        <v>75</v>
      </c>
      <c r="AY750" s="270" t="s">
        <v>171</v>
      </c>
    </row>
    <row r="751" s="12" customFormat="1">
      <c r="B751" s="247"/>
      <c r="C751" s="248"/>
      <c r="D751" s="249" t="s">
        <v>180</v>
      </c>
      <c r="E751" s="250" t="s">
        <v>22</v>
      </c>
      <c r="F751" s="251" t="s">
        <v>923</v>
      </c>
      <c r="G751" s="248"/>
      <c r="H751" s="252">
        <v>1.44</v>
      </c>
      <c r="I751" s="253"/>
      <c r="J751" s="248"/>
      <c r="K751" s="248"/>
      <c r="L751" s="254"/>
      <c r="M751" s="255"/>
      <c r="N751" s="256"/>
      <c r="O751" s="256"/>
      <c r="P751" s="256"/>
      <c r="Q751" s="256"/>
      <c r="R751" s="256"/>
      <c r="S751" s="256"/>
      <c r="T751" s="257"/>
      <c r="AT751" s="258" t="s">
        <v>180</v>
      </c>
      <c r="AU751" s="258" t="s">
        <v>187</v>
      </c>
      <c r="AV751" s="12" t="s">
        <v>83</v>
      </c>
      <c r="AW751" s="12" t="s">
        <v>182</v>
      </c>
      <c r="AX751" s="12" t="s">
        <v>75</v>
      </c>
      <c r="AY751" s="258" t="s">
        <v>171</v>
      </c>
    </row>
    <row r="752" s="12" customFormat="1">
      <c r="B752" s="247"/>
      <c r="C752" s="248"/>
      <c r="D752" s="249" t="s">
        <v>180</v>
      </c>
      <c r="E752" s="250" t="s">
        <v>22</v>
      </c>
      <c r="F752" s="251" t="s">
        <v>924</v>
      </c>
      <c r="G752" s="248"/>
      <c r="H752" s="252">
        <v>2.1600000000000001</v>
      </c>
      <c r="I752" s="253"/>
      <c r="J752" s="248"/>
      <c r="K752" s="248"/>
      <c r="L752" s="254"/>
      <c r="M752" s="255"/>
      <c r="N752" s="256"/>
      <c r="O752" s="256"/>
      <c r="P752" s="256"/>
      <c r="Q752" s="256"/>
      <c r="R752" s="256"/>
      <c r="S752" s="256"/>
      <c r="T752" s="257"/>
      <c r="AT752" s="258" t="s">
        <v>180</v>
      </c>
      <c r="AU752" s="258" t="s">
        <v>187</v>
      </c>
      <c r="AV752" s="12" t="s">
        <v>83</v>
      </c>
      <c r="AW752" s="12" t="s">
        <v>182</v>
      </c>
      <c r="AX752" s="12" t="s">
        <v>75</v>
      </c>
      <c r="AY752" s="258" t="s">
        <v>171</v>
      </c>
    </row>
    <row r="753" s="1" customFormat="1" ht="34.2" customHeight="1">
      <c r="B753" s="46"/>
      <c r="C753" s="235" t="s">
        <v>925</v>
      </c>
      <c r="D753" s="235" t="s">
        <v>173</v>
      </c>
      <c r="E753" s="236" t="s">
        <v>926</v>
      </c>
      <c r="F753" s="237" t="s">
        <v>927</v>
      </c>
      <c r="G753" s="238" t="s">
        <v>247</v>
      </c>
      <c r="H753" s="239">
        <v>14.85</v>
      </c>
      <c r="I753" s="240"/>
      <c r="J753" s="241">
        <f>ROUND(I753*H753,2)</f>
        <v>0</v>
      </c>
      <c r="K753" s="237" t="s">
        <v>177</v>
      </c>
      <c r="L753" s="72"/>
      <c r="M753" s="242" t="s">
        <v>22</v>
      </c>
      <c r="N753" s="243" t="s">
        <v>46</v>
      </c>
      <c r="O753" s="47"/>
      <c r="P753" s="244">
        <f>O753*H753</f>
        <v>0</v>
      </c>
      <c r="Q753" s="244">
        <v>0</v>
      </c>
      <c r="R753" s="244">
        <f>Q753*H753</f>
        <v>0</v>
      </c>
      <c r="S753" s="244">
        <v>0.019</v>
      </c>
      <c r="T753" s="245">
        <f>S753*H753</f>
        <v>0.28215000000000001</v>
      </c>
      <c r="AR753" s="24" t="s">
        <v>178</v>
      </c>
      <c r="AT753" s="24" t="s">
        <v>173</v>
      </c>
      <c r="AU753" s="24" t="s">
        <v>187</v>
      </c>
      <c r="AY753" s="24" t="s">
        <v>171</v>
      </c>
      <c r="BE753" s="246">
        <f>IF(N753="základní",J753,0)</f>
        <v>0</v>
      </c>
      <c r="BF753" s="246">
        <f>IF(N753="snížená",J753,0)</f>
        <v>0</v>
      </c>
      <c r="BG753" s="246">
        <f>IF(N753="zákl. přenesená",J753,0)</f>
        <v>0</v>
      </c>
      <c r="BH753" s="246">
        <f>IF(N753="sníž. přenesená",J753,0)</f>
        <v>0</v>
      </c>
      <c r="BI753" s="246">
        <f>IF(N753="nulová",J753,0)</f>
        <v>0</v>
      </c>
      <c r="BJ753" s="24" t="s">
        <v>24</v>
      </c>
      <c r="BK753" s="246">
        <f>ROUND(I753*H753,2)</f>
        <v>0</v>
      </c>
      <c r="BL753" s="24" t="s">
        <v>178</v>
      </c>
      <c r="BM753" s="24" t="s">
        <v>928</v>
      </c>
    </row>
    <row r="754" s="13" customFormat="1">
      <c r="B754" s="261"/>
      <c r="C754" s="262"/>
      <c r="D754" s="249" t="s">
        <v>180</v>
      </c>
      <c r="E754" s="263" t="s">
        <v>22</v>
      </c>
      <c r="F754" s="264" t="s">
        <v>219</v>
      </c>
      <c r="G754" s="262"/>
      <c r="H754" s="263" t="s">
        <v>22</v>
      </c>
      <c r="I754" s="265"/>
      <c r="J754" s="262"/>
      <c r="K754" s="262"/>
      <c r="L754" s="266"/>
      <c r="M754" s="267"/>
      <c r="N754" s="268"/>
      <c r="O754" s="268"/>
      <c r="P754" s="268"/>
      <c r="Q754" s="268"/>
      <c r="R754" s="268"/>
      <c r="S754" s="268"/>
      <c r="T754" s="269"/>
      <c r="AT754" s="270" t="s">
        <v>180</v>
      </c>
      <c r="AU754" s="270" t="s">
        <v>187</v>
      </c>
      <c r="AV754" s="13" t="s">
        <v>24</v>
      </c>
      <c r="AW754" s="13" t="s">
        <v>182</v>
      </c>
      <c r="AX754" s="13" t="s">
        <v>75</v>
      </c>
      <c r="AY754" s="270" t="s">
        <v>171</v>
      </c>
    </row>
    <row r="755" s="12" customFormat="1">
      <c r="B755" s="247"/>
      <c r="C755" s="248"/>
      <c r="D755" s="249" t="s">
        <v>180</v>
      </c>
      <c r="E755" s="250" t="s">
        <v>22</v>
      </c>
      <c r="F755" s="251" t="s">
        <v>929</v>
      </c>
      <c r="G755" s="248"/>
      <c r="H755" s="252">
        <v>14.85</v>
      </c>
      <c r="I755" s="253"/>
      <c r="J755" s="248"/>
      <c r="K755" s="248"/>
      <c r="L755" s="254"/>
      <c r="M755" s="255"/>
      <c r="N755" s="256"/>
      <c r="O755" s="256"/>
      <c r="P755" s="256"/>
      <c r="Q755" s="256"/>
      <c r="R755" s="256"/>
      <c r="S755" s="256"/>
      <c r="T755" s="257"/>
      <c r="AT755" s="258" t="s">
        <v>180</v>
      </c>
      <c r="AU755" s="258" t="s">
        <v>187</v>
      </c>
      <c r="AV755" s="12" t="s">
        <v>83</v>
      </c>
      <c r="AW755" s="12" t="s">
        <v>182</v>
      </c>
      <c r="AX755" s="12" t="s">
        <v>75</v>
      </c>
      <c r="AY755" s="258" t="s">
        <v>171</v>
      </c>
    </row>
    <row r="756" s="1" customFormat="1" ht="22.8" customHeight="1">
      <c r="B756" s="46"/>
      <c r="C756" s="235" t="s">
        <v>930</v>
      </c>
      <c r="D756" s="235" t="s">
        <v>173</v>
      </c>
      <c r="E756" s="236" t="s">
        <v>931</v>
      </c>
      <c r="F756" s="237" t="s">
        <v>932</v>
      </c>
      <c r="G756" s="238" t="s">
        <v>247</v>
      </c>
      <c r="H756" s="239">
        <v>40.164000000000001</v>
      </c>
      <c r="I756" s="240"/>
      <c r="J756" s="241">
        <f>ROUND(I756*H756,2)</f>
        <v>0</v>
      </c>
      <c r="K756" s="237" t="s">
        <v>177</v>
      </c>
      <c r="L756" s="72"/>
      <c r="M756" s="242" t="s">
        <v>22</v>
      </c>
      <c r="N756" s="243" t="s">
        <v>46</v>
      </c>
      <c r="O756" s="47"/>
      <c r="P756" s="244">
        <f>O756*H756</f>
        <v>0</v>
      </c>
      <c r="Q756" s="244">
        <v>0</v>
      </c>
      <c r="R756" s="244">
        <f>Q756*H756</f>
        <v>0</v>
      </c>
      <c r="S756" s="244">
        <v>0.075999999999999998</v>
      </c>
      <c r="T756" s="245">
        <f>S756*H756</f>
        <v>3.0524640000000001</v>
      </c>
      <c r="AR756" s="24" t="s">
        <v>178</v>
      </c>
      <c r="AT756" s="24" t="s">
        <v>173</v>
      </c>
      <c r="AU756" s="24" t="s">
        <v>187</v>
      </c>
      <c r="AY756" s="24" t="s">
        <v>171</v>
      </c>
      <c r="BE756" s="246">
        <f>IF(N756="základní",J756,0)</f>
        <v>0</v>
      </c>
      <c r="BF756" s="246">
        <f>IF(N756="snížená",J756,0)</f>
        <v>0</v>
      </c>
      <c r="BG756" s="246">
        <f>IF(N756="zákl. přenesená",J756,0)</f>
        <v>0</v>
      </c>
      <c r="BH756" s="246">
        <f>IF(N756="sníž. přenesená",J756,0)</f>
        <v>0</v>
      </c>
      <c r="BI756" s="246">
        <f>IF(N756="nulová",J756,0)</f>
        <v>0</v>
      </c>
      <c r="BJ756" s="24" t="s">
        <v>24</v>
      </c>
      <c r="BK756" s="246">
        <f>ROUND(I756*H756,2)</f>
        <v>0</v>
      </c>
      <c r="BL756" s="24" t="s">
        <v>178</v>
      </c>
      <c r="BM756" s="24" t="s">
        <v>933</v>
      </c>
    </row>
    <row r="757" s="13" customFormat="1">
      <c r="B757" s="261"/>
      <c r="C757" s="262"/>
      <c r="D757" s="249" t="s">
        <v>180</v>
      </c>
      <c r="E757" s="263" t="s">
        <v>22</v>
      </c>
      <c r="F757" s="264" t="s">
        <v>509</v>
      </c>
      <c r="G757" s="262"/>
      <c r="H757" s="263" t="s">
        <v>22</v>
      </c>
      <c r="I757" s="265"/>
      <c r="J757" s="262"/>
      <c r="K757" s="262"/>
      <c r="L757" s="266"/>
      <c r="M757" s="267"/>
      <c r="N757" s="268"/>
      <c r="O757" s="268"/>
      <c r="P757" s="268"/>
      <c r="Q757" s="268"/>
      <c r="R757" s="268"/>
      <c r="S757" s="268"/>
      <c r="T757" s="269"/>
      <c r="AT757" s="270" t="s">
        <v>180</v>
      </c>
      <c r="AU757" s="270" t="s">
        <v>187</v>
      </c>
      <c r="AV757" s="13" t="s">
        <v>24</v>
      </c>
      <c r="AW757" s="13" t="s">
        <v>182</v>
      </c>
      <c r="AX757" s="13" t="s">
        <v>75</v>
      </c>
      <c r="AY757" s="270" t="s">
        <v>171</v>
      </c>
    </row>
    <row r="758" s="12" customFormat="1">
      <c r="B758" s="247"/>
      <c r="C758" s="248"/>
      <c r="D758" s="249" t="s">
        <v>180</v>
      </c>
      <c r="E758" s="250" t="s">
        <v>22</v>
      </c>
      <c r="F758" s="251" t="s">
        <v>934</v>
      </c>
      <c r="G758" s="248"/>
      <c r="H758" s="252">
        <v>2.25</v>
      </c>
      <c r="I758" s="253"/>
      <c r="J758" s="248"/>
      <c r="K758" s="248"/>
      <c r="L758" s="254"/>
      <c r="M758" s="255"/>
      <c r="N758" s="256"/>
      <c r="O758" s="256"/>
      <c r="P758" s="256"/>
      <c r="Q758" s="256"/>
      <c r="R758" s="256"/>
      <c r="S758" s="256"/>
      <c r="T758" s="257"/>
      <c r="AT758" s="258" t="s">
        <v>180</v>
      </c>
      <c r="AU758" s="258" t="s">
        <v>187</v>
      </c>
      <c r="AV758" s="12" t="s">
        <v>83</v>
      </c>
      <c r="AW758" s="12" t="s">
        <v>182</v>
      </c>
      <c r="AX758" s="12" t="s">
        <v>75</v>
      </c>
      <c r="AY758" s="258" t="s">
        <v>171</v>
      </c>
    </row>
    <row r="759" s="12" customFormat="1">
      <c r="B759" s="247"/>
      <c r="C759" s="248"/>
      <c r="D759" s="249" t="s">
        <v>180</v>
      </c>
      <c r="E759" s="250" t="s">
        <v>22</v>
      </c>
      <c r="F759" s="251" t="s">
        <v>935</v>
      </c>
      <c r="G759" s="248"/>
      <c r="H759" s="252">
        <v>1.3859999999999999</v>
      </c>
      <c r="I759" s="253"/>
      <c r="J759" s="248"/>
      <c r="K759" s="248"/>
      <c r="L759" s="254"/>
      <c r="M759" s="255"/>
      <c r="N759" s="256"/>
      <c r="O759" s="256"/>
      <c r="P759" s="256"/>
      <c r="Q759" s="256"/>
      <c r="R759" s="256"/>
      <c r="S759" s="256"/>
      <c r="T759" s="257"/>
      <c r="AT759" s="258" t="s">
        <v>180</v>
      </c>
      <c r="AU759" s="258" t="s">
        <v>187</v>
      </c>
      <c r="AV759" s="12" t="s">
        <v>83</v>
      </c>
      <c r="AW759" s="12" t="s">
        <v>182</v>
      </c>
      <c r="AX759" s="12" t="s">
        <v>75</v>
      </c>
      <c r="AY759" s="258" t="s">
        <v>171</v>
      </c>
    </row>
    <row r="760" s="12" customFormat="1">
      <c r="B760" s="247"/>
      <c r="C760" s="248"/>
      <c r="D760" s="249" t="s">
        <v>180</v>
      </c>
      <c r="E760" s="250" t="s">
        <v>22</v>
      </c>
      <c r="F760" s="251" t="s">
        <v>936</v>
      </c>
      <c r="G760" s="248"/>
      <c r="H760" s="252">
        <v>1.1819999999999999</v>
      </c>
      <c r="I760" s="253"/>
      <c r="J760" s="248"/>
      <c r="K760" s="248"/>
      <c r="L760" s="254"/>
      <c r="M760" s="255"/>
      <c r="N760" s="256"/>
      <c r="O760" s="256"/>
      <c r="P760" s="256"/>
      <c r="Q760" s="256"/>
      <c r="R760" s="256"/>
      <c r="S760" s="256"/>
      <c r="T760" s="257"/>
      <c r="AT760" s="258" t="s">
        <v>180</v>
      </c>
      <c r="AU760" s="258" t="s">
        <v>187</v>
      </c>
      <c r="AV760" s="12" t="s">
        <v>83</v>
      </c>
      <c r="AW760" s="12" t="s">
        <v>182</v>
      </c>
      <c r="AX760" s="12" t="s">
        <v>75</v>
      </c>
      <c r="AY760" s="258" t="s">
        <v>171</v>
      </c>
    </row>
    <row r="761" s="13" customFormat="1">
      <c r="B761" s="261"/>
      <c r="C761" s="262"/>
      <c r="D761" s="249" t="s">
        <v>180</v>
      </c>
      <c r="E761" s="263" t="s">
        <v>22</v>
      </c>
      <c r="F761" s="264" t="s">
        <v>523</v>
      </c>
      <c r="G761" s="262"/>
      <c r="H761" s="263" t="s">
        <v>22</v>
      </c>
      <c r="I761" s="265"/>
      <c r="J761" s="262"/>
      <c r="K761" s="262"/>
      <c r="L761" s="266"/>
      <c r="M761" s="267"/>
      <c r="N761" s="268"/>
      <c r="O761" s="268"/>
      <c r="P761" s="268"/>
      <c r="Q761" s="268"/>
      <c r="R761" s="268"/>
      <c r="S761" s="268"/>
      <c r="T761" s="269"/>
      <c r="AT761" s="270" t="s">
        <v>180</v>
      </c>
      <c r="AU761" s="270" t="s">
        <v>187</v>
      </c>
      <c r="AV761" s="13" t="s">
        <v>24</v>
      </c>
      <c r="AW761" s="13" t="s">
        <v>182</v>
      </c>
      <c r="AX761" s="13" t="s">
        <v>75</v>
      </c>
      <c r="AY761" s="270" t="s">
        <v>171</v>
      </c>
    </row>
    <row r="762" s="12" customFormat="1">
      <c r="B762" s="247"/>
      <c r="C762" s="248"/>
      <c r="D762" s="249" t="s">
        <v>180</v>
      </c>
      <c r="E762" s="250" t="s">
        <v>22</v>
      </c>
      <c r="F762" s="251" t="s">
        <v>937</v>
      </c>
      <c r="G762" s="248"/>
      <c r="H762" s="252">
        <v>14.183999999999999</v>
      </c>
      <c r="I762" s="253"/>
      <c r="J762" s="248"/>
      <c r="K762" s="248"/>
      <c r="L762" s="254"/>
      <c r="M762" s="255"/>
      <c r="N762" s="256"/>
      <c r="O762" s="256"/>
      <c r="P762" s="256"/>
      <c r="Q762" s="256"/>
      <c r="R762" s="256"/>
      <c r="S762" s="256"/>
      <c r="T762" s="257"/>
      <c r="AT762" s="258" t="s">
        <v>180</v>
      </c>
      <c r="AU762" s="258" t="s">
        <v>187</v>
      </c>
      <c r="AV762" s="12" t="s">
        <v>83</v>
      </c>
      <c r="AW762" s="12" t="s">
        <v>182</v>
      </c>
      <c r="AX762" s="12" t="s">
        <v>75</v>
      </c>
      <c r="AY762" s="258" t="s">
        <v>171</v>
      </c>
    </row>
    <row r="763" s="12" customFormat="1">
      <c r="B763" s="247"/>
      <c r="C763" s="248"/>
      <c r="D763" s="249" t="s">
        <v>180</v>
      </c>
      <c r="E763" s="250" t="s">
        <v>22</v>
      </c>
      <c r="F763" s="251" t="s">
        <v>938</v>
      </c>
      <c r="G763" s="248"/>
      <c r="H763" s="252">
        <v>18.911999999999999</v>
      </c>
      <c r="I763" s="253"/>
      <c r="J763" s="248"/>
      <c r="K763" s="248"/>
      <c r="L763" s="254"/>
      <c r="M763" s="255"/>
      <c r="N763" s="256"/>
      <c r="O763" s="256"/>
      <c r="P763" s="256"/>
      <c r="Q763" s="256"/>
      <c r="R763" s="256"/>
      <c r="S763" s="256"/>
      <c r="T763" s="257"/>
      <c r="AT763" s="258" t="s">
        <v>180</v>
      </c>
      <c r="AU763" s="258" t="s">
        <v>187</v>
      </c>
      <c r="AV763" s="12" t="s">
        <v>83</v>
      </c>
      <c r="AW763" s="12" t="s">
        <v>182</v>
      </c>
      <c r="AX763" s="12" t="s">
        <v>75</v>
      </c>
      <c r="AY763" s="258" t="s">
        <v>171</v>
      </c>
    </row>
    <row r="764" s="12" customFormat="1">
      <c r="B764" s="247"/>
      <c r="C764" s="248"/>
      <c r="D764" s="249" t="s">
        <v>180</v>
      </c>
      <c r="E764" s="250" t="s">
        <v>22</v>
      </c>
      <c r="F764" s="251" t="s">
        <v>934</v>
      </c>
      <c r="G764" s="248"/>
      <c r="H764" s="252">
        <v>2.25</v>
      </c>
      <c r="I764" s="253"/>
      <c r="J764" s="248"/>
      <c r="K764" s="248"/>
      <c r="L764" s="254"/>
      <c r="M764" s="255"/>
      <c r="N764" s="256"/>
      <c r="O764" s="256"/>
      <c r="P764" s="256"/>
      <c r="Q764" s="256"/>
      <c r="R764" s="256"/>
      <c r="S764" s="256"/>
      <c r="T764" s="257"/>
      <c r="AT764" s="258" t="s">
        <v>180</v>
      </c>
      <c r="AU764" s="258" t="s">
        <v>187</v>
      </c>
      <c r="AV764" s="12" t="s">
        <v>83</v>
      </c>
      <c r="AW764" s="12" t="s">
        <v>182</v>
      </c>
      <c r="AX764" s="12" t="s">
        <v>75</v>
      </c>
      <c r="AY764" s="258" t="s">
        <v>171</v>
      </c>
    </row>
    <row r="765" s="1" customFormat="1" ht="22.8" customHeight="1">
      <c r="B765" s="46"/>
      <c r="C765" s="235" t="s">
        <v>939</v>
      </c>
      <c r="D765" s="235" t="s">
        <v>173</v>
      </c>
      <c r="E765" s="236" t="s">
        <v>940</v>
      </c>
      <c r="F765" s="237" t="s">
        <v>941</v>
      </c>
      <c r="G765" s="238" t="s">
        <v>247</v>
      </c>
      <c r="H765" s="239">
        <v>15.897</v>
      </c>
      <c r="I765" s="240"/>
      <c r="J765" s="241">
        <f>ROUND(I765*H765,2)</f>
        <v>0</v>
      </c>
      <c r="K765" s="237" t="s">
        <v>177</v>
      </c>
      <c r="L765" s="72"/>
      <c r="M765" s="242" t="s">
        <v>22</v>
      </c>
      <c r="N765" s="243" t="s">
        <v>46</v>
      </c>
      <c r="O765" s="47"/>
      <c r="P765" s="244">
        <f>O765*H765</f>
        <v>0</v>
      </c>
      <c r="Q765" s="244">
        <v>0</v>
      </c>
      <c r="R765" s="244">
        <f>Q765*H765</f>
        <v>0</v>
      </c>
      <c r="S765" s="244">
        <v>0.063</v>
      </c>
      <c r="T765" s="245">
        <f>S765*H765</f>
        <v>1.001511</v>
      </c>
      <c r="AR765" s="24" t="s">
        <v>178</v>
      </c>
      <c r="AT765" s="24" t="s">
        <v>173</v>
      </c>
      <c r="AU765" s="24" t="s">
        <v>187</v>
      </c>
      <c r="AY765" s="24" t="s">
        <v>171</v>
      </c>
      <c r="BE765" s="246">
        <f>IF(N765="základní",J765,0)</f>
        <v>0</v>
      </c>
      <c r="BF765" s="246">
        <f>IF(N765="snížená",J765,0)</f>
        <v>0</v>
      </c>
      <c r="BG765" s="246">
        <f>IF(N765="zákl. přenesená",J765,0)</f>
        <v>0</v>
      </c>
      <c r="BH765" s="246">
        <f>IF(N765="sníž. přenesená",J765,0)</f>
        <v>0</v>
      </c>
      <c r="BI765" s="246">
        <f>IF(N765="nulová",J765,0)</f>
        <v>0</v>
      </c>
      <c r="BJ765" s="24" t="s">
        <v>24</v>
      </c>
      <c r="BK765" s="246">
        <f>ROUND(I765*H765,2)</f>
        <v>0</v>
      </c>
      <c r="BL765" s="24" t="s">
        <v>178</v>
      </c>
      <c r="BM765" s="24" t="s">
        <v>942</v>
      </c>
    </row>
    <row r="766" s="13" customFormat="1">
      <c r="B766" s="261"/>
      <c r="C766" s="262"/>
      <c r="D766" s="249" t="s">
        <v>180</v>
      </c>
      <c r="E766" s="263" t="s">
        <v>22</v>
      </c>
      <c r="F766" s="264" t="s">
        <v>509</v>
      </c>
      <c r="G766" s="262"/>
      <c r="H766" s="263" t="s">
        <v>22</v>
      </c>
      <c r="I766" s="265"/>
      <c r="J766" s="262"/>
      <c r="K766" s="262"/>
      <c r="L766" s="266"/>
      <c r="M766" s="267"/>
      <c r="N766" s="268"/>
      <c r="O766" s="268"/>
      <c r="P766" s="268"/>
      <c r="Q766" s="268"/>
      <c r="R766" s="268"/>
      <c r="S766" s="268"/>
      <c r="T766" s="269"/>
      <c r="AT766" s="270" t="s">
        <v>180</v>
      </c>
      <c r="AU766" s="270" t="s">
        <v>187</v>
      </c>
      <c r="AV766" s="13" t="s">
        <v>24</v>
      </c>
      <c r="AW766" s="13" t="s">
        <v>182</v>
      </c>
      <c r="AX766" s="13" t="s">
        <v>75</v>
      </c>
      <c r="AY766" s="270" t="s">
        <v>171</v>
      </c>
    </row>
    <row r="767" s="12" customFormat="1">
      <c r="B767" s="247"/>
      <c r="C767" s="248"/>
      <c r="D767" s="249" t="s">
        <v>180</v>
      </c>
      <c r="E767" s="250" t="s">
        <v>22</v>
      </c>
      <c r="F767" s="251" t="s">
        <v>943</v>
      </c>
      <c r="G767" s="248"/>
      <c r="H767" s="252">
        <v>2.52</v>
      </c>
      <c r="I767" s="253"/>
      <c r="J767" s="248"/>
      <c r="K767" s="248"/>
      <c r="L767" s="254"/>
      <c r="M767" s="255"/>
      <c r="N767" s="256"/>
      <c r="O767" s="256"/>
      <c r="P767" s="256"/>
      <c r="Q767" s="256"/>
      <c r="R767" s="256"/>
      <c r="S767" s="256"/>
      <c r="T767" s="257"/>
      <c r="AT767" s="258" t="s">
        <v>180</v>
      </c>
      <c r="AU767" s="258" t="s">
        <v>187</v>
      </c>
      <c r="AV767" s="12" t="s">
        <v>83</v>
      </c>
      <c r="AW767" s="12" t="s">
        <v>182</v>
      </c>
      <c r="AX767" s="12" t="s">
        <v>75</v>
      </c>
      <c r="AY767" s="258" t="s">
        <v>171</v>
      </c>
    </row>
    <row r="768" s="13" customFormat="1">
      <c r="B768" s="261"/>
      <c r="C768" s="262"/>
      <c r="D768" s="249" t="s">
        <v>180</v>
      </c>
      <c r="E768" s="263" t="s">
        <v>22</v>
      </c>
      <c r="F768" s="264" t="s">
        <v>523</v>
      </c>
      <c r="G768" s="262"/>
      <c r="H768" s="263" t="s">
        <v>22</v>
      </c>
      <c r="I768" s="265"/>
      <c r="J768" s="262"/>
      <c r="K768" s="262"/>
      <c r="L768" s="266"/>
      <c r="M768" s="267"/>
      <c r="N768" s="268"/>
      <c r="O768" s="268"/>
      <c r="P768" s="268"/>
      <c r="Q768" s="268"/>
      <c r="R768" s="268"/>
      <c r="S768" s="268"/>
      <c r="T768" s="269"/>
      <c r="AT768" s="270" t="s">
        <v>180</v>
      </c>
      <c r="AU768" s="270" t="s">
        <v>187</v>
      </c>
      <c r="AV768" s="13" t="s">
        <v>24</v>
      </c>
      <c r="AW768" s="13" t="s">
        <v>182</v>
      </c>
      <c r="AX768" s="13" t="s">
        <v>75</v>
      </c>
      <c r="AY768" s="270" t="s">
        <v>171</v>
      </c>
    </row>
    <row r="769" s="12" customFormat="1">
      <c r="B769" s="247"/>
      <c r="C769" s="248"/>
      <c r="D769" s="249" t="s">
        <v>180</v>
      </c>
      <c r="E769" s="250" t="s">
        <v>22</v>
      </c>
      <c r="F769" s="251" t="s">
        <v>944</v>
      </c>
      <c r="G769" s="248"/>
      <c r="H769" s="252">
        <v>3</v>
      </c>
      <c r="I769" s="253"/>
      <c r="J769" s="248"/>
      <c r="K769" s="248"/>
      <c r="L769" s="254"/>
      <c r="M769" s="255"/>
      <c r="N769" s="256"/>
      <c r="O769" s="256"/>
      <c r="P769" s="256"/>
      <c r="Q769" s="256"/>
      <c r="R769" s="256"/>
      <c r="S769" s="256"/>
      <c r="T769" s="257"/>
      <c r="AT769" s="258" t="s">
        <v>180</v>
      </c>
      <c r="AU769" s="258" t="s">
        <v>187</v>
      </c>
      <c r="AV769" s="12" t="s">
        <v>83</v>
      </c>
      <c r="AW769" s="12" t="s">
        <v>182</v>
      </c>
      <c r="AX769" s="12" t="s">
        <v>75</v>
      </c>
      <c r="AY769" s="258" t="s">
        <v>171</v>
      </c>
    </row>
    <row r="770" s="12" customFormat="1">
      <c r="B770" s="247"/>
      <c r="C770" s="248"/>
      <c r="D770" s="249" t="s">
        <v>180</v>
      </c>
      <c r="E770" s="250" t="s">
        <v>22</v>
      </c>
      <c r="F770" s="251" t="s">
        <v>945</v>
      </c>
      <c r="G770" s="248"/>
      <c r="H770" s="252">
        <v>5</v>
      </c>
      <c r="I770" s="253"/>
      <c r="J770" s="248"/>
      <c r="K770" s="248"/>
      <c r="L770" s="254"/>
      <c r="M770" s="255"/>
      <c r="N770" s="256"/>
      <c r="O770" s="256"/>
      <c r="P770" s="256"/>
      <c r="Q770" s="256"/>
      <c r="R770" s="256"/>
      <c r="S770" s="256"/>
      <c r="T770" s="257"/>
      <c r="AT770" s="258" t="s">
        <v>180</v>
      </c>
      <c r="AU770" s="258" t="s">
        <v>187</v>
      </c>
      <c r="AV770" s="12" t="s">
        <v>83</v>
      </c>
      <c r="AW770" s="12" t="s">
        <v>182</v>
      </c>
      <c r="AX770" s="12" t="s">
        <v>75</v>
      </c>
      <c r="AY770" s="258" t="s">
        <v>171</v>
      </c>
    </row>
    <row r="771" s="12" customFormat="1">
      <c r="B771" s="247"/>
      <c r="C771" s="248"/>
      <c r="D771" s="249" t="s">
        <v>180</v>
      </c>
      <c r="E771" s="250" t="s">
        <v>22</v>
      </c>
      <c r="F771" s="251" t="s">
        <v>946</v>
      </c>
      <c r="G771" s="248"/>
      <c r="H771" s="252">
        <v>2.8565</v>
      </c>
      <c r="I771" s="253"/>
      <c r="J771" s="248"/>
      <c r="K771" s="248"/>
      <c r="L771" s="254"/>
      <c r="M771" s="255"/>
      <c r="N771" s="256"/>
      <c r="O771" s="256"/>
      <c r="P771" s="256"/>
      <c r="Q771" s="256"/>
      <c r="R771" s="256"/>
      <c r="S771" s="256"/>
      <c r="T771" s="257"/>
      <c r="AT771" s="258" t="s">
        <v>180</v>
      </c>
      <c r="AU771" s="258" t="s">
        <v>187</v>
      </c>
      <c r="AV771" s="12" t="s">
        <v>83</v>
      </c>
      <c r="AW771" s="12" t="s">
        <v>182</v>
      </c>
      <c r="AX771" s="12" t="s">
        <v>75</v>
      </c>
      <c r="AY771" s="258" t="s">
        <v>171</v>
      </c>
    </row>
    <row r="772" s="12" customFormat="1">
      <c r="B772" s="247"/>
      <c r="C772" s="248"/>
      <c r="D772" s="249" t="s">
        <v>180</v>
      </c>
      <c r="E772" s="250" t="s">
        <v>22</v>
      </c>
      <c r="F772" s="251" t="s">
        <v>947</v>
      </c>
      <c r="G772" s="248"/>
      <c r="H772" s="252">
        <v>2.52</v>
      </c>
      <c r="I772" s="253"/>
      <c r="J772" s="248"/>
      <c r="K772" s="248"/>
      <c r="L772" s="254"/>
      <c r="M772" s="255"/>
      <c r="N772" s="256"/>
      <c r="O772" s="256"/>
      <c r="P772" s="256"/>
      <c r="Q772" s="256"/>
      <c r="R772" s="256"/>
      <c r="S772" s="256"/>
      <c r="T772" s="257"/>
      <c r="AT772" s="258" t="s">
        <v>180</v>
      </c>
      <c r="AU772" s="258" t="s">
        <v>187</v>
      </c>
      <c r="AV772" s="12" t="s">
        <v>83</v>
      </c>
      <c r="AW772" s="12" t="s">
        <v>182</v>
      </c>
      <c r="AX772" s="12" t="s">
        <v>75</v>
      </c>
      <c r="AY772" s="258" t="s">
        <v>171</v>
      </c>
    </row>
    <row r="773" s="1" customFormat="1" ht="34.2" customHeight="1">
      <c r="B773" s="46"/>
      <c r="C773" s="235" t="s">
        <v>30</v>
      </c>
      <c r="D773" s="235" t="s">
        <v>173</v>
      </c>
      <c r="E773" s="236" t="s">
        <v>948</v>
      </c>
      <c r="F773" s="237" t="s">
        <v>949</v>
      </c>
      <c r="G773" s="238" t="s">
        <v>247</v>
      </c>
      <c r="H773" s="239">
        <v>17.219999999999999</v>
      </c>
      <c r="I773" s="240"/>
      <c r="J773" s="241">
        <f>ROUND(I773*H773,2)</f>
        <v>0</v>
      </c>
      <c r="K773" s="237" t="s">
        <v>177</v>
      </c>
      <c r="L773" s="72"/>
      <c r="M773" s="242" t="s">
        <v>22</v>
      </c>
      <c r="N773" s="243" t="s">
        <v>46</v>
      </c>
      <c r="O773" s="47"/>
      <c r="P773" s="244">
        <f>O773*H773</f>
        <v>0</v>
      </c>
      <c r="Q773" s="244">
        <v>0</v>
      </c>
      <c r="R773" s="244">
        <f>Q773*H773</f>
        <v>0</v>
      </c>
      <c r="S773" s="244">
        <v>0.27000000000000002</v>
      </c>
      <c r="T773" s="245">
        <f>S773*H773</f>
        <v>4.6494</v>
      </c>
      <c r="AR773" s="24" t="s">
        <v>178</v>
      </c>
      <c r="AT773" s="24" t="s">
        <v>173</v>
      </c>
      <c r="AU773" s="24" t="s">
        <v>187</v>
      </c>
      <c r="AY773" s="24" t="s">
        <v>171</v>
      </c>
      <c r="BE773" s="246">
        <f>IF(N773="základní",J773,0)</f>
        <v>0</v>
      </c>
      <c r="BF773" s="246">
        <f>IF(N773="snížená",J773,0)</f>
        <v>0</v>
      </c>
      <c r="BG773" s="246">
        <f>IF(N773="zákl. přenesená",J773,0)</f>
        <v>0</v>
      </c>
      <c r="BH773" s="246">
        <f>IF(N773="sníž. přenesená",J773,0)</f>
        <v>0</v>
      </c>
      <c r="BI773" s="246">
        <f>IF(N773="nulová",J773,0)</f>
        <v>0</v>
      </c>
      <c r="BJ773" s="24" t="s">
        <v>24</v>
      </c>
      <c r="BK773" s="246">
        <f>ROUND(I773*H773,2)</f>
        <v>0</v>
      </c>
      <c r="BL773" s="24" t="s">
        <v>178</v>
      </c>
      <c r="BM773" s="24" t="s">
        <v>950</v>
      </c>
    </row>
    <row r="774" s="13" customFormat="1">
      <c r="B774" s="261"/>
      <c r="C774" s="262"/>
      <c r="D774" s="249" t="s">
        <v>180</v>
      </c>
      <c r="E774" s="263" t="s">
        <v>22</v>
      </c>
      <c r="F774" s="264" t="s">
        <v>509</v>
      </c>
      <c r="G774" s="262"/>
      <c r="H774" s="263" t="s">
        <v>22</v>
      </c>
      <c r="I774" s="265"/>
      <c r="J774" s="262"/>
      <c r="K774" s="262"/>
      <c r="L774" s="266"/>
      <c r="M774" s="267"/>
      <c r="N774" s="268"/>
      <c r="O774" s="268"/>
      <c r="P774" s="268"/>
      <c r="Q774" s="268"/>
      <c r="R774" s="268"/>
      <c r="S774" s="268"/>
      <c r="T774" s="269"/>
      <c r="AT774" s="270" t="s">
        <v>180</v>
      </c>
      <c r="AU774" s="270" t="s">
        <v>187</v>
      </c>
      <c r="AV774" s="13" t="s">
        <v>24</v>
      </c>
      <c r="AW774" s="13" t="s">
        <v>182</v>
      </c>
      <c r="AX774" s="13" t="s">
        <v>75</v>
      </c>
      <c r="AY774" s="270" t="s">
        <v>171</v>
      </c>
    </row>
    <row r="775" s="12" customFormat="1">
      <c r="B775" s="247"/>
      <c r="C775" s="248"/>
      <c r="D775" s="249" t="s">
        <v>180</v>
      </c>
      <c r="E775" s="250" t="s">
        <v>22</v>
      </c>
      <c r="F775" s="251" t="s">
        <v>951</v>
      </c>
      <c r="G775" s="248"/>
      <c r="H775" s="252">
        <v>1.8899999999999999</v>
      </c>
      <c r="I775" s="253"/>
      <c r="J775" s="248"/>
      <c r="K775" s="248"/>
      <c r="L775" s="254"/>
      <c r="M775" s="255"/>
      <c r="N775" s="256"/>
      <c r="O775" s="256"/>
      <c r="P775" s="256"/>
      <c r="Q775" s="256"/>
      <c r="R775" s="256"/>
      <c r="S775" s="256"/>
      <c r="T775" s="257"/>
      <c r="AT775" s="258" t="s">
        <v>180</v>
      </c>
      <c r="AU775" s="258" t="s">
        <v>187</v>
      </c>
      <c r="AV775" s="12" t="s">
        <v>83</v>
      </c>
      <c r="AW775" s="12" t="s">
        <v>182</v>
      </c>
      <c r="AX775" s="12" t="s">
        <v>75</v>
      </c>
      <c r="AY775" s="258" t="s">
        <v>171</v>
      </c>
    </row>
    <row r="776" s="12" customFormat="1">
      <c r="B776" s="247"/>
      <c r="C776" s="248"/>
      <c r="D776" s="249" t="s">
        <v>180</v>
      </c>
      <c r="E776" s="250" t="s">
        <v>22</v>
      </c>
      <c r="F776" s="251" t="s">
        <v>952</v>
      </c>
      <c r="G776" s="248"/>
      <c r="H776" s="252">
        <v>1.8899999999999999</v>
      </c>
      <c r="I776" s="253"/>
      <c r="J776" s="248"/>
      <c r="K776" s="248"/>
      <c r="L776" s="254"/>
      <c r="M776" s="255"/>
      <c r="N776" s="256"/>
      <c r="O776" s="256"/>
      <c r="P776" s="256"/>
      <c r="Q776" s="256"/>
      <c r="R776" s="256"/>
      <c r="S776" s="256"/>
      <c r="T776" s="257"/>
      <c r="AT776" s="258" t="s">
        <v>180</v>
      </c>
      <c r="AU776" s="258" t="s">
        <v>187</v>
      </c>
      <c r="AV776" s="12" t="s">
        <v>83</v>
      </c>
      <c r="AW776" s="12" t="s">
        <v>182</v>
      </c>
      <c r="AX776" s="12" t="s">
        <v>75</v>
      </c>
      <c r="AY776" s="258" t="s">
        <v>171</v>
      </c>
    </row>
    <row r="777" s="13" customFormat="1">
      <c r="B777" s="261"/>
      <c r="C777" s="262"/>
      <c r="D777" s="249" t="s">
        <v>180</v>
      </c>
      <c r="E777" s="263" t="s">
        <v>22</v>
      </c>
      <c r="F777" s="264" t="s">
        <v>512</v>
      </c>
      <c r="G777" s="262"/>
      <c r="H777" s="263" t="s">
        <v>22</v>
      </c>
      <c r="I777" s="265"/>
      <c r="J777" s="262"/>
      <c r="K777" s="262"/>
      <c r="L777" s="266"/>
      <c r="M777" s="267"/>
      <c r="N777" s="268"/>
      <c r="O777" s="268"/>
      <c r="P777" s="268"/>
      <c r="Q777" s="268"/>
      <c r="R777" s="268"/>
      <c r="S777" s="268"/>
      <c r="T777" s="269"/>
      <c r="AT777" s="270" t="s">
        <v>180</v>
      </c>
      <c r="AU777" s="270" t="s">
        <v>187</v>
      </c>
      <c r="AV777" s="13" t="s">
        <v>24</v>
      </c>
      <c r="AW777" s="13" t="s">
        <v>182</v>
      </c>
      <c r="AX777" s="13" t="s">
        <v>75</v>
      </c>
      <c r="AY777" s="270" t="s">
        <v>171</v>
      </c>
    </row>
    <row r="778" s="12" customFormat="1">
      <c r="B778" s="247"/>
      <c r="C778" s="248"/>
      <c r="D778" s="249" t="s">
        <v>180</v>
      </c>
      <c r="E778" s="250" t="s">
        <v>22</v>
      </c>
      <c r="F778" s="251" t="s">
        <v>953</v>
      </c>
      <c r="G778" s="248"/>
      <c r="H778" s="252">
        <v>2.52</v>
      </c>
      <c r="I778" s="253"/>
      <c r="J778" s="248"/>
      <c r="K778" s="248"/>
      <c r="L778" s="254"/>
      <c r="M778" s="255"/>
      <c r="N778" s="256"/>
      <c r="O778" s="256"/>
      <c r="P778" s="256"/>
      <c r="Q778" s="256"/>
      <c r="R778" s="256"/>
      <c r="S778" s="256"/>
      <c r="T778" s="257"/>
      <c r="AT778" s="258" t="s">
        <v>180</v>
      </c>
      <c r="AU778" s="258" t="s">
        <v>187</v>
      </c>
      <c r="AV778" s="12" t="s">
        <v>83</v>
      </c>
      <c r="AW778" s="12" t="s">
        <v>182</v>
      </c>
      <c r="AX778" s="12" t="s">
        <v>75</v>
      </c>
      <c r="AY778" s="258" t="s">
        <v>171</v>
      </c>
    </row>
    <row r="779" s="12" customFormat="1">
      <c r="B779" s="247"/>
      <c r="C779" s="248"/>
      <c r="D779" s="249" t="s">
        <v>180</v>
      </c>
      <c r="E779" s="250" t="s">
        <v>22</v>
      </c>
      <c r="F779" s="251" t="s">
        <v>954</v>
      </c>
      <c r="G779" s="248"/>
      <c r="H779" s="252">
        <v>1.8899999999999999</v>
      </c>
      <c r="I779" s="253"/>
      <c r="J779" s="248"/>
      <c r="K779" s="248"/>
      <c r="L779" s="254"/>
      <c r="M779" s="255"/>
      <c r="N779" s="256"/>
      <c r="O779" s="256"/>
      <c r="P779" s="256"/>
      <c r="Q779" s="256"/>
      <c r="R779" s="256"/>
      <c r="S779" s="256"/>
      <c r="T779" s="257"/>
      <c r="AT779" s="258" t="s">
        <v>180</v>
      </c>
      <c r="AU779" s="258" t="s">
        <v>187</v>
      </c>
      <c r="AV779" s="12" t="s">
        <v>83</v>
      </c>
      <c r="AW779" s="12" t="s">
        <v>182</v>
      </c>
      <c r="AX779" s="12" t="s">
        <v>75</v>
      </c>
      <c r="AY779" s="258" t="s">
        <v>171</v>
      </c>
    </row>
    <row r="780" s="12" customFormat="1">
      <c r="B780" s="247"/>
      <c r="C780" s="248"/>
      <c r="D780" s="249" t="s">
        <v>180</v>
      </c>
      <c r="E780" s="250" t="s">
        <v>22</v>
      </c>
      <c r="F780" s="251" t="s">
        <v>955</v>
      </c>
      <c r="G780" s="248"/>
      <c r="H780" s="252">
        <v>3.7799999999999998</v>
      </c>
      <c r="I780" s="253"/>
      <c r="J780" s="248"/>
      <c r="K780" s="248"/>
      <c r="L780" s="254"/>
      <c r="M780" s="255"/>
      <c r="N780" s="256"/>
      <c r="O780" s="256"/>
      <c r="P780" s="256"/>
      <c r="Q780" s="256"/>
      <c r="R780" s="256"/>
      <c r="S780" s="256"/>
      <c r="T780" s="257"/>
      <c r="AT780" s="258" t="s">
        <v>180</v>
      </c>
      <c r="AU780" s="258" t="s">
        <v>187</v>
      </c>
      <c r="AV780" s="12" t="s">
        <v>83</v>
      </c>
      <c r="AW780" s="12" t="s">
        <v>182</v>
      </c>
      <c r="AX780" s="12" t="s">
        <v>75</v>
      </c>
      <c r="AY780" s="258" t="s">
        <v>171</v>
      </c>
    </row>
    <row r="781" s="12" customFormat="1">
      <c r="B781" s="247"/>
      <c r="C781" s="248"/>
      <c r="D781" s="249" t="s">
        <v>180</v>
      </c>
      <c r="E781" s="250" t="s">
        <v>22</v>
      </c>
      <c r="F781" s="251" t="s">
        <v>956</v>
      </c>
      <c r="G781" s="248"/>
      <c r="H781" s="252">
        <v>1.6799999999999999</v>
      </c>
      <c r="I781" s="253"/>
      <c r="J781" s="248"/>
      <c r="K781" s="248"/>
      <c r="L781" s="254"/>
      <c r="M781" s="255"/>
      <c r="N781" s="256"/>
      <c r="O781" s="256"/>
      <c r="P781" s="256"/>
      <c r="Q781" s="256"/>
      <c r="R781" s="256"/>
      <c r="S781" s="256"/>
      <c r="T781" s="257"/>
      <c r="AT781" s="258" t="s">
        <v>180</v>
      </c>
      <c r="AU781" s="258" t="s">
        <v>187</v>
      </c>
      <c r="AV781" s="12" t="s">
        <v>83</v>
      </c>
      <c r="AW781" s="12" t="s">
        <v>182</v>
      </c>
      <c r="AX781" s="12" t="s">
        <v>75</v>
      </c>
      <c r="AY781" s="258" t="s">
        <v>171</v>
      </c>
    </row>
    <row r="782" s="12" customFormat="1">
      <c r="B782" s="247"/>
      <c r="C782" s="248"/>
      <c r="D782" s="249" t="s">
        <v>180</v>
      </c>
      <c r="E782" s="250" t="s">
        <v>22</v>
      </c>
      <c r="F782" s="251" t="s">
        <v>957</v>
      </c>
      <c r="G782" s="248"/>
      <c r="H782" s="252">
        <v>1.8899999999999999</v>
      </c>
      <c r="I782" s="253"/>
      <c r="J782" s="248"/>
      <c r="K782" s="248"/>
      <c r="L782" s="254"/>
      <c r="M782" s="255"/>
      <c r="N782" s="256"/>
      <c r="O782" s="256"/>
      <c r="P782" s="256"/>
      <c r="Q782" s="256"/>
      <c r="R782" s="256"/>
      <c r="S782" s="256"/>
      <c r="T782" s="257"/>
      <c r="AT782" s="258" t="s">
        <v>180</v>
      </c>
      <c r="AU782" s="258" t="s">
        <v>187</v>
      </c>
      <c r="AV782" s="12" t="s">
        <v>83</v>
      </c>
      <c r="AW782" s="12" t="s">
        <v>182</v>
      </c>
      <c r="AX782" s="12" t="s">
        <v>75</v>
      </c>
      <c r="AY782" s="258" t="s">
        <v>171</v>
      </c>
    </row>
    <row r="783" s="12" customFormat="1">
      <c r="B783" s="247"/>
      <c r="C783" s="248"/>
      <c r="D783" s="249" t="s">
        <v>180</v>
      </c>
      <c r="E783" s="250" t="s">
        <v>22</v>
      </c>
      <c r="F783" s="251" t="s">
        <v>958</v>
      </c>
      <c r="G783" s="248"/>
      <c r="H783" s="252">
        <v>1.6799999999999999</v>
      </c>
      <c r="I783" s="253"/>
      <c r="J783" s="248"/>
      <c r="K783" s="248"/>
      <c r="L783" s="254"/>
      <c r="M783" s="255"/>
      <c r="N783" s="256"/>
      <c r="O783" s="256"/>
      <c r="P783" s="256"/>
      <c r="Q783" s="256"/>
      <c r="R783" s="256"/>
      <c r="S783" s="256"/>
      <c r="T783" s="257"/>
      <c r="AT783" s="258" t="s">
        <v>180</v>
      </c>
      <c r="AU783" s="258" t="s">
        <v>187</v>
      </c>
      <c r="AV783" s="12" t="s">
        <v>83</v>
      </c>
      <c r="AW783" s="12" t="s">
        <v>182</v>
      </c>
      <c r="AX783" s="12" t="s">
        <v>75</v>
      </c>
      <c r="AY783" s="258" t="s">
        <v>171</v>
      </c>
    </row>
    <row r="784" s="1" customFormat="1" ht="34.2" customHeight="1">
      <c r="B784" s="46"/>
      <c r="C784" s="235" t="s">
        <v>959</v>
      </c>
      <c r="D784" s="235" t="s">
        <v>173</v>
      </c>
      <c r="E784" s="236" t="s">
        <v>960</v>
      </c>
      <c r="F784" s="237" t="s">
        <v>961</v>
      </c>
      <c r="G784" s="238" t="s">
        <v>176</v>
      </c>
      <c r="H784" s="239">
        <v>1.5660000000000001</v>
      </c>
      <c r="I784" s="240"/>
      <c r="J784" s="241">
        <f>ROUND(I784*H784,2)</f>
        <v>0</v>
      </c>
      <c r="K784" s="237" t="s">
        <v>177</v>
      </c>
      <c r="L784" s="72"/>
      <c r="M784" s="242" t="s">
        <v>22</v>
      </c>
      <c r="N784" s="243" t="s">
        <v>46</v>
      </c>
      <c r="O784" s="47"/>
      <c r="P784" s="244">
        <f>O784*H784</f>
        <v>0</v>
      </c>
      <c r="Q784" s="244">
        <v>0</v>
      </c>
      <c r="R784" s="244">
        <f>Q784*H784</f>
        <v>0</v>
      </c>
      <c r="S784" s="244">
        <v>2.3999999999999999</v>
      </c>
      <c r="T784" s="245">
        <f>S784*H784</f>
        <v>3.7584</v>
      </c>
      <c r="AR784" s="24" t="s">
        <v>178</v>
      </c>
      <c r="AT784" s="24" t="s">
        <v>173</v>
      </c>
      <c r="AU784" s="24" t="s">
        <v>187</v>
      </c>
      <c r="AY784" s="24" t="s">
        <v>171</v>
      </c>
      <c r="BE784" s="246">
        <f>IF(N784="základní",J784,0)</f>
        <v>0</v>
      </c>
      <c r="BF784" s="246">
        <f>IF(N784="snížená",J784,0)</f>
        <v>0</v>
      </c>
      <c r="BG784" s="246">
        <f>IF(N784="zákl. přenesená",J784,0)</f>
        <v>0</v>
      </c>
      <c r="BH784" s="246">
        <f>IF(N784="sníž. přenesená",J784,0)</f>
        <v>0</v>
      </c>
      <c r="BI784" s="246">
        <f>IF(N784="nulová",J784,0)</f>
        <v>0</v>
      </c>
      <c r="BJ784" s="24" t="s">
        <v>24</v>
      </c>
      <c r="BK784" s="246">
        <f>ROUND(I784*H784,2)</f>
        <v>0</v>
      </c>
      <c r="BL784" s="24" t="s">
        <v>178</v>
      </c>
      <c r="BM784" s="24" t="s">
        <v>962</v>
      </c>
    </row>
    <row r="785" s="12" customFormat="1">
      <c r="B785" s="247"/>
      <c r="C785" s="248"/>
      <c r="D785" s="249" t="s">
        <v>180</v>
      </c>
      <c r="E785" s="250" t="s">
        <v>22</v>
      </c>
      <c r="F785" s="251" t="s">
        <v>963</v>
      </c>
      <c r="G785" s="248"/>
      <c r="H785" s="252">
        <v>1.5660000000000001</v>
      </c>
      <c r="I785" s="253"/>
      <c r="J785" s="248"/>
      <c r="K785" s="248"/>
      <c r="L785" s="254"/>
      <c r="M785" s="255"/>
      <c r="N785" s="256"/>
      <c r="O785" s="256"/>
      <c r="P785" s="256"/>
      <c r="Q785" s="256"/>
      <c r="R785" s="256"/>
      <c r="S785" s="256"/>
      <c r="T785" s="257"/>
      <c r="AT785" s="258" t="s">
        <v>180</v>
      </c>
      <c r="AU785" s="258" t="s">
        <v>187</v>
      </c>
      <c r="AV785" s="12" t="s">
        <v>83</v>
      </c>
      <c r="AW785" s="12" t="s">
        <v>182</v>
      </c>
      <c r="AX785" s="12" t="s">
        <v>75</v>
      </c>
      <c r="AY785" s="258" t="s">
        <v>171</v>
      </c>
    </row>
    <row r="786" s="1" customFormat="1" ht="22.8" customHeight="1">
      <c r="B786" s="46"/>
      <c r="C786" s="235" t="s">
        <v>964</v>
      </c>
      <c r="D786" s="235" t="s">
        <v>173</v>
      </c>
      <c r="E786" s="236" t="s">
        <v>965</v>
      </c>
      <c r="F786" s="237" t="s">
        <v>966</v>
      </c>
      <c r="G786" s="238" t="s">
        <v>344</v>
      </c>
      <c r="H786" s="239">
        <v>12.800000000000001</v>
      </c>
      <c r="I786" s="240"/>
      <c r="J786" s="241">
        <f>ROUND(I786*H786,2)</f>
        <v>0</v>
      </c>
      <c r="K786" s="237" t="s">
        <v>177</v>
      </c>
      <c r="L786" s="72"/>
      <c r="M786" s="242" t="s">
        <v>22</v>
      </c>
      <c r="N786" s="243" t="s">
        <v>46</v>
      </c>
      <c r="O786" s="47"/>
      <c r="P786" s="244">
        <f>O786*H786</f>
        <v>0</v>
      </c>
      <c r="Q786" s="244">
        <v>3.0000000000000001E-05</v>
      </c>
      <c r="R786" s="244">
        <f>Q786*H786</f>
        <v>0.00038400000000000001</v>
      </c>
      <c r="S786" s="244">
        <v>0</v>
      </c>
      <c r="T786" s="245">
        <f>S786*H786</f>
        <v>0</v>
      </c>
      <c r="AR786" s="24" t="s">
        <v>178</v>
      </c>
      <c r="AT786" s="24" t="s">
        <v>173</v>
      </c>
      <c r="AU786" s="24" t="s">
        <v>187</v>
      </c>
      <c r="AY786" s="24" t="s">
        <v>171</v>
      </c>
      <c r="BE786" s="246">
        <f>IF(N786="základní",J786,0)</f>
        <v>0</v>
      </c>
      <c r="BF786" s="246">
        <f>IF(N786="snížená",J786,0)</f>
        <v>0</v>
      </c>
      <c r="BG786" s="246">
        <f>IF(N786="zákl. přenesená",J786,0)</f>
        <v>0</v>
      </c>
      <c r="BH786" s="246">
        <f>IF(N786="sníž. přenesená",J786,0)</f>
        <v>0</v>
      </c>
      <c r="BI786" s="246">
        <f>IF(N786="nulová",J786,0)</f>
        <v>0</v>
      </c>
      <c r="BJ786" s="24" t="s">
        <v>24</v>
      </c>
      <c r="BK786" s="246">
        <f>ROUND(I786*H786,2)</f>
        <v>0</v>
      </c>
      <c r="BL786" s="24" t="s">
        <v>178</v>
      </c>
      <c r="BM786" s="24" t="s">
        <v>967</v>
      </c>
    </row>
    <row r="787" s="12" customFormat="1">
      <c r="B787" s="247"/>
      <c r="C787" s="248"/>
      <c r="D787" s="249" t="s">
        <v>180</v>
      </c>
      <c r="E787" s="250" t="s">
        <v>22</v>
      </c>
      <c r="F787" s="251" t="s">
        <v>968</v>
      </c>
      <c r="G787" s="248"/>
      <c r="H787" s="252">
        <v>12.800000000000001</v>
      </c>
      <c r="I787" s="253"/>
      <c r="J787" s="248"/>
      <c r="K787" s="248"/>
      <c r="L787" s="254"/>
      <c r="M787" s="255"/>
      <c r="N787" s="256"/>
      <c r="O787" s="256"/>
      <c r="P787" s="256"/>
      <c r="Q787" s="256"/>
      <c r="R787" s="256"/>
      <c r="S787" s="256"/>
      <c r="T787" s="257"/>
      <c r="AT787" s="258" t="s">
        <v>180</v>
      </c>
      <c r="AU787" s="258" t="s">
        <v>187</v>
      </c>
      <c r="AV787" s="12" t="s">
        <v>83</v>
      </c>
      <c r="AW787" s="12" t="s">
        <v>182</v>
      </c>
      <c r="AX787" s="12" t="s">
        <v>75</v>
      </c>
      <c r="AY787" s="258" t="s">
        <v>171</v>
      </c>
    </row>
    <row r="788" s="1" customFormat="1" ht="22.8" customHeight="1">
      <c r="B788" s="46"/>
      <c r="C788" s="235" t="s">
        <v>969</v>
      </c>
      <c r="D788" s="235" t="s">
        <v>173</v>
      </c>
      <c r="E788" s="236" t="s">
        <v>970</v>
      </c>
      <c r="F788" s="237" t="s">
        <v>971</v>
      </c>
      <c r="G788" s="238" t="s">
        <v>344</v>
      </c>
      <c r="H788" s="239">
        <v>7.2880000000000003</v>
      </c>
      <c r="I788" s="240"/>
      <c r="J788" s="241">
        <f>ROUND(I788*H788,2)</f>
        <v>0</v>
      </c>
      <c r="K788" s="237" t="s">
        <v>177</v>
      </c>
      <c r="L788" s="72"/>
      <c r="M788" s="242" t="s">
        <v>22</v>
      </c>
      <c r="N788" s="243" t="s">
        <v>46</v>
      </c>
      <c r="O788" s="47"/>
      <c r="P788" s="244">
        <f>O788*H788</f>
        <v>0</v>
      </c>
      <c r="Q788" s="244">
        <v>0.00062</v>
      </c>
      <c r="R788" s="244">
        <f>Q788*H788</f>
        <v>0.0045185600000000005</v>
      </c>
      <c r="S788" s="244">
        <v>0</v>
      </c>
      <c r="T788" s="245">
        <f>S788*H788</f>
        <v>0</v>
      </c>
      <c r="AR788" s="24" t="s">
        <v>178</v>
      </c>
      <c r="AT788" s="24" t="s">
        <v>173</v>
      </c>
      <c r="AU788" s="24" t="s">
        <v>187</v>
      </c>
      <c r="AY788" s="24" t="s">
        <v>171</v>
      </c>
      <c r="BE788" s="246">
        <f>IF(N788="základní",J788,0)</f>
        <v>0</v>
      </c>
      <c r="BF788" s="246">
        <f>IF(N788="snížená",J788,0)</f>
        <v>0</v>
      </c>
      <c r="BG788" s="246">
        <f>IF(N788="zákl. přenesená",J788,0)</f>
        <v>0</v>
      </c>
      <c r="BH788" s="246">
        <f>IF(N788="sníž. přenesená",J788,0)</f>
        <v>0</v>
      </c>
      <c r="BI788" s="246">
        <f>IF(N788="nulová",J788,0)</f>
        <v>0</v>
      </c>
      <c r="BJ788" s="24" t="s">
        <v>24</v>
      </c>
      <c r="BK788" s="246">
        <f>ROUND(I788*H788,2)</f>
        <v>0</v>
      </c>
      <c r="BL788" s="24" t="s">
        <v>178</v>
      </c>
      <c r="BM788" s="24" t="s">
        <v>972</v>
      </c>
    </row>
    <row r="789" s="12" customFormat="1">
      <c r="B789" s="247"/>
      <c r="C789" s="248"/>
      <c r="D789" s="249" t="s">
        <v>180</v>
      </c>
      <c r="E789" s="250" t="s">
        <v>22</v>
      </c>
      <c r="F789" s="251" t="s">
        <v>973</v>
      </c>
      <c r="G789" s="248"/>
      <c r="H789" s="252">
        <v>2.2000000000000002</v>
      </c>
      <c r="I789" s="253"/>
      <c r="J789" s="248"/>
      <c r="K789" s="248"/>
      <c r="L789" s="254"/>
      <c r="M789" s="255"/>
      <c r="N789" s="256"/>
      <c r="O789" s="256"/>
      <c r="P789" s="256"/>
      <c r="Q789" s="256"/>
      <c r="R789" s="256"/>
      <c r="S789" s="256"/>
      <c r="T789" s="257"/>
      <c r="AT789" s="258" t="s">
        <v>180</v>
      </c>
      <c r="AU789" s="258" t="s">
        <v>187</v>
      </c>
      <c r="AV789" s="12" t="s">
        <v>83</v>
      </c>
      <c r="AW789" s="12" t="s">
        <v>182</v>
      </c>
      <c r="AX789" s="12" t="s">
        <v>75</v>
      </c>
      <c r="AY789" s="258" t="s">
        <v>171</v>
      </c>
    </row>
    <row r="790" s="12" customFormat="1">
      <c r="B790" s="247"/>
      <c r="C790" s="248"/>
      <c r="D790" s="249" t="s">
        <v>180</v>
      </c>
      <c r="E790" s="250" t="s">
        <v>22</v>
      </c>
      <c r="F790" s="251" t="s">
        <v>974</v>
      </c>
      <c r="G790" s="248"/>
      <c r="H790" s="252">
        <v>5.0880000000000001</v>
      </c>
      <c r="I790" s="253"/>
      <c r="J790" s="248"/>
      <c r="K790" s="248"/>
      <c r="L790" s="254"/>
      <c r="M790" s="255"/>
      <c r="N790" s="256"/>
      <c r="O790" s="256"/>
      <c r="P790" s="256"/>
      <c r="Q790" s="256"/>
      <c r="R790" s="256"/>
      <c r="S790" s="256"/>
      <c r="T790" s="257"/>
      <c r="AT790" s="258" t="s">
        <v>180</v>
      </c>
      <c r="AU790" s="258" t="s">
        <v>187</v>
      </c>
      <c r="AV790" s="12" t="s">
        <v>83</v>
      </c>
      <c r="AW790" s="12" t="s">
        <v>182</v>
      </c>
      <c r="AX790" s="12" t="s">
        <v>75</v>
      </c>
      <c r="AY790" s="258" t="s">
        <v>171</v>
      </c>
    </row>
    <row r="791" s="1" customFormat="1" ht="34.2" customHeight="1">
      <c r="B791" s="46"/>
      <c r="C791" s="235" t="s">
        <v>975</v>
      </c>
      <c r="D791" s="235" t="s">
        <v>173</v>
      </c>
      <c r="E791" s="236" t="s">
        <v>976</v>
      </c>
      <c r="F791" s="237" t="s">
        <v>977</v>
      </c>
      <c r="G791" s="238" t="s">
        <v>214</v>
      </c>
      <c r="H791" s="239">
        <v>1</v>
      </c>
      <c r="I791" s="240"/>
      <c r="J791" s="241">
        <f>ROUND(I791*H791,2)</f>
        <v>0</v>
      </c>
      <c r="K791" s="237" t="s">
        <v>177</v>
      </c>
      <c r="L791" s="72"/>
      <c r="M791" s="242" t="s">
        <v>22</v>
      </c>
      <c r="N791" s="243" t="s">
        <v>46</v>
      </c>
      <c r="O791" s="47"/>
      <c r="P791" s="244">
        <f>O791*H791</f>
        <v>0</v>
      </c>
      <c r="Q791" s="244">
        <v>0</v>
      </c>
      <c r="R791" s="244">
        <f>Q791*H791</f>
        <v>0</v>
      </c>
      <c r="S791" s="244">
        <v>0.014999999999999999</v>
      </c>
      <c r="T791" s="245">
        <f>S791*H791</f>
        <v>0.014999999999999999</v>
      </c>
      <c r="AR791" s="24" t="s">
        <v>178</v>
      </c>
      <c r="AT791" s="24" t="s">
        <v>173</v>
      </c>
      <c r="AU791" s="24" t="s">
        <v>187</v>
      </c>
      <c r="AY791" s="24" t="s">
        <v>171</v>
      </c>
      <c r="BE791" s="246">
        <f>IF(N791="základní",J791,0)</f>
        <v>0</v>
      </c>
      <c r="BF791" s="246">
        <f>IF(N791="snížená",J791,0)</f>
        <v>0</v>
      </c>
      <c r="BG791" s="246">
        <f>IF(N791="zákl. přenesená",J791,0)</f>
        <v>0</v>
      </c>
      <c r="BH791" s="246">
        <f>IF(N791="sníž. přenesená",J791,0)</f>
        <v>0</v>
      </c>
      <c r="BI791" s="246">
        <f>IF(N791="nulová",J791,0)</f>
        <v>0</v>
      </c>
      <c r="BJ791" s="24" t="s">
        <v>24</v>
      </c>
      <c r="BK791" s="246">
        <f>ROUND(I791*H791,2)</f>
        <v>0</v>
      </c>
      <c r="BL791" s="24" t="s">
        <v>178</v>
      </c>
      <c r="BM791" s="24" t="s">
        <v>978</v>
      </c>
    </row>
    <row r="792" s="13" customFormat="1">
      <c r="B792" s="261"/>
      <c r="C792" s="262"/>
      <c r="D792" s="249" t="s">
        <v>180</v>
      </c>
      <c r="E792" s="263" t="s">
        <v>22</v>
      </c>
      <c r="F792" s="264" t="s">
        <v>523</v>
      </c>
      <c r="G792" s="262"/>
      <c r="H792" s="263" t="s">
        <v>22</v>
      </c>
      <c r="I792" s="265"/>
      <c r="J792" s="262"/>
      <c r="K792" s="262"/>
      <c r="L792" s="266"/>
      <c r="M792" s="267"/>
      <c r="N792" s="268"/>
      <c r="O792" s="268"/>
      <c r="P792" s="268"/>
      <c r="Q792" s="268"/>
      <c r="R792" s="268"/>
      <c r="S792" s="268"/>
      <c r="T792" s="269"/>
      <c r="AT792" s="270" t="s">
        <v>180</v>
      </c>
      <c r="AU792" s="270" t="s">
        <v>187</v>
      </c>
      <c r="AV792" s="13" t="s">
        <v>24</v>
      </c>
      <c r="AW792" s="13" t="s">
        <v>182</v>
      </c>
      <c r="AX792" s="13" t="s">
        <v>75</v>
      </c>
      <c r="AY792" s="270" t="s">
        <v>171</v>
      </c>
    </row>
    <row r="793" s="12" customFormat="1">
      <c r="B793" s="247"/>
      <c r="C793" s="248"/>
      <c r="D793" s="249" t="s">
        <v>180</v>
      </c>
      <c r="E793" s="250" t="s">
        <v>22</v>
      </c>
      <c r="F793" s="251" t="s">
        <v>979</v>
      </c>
      <c r="G793" s="248"/>
      <c r="H793" s="252">
        <v>1</v>
      </c>
      <c r="I793" s="253"/>
      <c r="J793" s="248"/>
      <c r="K793" s="248"/>
      <c r="L793" s="254"/>
      <c r="M793" s="255"/>
      <c r="N793" s="256"/>
      <c r="O793" s="256"/>
      <c r="P793" s="256"/>
      <c r="Q793" s="256"/>
      <c r="R793" s="256"/>
      <c r="S793" s="256"/>
      <c r="T793" s="257"/>
      <c r="AT793" s="258" t="s">
        <v>180</v>
      </c>
      <c r="AU793" s="258" t="s">
        <v>187</v>
      </c>
      <c r="AV793" s="12" t="s">
        <v>83</v>
      </c>
      <c r="AW793" s="12" t="s">
        <v>182</v>
      </c>
      <c r="AX793" s="12" t="s">
        <v>24</v>
      </c>
      <c r="AY793" s="258" t="s">
        <v>171</v>
      </c>
    </row>
    <row r="794" s="1" customFormat="1" ht="45.6" customHeight="1">
      <c r="B794" s="46"/>
      <c r="C794" s="235" t="s">
        <v>980</v>
      </c>
      <c r="D794" s="235" t="s">
        <v>173</v>
      </c>
      <c r="E794" s="236" t="s">
        <v>981</v>
      </c>
      <c r="F794" s="237" t="s">
        <v>982</v>
      </c>
      <c r="G794" s="238" t="s">
        <v>344</v>
      </c>
      <c r="H794" s="239">
        <v>10.199999999999999</v>
      </c>
      <c r="I794" s="240"/>
      <c r="J794" s="241">
        <f>ROUND(I794*H794,2)</f>
        <v>0</v>
      </c>
      <c r="K794" s="237" t="s">
        <v>177</v>
      </c>
      <c r="L794" s="72"/>
      <c r="M794" s="242" t="s">
        <v>22</v>
      </c>
      <c r="N794" s="243" t="s">
        <v>46</v>
      </c>
      <c r="O794" s="47"/>
      <c r="P794" s="244">
        <f>O794*H794</f>
        <v>0</v>
      </c>
      <c r="Q794" s="244">
        <v>0</v>
      </c>
      <c r="R794" s="244">
        <f>Q794*H794</f>
        <v>0</v>
      </c>
      <c r="S794" s="244">
        <v>0.042000000000000003</v>
      </c>
      <c r="T794" s="245">
        <f>S794*H794</f>
        <v>0.4284</v>
      </c>
      <c r="AR794" s="24" t="s">
        <v>178</v>
      </c>
      <c r="AT794" s="24" t="s">
        <v>173</v>
      </c>
      <c r="AU794" s="24" t="s">
        <v>187</v>
      </c>
      <c r="AY794" s="24" t="s">
        <v>171</v>
      </c>
      <c r="BE794" s="246">
        <f>IF(N794="základní",J794,0)</f>
        <v>0</v>
      </c>
      <c r="BF794" s="246">
        <f>IF(N794="snížená",J794,0)</f>
        <v>0</v>
      </c>
      <c r="BG794" s="246">
        <f>IF(N794="zákl. přenesená",J794,0)</f>
        <v>0</v>
      </c>
      <c r="BH794" s="246">
        <f>IF(N794="sníž. přenesená",J794,0)</f>
        <v>0</v>
      </c>
      <c r="BI794" s="246">
        <f>IF(N794="nulová",J794,0)</f>
        <v>0</v>
      </c>
      <c r="BJ794" s="24" t="s">
        <v>24</v>
      </c>
      <c r="BK794" s="246">
        <f>ROUND(I794*H794,2)</f>
        <v>0</v>
      </c>
      <c r="BL794" s="24" t="s">
        <v>178</v>
      </c>
      <c r="BM794" s="24" t="s">
        <v>983</v>
      </c>
    </row>
    <row r="795" s="13" customFormat="1">
      <c r="B795" s="261"/>
      <c r="C795" s="262"/>
      <c r="D795" s="249" t="s">
        <v>180</v>
      </c>
      <c r="E795" s="263" t="s">
        <v>22</v>
      </c>
      <c r="F795" s="264" t="s">
        <v>984</v>
      </c>
      <c r="G795" s="262"/>
      <c r="H795" s="263" t="s">
        <v>22</v>
      </c>
      <c r="I795" s="265"/>
      <c r="J795" s="262"/>
      <c r="K795" s="262"/>
      <c r="L795" s="266"/>
      <c r="M795" s="267"/>
      <c r="N795" s="268"/>
      <c r="O795" s="268"/>
      <c r="P795" s="268"/>
      <c r="Q795" s="268"/>
      <c r="R795" s="268"/>
      <c r="S795" s="268"/>
      <c r="T795" s="269"/>
      <c r="AT795" s="270" t="s">
        <v>180</v>
      </c>
      <c r="AU795" s="270" t="s">
        <v>187</v>
      </c>
      <c r="AV795" s="13" t="s">
        <v>24</v>
      </c>
      <c r="AW795" s="13" t="s">
        <v>182</v>
      </c>
      <c r="AX795" s="13" t="s">
        <v>75</v>
      </c>
      <c r="AY795" s="270" t="s">
        <v>171</v>
      </c>
    </row>
    <row r="796" s="12" customFormat="1">
      <c r="B796" s="247"/>
      <c r="C796" s="248"/>
      <c r="D796" s="249" t="s">
        <v>180</v>
      </c>
      <c r="E796" s="250" t="s">
        <v>22</v>
      </c>
      <c r="F796" s="251" t="s">
        <v>985</v>
      </c>
      <c r="G796" s="248"/>
      <c r="H796" s="252">
        <v>1.1000000000000001</v>
      </c>
      <c r="I796" s="253"/>
      <c r="J796" s="248"/>
      <c r="K796" s="248"/>
      <c r="L796" s="254"/>
      <c r="M796" s="255"/>
      <c r="N796" s="256"/>
      <c r="O796" s="256"/>
      <c r="P796" s="256"/>
      <c r="Q796" s="256"/>
      <c r="R796" s="256"/>
      <c r="S796" s="256"/>
      <c r="T796" s="257"/>
      <c r="AT796" s="258" t="s">
        <v>180</v>
      </c>
      <c r="AU796" s="258" t="s">
        <v>187</v>
      </c>
      <c r="AV796" s="12" t="s">
        <v>83</v>
      </c>
      <c r="AW796" s="12" t="s">
        <v>182</v>
      </c>
      <c r="AX796" s="12" t="s">
        <v>75</v>
      </c>
      <c r="AY796" s="258" t="s">
        <v>171</v>
      </c>
    </row>
    <row r="797" s="12" customFormat="1">
      <c r="B797" s="247"/>
      <c r="C797" s="248"/>
      <c r="D797" s="249" t="s">
        <v>180</v>
      </c>
      <c r="E797" s="250" t="s">
        <v>22</v>
      </c>
      <c r="F797" s="251" t="s">
        <v>986</v>
      </c>
      <c r="G797" s="248"/>
      <c r="H797" s="252">
        <v>1.1000000000000001</v>
      </c>
      <c r="I797" s="253"/>
      <c r="J797" s="248"/>
      <c r="K797" s="248"/>
      <c r="L797" s="254"/>
      <c r="M797" s="255"/>
      <c r="N797" s="256"/>
      <c r="O797" s="256"/>
      <c r="P797" s="256"/>
      <c r="Q797" s="256"/>
      <c r="R797" s="256"/>
      <c r="S797" s="256"/>
      <c r="T797" s="257"/>
      <c r="AT797" s="258" t="s">
        <v>180</v>
      </c>
      <c r="AU797" s="258" t="s">
        <v>187</v>
      </c>
      <c r="AV797" s="12" t="s">
        <v>83</v>
      </c>
      <c r="AW797" s="12" t="s">
        <v>182</v>
      </c>
      <c r="AX797" s="12" t="s">
        <v>75</v>
      </c>
      <c r="AY797" s="258" t="s">
        <v>171</v>
      </c>
    </row>
    <row r="798" s="13" customFormat="1">
      <c r="B798" s="261"/>
      <c r="C798" s="262"/>
      <c r="D798" s="249" t="s">
        <v>180</v>
      </c>
      <c r="E798" s="263" t="s">
        <v>22</v>
      </c>
      <c r="F798" s="264" t="s">
        <v>512</v>
      </c>
      <c r="G798" s="262"/>
      <c r="H798" s="263" t="s">
        <v>22</v>
      </c>
      <c r="I798" s="265"/>
      <c r="J798" s="262"/>
      <c r="K798" s="262"/>
      <c r="L798" s="266"/>
      <c r="M798" s="267"/>
      <c r="N798" s="268"/>
      <c r="O798" s="268"/>
      <c r="P798" s="268"/>
      <c r="Q798" s="268"/>
      <c r="R798" s="268"/>
      <c r="S798" s="268"/>
      <c r="T798" s="269"/>
      <c r="AT798" s="270" t="s">
        <v>180</v>
      </c>
      <c r="AU798" s="270" t="s">
        <v>187</v>
      </c>
      <c r="AV798" s="13" t="s">
        <v>24</v>
      </c>
      <c r="AW798" s="13" t="s">
        <v>182</v>
      </c>
      <c r="AX798" s="13" t="s">
        <v>75</v>
      </c>
      <c r="AY798" s="270" t="s">
        <v>171</v>
      </c>
    </row>
    <row r="799" s="12" customFormat="1">
      <c r="B799" s="247"/>
      <c r="C799" s="248"/>
      <c r="D799" s="249" t="s">
        <v>180</v>
      </c>
      <c r="E799" s="250" t="s">
        <v>22</v>
      </c>
      <c r="F799" s="251" t="s">
        <v>987</v>
      </c>
      <c r="G799" s="248"/>
      <c r="H799" s="252">
        <v>1.5</v>
      </c>
      <c r="I799" s="253"/>
      <c r="J799" s="248"/>
      <c r="K799" s="248"/>
      <c r="L799" s="254"/>
      <c r="M799" s="255"/>
      <c r="N799" s="256"/>
      <c r="O799" s="256"/>
      <c r="P799" s="256"/>
      <c r="Q799" s="256"/>
      <c r="R799" s="256"/>
      <c r="S799" s="256"/>
      <c r="T799" s="257"/>
      <c r="AT799" s="258" t="s">
        <v>180</v>
      </c>
      <c r="AU799" s="258" t="s">
        <v>187</v>
      </c>
      <c r="AV799" s="12" t="s">
        <v>83</v>
      </c>
      <c r="AW799" s="12" t="s">
        <v>182</v>
      </c>
      <c r="AX799" s="12" t="s">
        <v>75</v>
      </c>
      <c r="AY799" s="258" t="s">
        <v>171</v>
      </c>
    </row>
    <row r="800" s="12" customFormat="1">
      <c r="B800" s="247"/>
      <c r="C800" s="248"/>
      <c r="D800" s="249" t="s">
        <v>180</v>
      </c>
      <c r="E800" s="250" t="s">
        <v>22</v>
      </c>
      <c r="F800" s="251" t="s">
        <v>988</v>
      </c>
      <c r="G800" s="248"/>
      <c r="H800" s="252">
        <v>1.1000000000000001</v>
      </c>
      <c r="I800" s="253"/>
      <c r="J800" s="248"/>
      <c r="K800" s="248"/>
      <c r="L800" s="254"/>
      <c r="M800" s="255"/>
      <c r="N800" s="256"/>
      <c r="O800" s="256"/>
      <c r="P800" s="256"/>
      <c r="Q800" s="256"/>
      <c r="R800" s="256"/>
      <c r="S800" s="256"/>
      <c r="T800" s="257"/>
      <c r="AT800" s="258" t="s">
        <v>180</v>
      </c>
      <c r="AU800" s="258" t="s">
        <v>187</v>
      </c>
      <c r="AV800" s="12" t="s">
        <v>83</v>
      </c>
      <c r="AW800" s="12" t="s">
        <v>182</v>
      </c>
      <c r="AX800" s="12" t="s">
        <v>75</v>
      </c>
      <c r="AY800" s="258" t="s">
        <v>171</v>
      </c>
    </row>
    <row r="801" s="12" customFormat="1">
      <c r="B801" s="247"/>
      <c r="C801" s="248"/>
      <c r="D801" s="249" t="s">
        <v>180</v>
      </c>
      <c r="E801" s="250" t="s">
        <v>22</v>
      </c>
      <c r="F801" s="251" t="s">
        <v>989</v>
      </c>
      <c r="G801" s="248"/>
      <c r="H801" s="252">
        <v>2.2000000000000002</v>
      </c>
      <c r="I801" s="253"/>
      <c r="J801" s="248"/>
      <c r="K801" s="248"/>
      <c r="L801" s="254"/>
      <c r="M801" s="255"/>
      <c r="N801" s="256"/>
      <c r="O801" s="256"/>
      <c r="P801" s="256"/>
      <c r="Q801" s="256"/>
      <c r="R801" s="256"/>
      <c r="S801" s="256"/>
      <c r="T801" s="257"/>
      <c r="AT801" s="258" t="s">
        <v>180</v>
      </c>
      <c r="AU801" s="258" t="s">
        <v>187</v>
      </c>
      <c r="AV801" s="12" t="s">
        <v>83</v>
      </c>
      <c r="AW801" s="12" t="s">
        <v>182</v>
      </c>
      <c r="AX801" s="12" t="s">
        <v>75</v>
      </c>
      <c r="AY801" s="258" t="s">
        <v>171</v>
      </c>
    </row>
    <row r="802" s="12" customFormat="1">
      <c r="B802" s="247"/>
      <c r="C802" s="248"/>
      <c r="D802" s="249" t="s">
        <v>180</v>
      </c>
      <c r="E802" s="250" t="s">
        <v>22</v>
      </c>
      <c r="F802" s="251" t="s">
        <v>990</v>
      </c>
      <c r="G802" s="248"/>
      <c r="H802" s="252">
        <v>1</v>
      </c>
      <c r="I802" s="253"/>
      <c r="J802" s="248"/>
      <c r="K802" s="248"/>
      <c r="L802" s="254"/>
      <c r="M802" s="255"/>
      <c r="N802" s="256"/>
      <c r="O802" s="256"/>
      <c r="P802" s="256"/>
      <c r="Q802" s="256"/>
      <c r="R802" s="256"/>
      <c r="S802" s="256"/>
      <c r="T802" s="257"/>
      <c r="AT802" s="258" t="s">
        <v>180</v>
      </c>
      <c r="AU802" s="258" t="s">
        <v>187</v>
      </c>
      <c r="AV802" s="12" t="s">
        <v>83</v>
      </c>
      <c r="AW802" s="12" t="s">
        <v>182</v>
      </c>
      <c r="AX802" s="12" t="s">
        <v>75</v>
      </c>
      <c r="AY802" s="258" t="s">
        <v>171</v>
      </c>
    </row>
    <row r="803" s="12" customFormat="1">
      <c r="B803" s="247"/>
      <c r="C803" s="248"/>
      <c r="D803" s="249" t="s">
        <v>180</v>
      </c>
      <c r="E803" s="250" t="s">
        <v>22</v>
      </c>
      <c r="F803" s="251" t="s">
        <v>991</v>
      </c>
      <c r="G803" s="248"/>
      <c r="H803" s="252">
        <v>1.1000000000000001</v>
      </c>
      <c r="I803" s="253"/>
      <c r="J803" s="248"/>
      <c r="K803" s="248"/>
      <c r="L803" s="254"/>
      <c r="M803" s="255"/>
      <c r="N803" s="256"/>
      <c r="O803" s="256"/>
      <c r="P803" s="256"/>
      <c r="Q803" s="256"/>
      <c r="R803" s="256"/>
      <c r="S803" s="256"/>
      <c r="T803" s="257"/>
      <c r="AT803" s="258" t="s">
        <v>180</v>
      </c>
      <c r="AU803" s="258" t="s">
        <v>187</v>
      </c>
      <c r="AV803" s="12" t="s">
        <v>83</v>
      </c>
      <c r="AW803" s="12" t="s">
        <v>182</v>
      </c>
      <c r="AX803" s="12" t="s">
        <v>75</v>
      </c>
      <c r="AY803" s="258" t="s">
        <v>171</v>
      </c>
    </row>
    <row r="804" s="12" customFormat="1">
      <c r="B804" s="247"/>
      <c r="C804" s="248"/>
      <c r="D804" s="249" t="s">
        <v>180</v>
      </c>
      <c r="E804" s="250" t="s">
        <v>22</v>
      </c>
      <c r="F804" s="251" t="s">
        <v>992</v>
      </c>
      <c r="G804" s="248"/>
      <c r="H804" s="252">
        <v>1.1000000000000001</v>
      </c>
      <c r="I804" s="253"/>
      <c r="J804" s="248"/>
      <c r="K804" s="248"/>
      <c r="L804" s="254"/>
      <c r="M804" s="255"/>
      <c r="N804" s="256"/>
      <c r="O804" s="256"/>
      <c r="P804" s="256"/>
      <c r="Q804" s="256"/>
      <c r="R804" s="256"/>
      <c r="S804" s="256"/>
      <c r="T804" s="257"/>
      <c r="AT804" s="258" t="s">
        <v>180</v>
      </c>
      <c r="AU804" s="258" t="s">
        <v>187</v>
      </c>
      <c r="AV804" s="12" t="s">
        <v>83</v>
      </c>
      <c r="AW804" s="12" t="s">
        <v>182</v>
      </c>
      <c r="AX804" s="12" t="s">
        <v>75</v>
      </c>
      <c r="AY804" s="258" t="s">
        <v>171</v>
      </c>
    </row>
    <row r="805" s="1" customFormat="1" ht="34.2" customHeight="1">
      <c r="B805" s="46"/>
      <c r="C805" s="235" t="s">
        <v>993</v>
      </c>
      <c r="D805" s="235" t="s">
        <v>173</v>
      </c>
      <c r="E805" s="236" t="s">
        <v>994</v>
      </c>
      <c r="F805" s="237" t="s">
        <v>995</v>
      </c>
      <c r="G805" s="238" t="s">
        <v>344</v>
      </c>
      <c r="H805" s="239">
        <v>3.6000000000000001</v>
      </c>
      <c r="I805" s="240"/>
      <c r="J805" s="241">
        <f>ROUND(I805*H805,2)</f>
        <v>0</v>
      </c>
      <c r="K805" s="237" t="s">
        <v>177</v>
      </c>
      <c r="L805" s="72"/>
      <c r="M805" s="242" t="s">
        <v>22</v>
      </c>
      <c r="N805" s="243" t="s">
        <v>46</v>
      </c>
      <c r="O805" s="47"/>
      <c r="P805" s="244">
        <f>O805*H805</f>
        <v>0</v>
      </c>
      <c r="Q805" s="244">
        <v>0.00122</v>
      </c>
      <c r="R805" s="244">
        <f>Q805*H805</f>
        <v>0.0043920000000000001</v>
      </c>
      <c r="S805" s="244">
        <v>0.044999999999999998</v>
      </c>
      <c r="T805" s="245">
        <f>S805*H805</f>
        <v>0.16200000000000001</v>
      </c>
      <c r="AR805" s="24" t="s">
        <v>178</v>
      </c>
      <c r="AT805" s="24" t="s">
        <v>173</v>
      </c>
      <c r="AU805" s="24" t="s">
        <v>187</v>
      </c>
      <c r="AY805" s="24" t="s">
        <v>171</v>
      </c>
      <c r="BE805" s="246">
        <f>IF(N805="základní",J805,0)</f>
        <v>0</v>
      </c>
      <c r="BF805" s="246">
        <f>IF(N805="snížená",J805,0)</f>
        <v>0</v>
      </c>
      <c r="BG805" s="246">
        <f>IF(N805="zákl. přenesená",J805,0)</f>
        <v>0</v>
      </c>
      <c r="BH805" s="246">
        <f>IF(N805="sníž. přenesená",J805,0)</f>
        <v>0</v>
      </c>
      <c r="BI805" s="246">
        <f>IF(N805="nulová",J805,0)</f>
        <v>0</v>
      </c>
      <c r="BJ805" s="24" t="s">
        <v>24</v>
      </c>
      <c r="BK805" s="246">
        <f>ROUND(I805*H805,2)</f>
        <v>0</v>
      </c>
      <c r="BL805" s="24" t="s">
        <v>178</v>
      </c>
      <c r="BM805" s="24" t="s">
        <v>996</v>
      </c>
    </row>
    <row r="806" s="12" customFormat="1">
      <c r="B806" s="247"/>
      <c r="C806" s="248"/>
      <c r="D806" s="249" t="s">
        <v>180</v>
      </c>
      <c r="E806" s="250" t="s">
        <v>22</v>
      </c>
      <c r="F806" s="251" t="s">
        <v>997</v>
      </c>
      <c r="G806" s="248"/>
      <c r="H806" s="252">
        <v>3.6000000000000001</v>
      </c>
      <c r="I806" s="253"/>
      <c r="J806" s="248"/>
      <c r="K806" s="248"/>
      <c r="L806" s="254"/>
      <c r="M806" s="255"/>
      <c r="N806" s="256"/>
      <c r="O806" s="256"/>
      <c r="P806" s="256"/>
      <c r="Q806" s="256"/>
      <c r="R806" s="256"/>
      <c r="S806" s="256"/>
      <c r="T806" s="257"/>
      <c r="AT806" s="258" t="s">
        <v>180</v>
      </c>
      <c r="AU806" s="258" t="s">
        <v>187</v>
      </c>
      <c r="AV806" s="12" t="s">
        <v>83</v>
      </c>
      <c r="AW806" s="12" t="s">
        <v>182</v>
      </c>
      <c r="AX806" s="12" t="s">
        <v>75</v>
      </c>
      <c r="AY806" s="258" t="s">
        <v>171</v>
      </c>
    </row>
    <row r="807" s="1" customFormat="1" ht="34.2" customHeight="1">
      <c r="B807" s="46"/>
      <c r="C807" s="235" t="s">
        <v>998</v>
      </c>
      <c r="D807" s="235" t="s">
        <v>173</v>
      </c>
      <c r="E807" s="236" t="s">
        <v>999</v>
      </c>
      <c r="F807" s="237" t="s">
        <v>1000</v>
      </c>
      <c r="G807" s="238" t="s">
        <v>247</v>
      </c>
      <c r="H807" s="239">
        <v>70.719999999999999</v>
      </c>
      <c r="I807" s="240"/>
      <c r="J807" s="241">
        <f>ROUND(I807*H807,2)</f>
        <v>0</v>
      </c>
      <c r="K807" s="237" t="s">
        <v>177</v>
      </c>
      <c r="L807" s="72"/>
      <c r="M807" s="242" t="s">
        <v>22</v>
      </c>
      <c r="N807" s="243" t="s">
        <v>46</v>
      </c>
      <c r="O807" s="47"/>
      <c r="P807" s="244">
        <f>O807*H807</f>
        <v>0</v>
      </c>
      <c r="Q807" s="244">
        <v>0</v>
      </c>
      <c r="R807" s="244">
        <f>Q807*H807</f>
        <v>0</v>
      </c>
      <c r="S807" s="244">
        <v>0.068000000000000005</v>
      </c>
      <c r="T807" s="245">
        <f>S807*H807</f>
        <v>4.8089599999999999</v>
      </c>
      <c r="AR807" s="24" t="s">
        <v>178</v>
      </c>
      <c r="AT807" s="24" t="s">
        <v>173</v>
      </c>
      <c r="AU807" s="24" t="s">
        <v>187</v>
      </c>
      <c r="AY807" s="24" t="s">
        <v>171</v>
      </c>
      <c r="BE807" s="246">
        <f>IF(N807="základní",J807,0)</f>
        <v>0</v>
      </c>
      <c r="BF807" s="246">
        <f>IF(N807="snížená",J807,0)</f>
        <v>0</v>
      </c>
      <c r="BG807" s="246">
        <f>IF(N807="zákl. přenesená",J807,0)</f>
        <v>0</v>
      </c>
      <c r="BH807" s="246">
        <f>IF(N807="sníž. přenesená",J807,0)</f>
        <v>0</v>
      </c>
      <c r="BI807" s="246">
        <f>IF(N807="nulová",J807,0)</f>
        <v>0</v>
      </c>
      <c r="BJ807" s="24" t="s">
        <v>24</v>
      </c>
      <c r="BK807" s="246">
        <f>ROUND(I807*H807,2)</f>
        <v>0</v>
      </c>
      <c r="BL807" s="24" t="s">
        <v>178</v>
      </c>
      <c r="BM807" s="24" t="s">
        <v>1001</v>
      </c>
    </row>
    <row r="808" s="13" customFormat="1">
      <c r="B808" s="261"/>
      <c r="C808" s="262"/>
      <c r="D808" s="249" t="s">
        <v>180</v>
      </c>
      <c r="E808" s="263" t="s">
        <v>22</v>
      </c>
      <c r="F808" s="264" t="s">
        <v>814</v>
      </c>
      <c r="G808" s="262"/>
      <c r="H808" s="263" t="s">
        <v>22</v>
      </c>
      <c r="I808" s="265"/>
      <c r="J808" s="262"/>
      <c r="K808" s="262"/>
      <c r="L808" s="266"/>
      <c r="M808" s="267"/>
      <c r="N808" s="268"/>
      <c r="O808" s="268"/>
      <c r="P808" s="268"/>
      <c r="Q808" s="268"/>
      <c r="R808" s="268"/>
      <c r="S808" s="268"/>
      <c r="T808" s="269"/>
      <c r="AT808" s="270" t="s">
        <v>180</v>
      </c>
      <c r="AU808" s="270" t="s">
        <v>187</v>
      </c>
      <c r="AV808" s="13" t="s">
        <v>24</v>
      </c>
      <c r="AW808" s="13" t="s">
        <v>182</v>
      </c>
      <c r="AX808" s="13" t="s">
        <v>75</v>
      </c>
      <c r="AY808" s="270" t="s">
        <v>171</v>
      </c>
    </row>
    <row r="809" s="12" customFormat="1">
      <c r="B809" s="247"/>
      <c r="C809" s="248"/>
      <c r="D809" s="249" t="s">
        <v>180</v>
      </c>
      <c r="E809" s="250" t="s">
        <v>22</v>
      </c>
      <c r="F809" s="251" t="s">
        <v>1002</v>
      </c>
      <c r="G809" s="248"/>
      <c r="H809" s="252">
        <v>13.359999999999999</v>
      </c>
      <c r="I809" s="253"/>
      <c r="J809" s="248"/>
      <c r="K809" s="248"/>
      <c r="L809" s="254"/>
      <c r="M809" s="255"/>
      <c r="N809" s="256"/>
      <c r="O809" s="256"/>
      <c r="P809" s="256"/>
      <c r="Q809" s="256"/>
      <c r="R809" s="256"/>
      <c r="S809" s="256"/>
      <c r="T809" s="257"/>
      <c r="AT809" s="258" t="s">
        <v>180</v>
      </c>
      <c r="AU809" s="258" t="s">
        <v>187</v>
      </c>
      <c r="AV809" s="12" t="s">
        <v>83</v>
      </c>
      <c r="AW809" s="12" t="s">
        <v>182</v>
      </c>
      <c r="AX809" s="12" t="s">
        <v>75</v>
      </c>
      <c r="AY809" s="258" t="s">
        <v>171</v>
      </c>
    </row>
    <row r="810" s="13" customFormat="1">
      <c r="B810" s="261"/>
      <c r="C810" s="262"/>
      <c r="D810" s="249" t="s">
        <v>180</v>
      </c>
      <c r="E810" s="263" t="s">
        <v>22</v>
      </c>
      <c r="F810" s="264" t="s">
        <v>816</v>
      </c>
      <c r="G810" s="262"/>
      <c r="H810" s="263" t="s">
        <v>22</v>
      </c>
      <c r="I810" s="265"/>
      <c r="J810" s="262"/>
      <c r="K810" s="262"/>
      <c r="L810" s="266"/>
      <c r="M810" s="267"/>
      <c r="N810" s="268"/>
      <c r="O810" s="268"/>
      <c r="P810" s="268"/>
      <c r="Q810" s="268"/>
      <c r="R810" s="268"/>
      <c r="S810" s="268"/>
      <c r="T810" s="269"/>
      <c r="AT810" s="270" t="s">
        <v>180</v>
      </c>
      <c r="AU810" s="270" t="s">
        <v>187</v>
      </c>
      <c r="AV810" s="13" t="s">
        <v>24</v>
      </c>
      <c r="AW810" s="13" t="s">
        <v>182</v>
      </c>
      <c r="AX810" s="13" t="s">
        <v>75</v>
      </c>
      <c r="AY810" s="270" t="s">
        <v>171</v>
      </c>
    </row>
    <row r="811" s="12" customFormat="1">
      <c r="B811" s="247"/>
      <c r="C811" s="248"/>
      <c r="D811" s="249" t="s">
        <v>180</v>
      </c>
      <c r="E811" s="250" t="s">
        <v>22</v>
      </c>
      <c r="F811" s="251" t="s">
        <v>1003</v>
      </c>
      <c r="G811" s="248"/>
      <c r="H811" s="252">
        <v>10.359999999999999</v>
      </c>
      <c r="I811" s="253"/>
      <c r="J811" s="248"/>
      <c r="K811" s="248"/>
      <c r="L811" s="254"/>
      <c r="M811" s="255"/>
      <c r="N811" s="256"/>
      <c r="O811" s="256"/>
      <c r="P811" s="256"/>
      <c r="Q811" s="256"/>
      <c r="R811" s="256"/>
      <c r="S811" s="256"/>
      <c r="T811" s="257"/>
      <c r="AT811" s="258" t="s">
        <v>180</v>
      </c>
      <c r="AU811" s="258" t="s">
        <v>187</v>
      </c>
      <c r="AV811" s="12" t="s">
        <v>83</v>
      </c>
      <c r="AW811" s="12" t="s">
        <v>182</v>
      </c>
      <c r="AX811" s="12" t="s">
        <v>75</v>
      </c>
      <c r="AY811" s="258" t="s">
        <v>171</v>
      </c>
    </row>
    <row r="812" s="12" customFormat="1">
      <c r="B812" s="247"/>
      <c r="C812" s="248"/>
      <c r="D812" s="249" t="s">
        <v>180</v>
      </c>
      <c r="E812" s="250" t="s">
        <v>22</v>
      </c>
      <c r="F812" s="251" t="s">
        <v>1004</v>
      </c>
      <c r="G812" s="248"/>
      <c r="H812" s="252">
        <v>37.600000000000001</v>
      </c>
      <c r="I812" s="253"/>
      <c r="J812" s="248"/>
      <c r="K812" s="248"/>
      <c r="L812" s="254"/>
      <c r="M812" s="255"/>
      <c r="N812" s="256"/>
      <c r="O812" s="256"/>
      <c r="P812" s="256"/>
      <c r="Q812" s="256"/>
      <c r="R812" s="256"/>
      <c r="S812" s="256"/>
      <c r="T812" s="257"/>
      <c r="AT812" s="258" t="s">
        <v>180</v>
      </c>
      <c r="AU812" s="258" t="s">
        <v>187</v>
      </c>
      <c r="AV812" s="12" t="s">
        <v>83</v>
      </c>
      <c r="AW812" s="12" t="s">
        <v>182</v>
      </c>
      <c r="AX812" s="12" t="s">
        <v>75</v>
      </c>
      <c r="AY812" s="258" t="s">
        <v>171</v>
      </c>
    </row>
    <row r="813" s="12" customFormat="1">
      <c r="B813" s="247"/>
      <c r="C813" s="248"/>
      <c r="D813" s="249" t="s">
        <v>180</v>
      </c>
      <c r="E813" s="250" t="s">
        <v>22</v>
      </c>
      <c r="F813" s="251" t="s">
        <v>1005</v>
      </c>
      <c r="G813" s="248"/>
      <c r="H813" s="252">
        <v>9.4000000000000004</v>
      </c>
      <c r="I813" s="253"/>
      <c r="J813" s="248"/>
      <c r="K813" s="248"/>
      <c r="L813" s="254"/>
      <c r="M813" s="255"/>
      <c r="N813" s="256"/>
      <c r="O813" s="256"/>
      <c r="P813" s="256"/>
      <c r="Q813" s="256"/>
      <c r="R813" s="256"/>
      <c r="S813" s="256"/>
      <c r="T813" s="257"/>
      <c r="AT813" s="258" t="s">
        <v>180</v>
      </c>
      <c r="AU813" s="258" t="s">
        <v>187</v>
      </c>
      <c r="AV813" s="12" t="s">
        <v>83</v>
      </c>
      <c r="AW813" s="12" t="s">
        <v>182</v>
      </c>
      <c r="AX813" s="12" t="s">
        <v>75</v>
      </c>
      <c r="AY813" s="258" t="s">
        <v>171</v>
      </c>
    </row>
    <row r="814" s="1" customFormat="1" ht="34.2" customHeight="1">
      <c r="B814" s="46"/>
      <c r="C814" s="235" t="s">
        <v>1006</v>
      </c>
      <c r="D814" s="235" t="s">
        <v>173</v>
      </c>
      <c r="E814" s="236" t="s">
        <v>1007</v>
      </c>
      <c r="F814" s="237" t="s">
        <v>1008</v>
      </c>
      <c r="G814" s="238" t="s">
        <v>247</v>
      </c>
      <c r="H814" s="239">
        <v>103.815</v>
      </c>
      <c r="I814" s="240"/>
      <c r="J814" s="241">
        <f>ROUND(I814*H814,2)</f>
        <v>0</v>
      </c>
      <c r="K814" s="237" t="s">
        <v>177</v>
      </c>
      <c r="L814" s="72"/>
      <c r="M814" s="242" t="s">
        <v>22</v>
      </c>
      <c r="N814" s="243" t="s">
        <v>46</v>
      </c>
      <c r="O814" s="47"/>
      <c r="P814" s="244">
        <f>O814*H814</f>
        <v>0</v>
      </c>
      <c r="Q814" s="244">
        <v>0</v>
      </c>
      <c r="R814" s="244">
        <f>Q814*H814</f>
        <v>0</v>
      </c>
      <c r="S814" s="244">
        <v>0.10199999999999999</v>
      </c>
      <c r="T814" s="245">
        <f>S814*H814</f>
        <v>10.589129999999999</v>
      </c>
      <c r="AR814" s="24" t="s">
        <v>178</v>
      </c>
      <c r="AT814" s="24" t="s">
        <v>173</v>
      </c>
      <c r="AU814" s="24" t="s">
        <v>187</v>
      </c>
      <c r="AY814" s="24" t="s">
        <v>171</v>
      </c>
      <c r="BE814" s="246">
        <f>IF(N814="základní",J814,0)</f>
        <v>0</v>
      </c>
      <c r="BF814" s="246">
        <f>IF(N814="snížená",J814,0)</f>
        <v>0</v>
      </c>
      <c r="BG814" s="246">
        <f>IF(N814="zákl. přenesená",J814,0)</f>
        <v>0</v>
      </c>
      <c r="BH814" s="246">
        <f>IF(N814="sníž. přenesená",J814,0)</f>
        <v>0</v>
      </c>
      <c r="BI814" s="246">
        <f>IF(N814="nulová",J814,0)</f>
        <v>0</v>
      </c>
      <c r="BJ814" s="24" t="s">
        <v>24</v>
      </c>
      <c r="BK814" s="246">
        <f>ROUND(I814*H814,2)</f>
        <v>0</v>
      </c>
      <c r="BL814" s="24" t="s">
        <v>178</v>
      </c>
      <c r="BM814" s="24" t="s">
        <v>1009</v>
      </c>
    </row>
    <row r="815" s="13" customFormat="1">
      <c r="B815" s="261"/>
      <c r="C815" s="262"/>
      <c r="D815" s="249" t="s">
        <v>180</v>
      </c>
      <c r="E815" s="263" t="s">
        <v>22</v>
      </c>
      <c r="F815" s="264" t="s">
        <v>816</v>
      </c>
      <c r="G815" s="262"/>
      <c r="H815" s="263" t="s">
        <v>22</v>
      </c>
      <c r="I815" s="265"/>
      <c r="J815" s="262"/>
      <c r="K815" s="262"/>
      <c r="L815" s="266"/>
      <c r="M815" s="267"/>
      <c r="N815" s="268"/>
      <c r="O815" s="268"/>
      <c r="P815" s="268"/>
      <c r="Q815" s="268"/>
      <c r="R815" s="268"/>
      <c r="S815" s="268"/>
      <c r="T815" s="269"/>
      <c r="AT815" s="270" t="s">
        <v>180</v>
      </c>
      <c r="AU815" s="270" t="s">
        <v>187</v>
      </c>
      <c r="AV815" s="13" t="s">
        <v>24</v>
      </c>
      <c r="AW815" s="13" t="s">
        <v>182</v>
      </c>
      <c r="AX815" s="13" t="s">
        <v>75</v>
      </c>
      <c r="AY815" s="270" t="s">
        <v>171</v>
      </c>
    </row>
    <row r="816" s="12" customFormat="1">
      <c r="B816" s="247"/>
      <c r="C816" s="248"/>
      <c r="D816" s="249" t="s">
        <v>180</v>
      </c>
      <c r="E816" s="250" t="s">
        <v>22</v>
      </c>
      <c r="F816" s="251" t="s">
        <v>539</v>
      </c>
      <c r="G816" s="248"/>
      <c r="H816" s="252">
        <v>103.815</v>
      </c>
      <c r="I816" s="253"/>
      <c r="J816" s="248"/>
      <c r="K816" s="248"/>
      <c r="L816" s="254"/>
      <c r="M816" s="255"/>
      <c r="N816" s="256"/>
      <c r="O816" s="256"/>
      <c r="P816" s="256"/>
      <c r="Q816" s="256"/>
      <c r="R816" s="256"/>
      <c r="S816" s="256"/>
      <c r="T816" s="257"/>
      <c r="AT816" s="258" t="s">
        <v>180</v>
      </c>
      <c r="AU816" s="258" t="s">
        <v>187</v>
      </c>
      <c r="AV816" s="12" t="s">
        <v>83</v>
      </c>
      <c r="AW816" s="12" t="s">
        <v>182</v>
      </c>
      <c r="AX816" s="12" t="s">
        <v>75</v>
      </c>
      <c r="AY816" s="258" t="s">
        <v>171</v>
      </c>
    </row>
    <row r="817" s="11" customFormat="1" ht="29.88" customHeight="1">
      <c r="B817" s="219"/>
      <c r="C817" s="220"/>
      <c r="D817" s="221" t="s">
        <v>74</v>
      </c>
      <c r="E817" s="233" t="s">
        <v>1010</v>
      </c>
      <c r="F817" s="233" t="s">
        <v>1011</v>
      </c>
      <c r="G817" s="220"/>
      <c r="H817" s="220"/>
      <c r="I817" s="223"/>
      <c r="J817" s="234">
        <f>BK817</f>
        <v>0</v>
      </c>
      <c r="K817" s="220"/>
      <c r="L817" s="225"/>
      <c r="M817" s="226"/>
      <c r="N817" s="227"/>
      <c r="O817" s="227"/>
      <c r="P817" s="228">
        <f>SUM(P818:P831)</f>
        <v>0</v>
      </c>
      <c r="Q817" s="227"/>
      <c r="R817" s="228">
        <f>SUM(R818:R831)</f>
        <v>0</v>
      </c>
      <c r="S817" s="227"/>
      <c r="T817" s="229">
        <f>SUM(T818:T831)</f>
        <v>0</v>
      </c>
      <c r="AR817" s="230" t="s">
        <v>24</v>
      </c>
      <c r="AT817" s="231" t="s">
        <v>74</v>
      </c>
      <c r="AU817" s="231" t="s">
        <v>24</v>
      </c>
      <c r="AY817" s="230" t="s">
        <v>171</v>
      </c>
      <c r="BK817" s="232">
        <f>SUM(BK818:BK831)</f>
        <v>0</v>
      </c>
    </row>
    <row r="818" s="1" customFormat="1" ht="34.2" customHeight="1">
      <c r="B818" s="46"/>
      <c r="C818" s="235" t="s">
        <v>1012</v>
      </c>
      <c r="D818" s="235" t="s">
        <v>173</v>
      </c>
      <c r="E818" s="236" t="s">
        <v>1013</v>
      </c>
      <c r="F818" s="237" t="s">
        <v>1014</v>
      </c>
      <c r="G818" s="238" t="s">
        <v>193</v>
      </c>
      <c r="H818" s="239">
        <v>164.571</v>
      </c>
      <c r="I818" s="240"/>
      <c r="J818" s="241">
        <f>ROUND(I818*H818,2)</f>
        <v>0</v>
      </c>
      <c r="K818" s="237" t="s">
        <v>177</v>
      </c>
      <c r="L818" s="72"/>
      <c r="M818" s="242" t="s">
        <v>22</v>
      </c>
      <c r="N818" s="243" t="s">
        <v>46</v>
      </c>
      <c r="O818" s="47"/>
      <c r="P818" s="244">
        <f>O818*H818</f>
        <v>0</v>
      </c>
      <c r="Q818" s="244">
        <v>0</v>
      </c>
      <c r="R818" s="244">
        <f>Q818*H818</f>
        <v>0</v>
      </c>
      <c r="S818" s="244">
        <v>0</v>
      </c>
      <c r="T818" s="245">
        <f>S818*H818</f>
        <v>0</v>
      </c>
      <c r="AR818" s="24" t="s">
        <v>178</v>
      </c>
      <c r="AT818" s="24" t="s">
        <v>173</v>
      </c>
      <c r="AU818" s="24" t="s">
        <v>83</v>
      </c>
      <c r="AY818" s="24" t="s">
        <v>171</v>
      </c>
      <c r="BE818" s="246">
        <f>IF(N818="základní",J818,0)</f>
        <v>0</v>
      </c>
      <c r="BF818" s="246">
        <f>IF(N818="snížená",J818,0)</f>
        <v>0</v>
      </c>
      <c r="BG818" s="246">
        <f>IF(N818="zákl. přenesená",J818,0)</f>
        <v>0</v>
      </c>
      <c r="BH818" s="246">
        <f>IF(N818="sníž. přenesená",J818,0)</f>
        <v>0</v>
      </c>
      <c r="BI818" s="246">
        <f>IF(N818="nulová",J818,0)</f>
        <v>0</v>
      </c>
      <c r="BJ818" s="24" t="s">
        <v>24</v>
      </c>
      <c r="BK818" s="246">
        <f>ROUND(I818*H818,2)</f>
        <v>0</v>
      </c>
      <c r="BL818" s="24" t="s">
        <v>178</v>
      </c>
      <c r="BM818" s="24" t="s">
        <v>1015</v>
      </c>
    </row>
    <row r="819" s="1" customFormat="1">
      <c r="B819" s="46"/>
      <c r="C819" s="74"/>
      <c r="D819" s="249" t="s">
        <v>201</v>
      </c>
      <c r="E819" s="74"/>
      <c r="F819" s="259" t="s">
        <v>1016</v>
      </c>
      <c r="G819" s="74"/>
      <c r="H819" s="74"/>
      <c r="I819" s="203"/>
      <c r="J819" s="74"/>
      <c r="K819" s="74"/>
      <c r="L819" s="72"/>
      <c r="M819" s="260"/>
      <c r="N819" s="47"/>
      <c r="O819" s="47"/>
      <c r="P819" s="47"/>
      <c r="Q819" s="47"/>
      <c r="R819" s="47"/>
      <c r="S819" s="47"/>
      <c r="T819" s="95"/>
      <c r="AT819" s="24" t="s">
        <v>201</v>
      </c>
      <c r="AU819" s="24" t="s">
        <v>83</v>
      </c>
    </row>
    <row r="820" s="1" customFormat="1" ht="22.8" customHeight="1">
      <c r="B820" s="46"/>
      <c r="C820" s="235" t="s">
        <v>1017</v>
      </c>
      <c r="D820" s="235" t="s">
        <v>173</v>
      </c>
      <c r="E820" s="236" t="s">
        <v>1018</v>
      </c>
      <c r="F820" s="237" t="s">
        <v>1019</v>
      </c>
      <c r="G820" s="238" t="s">
        <v>193</v>
      </c>
      <c r="H820" s="239">
        <v>164.571</v>
      </c>
      <c r="I820" s="240"/>
      <c r="J820" s="241">
        <f>ROUND(I820*H820,2)</f>
        <v>0</v>
      </c>
      <c r="K820" s="237" t="s">
        <v>177</v>
      </c>
      <c r="L820" s="72"/>
      <c r="M820" s="242" t="s">
        <v>22</v>
      </c>
      <c r="N820" s="243" t="s">
        <v>46</v>
      </c>
      <c r="O820" s="47"/>
      <c r="P820" s="244">
        <f>O820*H820</f>
        <v>0</v>
      </c>
      <c r="Q820" s="244">
        <v>0</v>
      </c>
      <c r="R820" s="244">
        <f>Q820*H820</f>
        <v>0</v>
      </c>
      <c r="S820" s="244">
        <v>0</v>
      </c>
      <c r="T820" s="245">
        <f>S820*H820</f>
        <v>0</v>
      </c>
      <c r="AR820" s="24" t="s">
        <v>178</v>
      </c>
      <c r="AT820" s="24" t="s">
        <v>173</v>
      </c>
      <c r="AU820" s="24" t="s">
        <v>83</v>
      </c>
      <c r="AY820" s="24" t="s">
        <v>171</v>
      </c>
      <c r="BE820" s="246">
        <f>IF(N820="základní",J820,0)</f>
        <v>0</v>
      </c>
      <c r="BF820" s="246">
        <f>IF(N820="snížená",J820,0)</f>
        <v>0</v>
      </c>
      <c r="BG820" s="246">
        <f>IF(N820="zákl. přenesená",J820,0)</f>
        <v>0</v>
      </c>
      <c r="BH820" s="246">
        <f>IF(N820="sníž. přenesená",J820,0)</f>
        <v>0</v>
      </c>
      <c r="BI820" s="246">
        <f>IF(N820="nulová",J820,0)</f>
        <v>0</v>
      </c>
      <c r="BJ820" s="24" t="s">
        <v>24</v>
      </c>
      <c r="BK820" s="246">
        <f>ROUND(I820*H820,2)</f>
        <v>0</v>
      </c>
      <c r="BL820" s="24" t="s">
        <v>178</v>
      </c>
      <c r="BM820" s="24" t="s">
        <v>1020</v>
      </c>
    </row>
    <row r="821" s="1" customFormat="1">
      <c r="B821" s="46"/>
      <c r="C821" s="74"/>
      <c r="D821" s="249" t="s">
        <v>201</v>
      </c>
      <c r="E821" s="74"/>
      <c r="F821" s="259" t="s">
        <v>1021</v>
      </c>
      <c r="G821" s="74"/>
      <c r="H821" s="74"/>
      <c r="I821" s="203"/>
      <c r="J821" s="74"/>
      <c r="K821" s="74"/>
      <c r="L821" s="72"/>
      <c r="M821" s="260"/>
      <c r="N821" s="47"/>
      <c r="O821" s="47"/>
      <c r="P821" s="47"/>
      <c r="Q821" s="47"/>
      <c r="R821" s="47"/>
      <c r="S821" s="47"/>
      <c r="T821" s="95"/>
      <c r="AT821" s="24" t="s">
        <v>201</v>
      </c>
      <c r="AU821" s="24" t="s">
        <v>83</v>
      </c>
    </row>
    <row r="822" s="1" customFormat="1" ht="34.2" customHeight="1">
      <c r="B822" s="46"/>
      <c r="C822" s="235" t="s">
        <v>1022</v>
      </c>
      <c r="D822" s="235" t="s">
        <v>173</v>
      </c>
      <c r="E822" s="236" t="s">
        <v>1023</v>
      </c>
      <c r="F822" s="237" t="s">
        <v>1024</v>
      </c>
      <c r="G822" s="238" t="s">
        <v>193</v>
      </c>
      <c r="H822" s="239">
        <v>3949.7040000000002</v>
      </c>
      <c r="I822" s="240"/>
      <c r="J822" s="241">
        <f>ROUND(I822*H822,2)</f>
        <v>0</v>
      </c>
      <c r="K822" s="237" t="s">
        <v>177</v>
      </c>
      <c r="L822" s="72"/>
      <c r="M822" s="242" t="s">
        <v>22</v>
      </c>
      <c r="N822" s="243" t="s">
        <v>46</v>
      </c>
      <c r="O822" s="47"/>
      <c r="P822" s="244">
        <f>O822*H822</f>
        <v>0</v>
      </c>
      <c r="Q822" s="244">
        <v>0</v>
      </c>
      <c r="R822" s="244">
        <f>Q822*H822</f>
        <v>0</v>
      </c>
      <c r="S822" s="244">
        <v>0</v>
      </c>
      <c r="T822" s="245">
        <f>S822*H822</f>
        <v>0</v>
      </c>
      <c r="AR822" s="24" t="s">
        <v>178</v>
      </c>
      <c r="AT822" s="24" t="s">
        <v>173</v>
      </c>
      <c r="AU822" s="24" t="s">
        <v>83</v>
      </c>
      <c r="AY822" s="24" t="s">
        <v>171</v>
      </c>
      <c r="BE822" s="246">
        <f>IF(N822="základní",J822,0)</f>
        <v>0</v>
      </c>
      <c r="BF822" s="246">
        <f>IF(N822="snížená",J822,0)</f>
        <v>0</v>
      </c>
      <c r="BG822" s="246">
        <f>IF(N822="zákl. přenesená",J822,0)</f>
        <v>0</v>
      </c>
      <c r="BH822" s="246">
        <f>IF(N822="sníž. přenesená",J822,0)</f>
        <v>0</v>
      </c>
      <c r="BI822" s="246">
        <f>IF(N822="nulová",J822,0)</f>
        <v>0</v>
      </c>
      <c r="BJ822" s="24" t="s">
        <v>24</v>
      </c>
      <c r="BK822" s="246">
        <f>ROUND(I822*H822,2)</f>
        <v>0</v>
      </c>
      <c r="BL822" s="24" t="s">
        <v>178</v>
      </c>
      <c r="BM822" s="24" t="s">
        <v>1025</v>
      </c>
    </row>
    <row r="823" s="1" customFormat="1">
      <c r="B823" s="46"/>
      <c r="C823" s="74"/>
      <c r="D823" s="249" t="s">
        <v>201</v>
      </c>
      <c r="E823" s="74"/>
      <c r="F823" s="259" t="s">
        <v>1021</v>
      </c>
      <c r="G823" s="74"/>
      <c r="H823" s="74"/>
      <c r="I823" s="203"/>
      <c r="J823" s="74"/>
      <c r="K823" s="74"/>
      <c r="L823" s="72"/>
      <c r="M823" s="260"/>
      <c r="N823" s="47"/>
      <c r="O823" s="47"/>
      <c r="P823" s="47"/>
      <c r="Q823" s="47"/>
      <c r="R823" s="47"/>
      <c r="S823" s="47"/>
      <c r="T823" s="95"/>
      <c r="AT823" s="24" t="s">
        <v>201</v>
      </c>
      <c r="AU823" s="24" t="s">
        <v>83</v>
      </c>
    </row>
    <row r="824" s="1" customFormat="1">
      <c r="B824" s="46"/>
      <c r="C824" s="74"/>
      <c r="D824" s="249" t="s">
        <v>739</v>
      </c>
      <c r="E824" s="74"/>
      <c r="F824" s="259" t="s">
        <v>1026</v>
      </c>
      <c r="G824" s="74"/>
      <c r="H824" s="74"/>
      <c r="I824" s="203"/>
      <c r="J824" s="74"/>
      <c r="K824" s="74"/>
      <c r="L824" s="72"/>
      <c r="M824" s="260"/>
      <c r="N824" s="47"/>
      <c r="O824" s="47"/>
      <c r="P824" s="47"/>
      <c r="Q824" s="47"/>
      <c r="R824" s="47"/>
      <c r="S824" s="47"/>
      <c r="T824" s="95"/>
      <c r="AT824" s="24" t="s">
        <v>739</v>
      </c>
      <c r="AU824" s="24" t="s">
        <v>83</v>
      </c>
    </row>
    <row r="825" s="12" customFormat="1">
      <c r="B825" s="247"/>
      <c r="C825" s="248"/>
      <c r="D825" s="249" t="s">
        <v>180</v>
      </c>
      <c r="E825" s="248"/>
      <c r="F825" s="251" t="s">
        <v>1027</v>
      </c>
      <c r="G825" s="248"/>
      <c r="H825" s="252">
        <v>3949.7040000000002</v>
      </c>
      <c r="I825" s="253"/>
      <c r="J825" s="248"/>
      <c r="K825" s="248"/>
      <c r="L825" s="254"/>
      <c r="M825" s="255"/>
      <c r="N825" s="256"/>
      <c r="O825" s="256"/>
      <c r="P825" s="256"/>
      <c r="Q825" s="256"/>
      <c r="R825" s="256"/>
      <c r="S825" s="256"/>
      <c r="T825" s="257"/>
      <c r="AT825" s="258" t="s">
        <v>180</v>
      </c>
      <c r="AU825" s="258" t="s">
        <v>83</v>
      </c>
      <c r="AV825" s="12" t="s">
        <v>83</v>
      </c>
      <c r="AW825" s="12" t="s">
        <v>6</v>
      </c>
      <c r="AX825" s="12" t="s">
        <v>24</v>
      </c>
      <c r="AY825" s="258" t="s">
        <v>171</v>
      </c>
    </row>
    <row r="826" s="1" customFormat="1" ht="34.2" customHeight="1">
      <c r="B826" s="46"/>
      <c r="C826" s="235" t="s">
        <v>1028</v>
      </c>
      <c r="D826" s="235" t="s">
        <v>173</v>
      </c>
      <c r="E826" s="236" t="s">
        <v>1029</v>
      </c>
      <c r="F826" s="237" t="s">
        <v>1030</v>
      </c>
      <c r="G826" s="238" t="s">
        <v>193</v>
      </c>
      <c r="H826" s="239">
        <v>152.203</v>
      </c>
      <c r="I826" s="240"/>
      <c r="J826" s="241">
        <f>ROUND(I826*H826,2)</f>
        <v>0</v>
      </c>
      <c r="K826" s="237" t="s">
        <v>177</v>
      </c>
      <c r="L826" s="72"/>
      <c r="M826" s="242" t="s">
        <v>22</v>
      </c>
      <c r="N826" s="243" t="s">
        <v>46</v>
      </c>
      <c r="O826" s="47"/>
      <c r="P826" s="244">
        <f>O826*H826</f>
        <v>0</v>
      </c>
      <c r="Q826" s="244">
        <v>0</v>
      </c>
      <c r="R826" s="244">
        <f>Q826*H826</f>
        <v>0</v>
      </c>
      <c r="S826" s="244">
        <v>0</v>
      </c>
      <c r="T826" s="245">
        <f>S826*H826</f>
        <v>0</v>
      </c>
      <c r="AR826" s="24" t="s">
        <v>178</v>
      </c>
      <c r="AT826" s="24" t="s">
        <v>173</v>
      </c>
      <c r="AU826" s="24" t="s">
        <v>83</v>
      </c>
      <c r="AY826" s="24" t="s">
        <v>171</v>
      </c>
      <c r="BE826" s="246">
        <f>IF(N826="základní",J826,0)</f>
        <v>0</v>
      </c>
      <c r="BF826" s="246">
        <f>IF(N826="snížená",J826,0)</f>
        <v>0</v>
      </c>
      <c r="BG826" s="246">
        <f>IF(N826="zákl. přenesená",J826,0)</f>
        <v>0</v>
      </c>
      <c r="BH826" s="246">
        <f>IF(N826="sníž. přenesená",J826,0)</f>
        <v>0</v>
      </c>
      <c r="BI826" s="246">
        <f>IF(N826="nulová",J826,0)</f>
        <v>0</v>
      </c>
      <c r="BJ826" s="24" t="s">
        <v>24</v>
      </c>
      <c r="BK826" s="246">
        <f>ROUND(I826*H826,2)</f>
        <v>0</v>
      </c>
      <c r="BL826" s="24" t="s">
        <v>178</v>
      </c>
      <c r="BM826" s="24" t="s">
        <v>1031</v>
      </c>
    </row>
    <row r="827" s="1" customFormat="1">
      <c r="B827" s="46"/>
      <c r="C827" s="74"/>
      <c r="D827" s="249" t="s">
        <v>201</v>
      </c>
      <c r="E827" s="74"/>
      <c r="F827" s="259" t="s">
        <v>1032</v>
      </c>
      <c r="G827" s="74"/>
      <c r="H827" s="74"/>
      <c r="I827" s="203"/>
      <c r="J827" s="74"/>
      <c r="K827" s="74"/>
      <c r="L827" s="72"/>
      <c r="M827" s="260"/>
      <c r="N827" s="47"/>
      <c r="O827" s="47"/>
      <c r="P827" s="47"/>
      <c r="Q827" s="47"/>
      <c r="R827" s="47"/>
      <c r="S827" s="47"/>
      <c r="T827" s="95"/>
      <c r="AT827" s="24" t="s">
        <v>201</v>
      </c>
      <c r="AU827" s="24" t="s">
        <v>83</v>
      </c>
    </row>
    <row r="828" s="12" customFormat="1">
      <c r="B828" s="247"/>
      <c r="C828" s="248"/>
      <c r="D828" s="249" t="s">
        <v>180</v>
      </c>
      <c r="E828" s="250" t="s">
        <v>22</v>
      </c>
      <c r="F828" s="251" t="s">
        <v>1033</v>
      </c>
      <c r="G828" s="248"/>
      <c r="H828" s="252">
        <v>152.203</v>
      </c>
      <c r="I828" s="253"/>
      <c r="J828" s="248"/>
      <c r="K828" s="248"/>
      <c r="L828" s="254"/>
      <c r="M828" s="255"/>
      <c r="N828" s="256"/>
      <c r="O828" s="256"/>
      <c r="P828" s="256"/>
      <c r="Q828" s="256"/>
      <c r="R828" s="256"/>
      <c r="S828" s="256"/>
      <c r="T828" s="257"/>
      <c r="AT828" s="258" t="s">
        <v>180</v>
      </c>
      <c r="AU828" s="258" t="s">
        <v>83</v>
      </c>
      <c r="AV828" s="12" t="s">
        <v>83</v>
      </c>
      <c r="AW828" s="12" t="s">
        <v>182</v>
      </c>
      <c r="AX828" s="12" t="s">
        <v>75</v>
      </c>
      <c r="AY828" s="258" t="s">
        <v>171</v>
      </c>
    </row>
    <row r="829" s="1" customFormat="1" ht="34.2" customHeight="1">
      <c r="B829" s="46"/>
      <c r="C829" s="235" t="s">
        <v>1034</v>
      </c>
      <c r="D829" s="235" t="s">
        <v>173</v>
      </c>
      <c r="E829" s="236" t="s">
        <v>1035</v>
      </c>
      <c r="F829" s="237" t="s">
        <v>1036</v>
      </c>
      <c r="G829" s="238" t="s">
        <v>193</v>
      </c>
      <c r="H829" s="239">
        <v>11.470000000000001</v>
      </c>
      <c r="I829" s="240"/>
      <c r="J829" s="241">
        <f>ROUND(I829*H829,2)</f>
        <v>0</v>
      </c>
      <c r="K829" s="237" t="s">
        <v>177</v>
      </c>
      <c r="L829" s="72"/>
      <c r="M829" s="242" t="s">
        <v>22</v>
      </c>
      <c r="N829" s="243" t="s">
        <v>46</v>
      </c>
      <c r="O829" s="47"/>
      <c r="P829" s="244">
        <f>O829*H829</f>
        <v>0</v>
      </c>
      <c r="Q829" s="244">
        <v>0</v>
      </c>
      <c r="R829" s="244">
        <f>Q829*H829</f>
        <v>0</v>
      </c>
      <c r="S829" s="244">
        <v>0</v>
      </c>
      <c r="T829" s="245">
        <f>S829*H829</f>
        <v>0</v>
      </c>
      <c r="AR829" s="24" t="s">
        <v>178</v>
      </c>
      <c r="AT829" s="24" t="s">
        <v>173</v>
      </c>
      <c r="AU829" s="24" t="s">
        <v>83</v>
      </c>
      <c r="AY829" s="24" t="s">
        <v>171</v>
      </c>
      <c r="BE829" s="246">
        <f>IF(N829="základní",J829,0)</f>
        <v>0</v>
      </c>
      <c r="BF829" s="246">
        <f>IF(N829="snížená",J829,0)</f>
        <v>0</v>
      </c>
      <c r="BG829" s="246">
        <f>IF(N829="zákl. přenesená",J829,0)</f>
        <v>0</v>
      </c>
      <c r="BH829" s="246">
        <f>IF(N829="sníž. přenesená",J829,0)</f>
        <v>0</v>
      </c>
      <c r="BI829" s="246">
        <f>IF(N829="nulová",J829,0)</f>
        <v>0</v>
      </c>
      <c r="BJ829" s="24" t="s">
        <v>24</v>
      </c>
      <c r="BK829" s="246">
        <f>ROUND(I829*H829,2)</f>
        <v>0</v>
      </c>
      <c r="BL829" s="24" t="s">
        <v>178</v>
      </c>
      <c r="BM829" s="24" t="s">
        <v>1037</v>
      </c>
    </row>
    <row r="830" s="1" customFormat="1">
      <c r="B830" s="46"/>
      <c r="C830" s="74"/>
      <c r="D830" s="249" t="s">
        <v>201</v>
      </c>
      <c r="E830" s="74"/>
      <c r="F830" s="259" t="s">
        <v>1032</v>
      </c>
      <c r="G830" s="74"/>
      <c r="H830" s="74"/>
      <c r="I830" s="203"/>
      <c r="J830" s="74"/>
      <c r="K830" s="74"/>
      <c r="L830" s="72"/>
      <c r="M830" s="260"/>
      <c r="N830" s="47"/>
      <c r="O830" s="47"/>
      <c r="P830" s="47"/>
      <c r="Q830" s="47"/>
      <c r="R830" s="47"/>
      <c r="S830" s="47"/>
      <c r="T830" s="95"/>
      <c r="AT830" s="24" t="s">
        <v>201</v>
      </c>
      <c r="AU830" s="24" t="s">
        <v>83</v>
      </c>
    </row>
    <row r="831" s="12" customFormat="1">
      <c r="B831" s="247"/>
      <c r="C831" s="248"/>
      <c r="D831" s="249" t="s">
        <v>180</v>
      </c>
      <c r="E831" s="250" t="s">
        <v>22</v>
      </c>
      <c r="F831" s="251" t="s">
        <v>1038</v>
      </c>
      <c r="G831" s="248"/>
      <c r="H831" s="252">
        <v>11.470000000000001</v>
      </c>
      <c r="I831" s="253"/>
      <c r="J831" s="248"/>
      <c r="K831" s="248"/>
      <c r="L831" s="254"/>
      <c r="M831" s="255"/>
      <c r="N831" s="256"/>
      <c r="O831" s="256"/>
      <c r="P831" s="256"/>
      <c r="Q831" s="256"/>
      <c r="R831" s="256"/>
      <c r="S831" s="256"/>
      <c r="T831" s="257"/>
      <c r="AT831" s="258" t="s">
        <v>180</v>
      </c>
      <c r="AU831" s="258" t="s">
        <v>83</v>
      </c>
      <c r="AV831" s="12" t="s">
        <v>83</v>
      </c>
      <c r="AW831" s="12" t="s">
        <v>182</v>
      </c>
      <c r="AX831" s="12" t="s">
        <v>75</v>
      </c>
      <c r="AY831" s="258" t="s">
        <v>171</v>
      </c>
    </row>
    <row r="832" s="11" customFormat="1" ht="29.88" customHeight="1">
      <c r="B832" s="219"/>
      <c r="C832" s="220"/>
      <c r="D832" s="221" t="s">
        <v>74</v>
      </c>
      <c r="E832" s="233" t="s">
        <v>1039</v>
      </c>
      <c r="F832" s="233" t="s">
        <v>1040</v>
      </c>
      <c r="G832" s="220"/>
      <c r="H832" s="220"/>
      <c r="I832" s="223"/>
      <c r="J832" s="234">
        <f>BK832</f>
        <v>0</v>
      </c>
      <c r="K832" s="220"/>
      <c r="L832" s="225"/>
      <c r="M832" s="226"/>
      <c r="N832" s="227"/>
      <c r="O832" s="227"/>
      <c r="P832" s="228">
        <f>SUM(P833:P834)</f>
        <v>0</v>
      </c>
      <c r="Q832" s="227"/>
      <c r="R832" s="228">
        <f>SUM(R833:R834)</f>
        <v>0</v>
      </c>
      <c r="S832" s="227"/>
      <c r="T832" s="229">
        <f>SUM(T833:T834)</f>
        <v>0</v>
      </c>
      <c r="AR832" s="230" t="s">
        <v>24</v>
      </c>
      <c r="AT832" s="231" t="s">
        <v>74</v>
      </c>
      <c r="AU832" s="231" t="s">
        <v>24</v>
      </c>
      <c r="AY832" s="230" t="s">
        <v>171</v>
      </c>
      <c r="BK832" s="232">
        <f>SUM(BK833:BK834)</f>
        <v>0</v>
      </c>
    </row>
    <row r="833" s="1" customFormat="1" ht="45.6" customHeight="1">
      <c r="B833" s="46"/>
      <c r="C833" s="235" t="s">
        <v>1041</v>
      </c>
      <c r="D833" s="235" t="s">
        <v>173</v>
      </c>
      <c r="E833" s="236" t="s">
        <v>1042</v>
      </c>
      <c r="F833" s="237" t="s">
        <v>1043</v>
      </c>
      <c r="G833" s="238" t="s">
        <v>193</v>
      </c>
      <c r="H833" s="239">
        <v>105.411</v>
      </c>
      <c r="I833" s="240"/>
      <c r="J833" s="241">
        <f>ROUND(I833*H833,2)</f>
        <v>0</v>
      </c>
      <c r="K833" s="237" t="s">
        <v>177</v>
      </c>
      <c r="L833" s="72"/>
      <c r="M833" s="242" t="s">
        <v>22</v>
      </c>
      <c r="N833" s="243" t="s">
        <v>46</v>
      </c>
      <c r="O833" s="47"/>
      <c r="P833" s="244">
        <f>O833*H833</f>
        <v>0</v>
      </c>
      <c r="Q833" s="244">
        <v>0</v>
      </c>
      <c r="R833" s="244">
        <f>Q833*H833</f>
        <v>0</v>
      </c>
      <c r="S833" s="244">
        <v>0</v>
      </c>
      <c r="T833" s="245">
        <f>S833*H833</f>
        <v>0</v>
      </c>
      <c r="AR833" s="24" t="s">
        <v>178</v>
      </c>
      <c r="AT833" s="24" t="s">
        <v>173</v>
      </c>
      <c r="AU833" s="24" t="s">
        <v>83</v>
      </c>
      <c r="AY833" s="24" t="s">
        <v>171</v>
      </c>
      <c r="BE833" s="246">
        <f>IF(N833="základní",J833,0)</f>
        <v>0</v>
      </c>
      <c r="BF833" s="246">
        <f>IF(N833="snížená",J833,0)</f>
        <v>0</v>
      </c>
      <c r="BG833" s="246">
        <f>IF(N833="zákl. přenesená",J833,0)</f>
        <v>0</v>
      </c>
      <c r="BH833" s="246">
        <f>IF(N833="sníž. přenesená",J833,0)</f>
        <v>0</v>
      </c>
      <c r="BI833" s="246">
        <f>IF(N833="nulová",J833,0)</f>
        <v>0</v>
      </c>
      <c r="BJ833" s="24" t="s">
        <v>24</v>
      </c>
      <c r="BK833" s="246">
        <f>ROUND(I833*H833,2)</f>
        <v>0</v>
      </c>
      <c r="BL833" s="24" t="s">
        <v>178</v>
      </c>
      <c r="BM833" s="24" t="s">
        <v>1044</v>
      </c>
    </row>
    <row r="834" s="1" customFormat="1">
      <c r="B834" s="46"/>
      <c r="C834" s="74"/>
      <c r="D834" s="249" t="s">
        <v>201</v>
      </c>
      <c r="E834" s="74"/>
      <c r="F834" s="259" t="s">
        <v>1045</v>
      </c>
      <c r="G834" s="74"/>
      <c r="H834" s="74"/>
      <c r="I834" s="203"/>
      <c r="J834" s="74"/>
      <c r="K834" s="74"/>
      <c r="L834" s="72"/>
      <c r="M834" s="260"/>
      <c r="N834" s="47"/>
      <c r="O834" s="47"/>
      <c r="P834" s="47"/>
      <c r="Q834" s="47"/>
      <c r="R834" s="47"/>
      <c r="S834" s="47"/>
      <c r="T834" s="95"/>
      <c r="AT834" s="24" t="s">
        <v>201</v>
      </c>
      <c r="AU834" s="24" t="s">
        <v>83</v>
      </c>
    </row>
    <row r="835" s="11" customFormat="1" ht="37.44" customHeight="1">
      <c r="B835" s="219"/>
      <c r="C835" s="220"/>
      <c r="D835" s="221" t="s">
        <v>74</v>
      </c>
      <c r="E835" s="222" t="s">
        <v>1046</v>
      </c>
      <c r="F835" s="222" t="s">
        <v>1047</v>
      </c>
      <c r="G835" s="220"/>
      <c r="H835" s="220"/>
      <c r="I835" s="223"/>
      <c r="J835" s="224">
        <f>BK835</f>
        <v>0</v>
      </c>
      <c r="K835" s="220"/>
      <c r="L835" s="225"/>
      <c r="M835" s="226"/>
      <c r="N835" s="227"/>
      <c r="O835" s="227"/>
      <c r="P835" s="228">
        <f>P836+P869+P880+P883+P889+P904+P940+P1037+P1089+P1162+P1179+P1257+P1333</f>
        <v>0</v>
      </c>
      <c r="Q835" s="227"/>
      <c r="R835" s="228">
        <f>R836+R869+R880+R883+R889+R904+R940+R1037+R1089+R1162+R1179+R1257+R1333</f>
        <v>35.41150674</v>
      </c>
      <c r="S835" s="227"/>
      <c r="T835" s="229">
        <f>T836+T869+T880+T883+T889+T904+T940+T1037+T1089+T1162+T1179+T1257+T1333</f>
        <v>7.7856240199999984</v>
      </c>
      <c r="AR835" s="230" t="s">
        <v>83</v>
      </c>
      <c r="AT835" s="231" t="s">
        <v>74</v>
      </c>
      <c r="AU835" s="231" t="s">
        <v>75</v>
      </c>
      <c r="AY835" s="230" t="s">
        <v>171</v>
      </c>
      <c r="BK835" s="232">
        <f>BK836+BK869+BK880+BK883+BK889+BK904+BK940+BK1037+BK1089+BK1162+BK1179+BK1257+BK1333</f>
        <v>0</v>
      </c>
    </row>
    <row r="836" s="11" customFormat="1" ht="19.92" customHeight="1">
      <c r="B836" s="219"/>
      <c r="C836" s="220"/>
      <c r="D836" s="221" t="s">
        <v>74</v>
      </c>
      <c r="E836" s="233" t="s">
        <v>1048</v>
      </c>
      <c r="F836" s="233" t="s">
        <v>1049</v>
      </c>
      <c r="G836" s="220"/>
      <c r="H836" s="220"/>
      <c r="I836" s="223"/>
      <c r="J836" s="234">
        <f>BK836</f>
        <v>0</v>
      </c>
      <c r="K836" s="220"/>
      <c r="L836" s="225"/>
      <c r="M836" s="226"/>
      <c r="N836" s="227"/>
      <c r="O836" s="227"/>
      <c r="P836" s="228">
        <f>SUM(P837:P868)</f>
        <v>0</v>
      </c>
      <c r="Q836" s="227"/>
      <c r="R836" s="228">
        <f>SUM(R837:R868)</f>
        <v>1.1866459999999999</v>
      </c>
      <c r="S836" s="227"/>
      <c r="T836" s="229">
        <f>SUM(T837:T868)</f>
        <v>0</v>
      </c>
      <c r="AR836" s="230" t="s">
        <v>83</v>
      </c>
      <c r="AT836" s="231" t="s">
        <v>74</v>
      </c>
      <c r="AU836" s="231" t="s">
        <v>24</v>
      </c>
      <c r="AY836" s="230" t="s">
        <v>171</v>
      </c>
      <c r="BK836" s="232">
        <f>SUM(BK837:BK868)</f>
        <v>0</v>
      </c>
    </row>
    <row r="837" s="1" customFormat="1" ht="22.8" customHeight="1">
      <c r="B837" s="46"/>
      <c r="C837" s="235" t="s">
        <v>1050</v>
      </c>
      <c r="D837" s="235" t="s">
        <v>173</v>
      </c>
      <c r="E837" s="236" t="s">
        <v>1051</v>
      </c>
      <c r="F837" s="237" t="s">
        <v>1052</v>
      </c>
      <c r="G837" s="238" t="s">
        <v>247</v>
      </c>
      <c r="H837" s="239">
        <v>140</v>
      </c>
      <c r="I837" s="240"/>
      <c r="J837" s="241">
        <f>ROUND(I837*H837,2)</f>
        <v>0</v>
      </c>
      <c r="K837" s="237" t="s">
        <v>177</v>
      </c>
      <c r="L837" s="72"/>
      <c r="M837" s="242" t="s">
        <v>22</v>
      </c>
      <c r="N837" s="243" t="s">
        <v>46</v>
      </c>
      <c r="O837" s="47"/>
      <c r="P837" s="244">
        <f>O837*H837</f>
        <v>0</v>
      </c>
      <c r="Q837" s="244">
        <v>0</v>
      </c>
      <c r="R837" s="244">
        <f>Q837*H837</f>
        <v>0</v>
      </c>
      <c r="S837" s="244">
        <v>0</v>
      </c>
      <c r="T837" s="245">
        <f>S837*H837</f>
        <v>0</v>
      </c>
      <c r="AR837" s="24" t="s">
        <v>273</v>
      </c>
      <c r="AT837" s="24" t="s">
        <v>173</v>
      </c>
      <c r="AU837" s="24" t="s">
        <v>83</v>
      </c>
      <c r="AY837" s="24" t="s">
        <v>171</v>
      </c>
      <c r="BE837" s="246">
        <f>IF(N837="základní",J837,0)</f>
        <v>0</v>
      </c>
      <c r="BF837" s="246">
        <f>IF(N837="snížená",J837,0)</f>
        <v>0</v>
      </c>
      <c r="BG837" s="246">
        <f>IF(N837="zákl. přenesená",J837,0)</f>
        <v>0</v>
      </c>
      <c r="BH837" s="246">
        <f>IF(N837="sníž. přenesená",J837,0)</f>
        <v>0</v>
      </c>
      <c r="BI837" s="246">
        <f>IF(N837="nulová",J837,0)</f>
        <v>0</v>
      </c>
      <c r="BJ837" s="24" t="s">
        <v>24</v>
      </c>
      <c r="BK837" s="246">
        <f>ROUND(I837*H837,2)</f>
        <v>0</v>
      </c>
      <c r="BL837" s="24" t="s">
        <v>273</v>
      </c>
      <c r="BM837" s="24" t="s">
        <v>1053</v>
      </c>
    </row>
    <row r="838" s="13" customFormat="1">
      <c r="B838" s="261"/>
      <c r="C838" s="262"/>
      <c r="D838" s="249" t="s">
        <v>180</v>
      </c>
      <c r="E838" s="263" t="s">
        <v>22</v>
      </c>
      <c r="F838" s="264" t="s">
        <v>646</v>
      </c>
      <c r="G838" s="262"/>
      <c r="H838" s="263" t="s">
        <v>22</v>
      </c>
      <c r="I838" s="265"/>
      <c r="J838" s="262"/>
      <c r="K838" s="262"/>
      <c r="L838" s="266"/>
      <c r="M838" s="267"/>
      <c r="N838" s="268"/>
      <c r="O838" s="268"/>
      <c r="P838" s="268"/>
      <c r="Q838" s="268"/>
      <c r="R838" s="268"/>
      <c r="S838" s="268"/>
      <c r="T838" s="269"/>
      <c r="AT838" s="270" t="s">
        <v>180</v>
      </c>
      <c r="AU838" s="270" t="s">
        <v>83</v>
      </c>
      <c r="AV838" s="13" t="s">
        <v>24</v>
      </c>
      <c r="AW838" s="13" t="s">
        <v>182</v>
      </c>
      <c r="AX838" s="13" t="s">
        <v>75</v>
      </c>
      <c r="AY838" s="270" t="s">
        <v>171</v>
      </c>
    </row>
    <row r="839" s="12" customFormat="1">
      <c r="B839" s="247"/>
      <c r="C839" s="248"/>
      <c r="D839" s="249" t="s">
        <v>180</v>
      </c>
      <c r="E839" s="250" t="s">
        <v>22</v>
      </c>
      <c r="F839" s="251" t="s">
        <v>605</v>
      </c>
      <c r="G839" s="248"/>
      <c r="H839" s="252">
        <v>140</v>
      </c>
      <c r="I839" s="253"/>
      <c r="J839" s="248"/>
      <c r="K839" s="248"/>
      <c r="L839" s="254"/>
      <c r="M839" s="255"/>
      <c r="N839" s="256"/>
      <c r="O839" s="256"/>
      <c r="P839" s="256"/>
      <c r="Q839" s="256"/>
      <c r="R839" s="256"/>
      <c r="S839" s="256"/>
      <c r="T839" s="257"/>
      <c r="AT839" s="258" t="s">
        <v>180</v>
      </c>
      <c r="AU839" s="258" t="s">
        <v>83</v>
      </c>
      <c r="AV839" s="12" t="s">
        <v>83</v>
      </c>
      <c r="AW839" s="12" t="s">
        <v>182</v>
      </c>
      <c r="AX839" s="12" t="s">
        <v>75</v>
      </c>
      <c r="AY839" s="258" t="s">
        <v>171</v>
      </c>
    </row>
    <row r="840" s="1" customFormat="1" ht="14.4" customHeight="1">
      <c r="B840" s="46"/>
      <c r="C840" s="271" t="s">
        <v>1054</v>
      </c>
      <c r="D840" s="271" t="s">
        <v>422</v>
      </c>
      <c r="E840" s="272" t="s">
        <v>1055</v>
      </c>
      <c r="F840" s="273" t="s">
        <v>1056</v>
      </c>
      <c r="G840" s="274" t="s">
        <v>193</v>
      </c>
      <c r="H840" s="275">
        <v>0.042000000000000003</v>
      </c>
      <c r="I840" s="276"/>
      <c r="J840" s="277">
        <f>ROUND(I840*H840,2)</f>
        <v>0</v>
      </c>
      <c r="K840" s="273" t="s">
        <v>177</v>
      </c>
      <c r="L840" s="278"/>
      <c r="M840" s="279" t="s">
        <v>22</v>
      </c>
      <c r="N840" s="280" t="s">
        <v>46</v>
      </c>
      <c r="O840" s="47"/>
      <c r="P840" s="244">
        <f>O840*H840</f>
        <v>0</v>
      </c>
      <c r="Q840" s="244">
        <v>1</v>
      </c>
      <c r="R840" s="244">
        <f>Q840*H840</f>
        <v>0.042000000000000003</v>
      </c>
      <c r="S840" s="244">
        <v>0</v>
      </c>
      <c r="T840" s="245">
        <f>S840*H840</f>
        <v>0</v>
      </c>
      <c r="AR840" s="24" t="s">
        <v>405</v>
      </c>
      <c r="AT840" s="24" t="s">
        <v>422</v>
      </c>
      <c r="AU840" s="24" t="s">
        <v>83</v>
      </c>
      <c r="AY840" s="24" t="s">
        <v>171</v>
      </c>
      <c r="BE840" s="246">
        <f>IF(N840="základní",J840,0)</f>
        <v>0</v>
      </c>
      <c r="BF840" s="246">
        <f>IF(N840="snížená",J840,0)</f>
        <v>0</v>
      </c>
      <c r="BG840" s="246">
        <f>IF(N840="zákl. přenesená",J840,0)</f>
        <v>0</v>
      </c>
      <c r="BH840" s="246">
        <f>IF(N840="sníž. přenesená",J840,0)</f>
        <v>0</v>
      </c>
      <c r="BI840" s="246">
        <f>IF(N840="nulová",J840,0)</f>
        <v>0</v>
      </c>
      <c r="BJ840" s="24" t="s">
        <v>24</v>
      </c>
      <c r="BK840" s="246">
        <f>ROUND(I840*H840,2)</f>
        <v>0</v>
      </c>
      <c r="BL840" s="24" t="s">
        <v>273</v>
      </c>
      <c r="BM840" s="24" t="s">
        <v>1057</v>
      </c>
    </row>
    <row r="841" s="12" customFormat="1">
      <c r="B841" s="247"/>
      <c r="C841" s="248"/>
      <c r="D841" s="249" t="s">
        <v>180</v>
      </c>
      <c r="E841" s="248"/>
      <c r="F841" s="251" t="s">
        <v>1058</v>
      </c>
      <c r="G841" s="248"/>
      <c r="H841" s="252">
        <v>0.042000000000000003</v>
      </c>
      <c r="I841" s="253"/>
      <c r="J841" s="248"/>
      <c r="K841" s="248"/>
      <c r="L841" s="254"/>
      <c r="M841" s="255"/>
      <c r="N841" s="256"/>
      <c r="O841" s="256"/>
      <c r="P841" s="256"/>
      <c r="Q841" s="256"/>
      <c r="R841" s="256"/>
      <c r="S841" s="256"/>
      <c r="T841" s="257"/>
      <c r="AT841" s="258" t="s">
        <v>180</v>
      </c>
      <c r="AU841" s="258" t="s">
        <v>83</v>
      </c>
      <c r="AV841" s="12" t="s">
        <v>83</v>
      </c>
      <c r="AW841" s="12" t="s">
        <v>6</v>
      </c>
      <c r="AX841" s="12" t="s">
        <v>24</v>
      </c>
      <c r="AY841" s="258" t="s">
        <v>171</v>
      </c>
    </row>
    <row r="842" s="1" customFormat="1" ht="22.8" customHeight="1">
      <c r="B842" s="46"/>
      <c r="C842" s="235" t="s">
        <v>1059</v>
      </c>
      <c r="D842" s="235" t="s">
        <v>173</v>
      </c>
      <c r="E842" s="236" t="s">
        <v>1060</v>
      </c>
      <c r="F842" s="237" t="s">
        <v>1061</v>
      </c>
      <c r="G842" s="238" t="s">
        <v>247</v>
      </c>
      <c r="H842" s="239">
        <v>140</v>
      </c>
      <c r="I842" s="240"/>
      <c r="J842" s="241">
        <f>ROUND(I842*H842,2)</f>
        <v>0</v>
      </c>
      <c r="K842" s="237" t="s">
        <v>177</v>
      </c>
      <c r="L842" s="72"/>
      <c r="M842" s="242" t="s">
        <v>22</v>
      </c>
      <c r="N842" s="243" t="s">
        <v>46</v>
      </c>
      <c r="O842" s="47"/>
      <c r="P842" s="244">
        <f>O842*H842</f>
        <v>0</v>
      </c>
      <c r="Q842" s="244">
        <v>0.00040000000000000002</v>
      </c>
      <c r="R842" s="244">
        <f>Q842*H842</f>
        <v>0.056000000000000001</v>
      </c>
      <c r="S842" s="244">
        <v>0</v>
      </c>
      <c r="T842" s="245">
        <f>S842*H842</f>
        <v>0</v>
      </c>
      <c r="AR842" s="24" t="s">
        <v>273</v>
      </c>
      <c r="AT842" s="24" t="s">
        <v>173</v>
      </c>
      <c r="AU842" s="24" t="s">
        <v>83</v>
      </c>
      <c r="AY842" s="24" t="s">
        <v>171</v>
      </c>
      <c r="BE842" s="246">
        <f>IF(N842="základní",J842,0)</f>
        <v>0</v>
      </c>
      <c r="BF842" s="246">
        <f>IF(N842="snížená",J842,0)</f>
        <v>0</v>
      </c>
      <c r="BG842" s="246">
        <f>IF(N842="zákl. přenesená",J842,0)</f>
        <v>0</v>
      </c>
      <c r="BH842" s="246">
        <f>IF(N842="sníž. přenesená",J842,0)</f>
        <v>0</v>
      </c>
      <c r="BI842" s="246">
        <f>IF(N842="nulová",J842,0)</f>
        <v>0</v>
      </c>
      <c r="BJ842" s="24" t="s">
        <v>24</v>
      </c>
      <c r="BK842" s="246">
        <f>ROUND(I842*H842,2)</f>
        <v>0</v>
      </c>
      <c r="BL842" s="24" t="s">
        <v>273</v>
      </c>
      <c r="BM842" s="24" t="s">
        <v>1062</v>
      </c>
    </row>
    <row r="843" s="13" customFormat="1">
      <c r="B843" s="261"/>
      <c r="C843" s="262"/>
      <c r="D843" s="249" t="s">
        <v>180</v>
      </c>
      <c r="E843" s="263" t="s">
        <v>22</v>
      </c>
      <c r="F843" s="264" t="s">
        <v>646</v>
      </c>
      <c r="G843" s="262"/>
      <c r="H843" s="263" t="s">
        <v>22</v>
      </c>
      <c r="I843" s="265"/>
      <c r="J843" s="262"/>
      <c r="K843" s="262"/>
      <c r="L843" s="266"/>
      <c r="M843" s="267"/>
      <c r="N843" s="268"/>
      <c r="O843" s="268"/>
      <c r="P843" s="268"/>
      <c r="Q843" s="268"/>
      <c r="R843" s="268"/>
      <c r="S843" s="268"/>
      <c r="T843" s="269"/>
      <c r="AT843" s="270" t="s">
        <v>180</v>
      </c>
      <c r="AU843" s="270" t="s">
        <v>83</v>
      </c>
      <c r="AV843" s="13" t="s">
        <v>24</v>
      </c>
      <c r="AW843" s="13" t="s">
        <v>182</v>
      </c>
      <c r="AX843" s="13" t="s">
        <v>75</v>
      </c>
      <c r="AY843" s="270" t="s">
        <v>171</v>
      </c>
    </row>
    <row r="844" s="12" customFormat="1">
      <c r="B844" s="247"/>
      <c r="C844" s="248"/>
      <c r="D844" s="249" t="s">
        <v>180</v>
      </c>
      <c r="E844" s="250" t="s">
        <v>22</v>
      </c>
      <c r="F844" s="251" t="s">
        <v>605</v>
      </c>
      <c r="G844" s="248"/>
      <c r="H844" s="252">
        <v>140</v>
      </c>
      <c r="I844" s="253"/>
      <c r="J844" s="248"/>
      <c r="K844" s="248"/>
      <c r="L844" s="254"/>
      <c r="M844" s="255"/>
      <c r="N844" s="256"/>
      <c r="O844" s="256"/>
      <c r="P844" s="256"/>
      <c r="Q844" s="256"/>
      <c r="R844" s="256"/>
      <c r="S844" s="256"/>
      <c r="T844" s="257"/>
      <c r="AT844" s="258" t="s">
        <v>180</v>
      </c>
      <c r="AU844" s="258" t="s">
        <v>83</v>
      </c>
      <c r="AV844" s="12" t="s">
        <v>83</v>
      </c>
      <c r="AW844" s="12" t="s">
        <v>182</v>
      </c>
      <c r="AX844" s="12" t="s">
        <v>75</v>
      </c>
      <c r="AY844" s="258" t="s">
        <v>171</v>
      </c>
    </row>
    <row r="845" s="1" customFormat="1" ht="22.8" customHeight="1">
      <c r="B845" s="46"/>
      <c r="C845" s="271" t="s">
        <v>1063</v>
      </c>
      <c r="D845" s="271" t="s">
        <v>422</v>
      </c>
      <c r="E845" s="272" t="s">
        <v>1064</v>
      </c>
      <c r="F845" s="273" t="s">
        <v>1065</v>
      </c>
      <c r="G845" s="274" t="s">
        <v>247</v>
      </c>
      <c r="H845" s="275">
        <v>168</v>
      </c>
      <c r="I845" s="276"/>
      <c r="J845" s="277">
        <f>ROUND(I845*H845,2)</f>
        <v>0</v>
      </c>
      <c r="K845" s="273" t="s">
        <v>177</v>
      </c>
      <c r="L845" s="278"/>
      <c r="M845" s="279" t="s">
        <v>22</v>
      </c>
      <c r="N845" s="280" t="s">
        <v>46</v>
      </c>
      <c r="O845" s="47"/>
      <c r="P845" s="244">
        <f>O845*H845</f>
        <v>0</v>
      </c>
      <c r="Q845" s="244">
        <v>0.0048999999999999998</v>
      </c>
      <c r="R845" s="244">
        <f>Q845*H845</f>
        <v>0.82319999999999993</v>
      </c>
      <c r="S845" s="244">
        <v>0</v>
      </c>
      <c r="T845" s="245">
        <f>S845*H845</f>
        <v>0</v>
      </c>
      <c r="AR845" s="24" t="s">
        <v>405</v>
      </c>
      <c r="AT845" s="24" t="s">
        <v>422</v>
      </c>
      <c r="AU845" s="24" t="s">
        <v>83</v>
      </c>
      <c r="AY845" s="24" t="s">
        <v>171</v>
      </c>
      <c r="BE845" s="246">
        <f>IF(N845="základní",J845,0)</f>
        <v>0</v>
      </c>
      <c r="BF845" s="246">
        <f>IF(N845="snížená",J845,0)</f>
        <v>0</v>
      </c>
      <c r="BG845" s="246">
        <f>IF(N845="zákl. přenesená",J845,0)</f>
        <v>0</v>
      </c>
      <c r="BH845" s="246">
        <f>IF(N845="sníž. přenesená",J845,0)</f>
        <v>0</v>
      </c>
      <c r="BI845" s="246">
        <f>IF(N845="nulová",J845,0)</f>
        <v>0</v>
      </c>
      <c r="BJ845" s="24" t="s">
        <v>24</v>
      </c>
      <c r="BK845" s="246">
        <f>ROUND(I845*H845,2)</f>
        <v>0</v>
      </c>
      <c r="BL845" s="24" t="s">
        <v>273</v>
      </c>
      <c r="BM845" s="24" t="s">
        <v>1066</v>
      </c>
    </row>
    <row r="846" s="12" customFormat="1">
      <c r="B846" s="247"/>
      <c r="C846" s="248"/>
      <c r="D846" s="249" t="s">
        <v>180</v>
      </c>
      <c r="E846" s="248"/>
      <c r="F846" s="251" t="s">
        <v>1067</v>
      </c>
      <c r="G846" s="248"/>
      <c r="H846" s="252">
        <v>168</v>
      </c>
      <c r="I846" s="253"/>
      <c r="J846" s="248"/>
      <c r="K846" s="248"/>
      <c r="L846" s="254"/>
      <c r="M846" s="255"/>
      <c r="N846" s="256"/>
      <c r="O846" s="256"/>
      <c r="P846" s="256"/>
      <c r="Q846" s="256"/>
      <c r="R846" s="256"/>
      <c r="S846" s="256"/>
      <c r="T846" s="257"/>
      <c r="AT846" s="258" t="s">
        <v>180</v>
      </c>
      <c r="AU846" s="258" t="s">
        <v>83</v>
      </c>
      <c r="AV846" s="12" t="s">
        <v>83</v>
      </c>
      <c r="AW846" s="12" t="s">
        <v>6</v>
      </c>
      <c r="AX846" s="12" t="s">
        <v>24</v>
      </c>
      <c r="AY846" s="258" t="s">
        <v>171</v>
      </c>
    </row>
    <row r="847" s="1" customFormat="1" ht="22.8" customHeight="1">
      <c r="B847" s="46"/>
      <c r="C847" s="235" t="s">
        <v>1068</v>
      </c>
      <c r="D847" s="235" t="s">
        <v>173</v>
      </c>
      <c r="E847" s="236" t="s">
        <v>1069</v>
      </c>
      <c r="F847" s="237" t="s">
        <v>1070</v>
      </c>
      <c r="G847" s="238" t="s">
        <v>247</v>
      </c>
      <c r="H847" s="239">
        <v>140</v>
      </c>
      <c r="I847" s="240"/>
      <c r="J847" s="241">
        <f>ROUND(I847*H847,2)</f>
        <v>0</v>
      </c>
      <c r="K847" s="237" t="s">
        <v>177</v>
      </c>
      <c r="L847" s="72"/>
      <c r="M847" s="242" t="s">
        <v>22</v>
      </c>
      <c r="N847" s="243" t="s">
        <v>46</v>
      </c>
      <c r="O847" s="47"/>
      <c r="P847" s="244">
        <f>O847*H847</f>
        <v>0</v>
      </c>
      <c r="Q847" s="244">
        <v>0</v>
      </c>
      <c r="R847" s="244">
        <f>Q847*H847</f>
        <v>0</v>
      </c>
      <c r="S847" s="244">
        <v>0</v>
      </c>
      <c r="T847" s="245">
        <f>S847*H847</f>
        <v>0</v>
      </c>
      <c r="AR847" s="24" t="s">
        <v>273</v>
      </c>
      <c r="AT847" s="24" t="s">
        <v>173</v>
      </c>
      <c r="AU847" s="24" t="s">
        <v>83</v>
      </c>
      <c r="AY847" s="24" t="s">
        <v>171</v>
      </c>
      <c r="BE847" s="246">
        <f>IF(N847="základní",J847,0)</f>
        <v>0</v>
      </c>
      <c r="BF847" s="246">
        <f>IF(N847="snížená",J847,0)</f>
        <v>0</v>
      </c>
      <c r="BG847" s="246">
        <f>IF(N847="zákl. přenesená",J847,0)</f>
        <v>0</v>
      </c>
      <c r="BH847" s="246">
        <f>IF(N847="sníž. přenesená",J847,0)</f>
        <v>0</v>
      </c>
      <c r="BI847" s="246">
        <f>IF(N847="nulová",J847,0)</f>
        <v>0</v>
      </c>
      <c r="BJ847" s="24" t="s">
        <v>24</v>
      </c>
      <c r="BK847" s="246">
        <f>ROUND(I847*H847,2)</f>
        <v>0</v>
      </c>
      <c r="BL847" s="24" t="s">
        <v>273</v>
      </c>
      <c r="BM847" s="24" t="s">
        <v>1071</v>
      </c>
    </row>
    <row r="848" s="1" customFormat="1" ht="14.4" customHeight="1">
      <c r="B848" s="46"/>
      <c r="C848" s="271" t="s">
        <v>1072</v>
      </c>
      <c r="D848" s="271" t="s">
        <v>422</v>
      </c>
      <c r="E848" s="272" t="s">
        <v>1073</v>
      </c>
      <c r="F848" s="273" t="s">
        <v>1074</v>
      </c>
      <c r="G848" s="274" t="s">
        <v>247</v>
      </c>
      <c r="H848" s="275">
        <v>168</v>
      </c>
      <c r="I848" s="276"/>
      <c r="J848" s="277">
        <f>ROUND(I848*H848,2)</f>
        <v>0</v>
      </c>
      <c r="K848" s="273" t="s">
        <v>177</v>
      </c>
      <c r="L848" s="278"/>
      <c r="M848" s="279" t="s">
        <v>22</v>
      </c>
      <c r="N848" s="280" t="s">
        <v>46</v>
      </c>
      <c r="O848" s="47"/>
      <c r="P848" s="244">
        <f>O848*H848</f>
        <v>0</v>
      </c>
      <c r="Q848" s="244">
        <v>0.00029999999999999997</v>
      </c>
      <c r="R848" s="244">
        <f>Q848*H848</f>
        <v>0.050399999999999993</v>
      </c>
      <c r="S848" s="244">
        <v>0</v>
      </c>
      <c r="T848" s="245">
        <f>S848*H848</f>
        <v>0</v>
      </c>
      <c r="AR848" s="24" t="s">
        <v>405</v>
      </c>
      <c r="AT848" s="24" t="s">
        <v>422</v>
      </c>
      <c r="AU848" s="24" t="s">
        <v>83</v>
      </c>
      <c r="AY848" s="24" t="s">
        <v>171</v>
      </c>
      <c r="BE848" s="246">
        <f>IF(N848="základní",J848,0)</f>
        <v>0</v>
      </c>
      <c r="BF848" s="246">
        <f>IF(N848="snížená",J848,0)</f>
        <v>0</v>
      </c>
      <c r="BG848" s="246">
        <f>IF(N848="zákl. přenesená",J848,0)</f>
        <v>0</v>
      </c>
      <c r="BH848" s="246">
        <f>IF(N848="sníž. přenesená",J848,0)</f>
        <v>0</v>
      </c>
      <c r="BI848" s="246">
        <f>IF(N848="nulová",J848,0)</f>
        <v>0</v>
      </c>
      <c r="BJ848" s="24" t="s">
        <v>24</v>
      </c>
      <c r="BK848" s="246">
        <f>ROUND(I848*H848,2)</f>
        <v>0</v>
      </c>
      <c r="BL848" s="24" t="s">
        <v>273</v>
      </c>
      <c r="BM848" s="24" t="s">
        <v>1075</v>
      </c>
    </row>
    <row r="849" s="12" customFormat="1">
      <c r="B849" s="247"/>
      <c r="C849" s="248"/>
      <c r="D849" s="249" t="s">
        <v>180</v>
      </c>
      <c r="E849" s="248"/>
      <c r="F849" s="251" t="s">
        <v>1067</v>
      </c>
      <c r="G849" s="248"/>
      <c r="H849" s="252">
        <v>168</v>
      </c>
      <c r="I849" s="253"/>
      <c r="J849" s="248"/>
      <c r="K849" s="248"/>
      <c r="L849" s="254"/>
      <c r="M849" s="255"/>
      <c r="N849" s="256"/>
      <c r="O849" s="256"/>
      <c r="P849" s="256"/>
      <c r="Q849" s="256"/>
      <c r="R849" s="256"/>
      <c r="S849" s="256"/>
      <c r="T849" s="257"/>
      <c r="AT849" s="258" t="s">
        <v>180</v>
      </c>
      <c r="AU849" s="258" t="s">
        <v>83</v>
      </c>
      <c r="AV849" s="12" t="s">
        <v>83</v>
      </c>
      <c r="AW849" s="12" t="s">
        <v>6</v>
      </c>
      <c r="AX849" s="12" t="s">
        <v>24</v>
      </c>
      <c r="AY849" s="258" t="s">
        <v>171</v>
      </c>
    </row>
    <row r="850" s="1" customFormat="1" ht="22.8" customHeight="1">
      <c r="B850" s="46"/>
      <c r="C850" s="235" t="s">
        <v>1076</v>
      </c>
      <c r="D850" s="235" t="s">
        <v>173</v>
      </c>
      <c r="E850" s="236" t="s">
        <v>1077</v>
      </c>
      <c r="F850" s="237" t="s">
        <v>1078</v>
      </c>
      <c r="G850" s="238" t="s">
        <v>247</v>
      </c>
      <c r="H850" s="239">
        <v>33.590000000000003</v>
      </c>
      <c r="I850" s="240"/>
      <c r="J850" s="241">
        <f>ROUND(I850*H850,2)</f>
        <v>0</v>
      </c>
      <c r="K850" s="237" t="s">
        <v>177</v>
      </c>
      <c r="L850" s="72"/>
      <c r="M850" s="242" t="s">
        <v>22</v>
      </c>
      <c r="N850" s="243" t="s">
        <v>46</v>
      </c>
      <c r="O850" s="47"/>
      <c r="P850" s="244">
        <f>O850*H850</f>
        <v>0</v>
      </c>
      <c r="Q850" s="244">
        <v>0.0044999999999999997</v>
      </c>
      <c r="R850" s="244">
        <f>Q850*H850</f>
        <v>0.15115500000000001</v>
      </c>
      <c r="S850" s="244">
        <v>0</v>
      </c>
      <c r="T850" s="245">
        <f>S850*H850</f>
        <v>0</v>
      </c>
      <c r="AR850" s="24" t="s">
        <v>273</v>
      </c>
      <c r="AT850" s="24" t="s">
        <v>173</v>
      </c>
      <c r="AU850" s="24" t="s">
        <v>83</v>
      </c>
      <c r="AY850" s="24" t="s">
        <v>171</v>
      </c>
      <c r="BE850" s="246">
        <f>IF(N850="základní",J850,0)</f>
        <v>0</v>
      </c>
      <c r="BF850" s="246">
        <f>IF(N850="snížená",J850,0)</f>
        <v>0</v>
      </c>
      <c r="BG850" s="246">
        <f>IF(N850="zákl. přenesená",J850,0)</f>
        <v>0</v>
      </c>
      <c r="BH850" s="246">
        <f>IF(N850="sníž. přenesená",J850,0)</f>
        <v>0</v>
      </c>
      <c r="BI850" s="246">
        <f>IF(N850="nulová",J850,0)</f>
        <v>0</v>
      </c>
      <c r="BJ850" s="24" t="s">
        <v>24</v>
      </c>
      <c r="BK850" s="246">
        <f>ROUND(I850*H850,2)</f>
        <v>0</v>
      </c>
      <c r="BL850" s="24" t="s">
        <v>273</v>
      </c>
      <c r="BM850" s="24" t="s">
        <v>1079</v>
      </c>
    </row>
    <row r="851" s="13" customFormat="1">
      <c r="B851" s="261"/>
      <c r="C851" s="262"/>
      <c r="D851" s="249" t="s">
        <v>180</v>
      </c>
      <c r="E851" s="263" t="s">
        <v>22</v>
      </c>
      <c r="F851" s="264" t="s">
        <v>217</v>
      </c>
      <c r="G851" s="262"/>
      <c r="H851" s="263" t="s">
        <v>22</v>
      </c>
      <c r="I851" s="265"/>
      <c r="J851" s="262"/>
      <c r="K851" s="262"/>
      <c r="L851" s="266"/>
      <c r="M851" s="267"/>
      <c r="N851" s="268"/>
      <c r="O851" s="268"/>
      <c r="P851" s="268"/>
      <c r="Q851" s="268"/>
      <c r="R851" s="268"/>
      <c r="S851" s="268"/>
      <c r="T851" s="269"/>
      <c r="AT851" s="270" t="s">
        <v>180</v>
      </c>
      <c r="AU851" s="270" t="s">
        <v>83</v>
      </c>
      <c r="AV851" s="13" t="s">
        <v>24</v>
      </c>
      <c r="AW851" s="13" t="s">
        <v>182</v>
      </c>
      <c r="AX851" s="13" t="s">
        <v>75</v>
      </c>
      <c r="AY851" s="270" t="s">
        <v>171</v>
      </c>
    </row>
    <row r="852" s="12" customFormat="1">
      <c r="B852" s="247"/>
      <c r="C852" s="248"/>
      <c r="D852" s="249" t="s">
        <v>180</v>
      </c>
      <c r="E852" s="250" t="s">
        <v>22</v>
      </c>
      <c r="F852" s="251" t="s">
        <v>603</v>
      </c>
      <c r="G852" s="248"/>
      <c r="H852" s="252">
        <v>4.1200000000000001</v>
      </c>
      <c r="I852" s="253"/>
      <c r="J852" s="248"/>
      <c r="K852" s="248"/>
      <c r="L852" s="254"/>
      <c r="M852" s="255"/>
      <c r="N852" s="256"/>
      <c r="O852" s="256"/>
      <c r="P852" s="256"/>
      <c r="Q852" s="256"/>
      <c r="R852" s="256"/>
      <c r="S852" s="256"/>
      <c r="T852" s="257"/>
      <c r="AT852" s="258" t="s">
        <v>180</v>
      </c>
      <c r="AU852" s="258" t="s">
        <v>83</v>
      </c>
      <c r="AV852" s="12" t="s">
        <v>83</v>
      </c>
      <c r="AW852" s="12" t="s">
        <v>182</v>
      </c>
      <c r="AX852" s="12" t="s">
        <v>75</v>
      </c>
      <c r="AY852" s="258" t="s">
        <v>171</v>
      </c>
    </row>
    <row r="853" s="13" customFormat="1">
      <c r="B853" s="261"/>
      <c r="C853" s="262"/>
      <c r="D853" s="249" t="s">
        <v>180</v>
      </c>
      <c r="E853" s="263" t="s">
        <v>22</v>
      </c>
      <c r="F853" s="264" t="s">
        <v>646</v>
      </c>
      <c r="G853" s="262"/>
      <c r="H853" s="263" t="s">
        <v>22</v>
      </c>
      <c r="I853" s="265"/>
      <c r="J853" s="262"/>
      <c r="K853" s="262"/>
      <c r="L853" s="266"/>
      <c r="M853" s="267"/>
      <c r="N853" s="268"/>
      <c r="O853" s="268"/>
      <c r="P853" s="268"/>
      <c r="Q853" s="268"/>
      <c r="R853" s="268"/>
      <c r="S853" s="268"/>
      <c r="T853" s="269"/>
      <c r="AT853" s="270" t="s">
        <v>180</v>
      </c>
      <c r="AU853" s="270" t="s">
        <v>83</v>
      </c>
      <c r="AV853" s="13" t="s">
        <v>24</v>
      </c>
      <c r="AW853" s="13" t="s">
        <v>182</v>
      </c>
      <c r="AX853" s="13" t="s">
        <v>75</v>
      </c>
      <c r="AY853" s="270" t="s">
        <v>171</v>
      </c>
    </row>
    <row r="854" s="12" customFormat="1">
      <c r="B854" s="247"/>
      <c r="C854" s="248"/>
      <c r="D854" s="249" t="s">
        <v>180</v>
      </c>
      <c r="E854" s="250" t="s">
        <v>22</v>
      </c>
      <c r="F854" s="251" t="s">
        <v>631</v>
      </c>
      <c r="G854" s="248"/>
      <c r="H854" s="252">
        <v>7.1100000000000003</v>
      </c>
      <c r="I854" s="253"/>
      <c r="J854" s="248"/>
      <c r="K854" s="248"/>
      <c r="L854" s="254"/>
      <c r="M854" s="255"/>
      <c r="N854" s="256"/>
      <c r="O854" s="256"/>
      <c r="P854" s="256"/>
      <c r="Q854" s="256"/>
      <c r="R854" s="256"/>
      <c r="S854" s="256"/>
      <c r="T854" s="257"/>
      <c r="AT854" s="258" t="s">
        <v>180</v>
      </c>
      <c r="AU854" s="258" t="s">
        <v>83</v>
      </c>
      <c r="AV854" s="12" t="s">
        <v>83</v>
      </c>
      <c r="AW854" s="12" t="s">
        <v>182</v>
      </c>
      <c r="AX854" s="12" t="s">
        <v>75</v>
      </c>
      <c r="AY854" s="258" t="s">
        <v>171</v>
      </c>
    </row>
    <row r="855" s="12" customFormat="1">
      <c r="B855" s="247"/>
      <c r="C855" s="248"/>
      <c r="D855" s="249" t="s">
        <v>180</v>
      </c>
      <c r="E855" s="250" t="s">
        <v>22</v>
      </c>
      <c r="F855" s="251" t="s">
        <v>634</v>
      </c>
      <c r="G855" s="248"/>
      <c r="H855" s="252">
        <v>5.3600000000000003</v>
      </c>
      <c r="I855" s="253"/>
      <c r="J855" s="248"/>
      <c r="K855" s="248"/>
      <c r="L855" s="254"/>
      <c r="M855" s="255"/>
      <c r="N855" s="256"/>
      <c r="O855" s="256"/>
      <c r="P855" s="256"/>
      <c r="Q855" s="256"/>
      <c r="R855" s="256"/>
      <c r="S855" s="256"/>
      <c r="T855" s="257"/>
      <c r="AT855" s="258" t="s">
        <v>180</v>
      </c>
      <c r="AU855" s="258" t="s">
        <v>83</v>
      </c>
      <c r="AV855" s="12" t="s">
        <v>83</v>
      </c>
      <c r="AW855" s="12" t="s">
        <v>182</v>
      </c>
      <c r="AX855" s="12" t="s">
        <v>75</v>
      </c>
      <c r="AY855" s="258" t="s">
        <v>171</v>
      </c>
    </row>
    <row r="856" s="12" customFormat="1">
      <c r="B856" s="247"/>
      <c r="C856" s="248"/>
      <c r="D856" s="249" t="s">
        <v>180</v>
      </c>
      <c r="E856" s="250" t="s">
        <v>22</v>
      </c>
      <c r="F856" s="251" t="s">
        <v>636</v>
      </c>
      <c r="G856" s="248"/>
      <c r="H856" s="252">
        <v>5.2300000000000004</v>
      </c>
      <c r="I856" s="253"/>
      <c r="J856" s="248"/>
      <c r="K856" s="248"/>
      <c r="L856" s="254"/>
      <c r="M856" s="255"/>
      <c r="N856" s="256"/>
      <c r="O856" s="256"/>
      <c r="P856" s="256"/>
      <c r="Q856" s="256"/>
      <c r="R856" s="256"/>
      <c r="S856" s="256"/>
      <c r="T856" s="257"/>
      <c r="AT856" s="258" t="s">
        <v>180</v>
      </c>
      <c r="AU856" s="258" t="s">
        <v>83</v>
      </c>
      <c r="AV856" s="12" t="s">
        <v>83</v>
      </c>
      <c r="AW856" s="12" t="s">
        <v>182</v>
      </c>
      <c r="AX856" s="12" t="s">
        <v>75</v>
      </c>
      <c r="AY856" s="258" t="s">
        <v>171</v>
      </c>
    </row>
    <row r="857" s="12" customFormat="1">
      <c r="B857" s="247"/>
      <c r="C857" s="248"/>
      <c r="D857" s="249" t="s">
        <v>180</v>
      </c>
      <c r="E857" s="250" t="s">
        <v>22</v>
      </c>
      <c r="F857" s="251" t="s">
        <v>638</v>
      </c>
      <c r="G857" s="248"/>
      <c r="H857" s="252">
        <v>5.8799999999999999</v>
      </c>
      <c r="I857" s="253"/>
      <c r="J857" s="248"/>
      <c r="K857" s="248"/>
      <c r="L857" s="254"/>
      <c r="M857" s="255"/>
      <c r="N857" s="256"/>
      <c r="O857" s="256"/>
      <c r="P857" s="256"/>
      <c r="Q857" s="256"/>
      <c r="R857" s="256"/>
      <c r="S857" s="256"/>
      <c r="T857" s="257"/>
      <c r="AT857" s="258" t="s">
        <v>180</v>
      </c>
      <c r="AU857" s="258" t="s">
        <v>83</v>
      </c>
      <c r="AV857" s="12" t="s">
        <v>83</v>
      </c>
      <c r="AW857" s="12" t="s">
        <v>182</v>
      </c>
      <c r="AX857" s="12" t="s">
        <v>75</v>
      </c>
      <c r="AY857" s="258" t="s">
        <v>171</v>
      </c>
    </row>
    <row r="858" s="12" customFormat="1">
      <c r="B858" s="247"/>
      <c r="C858" s="248"/>
      <c r="D858" s="249" t="s">
        <v>180</v>
      </c>
      <c r="E858" s="250" t="s">
        <v>22</v>
      </c>
      <c r="F858" s="251" t="s">
        <v>639</v>
      </c>
      <c r="G858" s="248"/>
      <c r="H858" s="252">
        <v>5.8899999999999997</v>
      </c>
      <c r="I858" s="253"/>
      <c r="J858" s="248"/>
      <c r="K858" s="248"/>
      <c r="L858" s="254"/>
      <c r="M858" s="255"/>
      <c r="N858" s="256"/>
      <c r="O858" s="256"/>
      <c r="P858" s="256"/>
      <c r="Q858" s="256"/>
      <c r="R858" s="256"/>
      <c r="S858" s="256"/>
      <c r="T858" s="257"/>
      <c r="AT858" s="258" t="s">
        <v>180</v>
      </c>
      <c r="AU858" s="258" t="s">
        <v>83</v>
      </c>
      <c r="AV858" s="12" t="s">
        <v>83</v>
      </c>
      <c r="AW858" s="12" t="s">
        <v>182</v>
      </c>
      <c r="AX858" s="12" t="s">
        <v>75</v>
      </c>
      <c r="AY858" s="258" t="s">
        <v>171</v>
      </c>
    </row>
    <row r="859" s="1" customFormat="1" ht="22.8" customHeight="1">
      <c r="B859" s="46"/>
      <c r="C859" s="235" t="s">
        <v>1080</v>
      </c>
      <c r="D859" s="235" t="s">
        <v>173</v>
      </c>
      <c r="E859" s="236" t="s">
        <v>1081</v>
      </c>
      <c r="F859" s="237" t="s">
        <v>1082</v>
      </c>
      <c r="G859" s="238" t="s">
        <v>247</v>
      </c>
      <c r="H859" s="239">
        <v>14.198</v>
      </c>
      <c r="I859" s="240"/>
      <c r="J859" s="241">
        <f>ROUND(I859*H859,2)</f>
        <v>0</v>
      </c>
      <c r="K859" s="237" t="s">
        <v>177</v>
      </c>
      <c r="L859" s="72"/>
      <c r="M859" s="242" t="s">
        <v>22</v>
      </c>
      <c r="N859" s="243" t="s">
        <v>46</v>
      </c>
      <c r="O859" s="47"/>
      <c r="P859" s="244">
        <f>O859*H859</f>
        <v>0</v>
      </c>
      <c r="Q859" s="244">
        <v>0.0044999999999999997</v>
      </c>
      <c r="R859" s="244">
        <f>Q859*H859</f>
        <v>0.063891000000000003</v>
      </c>
      <c r="S859" s="244">
        <v>0</v>
      </c>
      <c r="T859" s="245">
        <f>S859*H859</f>
        <v>0</v>
      </c>
      <c r="AR859" s="24" t="s">
        <v>273</v>
      </c>
      <c r="AT859" s="24" t="s">
        <v>173</v>
      </c>
      <c r="AU859" s="24" t="s">
        <v>83</v>
      </c>
      <c r="AY859" s="24" t="s">
        <v>171</v>
      </c>
      <c r="BE859" s="246">
        <f>IF(N859="základní",J859,0)</f>
        <v>0</v>
      </c>
      <c r="BF859" s="246">
        <f>IF(N859="snížená",J859,0)</f>
        <v>0</v>
      </c>
      <c r="BG859" s="246">
        <f>IF(N859="zákl. přenesená",J859,0)</f>
        <v>0</v>
      </c>
      <c r="BH859" s="246">
        <f>IF(N859="sníž. přenesená",J859,0)</f>
        <v>0</v>
      </c>
      <c r="BI859" s="246">
        <f>IF(N859="nulová",J859,0)</f>
        <v>0</v>
      </c>
      <c r="BJ859" s="24" t="s">
        <v>24</v>
      </c>
      <c r="BK859" s="246">
        <f>ROUND(I859*H859,2)</f>
        <v>0</v>
      </c>
      <c r="BL859" s="24" t="s">
        <v>273</v>
      </c>
      <c r="BM859" s="24" t="s">
        <v>1083</v>
      </c>
    </row>
    <row r="860" s="13" customFormat="1">
      <c r="B860" s="261"/>
      <c r="C860" s="262"/>
      <c r="D860" s="249" t="s">
        <v>180</v>
      </c>
      <c r="E860" s="263" t="s">
        <v>22</v>
      </c>
      <c r="F860" s="264" t="s">
        <v>217</v>
      </c>
      <c r="G860" s="262"/>
      <c r="H860" s="263" t="s">
        <v>22</v>
      </c>
      <c r="I860" s="265"/>
      <c r="J860" s="262"/>
      <c r="K860" s="262"/>
      <c r="L860" s="266"/>
      <c r="M860" s="267"/>
      <c r="N860" s="268"/>
      <c r="O860" s="268"/>
      <c r="P860" s="268"/>
      <c r="Q860" s="268"/>
      <c r="R860" s="268"/>
      <c r="S860" s="268"/>
      <c r="T860" s="269"/>
      <c r="AT860" s="270" t="s">
        <v>180</v>
      </c>
      <c r="AU860" s="270" t="s">
        <v>83</v>
      </c>
      <c r="AV860" s="13" t="s">
        <v>24</v>
      </c>
      <c r="AW860" s="13" t="s">
        <v>182</v>
      </c>
      <c r="AX860" s="13" t="s">
        <v>75</v>
      </c>
      <c r="AY860" s="270" t="s">
        <v>171</v>
      </c>
    </row>
    <row r="861" s="12" customFormat="1">
      <c r="B861" s="247"/>
      <c r="C861" s="248"/>
      <c r="D861" s="249" t="s">
        <v>180</v>
      </c>
      <c r="E861" s="250" t="s">
        <v>22</v>
      </c>
      <c r="F861" s="251" t="s">
        <v>1084</v>
      </c>
      <c r="G861" s="248"/>
      <c r="H861" s="252">
        <v>1.7024999999999999</v>
      </c>
      <c r="I861" s="253"/>
      <c r="J861" s="248"/>
      <c r="K861" s="248"/>
      <c r="L861" s="254"/>
      <c r="M861" s="255"/>
      <c r="N861" s="256"/>
      <c r="O861" s="256"/>
      <c r="P861" s="256"/>
      <c r="Q861" s="256"/>
      <c r="R861" s="256"/>
      <c r="S861" s="256"/>
      <c r="T861" s="257"/>
      <c r="AT861" s="258" t="s">
        <v>180</v>
      </c>
      <c r="AU861" s="258" t="s">
        <v>83</v>
      </c>
      <c r="AV861" s="12" t="s">
        <v>83</v>
      </c>
      <c r="AW861" s="12" t="s">
        <v>182</v>
      </c>
      <c r="AX861" s="12" t="s">
        <v>75</v>
      </c>
      <c r="AY861" s="258" t="s">
        <v>171</v>
      </c>
    </row>
    <row r="862" s="13" customFormat="1">
      <c r="B862" s="261"/>
      <c r="C862" s="262"/>
      <c r="D862" s="249" t="s">
        <v>180</v>
      </c>
      <c r="E862" s="263" t="s">
        <v>22</v>
      </c>
      <c r="F862" s="264" t="s">
        <v>646</v>
      </c>
      <c r="G862" s="262"/>
      <c r="H862" s="263" t="s">
        <v>22</v>
      </c>
      <c r="I862" s="265"/>
      <c r="J862" s="262"/>
      <c r="K862" s="262"/>
      <c r="L862" s="266"/>
      <c r="M862" s="267"/>
      <c r="N862" s="268"/>
      <c r="O862" s="268"/>
      <c r="P862" s="268"/>
      <c r="Q862" s="268"/>
      <c r="R862" s="268"/>
      <c r="S862" s="268"/>
      <c r="T862" s="269"/>
      <c r="AT862" s="270" t="s">
        <v>180</v>
      </c>
      <c r="AU862" s="270" t="s">
        <v>83</v>
      </c>
      <c r="AV862" s="13" t="s">
        <v>24</v>
      </c>
      <c r="AW862" s="13" t="s">
        <v>182</v>
      </c>
      <c r="AX862" s="13" t="s">
        <v>75</v>
      </c>
      <c r="AY862" s="270" t="s">
        <v>171</v>
      </c>
    </row>
    <row r="863" s="12" customFormat="1">
      <c r="B863" s="247"/>
      <c r="C863" s="248"/>
      <c r="D863" s="249" t="s">
        <v>180</v>
      </c>
      <c r="E863" s="250" t="s">
        <v>22</v>
      </c>
      <c r="F863" s="251" t="s">
        <v>1085</v>
      </c>
      <c r="G863" s="248"/>
      <c r="H863" s="252">
        <v>3.4500000000000002</v>
      </c>
      <c r="I863" s="253"/>
      <c r="J863" s="248"/>
      <c r="K863" s="248"/>
      <c r="L863" s="254"/>
      <c r="M863" s="255"/>
      <c r="N863" s="256"/>
      <c r="O863" s="256"/>
      <c r="P863" s="256"/>
      <c r="Q863" s="256"/>
      <c r="R863" s="256"/>
      <c r="S863" s="256"/>
      <c r="T863" s="257"/>
      <c r="AT863" s="258" t="s">
        <v>180</v>
      </c>
      <c r="AU863" s="258" t="s">
        <v>83</v>
      </c>
      <c r="AV863" s="12" t="s">
        <v>83</v>
      </c>
      <c r="AW863" s="12" t="s">
        <v>182</v>
      </c>
      <c r="AX863" s="12" t="s">
        <v>75</v>
      </c>
      <c r="AY863" s="258" t="s">
        <v>171</v>
      </c>
    </row>
    <row r="864" s="12" customFormat="1">
      <c r="B864" s="247"/>
      <c r="C864" s="248"/>
      <c r="D864" s="249" t="s">
        <v>180</v>
      </c>
      <c r="E864" s="250" t="s">
        <v>22</v>
      </c>
      <c r="F864" s="251" t="s">
        <v>1086</v>
      </c>
      <c r="G864" s="248"/>
      <c r="H864" s="252">
        <v>2.0099999999999998</v>
      </c>
      <c r="I864" s="253"/>
      <c r="J864" s="248"/>
      <c r="K864" s="248"/>
      <c r="L864" s="254"/>
      <c r="M864" s="255"/>
      <c r="N864" s="256"/>
      <c r="O864" s="256"/>
      <c r="P864" s="256"/>
      <c r="Q864" s="256"/>
      <c r="R864" s="256"/>
      <c r="S864" s="256"/>
      <c r="T864" s="257"/>
      <c r="AT864" s="258" t="s">
        <v>180</v>
      </c>
      <c r="AU864" s="258" t="s">
        <v>83</v>
      </c>
      <c r="AV864" s="12" t="s">
        <v>83</v>
      </c>
      <c r="AW864" s="12" t="s">
        <v>182</v>
      </c>
      <c r="AX864" s="12" t="s">
        <v>75</v>
      </c>
      <c r="AY864" s="258" t="s">
        <v>171</v>
      </c>
    </row>
    <row r="865" s="12" customFormat="1">
      <c r="B865" s="247"/>
      <c r="C865" s="248"/>
      <c r="D865" s="249" t="s">
        <v>180</v>
      </c>
      <c r="E865" s="250" t="s">
        <v>22</v>
      </c>
      <c r="F865" s="251" t="s">
        <v>1087</v>
      </c>
      <c r="G865" s="248"/>
      <c r="H865" s="252">
        <v>2.0249999999999999</v>
      </c>
      <c r="I865" s="253"/>
      <c r="J865" s="248"/>
      <c r="K865" s="248"/>
      <c r="L865" s="254"/>
      <c r="M865" s="255"/>
      <c r="N865" s="256"/>
      <c r="O865" s="256"/>
      <c r="P865" s="256"/>
      <c r="Q865" s="256"/>
      <c r="R865" s="256"/>
      <c r="S865" s="256"/>
      <c r="T865" s="257"/>
      <c r="AT865" s="258" t="s">
        <v>180</v>
      </c>
      <c r="AU865" s="258" t="s">
        <v>83</v>
      </c>
      <c r="AV865" s="12" t="s">
        <v>83</v>
      </c>
      <c r="AW865" s="12" t="s">
        <v>182</v>
      </c>
      <c r="AX865" s="12" t="s">
        <v>75</v>
      </c>
      <c r="AY865" s="258" t="s">
        <v>171</v>
      </c>
    </row>
    <row r="866" s="12" customFormat="1">
      <c r="B866" s="247"/>
      <c r="C866" s="248"/>
      <c r="D866" s="249" t="s">
        <v>180</v>
      </c>
      <c r="E866" s="250" t="s">
        <v>22</v>
      </c>
      <c r="F866" s="251" t="s">
        <v>1088</v>
      </c>
      <c r="G866" s="248"/>
      <c r="H866" s="252">
        <v>2.46</v>
      </c>
      <c r="I866" s="253"/>
      <c r="J866" s="248"/>
      <c r="K866" s="248"/>
      <c r="L866" s="254"/>
      <c r="M866" s="255"/>
      <c r="N866" s="256"/>
      <c r="O866" s="256"/>
      <c r="P866" s="256"/>
      <c r="Q866" s="256"/>
      <c r="R866" s="256"/>
      <c r="S866" s="256"/>
      <c r="T866" s="257"/>
      <c r="AT866" s="258" t="s">
        <v>180</v>
      </c>
      <c r="AU866" s="258" t="s">
        <v>83</v>
      </c>
      <c r="AV866" s="12" t="s">
        <v>83</v>
      </c>
      <c r="AW866" s="12" t="s">
        <v>182</v>
      </c>
      <c r="AX866" s="12" t="s">
        <v>75</v>
      </c>
      <c r="AY866" s="258" t="s">
        <v>171</v>
      </c>
    </row>
    <row r="867" s="12" customFormat="1">
      <c r="B867" s="247"/>
      <c r="C867" s="248"/>
      <c r="D867" s="249" t="s">
        <v>180</v>
      </c>
      <c r="E867" s="250" t="s">
        <v>22</v>
      </c>
      <c r="F867" s="251" t="s">
        <v>1089</v>
      </c>
      <c r="G867" s="248"/>
      <c r="H867" s="252">
        <v>2.5499999999999998</v>
      </c>
      <c r="I867" s="253"/>
      <c r="J867" s="248"/>
      <c r="K867" s="248"/>
      <c r="L867" s="254"/>
      <c r="M867" s="255"/>
      <c r="N867" s="256"/>
      <c r="O867" s="256"/>
      <c r="P867" s="256"/>
      <c r="Q867" s="256"/>
      <c r="R867" s="256"/>
      <c r="S867" s="256"/>
      <c r="T867" s="257"/>
      <c r="AT867" s="258" t="s">
        <v>180</v>
      </c>
      <c r="AU867" s="258" t="s">
        <v>83</v>
      </c>
      <c r="AV867" s="12" t="s">
        <v>83</v>
      </c>
      <c r="AW867" s="12" t="s">
        <v>182</v>
      </c>
      <c r="AX867" s="12" t="s">
        <v>75</v>
      </c>
      <c r="AY867" s="258" t="s">
        <v>171</v>
      </c>
    </row>
    <row r="868" s="1" customFormat="1" ht="45.6" customHeight="1">
      <c r="B868" s="46"/>
      <c r="C868" s="235" t="s">
        <v>1090</v>
      </c>
      <c r="D868" s="235" t="s">
        <v>173</v>
      </c>
      <c r="E868" s="236" t="s">
        <v>1091</v>
      </c>
      <c r="F868" s="237" t="s">
        <v>1092</v>
      </c>
      <c r="G868" s="238" t="s">
        <v>193</v>
      </c>
      <c r="H868" s="239">
        <v>1.1870000000000001</v>
      </c>
      <c r="I868" s="240"/>
      <c r="J868" s="241">
        <f>ROUND(I868*H868,2)</f>
        <v>0</v>
      </c>
      <c r="K868" s="237" t="s">
        <v>177</v>
      </c>
      <c r="L868" s="72"/>
      <c r="M868" s="242" t="s">
        <v>22</v>
      </c>
      <c r="N868" s="243" t="s">
        <v>46</v>
      </c>
      <c r="O868" s="47"/>
      <c r="P868" s="244">
        <f>O868*H868</f>
        <v>0</v>
      </c>
      <c r="Q868" s="244">
        <v>0</v>
      </c>
      <c r="R868" s="244">
        <f>Q868*H868</f>
        <v>0</v>
      </c>
      <c r="S868" s="244">
        <v>0</v>
      </c>
      <c r="T868" s="245">
        <f>S868*H868</f>
        <v>0</v>
      </c>
      <c r="AR868" s="24" t="s">
        <v>273</v>
      </c>
      <c r="AT868" s="24" t="s">
        <v>173</v>
      </c>
      <c r="AU868" s="24" t="s">
        <v>83</v>
      </c>
      <c r="AY868" s="24" t="s">
        <v>171</v>
      </c>
      <c r="BE868" s="246">
        <f>IF(N868="základní",J868,0)</f>
        <v>0</v>
      </c>
      <c r="BF868" s="246">
        <f>IF(N868="snížená",J868,0)</f>
        <v>0</v>
      </c>
      <c r="BG868" s="246">
        <f>IF(N868="zákl. přenesená",J868,0)</f>
        <v>0</v>
      </c>
      <c r="BH868" s="246">
        <f>IF(N868="sníž. přenesená",J868,0)</f>
        <v>0</v>
      </c>
      <c r="BI868" s="246">
        <f>IF(N868="nulová",J868,0)</f>
        <v>0</v>
      </c>
      <c r="BJ868" s="24" t="s">
        <v>24</v>
      </c>
      <c r="BK868" s="246">
        <f>ROUND(I868*H868,2)</f>
        <v>0</v>
      </c>
      <c r="BL868" s="24" t="s">
        <v>273</v>
      </c>
      <c r="BM868" s="24" t="s">
        <v>1093</v>
      </c>
    </row>
    <row r="869" s="11" customFormat="1" ht="29.88" customHeight="1">
      <c r="B869" s="219"/>
      <c r="C869" s="220"/>
      <c r="D869" s="221" t="s">
        <v>74</v>
      </c>
      <c r="E869" s="233" t="s">
        <v>1094</v>
      </c>
      <c r="F869" s="233" t="s">
        <v>1095</v>
      </c>
      <c r="G869" s="220"/>
      <c r="H869" s="220"/>
      <c r="I869" s="223"/>
      <c r="J869" s="234">
        <f>BK869</f>
        <v>0</v>
      </c>
      <c r="K869" s="220"/>
      <c r="L869" s="225"/>
      <c r="M869" s="226"/>
      <c r="N869" s="227"/>
      <c r="O869" s="227"/>
      <c r="P869" s="228">
        <f>SUM(P870:P879)</f>
        <v>0</v>
      </c>
      <c r="Q869" s="227"/>
      <c r="R869" s="228">
        <f>SUM(R870:R879)</f>
        <v>0.22879999999999998</v>
      </c>
      <c r="S869" s="227"/>
      <c r="T869" s="229">
        <f>SUM(T870:T879)</f>
        <v>0.0035999999999999999</v>
      </c>
      <c r="AR869" s="230" t="s">
        <v>83</v>
      </c>
      <c r="AT869" s="231" t="s">
        <v>74</v>
      </c>
      <c r="AU869" s="231" t="s">
        <v>24</v>
      </c>
      <c r="AY869" s="230" t="s">
        <v>171</v>
      </c>
      <c r="BK869" s="232">
        <f>SUM(BK870:BK879)</f>
        <v>0</v>
      </c>
    </row>
    <row r="870" s="1" customFormat="1" ht="22.8" customHeight="1">
      <c r="B870" s="46"/>
      <c r="C870" s="235" t="s">
        <v>1096</v>
      </c>
      <c r="D870" s="235" t="s">
        <v>173</v>
      </c>
      <c r="E870" s="236" t="s">
        <v>1097</v>
      </c>
      <c r="F870" s="237" t="s">
        <v>1098</v>
      </c>
      <c r="G870" s="238" t="s">
        <v>214</v>
      </c>
      <c r="H870" s="239">
        <v>12</v>
      </c>
      <c r="I870" s="240"/>
      <c r="J870" s="241">
        <f>ROUND(I870*H870,2)</f>
        <v>0</v>
      </c>
      <c r="K870" s="237" t="s">
        <v>177</v>
      </c>
      <c r="L870" s="72"/>
      <c r="M870" s="242" t="s">
        <v>22</v>
      </c>
      <c r="N870" s="243" t="s">
        <v>46</v>
      </c>
      <c r="O870" s="47"/>
      <c r="P870" s="244">
        <f>O870*H870</f>
        <v>0</v>
      </c>
      <c r="Q870" s="244">
        <v>0</v>
      </c>
      <c r="R870" s="244">
        <f>Q870*H870</f>
        <v>0</v>
      </c>
      <c r="S870" s="244">
        <v>0.00029999999999999997</v>
      </c>
      <c r="T870" s="245">
        <f>S870*H870</f>
        <v>0.0035999999999999999</v>
      </c>
      <c r="AR870" s="24" t="s">
        <v>273</v>
      </c>
      <c r="AT870" s="24" t="s">
        <v>173</v>
      </c>
      <c r="AU870" s="24" t="s">
        <v>83</v>
      </c>
      <c r="AY870" s="24" t="s">
        <v>171</v>
      </c>
      <c r="BE870" s="246">
        <f>IF(N870="základní",J870,0)</f>
        <v>0</v>
      </c>
      <c r="BF870" s="246">
        <f>IF(N870="snížená",J870,0)</f>
        <v>0</v>
      </c>
      <c r="BG870" s="246">
        <f>IF(N870="zákl. přenesená",J870,0)</f>
        <v>0</v>
      </c>
      <c r="BH870" s="246">
        <f>IF(N870="sníž. přenesená",J870,0)</f>
        <v>0</v>
      </c>
      <c r="BI870" s="246">
        <f>IF(N870="nulová",J870,0)</f>
        <v>0</v>
      </c>
      <c r="BJ870" s="24" t="s">
        <v>24</v>
      </c>
      <c r="BK870" s="246">
        <f>ROUND(I870*H870,2)</f>
        <v>0</v>
      </c>
      <c r="BL870" s="24" t="s">
        <v>273</v>
      </c>
      <c r="BM870" s="24" t="s">
        <v>1099</v>
      </c>
    </row>
    <row r="871" s="1" customFormat="1" ht="22.8" customHeight="1">
      <c r="B871" s="46"/>
      <c r="C871" s="235" t="s">
        <v>1100</v>
      </c>
      <c r="D871" s="235" t="s">
        <v>173</v>
      </c>
      <c r="E871" s="236" t="s">
        <v>1101</v>
      </c>
      <c r="F871" s="237" t="s">
        <v>1102</v>
      </c>
      <c r="G871" s="238" t="s">
        <v>247</v>
      </c>
      <c r="H871" s="239">
        <v>20</v>
      </c>
      <c r="I871" s="240"/>
      <c r="J871" s="241">
        <f>ROUND(I871*H871,2)</f>
        <v>0</v>
      </c>
      <c r="K871" s="237" t="s">
        <v>177</v>
      </c>
      <c r="L871" s="72"/>
      <c r="M871" s="242" t="s">
        <v>22</v>
      </c>
      <c r="N871" s="243" t="s">
        <v>46</v>
      </c>
      <c r="O871" s="47"/>
      <c r="P871" s="244">
        <f>O871*H871</f>
        <v>0</v>
      </c>
      <c r="Q871" s="244">
        <v>0.00088000000000000003</v>
      </c>
      <c r="R871" s="244">
        <f>Q871*H871</f>
        <v>0.017600000000000001</v>
      </c>
      <c r="S871" s="244">
        <v>0</v>
      </c>
      <c r="T871" s="245">
        <f>S871*H871</f>
        <v>0</v>
      </c>
      <c r="AR871" s="24" t="s">
        <v>273</v>
      </c>
      <c r="AT871" s="24" t="s">
        <v>173</v>
      </c>
      <c r="AU871" s="24" t="s">
        <v>83</v>
      </c>
      <c r="AY871" s="24" t="s">
        <v>171</v>
      </c>
      <c r="BE871" s="246">
        <f>IF(N871="základní",J871,0)</f>
        <v>0</v>
      </c>
      <c r="BF871" s="246">
        <f>IF(N871="snížená",J871,0)</f>
        <v>0</v>
      </c>
      <c r="BG871" s="246">
        <f>IF(N871="zákl. přenesená",J871,0)</f>
        <v>0</v>
      </c>
      <c r="BH871" s="246">
        <f>IF(N871="sníž. přenesená",J871,0)</f>
        <v>0</v>
      </c>
      <c r="BI871" s="246">
        <f>IF(N871="nulová",J871,0)</f>
        <v>0</v>
      </c>
      <c r="BJ871" s="24" t="s">
        <v>24</v>
      </c>
      <c r="BK871" s="246">
        <f>ROUND(I871*H871,2)</f>
        <v>0</v>
      </c>
      <c r="BL871" s="24" t="s">
        <v>273</v>
      </c>
      <c r="BM871" s="24" t="s">
        <v>1103</v>
      </c>
    </row>
    <row r="872" s="12" customFormat="1">
      <c r="B872" s="247"/>
      <c r="C872" s="248"/>
      <c r="D872" s="249" t="s">
        <v>180</v>
      </c>
      <c r="E872" s="250" t="s">
        <v>22</v>
      </c>
      <c r="F872" s="251" t="s">
        <v>1104</v>
      </c>
      <c r="G872" s="248"/>
      <c r="H872" s="252">
        <v>20</v>
      </c>
      <c r="I872" s="253"/>
      <c r="J872" s="248"/>
      <c r="K872" s="248"/>
      <c r="L872" s="254"/>
      <c r="M872" s="255"/>
      <c r="N872" s="256"/>
      <c r="O872" s="256"/>
      <c r="P872" s="256"/>
      <c r="Q872" s="256"/>
      <c r="R872" s="256"/>
      <c r="S872" s="256"/>
      <c r="T872" s="257"/>
      <c r="AT872" s="258" t="s">
        <v>180</v>
      </c>
      <c r="AU872" s="258" t="s">
        <v>83</v>
      </c>
      <c r="AV872" s="12" t="s">
        <v>83</v>
      </c>
      <c r="AW872" s="12" t="s">
        <v>182</v>
      </c>
      <c r="AX872" s="12" t="s">
        <v>24</v>
      </c>
      <c r="AY872" s="258" t="s">
        <v>171</v>
      </c>
    </row>
    <row r="873" s="1" customFormat="1" ht="22.8" customHeight="1">
      <c r="B873" s="46"/>
      <c r="C873" s="271" t="s">
        <v>1105</v>
      </c>
      <c r="D873" s="271" t="s">
        <v>422</v>
      </c>
      <c r="E873" s="272" t="s">
        <v>1106</v>
      </c>
      <c r="F873" s="273" t="s">
        <v>1065</v>
      </c>
      <c r="G873" s="274" t="s">
        <v>247</v>
      </c>
      <c r="H873" s="275">
        <v>12</v>
      </c>
      <c r="I873" s="276"/>
      <c r="J873" s="277">
        <f>ROUND(I873*H873,2)</f>
        <v>0</v>
      </c>
      <c r="K873" s="273" t="s">
        <v>177</v>
      </c>
      <c r="L873" s="278"/>
      <c r="M873" s="279" t="s">
        <v>22</v>
      </c>
      <c r="N873" s="280" t="s">
        <v>46</v>
      </c>
      <c r="O873" s="47"/>
      <c r="P873" s="244">
        <f>O873*H873</f>
        <v>0</v>
      </c>
      <c r="Q873" s="244">
        <v>0.0048999999999999998</v>
      </c>
      <c r="R873" s="244">
        <f>Q873*H873</f>
        <v>0.058799999999999998</v>
      </c>
      <c r="S873" s="244">
        <v>0</v>
      </c>
      <c r="T873" s="245">
        <f>S873*H873</f>
        <v>0</v>
      </c>
      <c r="AR873" s="24" t="s">
        <v>405</v>
      </c>
      <c r="AT873" s="24" t="s">
        <v>422</v>
      </c>
      <c r="AU873" s="24" t="s">
        <v>83</v>
      </c>
      <c r="AY873" s="24" t="s">
        <v>171</v>
      </c>
      <c r="BE873" s="246">
        <f>IF(N873="základní",J873,0)</f>
        <v>0</v>
      </c>
      <c r="BF873" s="246">
        <f>IF(N873="snížená",J873,0)</f>
        <v>0</v>
      </c>
      <c r="BG873" s="246">
        <f>IF(N873="zákl. přenesená",J873,0)</f>
        <v>0</v>
      </c>
      <c r="BH873" s="246">
        <f>IF(N873="sníž. přenesená",J873,0)</f>
        <v>0</v>
      </c>
      <c r="BI873" s="246">
        <f>IF(N873="nulová",J873,0)</f>
        <v>0</v>
      </c>
      <c r="BJ873" s="24" t="s">
        <v>24</v>
      </c>
      <c r="BK873" s="246">
        <f>ROUND(I873*H873,2)</f>
        <v>0</v>
      </c>
      <c r="BL873" s="24" t="s">
        <v>273</v>
      </c>
      <c r="BM873" s="24" t="s">
        <v>1107</v>
      </c>
    </row>
    <row r="874" s="12" customFormat="1">
      <c r="B874" s="247"/>
      <c r="C874" s="248"/>
      <c r="D874" s="249" t="s">
        <v>180</v>
      </c>
      <c r="E874" s="248"/>
      <c r="F874" s="251" t="s">
        <v>1108</v>
      </c>
      <c r="G874" s="248"/>
      <c r="H874" s="252">
        <v>12</v>
      </c>
      <c r="I874" s="253"/>
      <c r="J874" s="248"/>
      <c r="K874" s="248"/>
      <c r="L874" s="254"/>
      <c r="M874" s="255"/>
      <c r="N874" s="256"/>
      <c r="O874" s="256"/>
      <c r="P874" s="256"/>
      <c r="Q874" s="256"/>
      <c r="R874" s="256"/>
      <c r="S874" s="256"/>
      <c r="T874" s="257"/>
      <c r="AT874" s="258" t="s">
        <v>180</v>
      </c>
      <c r="AU874" s="258" t="s">
        <v>83</v>
      </c>
      <c r="AV874" s="12" t="s">
        <v>83</v>
      </c>
      <c r="AW874" s="12" t="s">
        <v>6</v>
      </c>
      <c r="AX874" s="12" t="s">
        <v>24</v>
      </c>
      <c r="AY874" s="258" t="s">
        <v>171</v>
      </c>
    </row>
    <row r="875" s="1" customFormat="1" ht="22.8" customHeight="1">
      <c r="B875" s="46"/>
      <c r="C875" s="271" t="s">
        <v>1109</v>
      </c>
      <c r="D875" s="271" t="s">
        <v>422</v>
      </c>
      <c r="E875" s="272" t="s">
        <v>1110</v>
      </c>
      <c r="F875" s="273" t="s">
        <v>1111</v>
      </c>
      <c r="G875" s="274" t="s">
        <v>247</v>
      </c>
      <c r="H875" s="275">
        <v>12</v>
      </c>
      <c r="I875" s="276"/>
      <c r="J875" s="277">
        <f>ROUND(I875*H875,2)</f>
        <v>0</v>
      </c>
      <c r="K875" s="273" t="s">
        <v>177</v>
      </c>
      <c r="L875" s="278"/>
      <c r="M875" s="279" t="s">
        <v>22</v>
      </c>
      <c r="N875" s="280" t="s">
        <v>46</v>
      </c>
      <c r="O875" s="47"/>
      <c r="P875" s="244">
        <f>O875*H875</f>
        <v>0</v>
      </c>
      <c r="Q875" s="244">
        <v>0.0051999999999999998</v>
      </c>
      <c r="R875" s="244">
        <f>Q875*H875</f>
        <v>0.062399999999999997</v>
      </c>
      <c r="S875" s="244">
        <v>0</v>
      </c>
      <c r="T875" s="245">
        <f>S875*H875</f>
        <v>0</v>
      </c>
      <c r="AR875" s="24" t="s">
        <v>405</v>
      </c>
      <c r="AT875" s="24" t="s">
        <v>422</v>
      </c>
      <c r="AU875" s="24" t="s">
        <v>83</v>
      </c>
      <c r="AY875" s="24" t="s">
        <v>171</v>
      </c>
      <c r="BE875" s="246">
        <f>IF(N875="základní",J875,0)</f>
        <v>0</v>
      </c>
      <c r="BF875" s="246">
        <f>IF(N875="snížená",J875,0)</f>
        <v>0</v>
      </c>
      <c r="BG875" s="246">
        <f>IF(N875="zákl. přenesená",J875,0)</f>
        <v>0</v>
      </c>
      <c r="BH875" s="246">
        <f>IF(N875="sníž. přenesená",J875,0)</f>
        <v>0</v>
      </c>
      <c r="BI875" s="246">
        <f>IF(N875="nulová",J875,0)</f>
        <v>0</v>
      </c>
      <c r="BJ875" s="24" t="s">
        <v>24</v>
      </c>
      <c r="BK875" s="246">
        <f>ROUND(I875*H875,2)</f>
        <v>0</v>
      </c>
      <c r="BL875" s="24" t="s">
        <v>273</v>
      </c>
      <c r="BM875" s="24" t="s">
        <v>1112</v>
      </c>
    </row>
    <row r="876" s="12" customFormat="1">
      <c r="B876" s="247"/>
      <c r="C876" s="248"/>
      <c r="D876" s="249" t="s">
        <v>180</v>
      </c>
      <c r="E876" s="248"/>
      <c r="F876" s="251" t="s">
        <v>1108</v>
      </c>
      <c r="G876" s="248"/>
      <c r="H876" s="252">
        <v>12</v>
      </c>
      <c r="I876" s="253"/>
      <c r="J876" s="248"/>
      <c r="K876" s="248"/>
      <c r="L876" s="254"/>
      <c r="M876" s="255"/>
      <c r="N876" s="256"/>
      <c r="O876" s="256"/>
      <c r="P876" s="256"/>
      <c r="Q876" s="256"/>
      <c r="R876" s="256"/>
      <c r="S876" s="256"/>
      <c r="T876" s="257"/>
      <c r="AT876" s="258" t="s">
        <v>180</v>
      </c>
      <c r="AU876" s="258" t="s">
        <v>83</v>
      </c>
      <c r="AV876" s="12" t="s">
        <v>83</v>
      </c>
      <c r="AW876" s="12" t="s">
        <v>6</v>
      </c>
      <c r="AX876" s="12" t="s">
        <v>24</v>
      </c>
      <c r="AY876" s="258" t="s">
        <v>171</v>
      </c>
    </row>
    <row r="877" s="1" customFormat="1" ht="45.6" customHeight="1">
      <c r="B877" s="46"/>
      <c r="C877" s="235" t="s">
        <v>1113</v>
      </c>
      <c r="D877" s="235" t="s">
        <v>173</v>
      </c>
      <c r="E877" s="236" t="s">
        <v>1114</v>
      </c>
      <c r="F877" s="237" t="s">
        <v>1115</v>
      </c>
      <c r="G877" s="238" t="s">
        <v>214</v>
      </c>
      <c r="H877" s="239">
        <v>12</v>
      </c>
      <c r="I877" s="240"/>
      <c r="J877" s="241">
        <f>ROUND(I877*H877,2)</f>
        <v>0</v>
      </c>
      <c r="K877" s="237" t="s">
        <v>177</v>
      </c>
      <c r="L877" s="72"/>
      <c r="M877" s="242" t="s">
        <v>22</v>
      </c>
      <c r="N877" s="243" t="s">
        <v>46</v>
      </c>
      <c r="O877" s="47"/>
      <c r="P877" s="244">
        <f>O877*H877</f>
        <v>0</v>
      </c>
      <c r="Q877" s="244">
        <v>0.0074999999999999997</v>
      </c>
      <c r="R877" s="244">
        <f>Q877*H877</f>
        <v>0.089999999999999997</v>
      </c>
      <c r="S877" s="244">
        <v>0</v>
      </c>
      <c r="T877" s="245">
        <f>S877*H877</f>
        <v>0</v>
      </c>
      <c r="AR877" s="24" t="s">
        <v>273</v>
      </c>
      <c r="AT877" s="24" t="s">
        <v>173</v>
      </c>
      <c r="AU877" s="24" t="s">
        <v>83</v>
      </c>
      <c r="AY877" s="24" t="s">
        <v>171</v>
      </c>
      <c r="BE877" s="246">
        <f>IF(N877="základní",J877,0)</f>
        <v>0</v>
      </c>
      <c r="BF877" s="246">
        <f>IF(N877="snížená",J877,0)</f>
        <v>0</v>
      </c>
      <c r="BG877" s="246">
        <f>IF(N877="zákl. přenesená",J877,0)</f>
        <v>0</v>
      </c>
      <c r="BH877" s="246">
        <f>IF(N877="sníž. přenesená",J877,0)</f>
        <v>0</v>
      </c>
      <c r="BI877" s="246">
        <f>IF(N877="nulová",J877,0)</f>
        <v>0</v>
      </c>
      <c r="BJ877" s="24" t="s">
        <v>24</v>
      </c>
      <c r="BK877" s="246">
        <f>ROUND(I877*H877,2)</f>
        <v>0</v>
      </c>
      <c r="BL877" s="24" t="s">
        <v>273</v>
      </c>
      <c r="BM877" s="24" t="s">
        <v>1116</v>
      </c>
    </row>
    <row r="878" s="12" customFormat="1">
      <c r="B878" s="247"/>
      <c r="C878" s="248"/>
      <c r="D878" s="249" t="s">
        <v>180</v>
      </c>
      <c r="E878" s="250" t="s">
        <v>22</v>
      </c>
      <c r="F878" s="251" t="s">
        <v>1117</v>
      </c>
      <c r="G878" s="248"/>
      <c r="H878" s="252">
        <v>12</v>
      </c>
      <c r="I878" s="253"/>
      <c r="J878" s="248"/>
      <c r="K878" s="248"/>
      <c r="L878" s="254"/>
      <c r="M878" s="255"/>
      <c r="N878" s="256"/>
      <c r="O878" s="256"/>
      <c r="P878" s="256"/>
      <c r="Q878" s="256"/>
      <c r="R878" s="256"/>
      <c r="S878" s="256"/>
      <c r="T878" s="257"/>
      <c r="AT878" s="258" t="s">
        <v>180</v>
      </c>
      <c r="AU878" s="258" t="s">
        <v>83</v>
      </c>
      <c r="AV878" s="12" t="s">
        <v>83</v>
      </c>
      <c r="AW878" s="12" t="s">
        <v>182</v>
      </c>
      <c r="AX878" s="12" t="s">
        <v>75</v>
      </c>
      <c r="AY878" s="258" t="s">
        <v>171</v>
      </c>
    </row>
    <row r="879" s="1" customFormat="1" ht="34.2" customHeight="1">
      <c r="B879" s="46"/>
      <c r="C879" s="235" t="s">
        <v>1118</v>
      </c>
      <c r="D879" s="235" t="s">
        <v>173</v>
      </c>
      <c r="E879" s="236" t="s">
        <v>1119</v>
      </c>
      <c r="F879" s="237" t="s">
        <v>1120</v>
      </c>
      <c r="G879" s="238" t="s">
        <v>193</v>
      </c>
      <c r="H879" s="239">
        <v>0.22900000000000001</v>
      </c>
      <c r="I879" s="240"/>
      <c r="J879" s="241">
        <f>ROUND(I879*H879,2)</f>
        <v>0</v>
      </c>
      <c r="K879" s="237" t="s">
        <v>177</v>
      </c>
      <c r="L879" s="72"/>
      <c r="M879" s="242" t="s">
        <v>22</v>
      </c>
      <c r="N879" s="243" t="s">
        <v>46</v>
      </c>
      <c r="O879" s="47"/>
      <c r="P879" s="244">
        <f>O879*H879</f>
        <v>0</v>
      </c>
      <c r="Q879" s="244">
        <v>0</v>
      </c>
      <c r="R879" s="244">
        <f>Q879*H879</f>
        <v>0</v>
      </c>
      <c r="S879" s="244">
        <v>0</v>
      </c>
      <c r="T879" s="245">
        <f>S879*H879</f>
        <v>0</v>
      </c>
      <c r="AR879" s="24" t="s">
        <v>273</v>
      </c>
      <c r="AT879" s="24" t="s">
        <v>173</v>
      </c>
      <c r="AU879" s="24" t="s">
        <v>83</v>
      </c>
      <c r="AY879" s="24" t="s">
        <v>171</v>
      </c>
      <c r="BE879" s="246">
        <f>IF(N879="základní",J879,0)</f>
        <v>0</v>
      </c>
      <c r="BF879" s="246">
        <f>IF(N879="snížená",J879,0)</f>
        <v>0</v>
      </c>
      <c r="BG879" s="246">
        <f>IF(N879="zákl. přenesená",J879,0)</f>
        <v>0</v>
      </c>
      <c r="BH879" s="246">
        <f>IF(N879="sníž. přenesená",J879,0)</f>
        <v>0</v>
      </c>
      <c r="BI879" s="246">
        <f>IF(N879="nulová",J879,0)</f>
        <v>0</v>
      </c>
      <c r="BJ879" s="24" t="s">
        <v>24</v>
      </c>
      <c r="BK879" s="246">
        <f>ROUND(I879*H879,2)</f>
        <v>0</v>
      </c>
      <c r="BL879" s="24" t="s">
        <v>273</v>
      </c>
      <c r="BM879" s="24" t="s">
        <v>1121</v>
      </c>
    </row>
    <row r="880" s="11" customFormat="1" ht="29.88" customHeight="1">
      <c r="B880" s="219"/>
      <c r="C880" s="220"/>
      <c r="D880" s="221" t="s">
        <v>74</v>
      </c>
      <c r="E880" s="233" t="s">
        <v>1122</v>
      </c>
      <c r="F880" s="233" t="s">
        <v>1123</v>
      </c>
      <c r="G880" s="220"/>
      <c r="H880" s="220"/>
      <c r="I880" s="223"/>
      <c r="J880" s="234">
        <f>BK880</f>
        <v>0</v>
      </c>
      <c r="K880" s="220"/>
      <c r="L880" s="225"/>
      <c r="M880" s="226"/>
      <c r="N880" s="227"/>
      <c r="O880" s="227"/>
      <c r="P880" s="228">
        <f>SUM(P881:P882)</f>
        <v>0</v>
      </c>
      <c r="Q880" s="227"/>
      <c r="R880" s="228">
        <f>SUM(R881:R882)</f>
        <v>0.0028999999999999998</v>
      </c>
      <c r="S880" s="227"/>
      <c r="T880" s="229">
        <f>SUM(T881:T882)</f>
        <v>0</v>
      </c>
      <c r="AR880" s="230" t="s">
        <v>83</v>
      </c>
      <c r="AT880" s="231" t="s">
        <v>74</v>
      </c>
      <c r="AU880" s="231" t="s">
        <v>24</v>
      </c>
      <c r="AY880" s="230" t="s">
        <v>171</v>
      </c>
      <c r="BK880" s="232">
        <f>SUM(BK881:BK882)</f>
        <v>0</v>
      </c>
    </row>
    <row r="881" s="1" customFormat="1" ht="14.4" customHeight="1">
      <c r="B881" s="46"/>
      <c r="C881" s="235" t="s">
        <v>1124</v>
      </c>
      <c r="D881" s="235" t="s">
        <v>173</v>
      </c>
      <c r="E881" s="236" t="s">
        <v>1125</v>
      </c>
      <c r="F881" s="237" t="s">
        <v>1126</v>
      </c>
      <c r="G881" s="238" t="s">
        <v>214</v>
      </c>
      <c r="H881" s="239">
        <v>10</v>
      </c>
      <c r="I881" s="240"/>
      <c r="J881" s="241">
        <f>ROUND(I881*H881,2)</f>
        <v>0</v>
      </c>
      <c r="K881" s="237" t="s">
        <v>177</v>
      </c>
      <c r="L881" s="72"/>
      <c r="M881" s="242" t="s">
        <v>22</v>
      </c>
      <c r="N881" s="243" t="s">
        <v>46</v>
      </c>
      <c r="O881" s="47"/>
      <c r="P881" s="244">
        <f>O881*H881</f>
        <v>0</v>
      </c>
      <c r="Q881" s="244">
        <v>0.00029</v>
      </c>
      <c r="R881" s="244">
        <f>Q881*H881</f>
        <v>0.0028999999999999998</v>
      </c>
      <c r="S881" s="244">
        <v>0</v>
      </c>
      <c r="T881" s="245">
        <f>S881*H881</f>
        <v>0</v>
      </c>
      <c r="AR881" s="24" t="s">
        <v>273</v>
      </c>
      <c r="AT881" s="24" t="s">
        <v>173</v>
      </c>
      <c r="AU881" s="24" t="s">
        <v>83</v>
      </c>
      <c r="AY881" s="24" t="s">
        <v>171</v>
      </c>
      <c r="BE881" s="246">
        <f>IF(N881="základní",J881,0)</f>
        <v>0</v>
      </c>
      <c r="BF881" s="246">
        <f>IF(N881="snížená",J881,0)</f>
        <v>0</v>
      </c>
      <c r="BG881" s="246">
        <f>IF(N881="zákl. přenesená",J881,0)</f>
        <v>0</v>
      </c>
      <c r="BH881" s="246">
        <f>IF(N881="sníž. přenesená",J881,0)</f>
        <v>0</v>
      </c>
      <c r="BI881" s="246">
        <f>IF(N881="nulová",J881,0)</f>
        <v>0</v>
      </c>
      <c r="BJ881" s="24" t="s">
        <v>24</v>
      </c>
      <c r="BK881" s="246">
        <f>ROUND(I881*H881,2)</f>
        <v>0</v>
      </c>
      <c r="BL881" s="24" t="s">
        <v>273</v>
      </c>
      <c r="BM881" s="24" t="s">
        <v>1127</v>
      </c>
    </row>
    <row r="882" s="1" customFormat="1" ht="34.2" customHeight="1">
      <c r="B882" s="46"/>
      <c r="C882" s="235" t="s">
        <v>1128</v>
      </c>
      <c r="D882" s="235" t="s">
        <v>173</v>
      </c>
      <c r="E882" s="236" t="s">
        <v>1129</v>
      </c>
      <c r="F882" s="237" t="s">
        <v>1130</v>
      </c>
      <c r="G882" s="238" t="s">
        <v>193</v>
      </c>
      <c r="H882" s="239">
        <v>0.0030000000000000001</v>
      </c>
      <c r="I882" s="240"/>
      <c r="J882" s="241">
        <f>ROUND(I882*H882,2)</f>
        <v>0</v>
      </c>
      <c r="K882" s="237" t="s">
        <v>177</v>
      </c>
      <c r="L882" s="72"/>
      <c r="M882" s="242" t="s">
        <v>22</v>
      </c>
      <c r="N882" s="243" t="s">
        <v>46</v>
      </c>
      <c r="O882" s="47"/>
      <c r="P882" s="244">
        <f>O882*H882</f>
        <v>0</v>
      </c>
      <c r="Q882" s="244">
        <v>0</v>
      </c>
      <c r="R882" s="244">
        <f>Q882*H882</f>
        <v>0</v>
      </c>
      <c r="S882" s="244">
        <v>0</v>
      </c>
      <c r="T882" s="245">
        <f>S882*H882</f>
        <v>0</v>
      </c>
      <c r="AR882" s="24" t="s">
        <v>273</v>
      </c>
      <c r="AT882" s="24" t="s">
        <v>173</v>
      </c>
      <c r="AU882" s="24" t="s">
        <v>83</v>
      </c>
      <c r="AY882" s="24" t="s">
        <v>171</v>
      </c>
      <c r="BE882" s="246">
        <f>IF(N882="základní",J882,0)</f>
        <v>0</v>
      </c>
      <c r="BF882" s="246">
        <f>IF(N882="snížená",J882,0)</f>
        <v>0</v>
      </c>
      <c r="BG882" s="246">
        <f>IF(N882="zákl. přenesená",J882,0)</f>
        <v>0</v>
      </c>
      <c r="BH882" s="246">
        <f>IF(N882="sníž. přenesená",J882,0)</f>
        <v>0</v>
      </c>
      <c r="BI882" s="246">
        <f>IF(N882="nulová",J882,0)</f>
        <v>0</v>
      </c>
      <c r="BJ882" s="24" t="s">
        <v>24</v>
      </c>
      <c r="BK882" s="246">
        <f>ROUND(I882*H882,2)</f>
        <v>0</v>
      </c>
      <c r="BL882" s="24" t="s">
        <v>273</v>
      </c>
      <c r="BM882" s="24" t="s">
        <v>1131</v>
      </c>
    </row>
    <row r="883" s="11" customFormat="1" ht="29.88" customHeight="1">
      <c r="B883" s="219"/>
      <c r="C883" s="220"/>
      <c r="D883" s="221" t="s">
        <v>74</v>
      </c>
      <c r="E883" s="233" t="s">
        <v>1132</v>
      </c>
      <c r="F883" s="233" t="s">
        <v>1133</v>
      </c>
      <c r="G883" s="220"/>
      <c r="H883" s="220"/>
      <c r="I883" s="223"/>
      <c r="J883" s="234">
        <f>BK883</f>
        <v>0</v>
      </c>
      <c r="K883" s="220"/>
      <c r="L883" s="225"/>
      <c r="M883" s="226"/>
      <c r="N883" s="227"/>
      <c r="O883" s="227"/>
      <c r="P883" s="228">
        <f>SUM(P884:P888)</f>
        <v>0</v>
      </c>
      <c r="Q883" s="227"/>
      <c r="R883" s="228">
        <f>SUM(R884:R888)</f>
        <v>0.05704</v>
      </c>
      <c r="S883" s="227"/>
      <c r="T883" s="229">
        <f>SUM(T884:T888)</f>
        <v>0.0074800000000000005</v>
      </c>
      <c r="AR883" s="230" t="s">
        <v>83</v>
      </c>
      <c r="AT883" s="231" t="s">
        <v>74</v>
      </c>
      <c r="AU883" s="231" t="s">
        <v>24</v>
      </c>
      <c r="AY883" s="230" t="s">
        <v>171</v>
      </c>
      <c r="BK883" s="232">
        <f>SUM(BK884:BK888)</f>
        <v>0</v>
      </c>
    </row>
    <row r="884" s="1" customFormat="1" ht="22.8" customHeight="1">
      <c r="B884" s="46"/>
      <c r="C884" s="235" t="s">
        <v>1134</v>
      </c>
      <c r="D884" s="235" t="s">
        <v>173</v>
      </c>
      <c r="E884" s="236" t="s">
        <v>1135</v>
      </c>
      <c r="F884" s="237" t="s">
        <v>1136</v>
      </c>
      <c r="G884" s="238" t="s">
        <v>214</v>
      </c>
      <c r="H884" s="239">
        <v>34</v>
      </c>
      <c r="I884" s="240"/>
      <c r="J884" s="241">
        <f>ROUND(I884*H884,2)</f>
        <v>0</v>
      </c>
      <c r="K884" s="237" t="s">
        <v>177</v>
      </c>
      <c r="L884" s="72"/>
      <c r="M884" s="242" t="s">
        <v>22</v>
      </c>
      <c r="N884" s="243" t="s">
        <v>46</v>
      </c>
      <c r="O884" s="47"/>
      <c r="P884" s="244">
        <f>O884*H884</f>
        <v>0</v>
      </c>
      <c r="Q884" s="244">
        <v>0</v>
      </c>
      <c r="R884" s="244">
        <f>Q884*H884</f>
        <v>0</v>
      </c>
      <c r="S884" s="244">
        <v>0.00022000000000000001</v>
      </c>
      <c r="T884" s="245">
        <f>S884*H884</f>
        <v>0.0074800000000000005</v>
      </c>
      <c r="AR884" s="24" t="s">
        <v>273</v>
      </c>
      <c r="AT884" s="24" t="s">
        <v>173</v>
      </c>
      <c r="AU884" s="24" t="s">
        <v>83</v>
      </c>
      <c r="AY884" s="24" t="s">
        <v>171</v>
      </c>
      <c r="BE884" s="246">
        <f>IF(N884="základní",J884,0)</f>
        <v>0</v>
      </c>
      <c r="BF884" s="246">
        <f>IF(N884="snížená",J884,0)</f>
        <v>0</v>
      </c>
      <c r="BG884" s="246">
        <f>IF(N884="zákl. přenesená",J884,0)</f>
        <v>0</v>
      </c>
      <c r="BH884" s="246">
        <f>IF(N884="sníž. přenesená",J884,0)</f>
        <v>0</v>
      </c>
      <c r="BI884" s="246">
        <f>IF(N884="nulová",J884,0)</f>
        <v>0</v>
      </c>
      <c r="BJ884" s="24" t="s">
        <v>24</v>
      </c>
      <c r="BK884" s="246">
        <f>ROUND(I884*H884,2)</f>
        <v>0</v>
      </c>
      <c r="BL884" s="24" t="s">
        <v>273</v>
      </c>
      <c r="BM884" s="24" t="s">
        <v>1137</v>
      </c>
    </row>
    <row r="885" s="12" customFormat="1">
      <c r="B885" s="247"/>
      <c r="C885" s="248"/>
      <c r="D885" s="249" t="s">
        <v>180</v>
      </c>
      <c r="E885" s="250" t="s">
        <v>22</v>
      </c>
      <c r="F885" s="251" t="s">
        <v>1138</v>
      </c>
      <c r="G885" s="248"/>
      <c r="H885" s="252">
        <v>2</v>
      </c>
      <c r="I885" s="253"/>
      <c r="J885" s="248"/>
      <c r="K885" s="248"/>
      <c r="L885" s="254"/>
      <c r="M885" s="255"/>
      <c r="N885" s="256"/>
      <c r="O885" s="256"/>
      <c r="P885" s="256"/>
      <c r="Q885" s="256"/>
      <c r="R885" s="256"/>
      <c r="S885" s="256"/>
      <c r="T885" s="257"/>
      <c r="AT885" s="258" t="s">
        <v>180</v>
      </c>
      <c r="AU885" s="258" t="s">
        <v>83</v>
      </c>
      <c r="AV885" s="12" t="s">
        <v>83</v>
      </c>
      <c r="AW885" s="12" t="s">
        <v>182</v>
      </c>
      <c r="AX885" s="12" t="s">
        <v>75</v>
      </c>
      <c r="AY885" s="258" t="s">
        <v>171</v>
      </c>
    </row>
    <row r="886" s="12" customFormat="1">
      <c r="B886" s="247"/>
      <c r="C886" s="248"/>
      <c r="D886" s="249" t="s">
        <v>180</v>
      </c>
      <c r="E886" s="250" t="s">
        <v>22</v>
      </c>
      <c r="F886" s="251" t="s">
        <v>1139</v>
      </c>
      <c r="G886" s="248"/>
      <c r="H886" s="252">
        <v>32</v>
      </c>
      <c r="I886" s="253"/>
      <c r="J886" s="248"/>
      <c r="K886" s="248"/>
      <c r="L886" s="254"/>
      <c r="M886" s="255"/>
      <c r="N886" s="256"/>
      <c r="O886" s="256"/>
      <c r="P886" s="256"/>
      <c r="Q886" s="256"/>
      <c r="R886" s="256"/>
      <c r="S886" s="256"/>
      <c r="T886" s="257"/>
      <c r="AT886" s="258" t="s">
        <v>180</v>
      </c>
      <c r="AU886" s="258" t="s">
        <v>83</v>
      </c>
      <c r="AV886" s="12" t="s">
        <v>83</v>
      </c>
      <c r="AW886" s="12" t="s">
        <v>182</v>
      </c>
      <c r="AX886" s="12" t="s">
        <v>75</v>
      </c>
      <c r="AY886" s="258" t="s">
        <v>171</v>
      </c>
    </row>
    <row r="887" s="1" customFormat="1" ht="34.2" customHeight="1">
      <c r="B887" s="46"/>
      <c r="C887" s="235" t="s">
        <v>1140</v>
      </c>
      <c r="D887" s="235" t="s">
        <v>173</v>
      </c>
      <c r="E887" s="236" t="s">
        <v>1141</v>
      </c>
      <c r="F887" s="237" t="s">
        <v>1142</v>
      </c>
      <c r="G887" s="238" t="s">
        <v>1143</v>
      </c>
      <c r="H887" s="239">
        <v>2</v>
      </c>
      <c r="I887" s="240"/>
      <c r="J887" s="241">
        <f>ROUND(I887*H887,2)</f>
        <v>0</v>
      </c>
      <c r="K887" s="237" t="s">
        <v>177</v>
      </c>
      <c r="L887" s="72"/>
      <c r="M887" s="242" t="s">
        <v>22</v>
      </c>
      <c r="N887" s="243" t="s">
        <v>46</v>
      </c>
      <c r="O887" s="47"/>
      <c r="P887" s="244">
        <f>O887*H887</f>
        <v>0</v>
      </c>
      <c r="Q887" s="244">
        <v>0.02852</v>
      </c>
      <c r="R887" s="244">
        <f>Q887*H887</f>
        <v>0.05704</v>
      </c>
      <c r="S887" s="244">
        <v>0</v>
      </c>
      <c r="T887" s="245">
        <f>S887*H887</f>
        <v>0</v>
      </c>
      <c r="AR887" s="24" t="s">
        <v>273</v>
      </c>
      <c r="AT887" s="24" t="s">
        <v>173</v>
      </c>
      <c r="AU887" s="24" t="s">
        <v>83</v>
      </c>
      <c r="AY887" s="24" t="s">
        <v>171</v>
      </c>
      <c r="BE887" s="246">
        <f>IF(N887="základní",J887,0)</f>
        <v>0</v>
      </c>
      <c r="BF887" s="246">
        <f>IF(N887="snížená",J887,0)</f>
        <v>0</v>
      </c>
      <c r="BG887" s="246">
        <f>IF(N887="zákl. přenesená",J887,0)</f>
        <v>0</v>
      </c>
      <c r="BH887" s="246">
        <f>IF(N887="sníž. přenesená",J887,0)</f>
        <v>0</v>
      </c>
      <c r="BI887" s="246">
        <f>IF(N887="nulová",J887,0)</f>
        <v>0</v>
      </c>
      <c r="BJ887" s="24" t="s">
        <v>24</v>
      </c>
      <c r="BK887" s="246">
        <f>ROUND(I887*H887,2)</f>
        <v>0</v>
      </c>
      <c r="BL887" s="24" t="s">
        <v>273</v>
      </c>
      <c r="BM887" s="24" t="s">
        <v>1144</v>
      </c>
    </row>
    <row r="888" s="1" customFormat="1" ht="34.2" customHeight="1">
      <c r="B888" s="46"/>
      <c r="C888" s="235" t="s">
        <v>1145</v>
      </c>
      <c r="D888" s="235" t="s">
        <v>173</v>
      </c>
      <c r="E888" s="236" t="s">
        <v>1146</v>
      </c>
      <c r="F888" s="237" t="s">
        <v>1147</v>
      </c>
      <c r="G888" s="238" t="s">
        <v>193</v>
      </c>
      <c r="H888" s="239">
        <v>0.057000000000000002</v>
      </c>
      <c r="I888" s="240"/>
      <c r="J888" s="241">
        <f>ROUND(I888*H888,2)</f>
        <v>0</v>
      </c>
      <c r="K888" s="237" t="s">
        <v>177</v>
      </c>
      <c r="L888" s="72"/>
      <c r="M888" s="242" t="s">
        <v>22</v>
      </c>
      <c r="N888" s="243" t="s">
        <v>46</v>
      </c>
      <c r="O888" s="47"/>
      <c r="P888" s="244">
        <f>O888*H888</f>
        <v>0</v>
      </c>
      <c r="Q888" s="244">
        <v>0</v>
      </c>
      <c r="R888" s="244">
        <f>Q888*H888</f>
        <v>0</v>
      </c>
      <c r="S888" s="244">
        <v>0</v>
      </c>
      <c r="T888" s="245">
        <f>S888*H888</f>
        <v>0</v>
      </c>
      <c r="AR888" s="24" t="s">
        <v>273</v>
      </c>
      <c r="AT888" s="24" t="s">
        <v>173</v>
      </c>
      <c r="AU888" s="24" t="s">
        <v>83</v>
      </c>
      <c r="AY888" s="24" t="s">
        <v>171</v>
      </c>
      <c r="BE888" s="246">
        <f>IF(N888="základní",J888,0)</f>
        <v>0</v>
      </c>
      <c r="BF888" s="246">
        <f>IF(N888="snížená",J888,0)</f>
        <v>0</v>
      </c>
      <c r="BG888" s="246">
        <f>IF(N888="zákl. přenesená",J888,0)</f>
        <v>0</v>
      </c>
      <c r="BH888" s="246">
        <f>IF(N888="sníž. přenesená",J888,0)</f>
        <v>0</v>
      </c>
      <c r="BI888" s="246">
        <f>IF(N888="nulová",J888,0)</f>
        <v>0</v>
      </c>
      <c r="BJ888" s="24" t="s">
        <v>24</v>
      </c>
      <c r="BK888" s="246">
        <f>ROUND(I888*H888,2)</f>
        <v>0</v>
      </c>
      <c r="BL888" s="24" t="s">
        <v>273</v>
      </c>
      <c r="BM888" s="24" t="s">
        <v>1148</v>
      </c>
    </row>
    <row r="889" s="11" customFormat="1" ht="29.88" customHeight="1">
      <c r="B889" s="219"/>
      <c r="C889" s="220"/>
      <c r="D889" s="221" t="s">
        <v>74</v>
      </c>
      <c r="E889" s="233" t="s">
        <v>1149</v>
      </c>
      <c r="F889" s="233" t="s">
        <v>1150</v>
      </c>
      <c r="G889" s="220"/>
      <c r="H889" s="220"/>
      <c r="I889" s="223"/>
      <c r="J889" s="234">
        <f>BK889</f>
        <v>0</v>
      </c>
      <c r="K889" s="220"/>
      <c r="L889" s="225"/>
      <c r="M889" s="226"/>
      <c r="N889" s="227"/>
      <c r="O889" s="227"/>
      <c r="P889" s="228">
        <f>SUM(P890:P903)</f>
        <v>0</v>
      </c>
      <c r="Q889" s="227"/>
      <c r="R889" s="228">
        <f>SUM(R890:R903)</f>
        <v>0</v>
      </c>
      <c r="S889" s="227"/>
      <c r="T889" s="229">
        <f>SUM(T890:T903)</f>
        <v>0.43718000000000001</v>
      </c>
      <c r="AR889" s="230" t="s">
        <v>83</v>
      </c>
      <c r="AT889" s="231" t="s">
        <v>74</v>
      </c>
      <c r="AU889" s="231" t="s">
        <v>24</v>
      </c>
      <c r="AY889" s="230" t="s">
        <v>171</v>
      </c>
      <c r="BK889" s="232">
        <f>SUM(BK890:BK903)</f>
        <v>0</v>
      </c>
    </row>
    <row r="890" s="1" customFormat="1" ht="22.8" customHeight="1">
      <c r="B890" s="46"/>
      <c r="C890" s="235" t="s">
        <v>1151</v>
      </c>
      <c r="D890" s="235" t="s">
        <v>173</v>
      </c>
      <c r="E890" s="236" t="s">
        <v>1152</v>
      </c>
      <c r="F890" s="237" t="s">
        <v>1153</v>
      </c>
      <c r="G890" s="238" t="s">
        <v>1143</v>
      </c>
      <c r="H890" s="239">
        <v>4</v>
      </c>
      <c r="I890" s="240"/>
      <c r="J890" s="241">
        <f>ROUND(I890*H890,2)</f>
        <v>0</v>
      </c>
      <c r="K890" s="237" t="s">
        <v>177</v>
      </c>
      <c r="L890" s="72"/>
      <c r="M890" s="242" t="s">
        <v>22</v>
      </c>
      <c r="N890" s="243" t="s">
        <v>46</v>
      </c>
      <c r="O890" s="47"/>
      <c r="P890" s="244">
        <f>O890*H890</f>
        <v>0</v>
      </c>
      <c r="Q890" s="244">
        <v>0</v>
      </c>
      <c r="R890" s="244">
        <f>Q890*H890</f>
        <v>0</v>
      </c>
      <c r="S890" s="244">
        <v>0.01933</v>
      </c>
      <c r="T890" s="245">
        <f>S890*H890</f>
        <v>0.07732</v>
      </c>
      <c r="AR890" s="24" t="s">
        <v>273</v>
      </c>
      <c r="AT890" s="24" t="s">
        <v>173</v>
      </c>
      <c r="AU890" s="24" t="s">
        <v>83</v>
      </c>
      <c r="AY890" s="24" t="s">
        <v>171</v>
      </c>
      <c r="BE890" s="246">
        <f>IF(N890="základní",J890,0)</f>
        <v>0</v>
      </c>
      <c r="BF890" s="246">
        <f>IF(N890="snížená",J890,0)</f>
        <v>0</v>
      </c>
      <c r="BG890" s="246">
        <f>IF(N890="zákl. přenesená",J890,0)</f>
        <v>0</v>
      </c>
      <c r="BH890" s="246">
        <f>IF(N890="sníž. přenesená",J890,0)</f>
        <v>0</v>
      </c>
      <c r="BI890" s="246">
        <f>IF(N890="nulová",J890,0)</f>
        <v>0</v>
      </c>
      <c r="BJ890" s="24" t="s">
        <v>24</v>
      </c>
      <c r="BK890" s="246">
        <f>ROUND(I890*H890,2)</f>
        <v>0</v>
      </c>
      <c r="BL890" s="24" t="s">
        <v>273</v>
      </c>
      <c r="BM890" s="24" t="s">
        <v>1154</v>
      </c>
    </row>
    <row r="891" s="12" customFormat="1">
      <c r="B891" s="247"/>
      <c r="C891" s="248"/>
      <c r="D891" s="249" t="s">
        <v>180</v>
      </c>
      <c r="E891" s="250" t="s">
        <v>22</v>
      </c>
      <c r="F891" s="251" t="s">
        <v>1155</v>
      </c>
      <c r="G891" s="248"/>
      <c r="H891" s="252">
        <v>1</v>
      </c>
      <c r="I891" s="253"/>
      <c r="J891" s="248"/>
      <c r="K891" s="248"/>
      <c r="L891" s="254"/>
      <c r="M891" s="255"/>
      <c r="N891" s="256"/>
      <c r="O891" s="256"/>
      <c r="P891" s="256"/>
      <c r="Q891" s="256"/>
      <c r="R891" s="256"/>
      <c r="S891" s="256"/>
      <c r="T891" s="257"/>
      <c r="AT891" s="258" t="s">
        <v>180</v>
      </c>
      <c r="AU891" s="258" t="s">
        <v>83</v>
      </c>
      <c r="AV891" s="12" t="s">
        <v>83</v>
      </c>
      <c r="AW891" s="12" t="s">
        <v>182</v>
      </c>
      <c r="AX891" s="12" t="s">
        <v>75</v>
      </c>
      <c r="AY891" s="258" t="s">
        <v>171</v>
      </c>
    </row>
    <row r="892" s="12" customFormat="1">
      <c r="B892" s="247"/>
      <c r="C892" s="248"/>
      <c r="D892" s="249" t="s">
        <v>180</v>
      </c>
      <c r="E892" s="250" t="s">
        <v>22</v>
      </c>
      <c r="F892" s="251" t="s">
        <v>1156</v>
      </c>
      <c r="G892" s="248"/>
      <c r="H892" s="252">
        <v>3</v>
      </c>
      <c r="I892" s="253"/>
      <c r="J892" s="248"/>
      <c r="K892" s="248"/>
      <c r="L892" s="254"/>
      <c r="M892" s="255"/>
      <c r="N892" s="256"/>
      <c r="O892" s="256"/>
      <c r="P892" s="256"/>
      <c r="Q892" s="256"/>
      <c r="R892" s="256"/>
      <c r="S892" s="256"/>
      <c r="T892" s="257"/>
      <c r="AT892" s="258" t="s">
        <v>180</v>
      </c>
      <c r="AU892" s="258" t="s">
        <v>83</v>
      </c>
      <c r="AV892" s="12" t="s">
        <v>83</v>
      </c>
      <c r="AW892" s="12" t="s">
        <v>182</v>
      </c>
      <c r="AX892" s="12" t="s">
        <v>75</v>
      </c>
      <c r="AY892" s="258" t="s">
        <v>171</v>
      </c>
    </row>
    <row r="893" s="1" customFormat="1" ht="14.4" customHeight="1">
      <c r="B893" s="46"/>
      <c r="C893" s="235" t="s">
        <v>1157</v>
      </c>
      <c r="D893" s="235" t="s">
        <v>173</v>
      </c>
      <c r="E893" s="236" t="s">
        <v>1158</v>
      </c>
      <c r="F893" s="237" t="s">
        <v>1159</v>
      </c>
      <c r="G893" s="238" t="s">
        <v>1143</v>
      </c>
      <c r="H893" s="239">
        <v>14</v>
      </c>
      <c r="I893" s="240"/>
      <c r="J893" s="241">
        <f>ROUND(I893*H893,2)</f>
        <v>0</v>
      </c>
      <c r="K893" s="237" t="s">
        <v>177</v>
      </c>
      <c r="L893" s="72"/>
      <c r="M893" s="242" t="s">
        <v>22</v>
      </c>
      <c r="N893" s="243" t="s">
        <v>46</v>
      </c>
      <c r="O893" s="47"/>
      <c r="P893" s="244">
        <f>O893*H893</f>
        <v>0</v>
      </c>
      <c r="Q893" s="244">
        <v>0</v>
      </c>
      <c r="R893" s="244">
        <f>Q893*H893</f>
        <v>0</v>
      </c>
      <c r="S893" s="244">
        <v>0.019460000000000002</v>
      </c>
      <c r="T893" s="245">
        <f>S893*H893</f>
        <v>0.27244000000000002</v>
      </c>
      <c r="AR893" s="24" t="s">
        <v>273</v>
      </c>
      <c r="AT893" s="24" t="s">
        <v>173</v>
      </c>
      <c r="AU893" s="24" t="s">
        <v>83</v>
      </c>
      <c r="AY893" s="24" t="s">
        <v>171</v>
      </c>
      <c r="BE893" s="246">
        <f>IF(N893="základní",J893,0)</f>
        <v>0</v>
      </c>
      <c r="BF893" s="246">
        <f>IF(N893="snížená",J893,0)</f>
        <v>0</v>
      </c>
      <c r="BG893" s="246">
        <f>IF(N893="zákl. přenesená",J893,0)</f>
        <v>0</v>
      </c>
      <c r="BH893" s="246">
        <f>IF(N893="sníž. přenesená",J893,0)</f>
        <v>0</v>
      </c>
      <c r="BI893" s="246">
        <f>IF(N893="nulová",J893,0)</f>
        <v>0</v>
      </c>
      <c r="BJ893" s="24" t="s">
        <v>24</v>
      </c>
      <c r="BK893" s="246">
        <f>ROUND(I893*H893,2)</f>
        <v>0</v>
      </c>
      <c r="BL893" s="24" t="s">
        <v>273</v>
      </c>
      <c r="BM893" s="24" t="s">
        <v>1160</v>
      </c>
    </row>
    <row r="894" s="12" customFormat="1">
      <c r="B894" s="247"/>
      <c r="C894" s="248"/>
      <c r="D894" s="249" t="s">
        <v>180</v>
      </c>
      <c r="E894" s="250" t="s">
        <v>22</v>
      </c>
      <c r="F894" s="251" t="s">
        <v>1155</v>
      </c>
      <c r="G894" s="248"/>
      <c r="H894" s="252">
        <v>1</v>
      </c>
      <c r="I894" s="253"/>
      <c r="J894" s="248"/>
      <c r="K894" s="248"/>
      <c r="L894" s="254"/>
      <c r="M894" s="255"/>
      <c r="N894" s="256"/>
      <c r="O894" s="256"/>
      <c r="P894" s="256"/>
      <c r="Q894" s="256"/>
      <c r="R894" s="256"/>
      <c r="S894" s="256"/>
      <c r="T894" s="257"/>
      <c r="AT894" s="258" t="s">
        <v>180</v>
      </c>
      <c r="AU894" s="258" t="s">
        <v>83</v>
      </c>
      <c r="AV894" s="12" t="s">
        <v>83</v>
      </c>
      <c r="AW894" s="12" t="s">
        <v>182</v>
      </c>
      <c r="AX894" s="12" t="s">
        <v>75</v>
      </c>
      <c r="AY894" s="258" t="s">
        <v>171</v>
      </c>
    </row>
    <row r="895" s="12" customFormat="1">
      <c r="B895" s="247"/>
      <c r="C895" s="248"/>
      <c r="D895" s="249" t="s">
        <v>180</v>
      </c>
      <c r="E895" s="250" t="s">
        <v>22</v>
      </c>
      <c r="F895" s="251" t="s">
        <v>1161</v>
      </c>
      <c r="G895" s="248"/>
      <c r="H895" s="252">
        <v>13</v>
      </c>
      <c r="I895" s="253"/>
      <c r="J895" s="248"/>
      <c r="K895" s="248"/>
      <c r="L895" s="254"/>
      <c r="M895" s="255"/>
      <c r="N895" s="256"/>
      <c r="O895" s="256"/>
      <c r="P895" s="256"/>
      <c r="Q895" s="256"/>
      <c r="R895" s="256"/>
      <c r="S895" s="256"/>
      <c r="T895" s="257"/>
      <c r="AT895" s="258" t="s">
        <v>180</v>
      </c>
      <c r="AU895" s="258" t="s">
        <v>83</v>
      </c>
      <c r="AV895" s="12" t="s">
        <v>83</v>
      </c>
      <c r="AW895" s="12" t="s">
        <v>182</v>
      </c>
      <c r="AX895" s="12" t="s">
        <v>75</v>
      </c>
      <c r="AY895" s="258" t="s">
        <v>171</v>
      </c>
    </row>
    <row r="896" s="1" customFormat="1" ht="22.8" customHeight="1">
      <c r="B896" s="46"/>
      <c r="C896" s="235" t="s">
        <v>1162</v>
      </c>
      <c r="D896" s="235" t="s">
        <v>173</v>
      </c>
      <c r="E896" s="236" t="s">
        <v>1163</v>
      </c>
      <c r="F896" s="237" t="s">
        <v>1164</v>
      </c>
      <c r="G896" s="238" t="s">
        <v>1143</v>
      </c>
      <c r="H896" s="239">
        <v>3</v>
      </c>
      <c r="I896" s="240"/>
      <c r="J896" s="241">
        <f>ROUND(I896*H896,2)</f>
        <v>0</v>
      </c>
      <c r="K896" s="237" t="s">
        <v>177</v>
      </c>
      <c r="L896" s="72"/>
      <c r="M896" s="242" t="s">
        <v>22</v>
      </c>
      <c r="N896" s="243" t="s">
        <v>46</v>
      </c>
      <c r="O896" s="47"/>
      <c r="P896" s="244">
        <f>O896*H896</f>
        <v>0</v>
      </c>
      <c r="Q896" s="244">
        <v>0</v>
      </c>
      <c r="R896" s="244">
        <f>Q896*H896</f>
        <v>0</v>
      </c>
      <c r="S896" s="244">
        <v>0.018800000000000001</v>
      </c>
      <c r="T896" s="245">
        <f>S896*H896</f>
        <v>0.056400000000000006</v>
      </c>
      <c r="AR896" s="24" t="s">
        <v>273</v>
      </c>
      <c r="AT896" s="24" t="s">
        <v>173</v>
      </c>
      <c r="AU896" s="24" t="s">
        <v>83</v>
      </c>
      <c r="AY896" s="24" t="s">
        <v>171</v>
      </c>
      <c r="BE896" s="246">
        <f>IF(N896="základní",J896,0)</f>
        <v>0</v>
      </c>
      <c r="BF896" s="246">
        <f>IF(N896="snížená",J896,0)</f>
        <v>0</v>
      </c>
      <c r="BG896" s="246">
        <f>IF(N896="zákl. přenesená",J896,0)</f>
        <v>0</v>
      </c>
      <c r="BH896" s="246">
        <f>IF(N896="sníž. přenesená",J896,0)</f>
        <v>0</v>
      </c>
      <c r="BI896" s="246">
        <f>IF(N896="nulová",J896,0)</f>
        <v>0</v>
      </c>
      <c r="BJ896" s="24" t="s">
        <v>24</v>
      </c>
      <c r="BK896" s="246">
        <f>ROUND(I896*H896,2)</f>
        <v>0</v>
      </c>
      <c r="BL896" s="24" t="s">
        <v>273</v>
      </c>
      <c r="BM896" s="24" t="s">
        <v>1165</v>
      </c>
    </row>
    <row r="897" s="12" customFormat="1">
      <c r="B897" s="247"/>
      <c r="C897" s="248"/>
      <c r="D897" s="249" t="s">
        <v>180</v>
      </c>
      <c r="E897" s="250" t="s">
        <v>22</v>
      </c>
      <c r="F897" s="251" t="s">
        <v>1156</v>
      </c>
      <c r="G897" s="248"/>
      <c r="H897" s="252">
        <v>3</v>
      </c>
      <c r="I897" s="253"/>
      <c r="J897" s="248"/>
      <c r="K897" s="248"/>
      <c r="L897" s="254"/>
      <c r="M897" s="255"/>
      <c r="N897" s="256"/>
      <c r="O897" s="256"/>
      <c r="P897" s="256"/>
      <c r="Q897" s="256"/>
      <c r="R897" s="256"/>
      <c r="S897" s="256"/>
      <c r="T897" s="257"/>
      <c r="AT897" s="258" t="s">
        <v>180</v>
      </c>
      <c r="AU897" s="258" t="s">
        <v>83</v>
      </c>
      <c r="AV897" s="12" t="s">
        <v>83</v>
      </c>
      <c r="AW897" s="12" t="s">
        <v>182</v>
      </c>
      <c r="AX897" s="12" t="s">
        <v>75</v>
      </c>
      <c r="AY897" s="258" t="s">
        <v>171</v>
      </c>
    </row>
    <row r="898" s="1" customFormat="1" ht="14.4" customHeight="1">
      <c r="B898" s="46"/>
      <c r="C898" s="235" t="s">
        <v>1166</v>
      </c>
      <c r="D898" s="235" t="s">
        <v>173</v>
      </c>
      <c r="E898" s="236" t="s">
        <v>1167</v>
      </c>
      <c r="F898" s="237" t="s">
        <v>1168</v>
      </c>
      <c r="G898" s="238" t="s">
        <v>1143</v>
      </c>
      <c r="H898" s="239">
        <v>17</v>
      </c>
      <c r="I898" s="240"/>
      <c r="J898" s="241">
        <f>ROUND(I898*H898,2)</f>
        <v>0</v>
      </c>
      <c r="K898" s="237" t="s">
        <v>177</v>
      </c>
      <c r="L898" s="72"/>
      <c r="M898" s="242" t="s">
        <v>22</v>
      </c>
      <c r="N898" s="243" t="s">
        <v>46</v>
      </c>
      <c r="O898" s="47"/>
      <c r="P898" s="244">
        <f>O898*H898</f>
        <v>0</v>
      </c>
      <c r="Q898" s="244">
        <v>0</v>
      </c>
      <c r="R898" s="244">
        <f>Q898*H898</f>
        <v>0</v>
      </c>
      <c r="S898" s="244">
        <v>0.00156</v>
      </c>
      <c r="T898" s="245">
        <f>S898*H898</f>
        <v>0.026519999999999998</v>
      </c>
      <c r="AR898" s="24" t="s">
        <v>273</v>
      </c>
      <c r="AT898" s="24" t="s">
        <v>173</v>
      </c>
      <c r="AU898" s="24" t="s">
        <v>83</v>
      </c>
      <c r="AY898" s="24" t="s">
        <v>171</v>
      </c>
      <c r="BE898" s="246">
        <f>IF(N898="základní",J898,0)</f>
        <v>0</v>
      </c>
      <c r="BF898" s="246">
        <f>IF(N898="snížená",J898,0)</f>
        <v>0</v>
      </c>
      <c r="BG898" s="246">
        <f>IF(N898="zákl. přenesená",J898,0)</f>
        <v>0</v>
      </c>
      <c r="BH898" s="246">
        <f>IF(N898="sníž. přenesená",J898,0)</f>
        <v>0</v>
      </c>
      <c r="BI898" s="246">
        <f>IF(N898="nulová",J898,0)</f>
        <v>0</v>
      </c>
      <c r="BJ898" s="24" t="s">
        <v>24</v>
      </c>
      <c r="BK898" s="246">
        <f>ROUND(I898*H898,2)</f>
        <v>0</v>
      </c>
      <c r="BL898" s="24" t="s">
        <v>273</v>
      </c>
      <c r="BM898" s="24" t="s">
        <v>1169</v>
      </c>
    </row>
    <row r="899" s="12" customFormat="1">
      <c r="B899" s="247"/>
      <c r="C899" s="248"/>
      <c r="D899" s="249" t="s">
        <v>180</v>
      </c>
      <c r="E899" s="250" t="s">
        <v>22</v>
      </c>
      <c r="F899" s="251" t="s">
        <v>1155</v>
      </c>
      <c r="G899" s="248"/>
      <c r="H899" s="252">
        <v>1</v>
      </c>
      <c r="I899" s="253"/>
      <c r="J899" s="248"/>
      <c r="K899" s="248"/>
      <c r="L899" s="254"/>
      <c r="M899" s="255"/>
      <c r="N899" s="256"/>
      <c r="O899" s="256"/>
      <c r="P899" s="256"/>
      <c r="Q899" s="256"/>
      <c r="R899" s="256"/>
      <c r="S899" s="256"/>
      <c r="T899" s="257"/>
      <c r="AT899" s="258" t="s">
        <v>180</v>
      </c>
      <c r="AU899" s="258" t="s">
        <v>83</v>
      </c>
      <c r="AV899" s="12" t="s">
        <v>83</v>
      </c>
      <c r="AW899" s="12" t="s">
        <v>182</v>
      </c>
      <c r="AX899" s="12" t="s">
        <v>75</v>
      </c>
      <c r="AY899" s="258" t="s">
        <v>171</v>
      </c>
    </row>
    <row r="900" s="12" customFormat="1">
      <c r="B900" s="247"/>
      <c r="C900" s="248"/>
      <c r="D900" s="249" t="s">
        <v>180</v>
      </c>
      <c r="E900" s="250" t="s">
        <v>22</v>
      </c>
      <c r="F900" s="251" t="s">
        <v>1170</v>
      </c>
      <c r="G900" s="248"/>
      <c r="H900" s="252">
        <v>16</v>
      </c>
      <c r="I900" s="253"/>
      <c r="J900" s="248"/>
      <c r="K900" s="248"/>
      <c r="L900" s="254"/>
      <c r="M900" s="255"/>
      <c r="N900" s="256"/>
      <c r="O900" s="256"/>
      <c r="P900" s="256"/>
      <c r="Q900" s="256"/>
      <c r="R900" s="256"/>
      <c r="S900" s="256"/>
      <c r="T900" s="257"/>
      <c r="AT900" s="258" t="s">
        <v>180</v>
      </c>
      <c r="AU900" s="258" t="s">
        <v>83</v>
      </c>
      <c r="AV900" s="12" t="s">
        <v>83</v>
      </c>
      <c r="AW900" s="12" t="s">
        <v>182</v>
      </c>
      <c r="AX900" s="12" t="s">
        <v>75</v>
      </c>
      <c r="AY900" s="258" t="s">
        <v>171</v>
      </c>
    </row>
    <row r="901" s="1" customFormat="1" ht="14.4" customHeight="1">
      <c r="B901" s="46"/>
      <c r="C901" s="235" t="s">
        <v>1171</v>
      </c>
      <c r="D901" s="235" t="s">
        <v>173</v>
      </c>
      <c r="E901" s="236" t="s">
        <v>1172</v>
      </c>
      <c r="F901" s="237" t="s">
        <v>1173</v>
      </c>
      <c r="G901" s="238" t="s">
        <v>214</v>
      </c>
      <c r="H901" s="239">
        <v>2</v>
      </c>
      <c r="I901" s="240"/>
      <c r="J901" s="241">
        <f>ROUND(I901*H901,2)</f>
        <v>0</v>
      </c>
      <c r="K901" s="237" t="s">
        <v>177</v>
      </c>
      <c r="L901" s="72"/>
      <c r="M901" s="242" t="s">
        <v>22</v>
      </c>
      <c r="N901" s="243" t="s">
        <v>46</v>
      </c>
      <c r="O901" s="47"/>
      <c r="P901" s="244">
        <f>O901*H901</f>
        <v>0</v>
      </c>
      <c r="Q901" s="244">
        <v>0</v>
      </c>
      <c r="R901" s="244">
        <f>Q901*H901</f>
        <v>0</v>
      </c>
      <c r="S901" s="244">
        <v>0.0022499999999999998</v>
      </c>
      <c r="T901" s="245">
        <f>S901*H901</f>
        <v>0.0044999999999999997</v>
      </c>
      <c r="AR901" s="24" t="s">
        <v>273</v>
      </c>
      <c r="AT901" s="24" t="s">
        <v>173</v>
      </c>
      <c r="AU901" s="24" t="s">
        <v>83</v>
      </c>
      <c r="AY901" s="24" t="s">
        <v>171</v>
      </c>
      <c r="BE901" s="246">
        <f>IF(N901="základní",J901,0)</f>
        <v>0</v>
      </c>
      <c r="BF901" s="246">
        <f>IF(N901="snížená",J901,0)</f>
        <v>0</v>
      </c>
      <c r="BG901" s="246">
        <f>IF(N901="zákl. přenesená",J901,0)</f>
        <v>0</v>
      </c>
      <c r="BH901" s="246">
        <f>IF(N901="sníž. přenesená",J901,0)</f>
        <v>0</v>
      </c>
      <c r="BI901" s="246">
        <f>IF(N901="nulová",J901,0)</f>
        <v>0</v>
      </c>
      <c r="BJ901" s="24" t="s">
        <v>24</v>
      </c>
      <c r="BK901" s="246">
        <f>ROUND(I901*H901,2)</f>
        <v>0</v>
      </c>
      <c r="BL901" s="24" t="s">
        <v>273</v>
      </c>
      <c r="BM901" s="24" t="s">
        <v>1174</v>
      </c>
    </row>
    <row r="902" s="12" customFormat="1">
      <c r="B902" s="247"/>
      <c r="C902" s="248"/>
      <c r="D902" s="249" t="s">
        <v>180</v>
      </c>
      <c r="E902" s="250" t="s">
        <v>22</v>
      </c>
      <c r="F902" s="251" t="s">
        <v>1175</v>
      </c>
      <c r="G902" s="248"/>
      <c r="H902" s="252">
        <v>2</v>
      </c>
      <c r="I902" s="253"/>
      <c r="J902" s="248"/>
      <c r="K902" s="248"/>
      <c r="L902" s="254"/>
      <c r="M902" s="255"/>
      <c r="N902" s="256"/>
      <c r="O902" s="256"/>
      <c r="P902" s="256"/>
      <c r="Q902" s="256"/>
      <c r="R902" s="256"/>
      <c r="S902" s="256"/>
      <c r="T902" s="257"/>
      <c r="AT902" s="258" t="s">
        <v>180</v>
      </c>
      <c r="AU902" s="258" t="s">
        <v>83</v>
      </c>
      <c r="AV902" s="12" t="s">
        <v>83</v>
      </c>
      <c r="AW902" s="12" t="s">
        <v>182</v>
      </c>
      <c r="AX902" s="12" t="s">
        <v>24</v>
      </c>
      <c r="AY902" s="258" t="s">
        <v>171</v>
      </c>
    </row>
    <row r="903" s="1" customFormat="1" ht="34.2" customHeight="1">
      <c r="B903" s="46"/>
      <c r="C903" s="235" t="s">
        <v>1176</v>
      </c>
      <c r="D903" s="235" t="s">
        <v>173</v>
      </c>
      <c r="E903" s="236" t="s">
        <v>1177</v>
      </c>
      <c r="F903" s="237" t="s">
        <v>1178</v>
      </c>
      <c r="G903" s="238" t="s">
        <v>193</v>
      </c>
      <c r="H903" s="239">
        <v>0.437</v>
      </c>
      <c r="I903" s="240"/>
      <c r="J903" s="241">
        <f>ROUND(I903*H903,2)</f>
        <v>0</v>
      </c>
      <c r="K903" s="237" t="s">
        <v>177</v>
      </c>
      <c r="L903" s="72"/>
      <c r="M903" s="242" t="s">
        <v>22</v>
      </c>
      <c r="N903" s="243" t="s">
        <v>46</v>
      </c>
      <c r="O903" s="47"/>
      <c r="P903" s="244">
        <f>O903*H903</f>
        <v>0</v>
      </c>
      <c r="Q903" s="244">
        <v>0</v>
      </c>
      <c r="R903" s="244">
        <f>Q903*H903</f>
        <v>0</v>
      </c>
      <c r="S903" s="244">
        <v>0</v>
      </c>
      <c r="T903" s="245">
        <f>S903*H903</f>
        <v>0</v>
      </c>
      <c r="AR903" s="24" t="s">
        <v>273</v>
      </c>
      <c r="AT903" s="24" t="s">
        <v>173</v>
      </c>
      <c r="AU903" s="24" t="s">
        <v>83</v>
      </c>
      <c r="AY903" s="24" t="s">
        <v>171</v>
      </c>
      <c r="BE903" s="246">
        <f>IF(N903="základní",J903,0)</f>
        <v>0</v>
      </c>
      <c r="BF903" s="246">
        <f>IF(N903="snížená",J903,0)</f>
        <v>0</v>
      </c>
      <c r="BG903" s="246">
        <f>IF(N903="zákl. přenesená",J903,0)</f>
        <v>0</v>
      </c>
      <c r="BH903" s="246">
        <f>IF(N903="sníž. přenesená",J903,0)</f>
        <v>0</v>
      </c>
      <c r="BI903" s="246">
        <f>IF(N903="nulová",J903,0)</f>
        <v>0</v>
      </c>
      <c r="BJ903" s="24" t="s">
        <v>24</v>
      </c>
      <c r="BK903" s="246">
        <f>ROUND(I903*H903,2)</f>
        <v>0</v>
      </c>
      <c r="BL903" s="24" t="s">
        <v>273</v>
      </c>
      <c r="BM903" s="24" t="s">
        <v>1179</v>
      </c>
    </row>
    <row r="904" s="11" customFormat="1" ht="29.88" customHeight="1">
      <c r="B904" s="219"/>
      <c r="C904" s="220"/>
      <c r="D904" s="221" t="s">
        <v>74</v>
      </c>
      <c r="E904" s="233" t="s">
        <v>1180</v>
      </c>
      <c r="F904" s="233" t="s">
        <v>1181</v>
      </c>
      <c r="G904" s="220"/>
      <c r="H904" s="220"/>
      <c r="I904" s="223"/>
      <c r="J904" s="234">
        <f>BK904</f>
        <v>0</v>
      </c>
      <c r="K904" s="220"/>
      <c r="L904" s="225"/>
      <c r="M904" s="226"/>
      <c r="N904" s="227"/>
      <c r="O904" s="227"/>
      <c r="P904" s="228">
        <f>SUM(P905:P939)</f>
        <v>0</v>
      </c>
      <c r="Q904" s="227"/>
      <c r="R904" s="228">
        <f>SUM(R905:R939)</f>
        <v>0.41954215</v>
      </c>
      <c r="S904" s="227"/>
      <c r="T904" s="229">
        <f>SUM(T905:T939)</f>
        <v>0.087999999999999995</v>
      </c>
      <c r="AR904" s="230" t="s">
        <v>83</v>
      </c>
      <c r="AT904" s="231" t="s">
        <v>74</v>
      </c>
      <c r="AU904" s="231" t="s">
        <v>24</v>
      </c>
      <c r="AY904" s="230" t="s">
        <v>171</v>
      </c>
      <c r="BK904" s="232">
        <f>SUM(BK905:BK939)</f>
        <v>0</v>
      </c>
    </row>
    <row r="905" s="1" customFormat="1" ht="45.6" customHeight="1">
      <c r="B905" s="46"/>
      <c r="C905" s="235" t="s">
        <v>1182</v>
      </c>
      <c r="D905" s="235" t="s">
        <v>173</v>
      </c>
      <c r="E905" s="236" t="s">
        <v>1183</v>
      </c>
      <c r="F905" s="237" t="s">
        <v>1184</v>
      </c>
      <c r="G905" s="238" t="s">
        <v>247</v>
      </c>
      <c r="H905" s="239">
        <v>0.82999999999999996</v>
      </c>
      <c r="I905" s="240"/>
      <c r="J905" s="241">
        <f>ROUND(I905*H905,2)</f>
        <v>0</v>
      </c>
      <c r="K905" s="237" t="s">
        <v>177</v>
      </c>
      <c r="L905" s="72"/>
      <c r="M905" s="242" t="s">
        <v>22</v>
      </c>
      <c r="N905" s="243" t="s">
        <v>46</v>
      </c>
      <c r="O905" s="47"/>
      <c r="P905" s="244">
        <f>O905*H905</f>
        <v>0</v>
      </c>
      <c r="Q905" s="244">
        <v>0.02478</v>
      </c>
      <c r="R905" s="244">
        <f>Q905*H905</f>
        <v>0.0205674</v>
      </c>
      <c r="S905" s="244">
        <v>0</v>
      </c>
      <c r="T905" s="245">
        <f>S905*H905</f>
        <v>0</v>
      </c>
      <c r="AR905" s="24" t="s">
        <v>273</v>
      </c>
      <c r="AT905" s="24" t="s">
        <v>173</v>
      </c>
      <c r="AU905" s="24" t="s">
        <v>83</v>
      </c>
      <c r="AY905" s="24" t="s">
        <v>171</v>
      </c>
      <c r="BE905" s="246">
        <f>IF(N905="základní",J905,0)</f>
        <v>0</v>
      </c>
      <c r="BF905" s="246">
        <f>IF(N905="snížená",J905,0)</f>
        <v>0</v>
      </c>
      <c r="BG905" s="246">
        <f>IF(N905="zákl. přenesená",J905,0)</f>
        <v>0</v>
      </c>
      <c r="BH905" s="246">
        <f>IF(N905="sníž. přenesená",J905,0)</f>
        <v>0</v>
      </c>
      <c r="BI905" s="246">
        <f>IF(N905="nulová",J905,0)</f>
        <v>0</v>
      </c>
      <c r="BJ905" s="24" t="s">
        <v>24</v>
      </c>
      <c r="BK905" s="246">
        <f>ROUND(I905*H905,2)</f>
        <v>0</v>
      </c>
      <c r="BL905" s="24" t="s">
        <v>273</v>
      </c>
      <c r="BM905" s="24" t="s">
        <v>1185</v>
      </c>
    </row>
    <row r="906" s="12" customFormat="1">
      <c r="B906" s="247"/>
      <c r="C906" s="248"/>
      <c r="D906" s="249" t="s">
        <v>180</v>
      </c>
      <c r="E906" s="250" t="s">
        <v>22</v>
      </c>
      <c r="F906" s="251" t="s">
        <v>1186</v>
      </c>
      <c r="G906" s="248"/>
      <c r="H906" s="252">
        <v>0.82950000000000002</v>
      </c>
      <c r="I906" s="253"/>
      <c r="J906" s="248"/>
      <c r="K906" s="248"/>
      <c r="L906" s="254"/>
      <c r="M906" s="255"/>
      <c r="N906" s="256"/>
      <c r="O906" s="256"/>
      <c r="P906" s="256"/>
      <c r="Q906" s="256"/>
      <c r="R906" s="256"/>
      <c r="S906" s="256"/>
      <c r="T906" s="257"/>
      <c r="AT906" s="258" t="s">
        <v>180</v>
      </c>
      <c r="AU906" s="258" t="s">
        <v>83</v>
      </c>
      <c r="AV906" s="12" t="s">
        <v>83</v>
      </c>
      <c r="AW906" s="12" t="s">
        <v>182</v>
      </c>
      <c r="AX906" s="12" t="s">
        <v>75</v>
      </c>
      <c r="AY906" s="258" t="s">
        <v>171</v>
      </c>
    </row>
    <row r="907" s="1" customFormat="1" ht="45.6" customHeight="1">
      <c r="B907" s="46"/>
      <c r="C907" s="235" t="s">
        <v>1187</v>
      </c>
      <c r="D907" s="235" t="s">
        <v>173</v>
      </c>
      <c r="E907" s="236" t="s">
        <v>1188</v>
      </c>
      <c r="F907" s="237" t="s">
        <v>1189</v>
      </c>
      <c r="G907" s="238" t="s">
        <v>247</v>
      </c>
      <c r="H907" s="239">
        <v>1.2949999999999999</v>
      </c>
      <c r="I907" s="240"/>
      <c r="J907" s="241">
        <f>ROUND(I907*H907,2)</f>
        <v>0</v>
      </c>
      <c r="K907" s="237" t="s">
        <v>177</v>
      </c>
      <c r="L907" s="72"/>
      <c r="M907" s="242" t="s">
        <v>22</v>
      </c>
      <c r="N907" s="243" t="s">
        <v>46</v>
      </c>
      <c r="O907" s="47"/>
      <c r="P907" s="244">
        <f>O907*H907</f>
        <v>0</v>
      </c>
      <c r="Q907" s="244">
        <v>0.02793</v>
      </c>
      <c r="R907" s="244">
        <f>Q907*H907</f>
        <v>0.036169349999999996</v>
      </c>
      <c r="S907" s="244">
        <v>0</v>
      </c>
      <c r="T907" s="245">
        <f>S907*H907</f>
        <v>0</v>
      </c>
      <c r="AR907" s="24" t="s">
        <v>273</v>
      </c>
      <c r="AT907" s="24" t="s">
        <v>173</v>
      </c>
      <c r="AU907" s="24" t="s">
        <v>83</v>
      </c>
      <c r="AY907" s="24" t="s">
        <v>171</v>
      </c>
      <c r="BE907" s="246">
        <f>IF(N907="základní",J907,0)</f>
        <v>0</v>
      </c>
      <c r="BF907" s="246">
        <f>IF(N907="snížená",J907,0)</f>
        <v>0</v>
      </c>
      <c r="BG907" s="246">
        <f>IF(N907="zákl. přenesená",J907,0)</f>
        <v>0</v>
      </c>
      <c r="BH907" s="246">
        <f>IF(N907="sníž. přenesená",J907,0)</f>
        <v>0</v>
      </c>
      <c r="BI907" s="246">
        <f>IF(N907="nulová",J907,0)</f>
        <v>0</v>
      </c>
      <c r="BJ907" s="24" t="s">
        <v>24</v>
      </c>
      <c r="BK907" s="246">
        <f>ROUND(I907*H907,2)</f>
        <v>0</v>
      </c>
      <c r="BL907" s="24" t="s">
        <v>273</v>
      </c>
      <c r="BM907" s="24" t="s">
        <v>1190</v>
      </c>
    </row>
    <row r="908" s="12" customFormat="1">
      <c r="B908" s="247"/>
      <c r="C908" s="248"/>
      <c r="D908" s="249" t="s">
        <v>180</v>
      </c>
      <c r="E908" s="250" t="s">
        <v>22</v>
      </c>
      <c r="F908" s="251" t="s">
        <v>1191</v>
      </c>
      <c r="G908" s="248"/>
      <c r="H908" s="252">
        <v>1.2949999999999999</v>
      </c>
      <c r="I908" s="253"/>
      <c r="J908" s="248"/>
      <c r="K908" s="248"/>
      <c r="L908" s="254"/>
      <c r="M908" s="255"/>
      <c r="N908" s="256"/>
      <c r="O908" s="256"/>
      <c r="P908" s="256"/>
      <c r="Q908" s="256"/>
      <c r="R908" s="256"/>
      <c r="S908" s="256"/>
      <c r="T908" s="257"/>
      <c r="AT908" s="258" t="s">
        <v>180</v>
      </c>
      <c r="AU908" s="258" t="s">
        <v>83</v>
      </c>
      <c r="AV908" s="12" t="s">
        <v>83</v>
      </c>
      <c r="AW908" s="12" t="s">
        <v>182</v>
      </c>
      <c r="AX908" s="12" t="s">
        <v>75</v>
      </c>
      <c r="AY908" s="258" t="s">
        <v>171</v>
      </c>
    </row>
    <row r="909" s="1" customFormat="1" ht="34.2" customHeight="1">
      <c r="B909" s="46"/>
      <c r="C909" s="235" t="s">
        <v>1192</v>
      </c>
      <c r="D909" s="235" t="s">
        <v>173</v>
      </c>
      <c r="E909" s="236" t="s">
        <v>1193</v>
      </c>
      <c r="F909" s="237" t="s">
        <v>1194</v>
      </c>
      <c r="G909" s="238" t="s">
        <v>344</v>
      </c>
      <c r="H909" s="239">
        <v>6.0700000000000003</v>
      </c>
      <c r="I909" s="240"/>
      <c r="J909" s="241">
        <f>ROUND(I909*H909,2)</f>
        <v>0</v>
      </c>
      <c r="K909" s="237" t="s">
        <v>177</v>
      </c>
      <c r="L909" s="72"/>
      <c r="M909" s="242" t="s">
        <v>22</v>
      </c>
      <c r="N909" s="243" t="s">
        <v>46</v>
      </c>
      <c r="O909" s="47"/>
      <c r="P909" s="244">
        <f>O909*H909</f>
        <v>0</v>
      </c>
      <c r="Q909" s="244">
        <v>0</v>
      </c>
      <c r="R909" s="244">
        <f>Q909*H909</f>
        <v>0</v>
      </c>
      <c r="S909" s="244">
        <v>0</v>
      </c>
      <c r="T909" s="245">
        <f>S909*H909</f>
        <v>0</v>
      </c>
      <c r="AR909" s="24" t="s">
        <v>273</v>
      </c>
      <c r="AT909" s="24" t="s">
        <v>173</v>
      </c>
      <c r="AU909" s="24" t="s">
        <v>83</v>
      </c>
      <c r="AY909" s="24" t="s">
        <v>171</v>
      </c>
      <c r="BE909" s="246">
        <f>IF(N909="základní",J909,0)</f>
        <v>0</v>
      </c>
      <c r="BF909" s="246">
        <f>IF(N909="snížená",J909,0)</f>
        <v>0</v>
      </c>
      <c r="BG909" s="246">
        <f>IF(N909="zákl. přenesená",J909,0)</f>
        <v>0</v>
      </c>
      <c r="BH909" s="246">
        <f>IF(N909="sníž. přenesená",J909,0)</f>
        <v>0</v>
      </c>
      <c r="BI909" s="246">
        <f>IF(N909="nulová",J909,0)</f>
        <v>0</v>
      </c>
      <c r="BJ909" s="24" t="s">
        <v>24</v>
      </c>
      <c r="BK909" s="246">
        <f>ROUND(I909*H909,2)</f>
        <v>0</v>
      </c>
      <c r="BL909" s="24" t="s">
        <v>273</v>
      </c>
      <c r="BM909" s="24" t="s">
        <v>1195</v>
      </c>
    </row>
    <row r="910" s="12" customFormat="1">
      <c r="B910" s="247"/>
      <c r="C910" s="248"/>
      <c r="D910" s="249" t="s">
        <v>180</v>
      </c>
      <c r="E910" s="250" t="s">
        <v>22</v>
      </c>
      <c r="F910" s="251" t="s">
        <v>1196</v>
      </c>
      <c r="G910" s="248"/>
      <c r="H910" s="252">
        <v>6.0700000000000003</v>
      </c>
      <c r="I910" s="253"/>
      <c r="J910" s="248"/>
      <c r="K910" s="248"/>
      <c r="L910" s="254"/>
      <c r="M910" s="255"/>
      <c r="N910" s="256"/>
      <c r="O910" s="256"/>
      <c r="P910" s="256"/>
      <c r="Q910" s="256"/>
      <c r="R910" s="256"/>
      <c r="S910" s="256"/>
      <c r="T910" s="257"/>
      <c r="AT910" s="258" t="s">
        <v>180</v>
      </c>
      <c r="AU910" s="258" t="s">
        <v>83</v>
      </c>
      <c r="AV910" s="12" t="s">
        <v>83</v>
      </c>
      <c r="AW910" s="12" t="s">
        <v>182</v>
      </c>
      <c r="AX910" s="12" t="s">
        <v>24</v>
      </c>
      <c r="AY910" s="258" t="s">
        <v>171</v>
      </c>
    </row>
    <row r="911" s="1" customFormat="1" ht="22.8" customHeight="1">
      <c r="B911" s="46"/>
      <c r="C911" s="235" t="s">
        <v>1197</v>
      </c>
      <c r="D911" s="235" t="s">
        <v>173</v>
      </c>
      <c r="E911" s="236" t="s">
        <v>1198</v>
      </c>
      <c r="F911" s="237" t="s">
        <v>1199</v>
      </c>
      <c r="G911" s="238" t="s">
        <v>247</v>
      </c>
      <c r="H911" s="239">
        <v>2.125</v>
      </c>
      <c r="I911" s="240"/>
      <c r="J911" s="241">
        <f>ROUND(I911*H911,2)</f>
        <v>0</v>
      </c>
      <c r="K911" s="237" t="s">
        <v>177</v>
      </c>
      <c r="L911" s="72"/>
      <c r="M911" s="242" t="s">
        <v>22</v>
      </c>
      <c r="N911" s="243" t="s">
        <v>46</v>
      </c>
      <c r="O911" s="47"/>
      <c r="P911" s="244">
        <f>O911*H911</f>
        <v>0</v>
      </c>
      <c r="Q911" s="244">
        <v>0.00020000000000000001</v>
      </c>
      <c r="R911" s="244">
        <f>Q911*H911</f>
        <v>0.00042500000000000003</v>
      </c>
      <c r="S911" s="244">
        <v>0</v>
      </c>
      <c r="T911" s="245">
        <f>S911*H911</f>
        <v>0</v>
      </c>
      <c r="AR911" s="24" t="s">
        <v>273</v>
      </c>
      <c r="AT911" s="24" t="s">
        <v>173</v>
      </c>
      <c r="AU911" s="24" t="s">
        <v>83</v>
      </c>
      <c r="AY911" s="24" t="s">
        <v>171</v>
      </c>
      <c r="BE911" s="246">
        <f>IF(N911="základní",J911,0)</f>
        <v>0</v>
      </c>
      <c r="BF911" s="246">
        <f>IF(N911="snížená",J911,0)</f>
        <v>0</v>
      </c>
      <c r="BG911" s="246">
        <f>IF(N911="zákl. přenesená",J911,0)</f>
        <v>0</v>
      </c>
      <c r="BH911" s="246">
        <f>IF(N911="sníž. přenesená",J911,0)</f>
        <v>0</v>
      </c>
      <c r="BI911" s="246">
        <f>IF(N911="nulová",J911,0)</f>
        <v>0</v>
      </c>
      <c r="BJ911" s="24" t="s">
        <v>24</v>
      </c>
      <c r="BK911" s="246">
        <f>ROUND(I911*H911,2)</f>
        <v>0</v>
      </c>
      <c r="BL911" s="24" t="s">
        <v>273</v>
      </c>
      <c r="BM911" s="24" t="s">
        <v>1200</v>
      </c>
    </row>
    <row r="912" s="12" customFormat="1">
      <c r="B912" s="247"/>
      <c r="C912" s="248"/>
      <c r="D912" s="249" t="s">
        <v>180</v>
      </c>
      <c r="E912" s="250" t="s">
        <v>22</v>
      </c>
      <c r="F912" s="251" t="s">
        <v>1201</v>
      </c>
      <c r="G912" s="248"/>
      <c r="H912" s="252">
        <v>2.125</v>
      </c>
      <c r="I912" s="253"/>
      <c r="J912" s="248"/>
      <c r="K912" s="248"/>
      <c r="L912" s="254"/>
      <c r="M912" s="255"/>
      <c r="N912" s="256"/>
      <c r="O912" s="256"/>
      <c r="P912" s="256"/>
      <c r="Q912" s="256"/>
      <c r="R912" s="256"/>
      <c r="S912" s="256"/>
      <c r="T912" s="257"/>
      <c r="AT912" s="258" t="s">
        <v>180</v>
      </c>
      <c r="AU912" s="258" t="s">
        <v>83</v>
      </c>
      <c r="AV912" s="12" t="s">
        <v>83</v>
      </c>
      <c r="AW912" s="12" t="s">
        <v>182</v>
      </c>
      <c r="AX912" s="12" t="s">
        <v>24</v>
      </c>
      <c r="AY912" s="258" t="s">
        <v>171</v>
      </c>
    </row>
    <row r="913" s="1" customFormat="1" ht="22.8" customHeight="1">
      <c r="B913" s="46"/>
      <c r="C913" s="235" t="s">
        <v>1202</v>
      </c>
      <c r="D913" s="235" t="s">
        <v>173</v>
      </c>
      <c r="E913" s="236" t="s">
        <v>1203</v>
      </c>
      <c r="F913" s="237" t="s">
        <v>1204</v>
      </c>
      <c r="G913" s="238" t="s">
        <v>247</v>
      </c>
      <c r="H913" s="239">
        <v>2.125</v>
      </c>
      <c r="I913" s="240"/>
      <c r="J913" s="241">
        <f>ROUND(I913*H913,2)</f>
        <v>0</v>
      </c>
      <c r="K913" s="237" t="s">
        <v>177</v>
      </c>
      <c r="L913" s="72"/>
      <c r="M913" s="242" t="s">
        <v>22</v>
      </c>
      <c r="N913" s="243" t="s">
        <v>46</v>
      </c>
      <c r="O913" s="47"/>
      <c r="P913" s="244">
        <f>O913*H913</f>
        <v>0</v>
      </c>
      <c r="Q913" s="244">
        <v>0</v>
      </c>
      <c r="R913" s="244">
        <f>Q913*H913</f>
        <v>0</v>
      </c>
      <c r="S913" s="244">
        <v>0</v>
      </c>
      <c r="T913" s="245">
        <f>S913*H913</f>
        <v>0</v>
      </c>
      <c r="AR913" s="24" t="s">
        <v>273</v>
      </c>
      <c r="AT913" s="24" t="s">
        <v>173</v>
      </c>
      <c r="AU913" s="24" t="s">
        <v>83</v>
      </c>
      <c r="AY913" s="24" t="s">
        <v>171</v>
      </c>
      <c r="BE913" s="246">
        <f>IF(N913="základní",J913,0)</f>
        <v>0</v>
      </c>
      <c r="BF913" s="246">
        <f>IF(N913="snížená",J913,0)</f>
        <v>0</v>
      </c>
      <c r="BG913" s="246">
        <f>IF(N913="zákl. přenesená",J913,0)</f>
        <v>0</v>
      </c>
      <c r="BH913" s="246">
        <f>IF(N913="sníž. přenesená",J913,0)</f>
        <v>0</v>
      </c>
      <c r="BI913" s="246">
        <f>IF(N913="nulová",J913,0)</f>
        <v>0</v>
      </c>
      <c r="BJ913" s="24" t="s">
        <v>24</v>
      </c>
      <c r="BK913" s="246">
        <f>ROUND(I913*H913,2)</f>
        <v>0</v>
      </c>
      <c r="BL913" s="24" t="s">
        <v>273</v>
      </c>
      <c r="BM913" s="24" t="s">
        <v>1205</v>
      </c>
    </row>
    <row r="914" s="12" customFormat="1">
      <c r="B914" s="247"/>
      <c r="C914" s="248"/>
      <c r="D914" s="249" t="s">
        <v>180</v>
      </c>
      <c r="E914" s="250" t="s">
        <v>22</v>
      </c>
      <c r="F914" s="251" t="s">
        <v>1201</v>
      </c>
      <c r="G914" s="248"/>
      <c r="H914" s="252">
        <v>2.125</v>
      </c>
      <c r="I914" s="253"/>
      <c r="J914" s="248"/>
      <c r="K914" s="248"/>
      <c r="L914" s="254"/>
      <c r="M914" s="255"/>
      <c r="N914" s="256"/>
      <c r="O914" s="256"/>
      <c r="P914" s="256"/>
      <c r="Q914" s="256"/>
      <c r="R914" s="256"/>
      <c r="S914" s="256"/>
      <c r="T914" s="257"/>
      <c r="AT914" s="258" t="s">
        <v>180</v>
      </c>
      <c r="AU914" s="258" t="s">
        <v>83</v>
      </c>
      <c r="AV914" s="12" t="s">
        <v>83</v>
      </c>
      <c r="AW914" s="12" t="s">
        <v>182</v>
      </c>
      <c r="AX914" s="12" t="s">
        <v>24</v>
      </c>
      <c r="AY914" s="258" t="s">
        <v>171</v>
      </c>
    </row>
    <row r="915" s="1" customFormat="1" ht="34.2" customHeight="1">
      <c r="B915" s="46"/>
      <c r="C915" s="235" t="s">
        <v>1206</v>
      </c>
      <c r="D915" s="235" t="s">
        <v>173</v>
      </c>
      <c r="E915" s="236" t="s">
        <v>1207</v>
      </c>
      <c r="F915" s="237" t="s">
        <v>1208</v>
      </c>
      <c r="G915" s="238" t="s">
        <v>247</v>
      </c>
      <c r="H915" s="239">
        <v>11.09</v>
      </c>
      <c r="I915" s="240"/>
      <c r="J915" s="241">
        <f>ROUND(I915*H915,2)</f>
        <v>0</v>
      </c>
      <c r="K915" s="237" t="s">
        <v>177</v>
      </c>
      <c r="L915" s="72"/>
      <c r="M915" s="242" t="s">
        <v>22</v>
      </c>
      <c r="N915" s="243" t="s">
        <v>46</v>
      </c>
      <c r="O915" s="47"/>
      <c r="P915" s="244">
        <f>O915*H915</f>
        <v>0</v>
      </c>
      <c r="Q915" s="244">
        <v>0.01261</v>
      </c>
      <c r="R915" s="244">
        <f>Q915*H915</f>
        <v>0.13984489999999999</v>
      </c>
      <c r="S915" s="244">
        <v>0</v>
      </c>
      <c r="T915" s="245">
        <f>S915*H915</f>
        <v>0</v>
      </c>
      <c r="AR915" s="24" t="s">
        <v>273</v>
      </c>
      <c r="AT915" s="24" t="s">
        <v>173</v>
      </c>
      <c r="AU915" s="24" t="s">
        <v>83</v>
      </c>
      <c r="AY915" s="24" t="s">
        <v>171</v>
      </c>
      <c r="BE915" s="246">
        <f>IF(N915="základní",J915,0)</f>
        <v>0</v>
      </c>
      <c r="BF915" s="246">
        <f>IF(N915="snížená",J915,0)</f>
        <v>0</v>
      </c>
      <c r="BG915" s="246">
        <f>IF(N915="zákl. přenesená",J915,0)</f>
        <v>0</v>
      </c>
      <c r="BH915" s="246">
        <f>IF(N915="sníž. přenesená",J915,0)</f>
        <v>0</v>
      </c>
      <c r="BI915" s="246">
        <f>IF(N915="nulová",J915,0)</f>
        <v>0</v>
      </c>
      <c r="BJ915" s="24" t="s">
        <v>24</v>
      </c>
      <c r="BK915" s="246">
        <f>ROUND(I915*H915,2)</f>
        <v>0</v>
      </c>
      <c r="BL915" s="24" t="s">
        <v>273</v>
      </c>
      <c r="BM915" s="24" t="s">
        <v>1209</v>
      </c>
    </row>
    <row r="916" s="13" customFormat="1">
      <c r="B916" s="261"/>
      <c r="C916" s="262"/>
      <c r="D916" s="249" t="s">
        <v>180</v>
      </c>
      <c r="E916" s="263" t="s">
        <v>22</v>
      </c>
      <c r="F916" s="264" t="s">
        <v>217</v>
      </c>
      <c r="G916" s="262"/>
      <c r="H916" s="263" t="s">
        <v>22</v>
      </c>
      <c r="I916" s="265"/>
      <c r="J916" s="262"/>
      <c r="K916" s="262"/>
      <c r="L916" s="266"/>
      <c r="M916" s="267"/>
      <c r="N916" s="268"/>
      <c r="O916" s="268"/>
      <c r="P916" s="268"/>
      <c r="Q916" s="268"/>
      <c r="R916" s="268"/>
      <c r="S916" s="268"/>
      <c r="T916" s="269"/>
      <c r="AT916" s="270" t="s">
        <v>180</v>
      </c>
      <c r="AU916" s="270" t="s">
        <v>83</v>
      </c>
      <c r="AV916" s="13" t="s">
        <v>24</v>
      </c>
      <c r="AW916" s="13" t="s">
        <v>182</v>
      </c>
      <c r="AX916" s="13" t="s">
        <v>75</v>
      </c>
      <c r="AY916" s="270" t="s">
        <v>171</v>
      </c>
    </row>
    <row r="917" s="12" customFormat="1">
      <c r="B917" s="247"/>
      <c r="C917" s="248"/>
      <c r="D917" s="249" t="s">
        <v>180</v>
      </c>
      <c r="E917" s="250" t="s">
        <v>22</v>
      </c>
      <c r="F917" s="251" t="s">
        <v>774</v>
      </c>
      <c r="G917" s="248"/>
      <c r="H917" s="252">
        <v>3.98</v>
      </c>
      <c r="I917" s="253"/>
      <c r="J917" s="248"/>
      <c r="K917" s="248"/>
      <c r="L917" s="254"/>
      <c r="M917" s="255"/>
      <c r="N917" s="256"/>
      <c r="O917" s="256"/>
      <c r="P917" s="256"/>
      <c r="Q917" s="256"/>
      <c r="R917" s="256"/>
      <c r="S917" s="256"/>
      <c r="T917" s="257"/>
      <c r="AT917" s="258" t="s">
        <v>180</v>
      </c>
      <c r="AU917" s="258" t="s">
        <v>83</v>
      </c>
      <c r="AV917" s="12" t="s">
        <v>83</v>
      </c>
      <c r="AW917" s="12" t="s">
        <v>182</v>
      </c>
      <c r="AX917" s="12" t="s">
        <v>75</v>
      </c>
      <c r="AY917" s="258" t="s">
        <v>171</v>
      </c>
    </row>
    <row r="918" s="13" customFormat="1">
      <c r="B918" s="261"/>
      <c r="C918" s="262"/>
      <c r="D918" s="249" t="s">
        <v>180</v>
      </c>
      <c r="E918" s="263" t="s">
        <v>22</v>
      </c>
      <c r="F918" s="264" t="s">
        <v>219</v>
      </c>
      <c r="G918" s="262"/>
      <c r="H918" s="263" t="s">
        <v>22</v>
      </c>
      <c r="I918" s="265"/>
      <c r="J918" s="262"/>
      <c r="K918" s="262"/>
      <c r="L918" s="266"/>
      <c r="M918" s="267"/>
      <c r="N918" s="268"/>
      <c r="O918" s="268"/>
      <c r="P918" s="268"/>
      <c r="Q918" s="268"/>
      <c r="R918" s="268"/>
      <c r="S918" s="268"/>
      <c r="T918" s="269"/>
      <c r="AT918" s="270" t="s">
        <v>180</v>
      </c>
      <c r="AU918" s="270" t="s">
        <v>83</v>
      </c>
      <c r="AV918" s="13" t="s">
        <v>24</v>
      </c>
      <c r="AW918" s="13" t="s">
        <v>182</v>
      </c>
      <c r="AX918" s="13" t="s">
        <v>75</v>
      </c>
      <c r="AY918" s="270" t="s">
        <v>171</v>
      </c>
    </row>
    <row r="919" s="12" customFormat="1">
      <c r="B919" s="247"/>
      <c r="C919" s="248"/>
      <c r="D919" s="249" t="s">
        <v>180</v>
      </c>
      <c r="E919" s="250" t="s">
        <v>22</v>
      </c>
      <c r="F919" s="251" t="s">
        <v>631</v>
      </c>
      <c r="G919" s="248"/>
      <c r="H919" s="252">
        <v>7.1100000000000003</v>
      </c>
      <c r="I919" s="253"/>
      <c r="J919" s="248"/>
      <c r="K919" s="248"/>
      <c r="L919" s="254"/>
      <c r="M919" s="255"/>
      <c r="N919" s="256"/>
      <c r="O919" s="256"/>
      <c r="P919" s="256"/>
      <c r="Q919" s="256"/>
      <c r="R919" s="256"/>
      <c r="S919" s="256"/>
      <c r="T919" s="257"/>
      <c r="AT919" s="258" t="s">
        <v>180</v>
      </c>
      <c r="AU919" s="258" t="s">
        <v>83</v>
      </c>
      <c r="AV919" s="12" t="s">
        <v>83</v>
      </c>
      <c r="AW919" s="12" t="s">
        <v>182</v>
      </c>
      <c r="AX919" s="12" t="s">
        <v>75</v>
      </c>
      <c r="AY919" s="258" t="s">
        <v>171</v>
      </c>
    </row>
    <row r="920" s="1" customFormat="1" ht="34.2" customHeight="1">
      <c r="B920" s="46"/>
      <c r="C920" s="235" t="s">
        <v>1210</v>
      </c>
      <c r="D920" s="235" t="s">
        <v>173</v>
      </c>
      <c r="E920" s="236" t="s">
        <v>1211</v>
      </c>
      <c r="F920" s="237" t="s">
        <v>1212</v>
      </c>
      <c r="G920" s="238" t="s">
        <v>344</v>
      </c>
      <c r="H920" s="239">
        <v>14.5</v>
      </c>
      <c r="I920" s="240"/>
      <c r="J920" s="241">
        <f>ROUND(I920*H920,2)</f>
        <v>0</v>
      </c>
      <c r="K920" s="237" t="s">
        <v>177</v>
      </c>
      <c r="L920" s="72"/>
      <c r="M920" s="242" t="s">
        <v>22</v>
      </c>
      <c r="N920" s="243" t="s">
        <v>46</v>
      </c>
      <c r="O920" s="47"/>
      <c r="P920" s="244">
        <f>O920*H920</f>
        <v>0</v>
      </c>
      <c r="Q920" s="244">
        <v>0.0045500000000000002</v>
      </c>
      <c r="R920" s="244">
        <f>Q920*H920</f>
        <v>0.065975000000000006</v>
      </c>
      <c r="S920" s="244">
        <v>0</v>
      </c>
      <c r="T920" s="245">
        <f>S920*H920</f>
        <v>0</v>
      </c>
      <c r="AR920" s="24" t="s">
        <v>273</v>
      </c>
      <c r="AT920" s="24" t="s">
        <v>173</v>
      </c>
      <c r="AU920" s="24" t="s">
        <v>83</v>
      </c>
      <c r="AY920" s="24" t="s">
        <v>171</v>
      </c>
      <c r="BE920" s="246">
        <f>IF(N920="základní",J920,0)</f>
        <v>0</v>
      </c>
      <c r="BF920" s="246">
        <f>IF(N920="snížená",J920,0)</f>
        <v>0</v>
      </c>
      <c r="BG920" s="246">
        <f>IF(N920="zákl. přenesená",J920,0)</f>
        <v>0</v>
      </c>
      <c r="BH920" s="246">
        <f>IF(N920="sníž. přenesená",J920,0)</f>
        <v>0</v>
      </c>
      <c r="BI920" s="246">
        <f>IF(N920="nulová",J920,0)</f>
        <v>0</v>
      </c>
      <c r="BJ920" s="24" t="s">
        <v>24</v>
      </c>
      <c r="BK920" s="246">
        <f>ROUND(I920*H920,2)</f>
        <v>0</v>
      </c>
      <c r="BL920" s="24" t="s">
        <v>273</v>
      </c>
      <c r="BM920" s="24" t="s">
        <v>1213</v>
      </c>
    </row>
    <row r="921" s="12" customFormat="1">
      <c r="B921" s="247"/>
      <c r="C921" s="248"/>
      <c r="D921" s="249" t="s">
        <v>180</v>
      </c>
      <c r="E921" s="250" t="s">
        <v>22</v>
      </c>
      <c r="F921" s="251" t="s">
        <v>1214</v>
      </c>
      <c r="G921" s="248"/>
      <c r="H921" s="252">
        <v>14.5</v>
      </c>
      <c r="I921" s="253"/>
      <c r="J921" s="248"/>
      <c r="K921" s="248"/>
      <c r="L921" s="254"/>
      <c r="M921" s="255"/>
      <c r="N921" s="256"/>
      <c r="O921" s="256"/>
      <c r="P921" s="256"/>
      <c r="Q921" s="256"/>
      <c r="R921" s="256"/>
      <c r="S921" s="256"/>
      <c r="T921" s="257"/>
      <c r="AT921" s="258" t="s">
        <v>180</v>
      </c>
      <c r="AU921" s="258" t="s">
        <v>83</v>
      </c>
      <c r="AV921" s="12" t="s">
        <v>83</v>
      </c>
      <c r="AW921" s="12" t="s">
        <v>182</v>
      </c>
      <c r="AX921" s="12" t="s">
        <v>75</v>
      </c>
      <c r="AY921" s="258" t="s">
        <v>171</v>
      </c>
    </row>
    <row r="922" s="1" customFormat="1" ht="34.2" customHeight="1">
      <c r="B922" s="46"/>
      <c r="C922" s="235" t="s">
        <v>1215</v>
      </c>
      <c r="D922" s="235" t="s">
        <v>173</v>
      </c>
      <c r="E922" s="236" t="s">
        <v>1216</v>
      </c>
      <c r="F922" s="237" t="s">
        <v>1217</v>
      </c>
      <c r="G922" s="238" t="s">
        <v>344</v>
      </c>
      <c r="H922" s="239">
        <v>64.150000000000006</v>
      </c>
      <c r="I922" s="240"/>
      <c r="J922" s="241">
        <f>ROUND(I922*H922,2)</f>
        <v>0</v>
      </c>
      <c r="K922" s="237" t="s">
        <v>177</v>
      </c>
      <c r="L922" s="72"/>
      <c r="M922" s="242" t="s">
        <v>22</v>
      </c>
      <c r="N922" s="243" t="s">
        <v>46</v>
      </c>
      <c r="O922" s="47"/>
      <c r="P922" s="244">
        <f>O922*H922</f>
        <v>0</v>
      </c>
      <c r="Q922" s="244">
        <v>0.00025999999999999998</v>
      </c>
      <c r="R922" s="244">
        <f>Q922*H922</f>
        <v>0.016678999999999999</v>
      </c>
      <c r="S922" s="244">
        <v>0</v>
      </c>
      <c r="T922" s="245">
        <f>S922*H922</f>
        <v>0</v>
      </c>
      <c r="AR922" s="24" t="s">
        <v>273</v>
      </c>
      <c r="AT922" s="24" t="s">
        <v>173</v>
      </c>
      <c r="AU922" s="24" t="s">
        <v>83</v>
      </c>
      <c r="AY922" s="24" t="s">
        <v>171</v>
      </c>
      <c r="BE922" s="246">
        <f>IF(N922="základní",J922,0)</f>
        <v>0</v>
      </c>
      <c r="BF922" s="246">
        <f>IF(N922="snížená",J922,0)</f>
        <v>0</v>
      </c>
      <c r="BG922" s="246">
        <f>IF(N922="zákl. přenesená",J922,0)</f>
        <v>0</v>
      </c>
      <c r="BH922" s="246">
        <f>IF(N922="sníž. přenesená",J922,0)</f>
        <v>0</v>
      </c>
      <c r="BI922" s="246">
        <f>IF(N922="nulová",J922,0)</f>
        <v>0</v>
      </c>
      <c r="BJ922" s="24" t="s">
        <v>24</v>
      </c>
      <c r="BK922" s="246">
        <f>ROUND(I922*H922,2)</f>
        <v>0</v>
      </c>
      <c r="BL922" s="24" t="s">
        <v>273</v>
      </c>
      <c r="BM922" s="24" t="s">
        <v>1218</v>
      </c>
    </row>
    <row r="923" s="13" customFormat="1">
      <c r="B923" s="261"/>
      <c r="C923" s="262"/>
      <c r="D923" s="249" t="s">
        <v>180</v>
      </c>
      <c r="E923" s="263" t="s">
        <v>22</v>
      </c>
      <c r="F923" s="264" t="s">
        <v>217</v>
      </c>
      <c r="G923" s="262"/>
      <c r="H923" s="263" t="s">
        <v>22</v>
      </c>
      <c r="I923" s="265"/>
      <c r="J923" s="262"/>
      <c r="K923" s="262"/>
      <c r="L923" s="266"/>
      <c r="M923" s="267"/>
      <c r="N923" s="268"/>
      <c r="O923" s="268"/>
      <c r="P923" s="268"/>
      <c r="Q923" s="268"/>
      <c r="R923" s="268"/>
      <c r="S923" s="268"/>
      <c r="T923" s="269"/>
      <c r="AT923" s="270" t="s">
        <v>180</v>
      </c>
      <c r="AU923" s="270" t="s">
        <v>83</v>
      </c>
      <c r="AV923" s="13" t="s">
        <v>24</v>
      </c>
      <c r="AW923" s="13" t="s">
        <v>182</v>
      </c>
      <c r="AX923" s="13" t="s">
        <v>75</v>
      </c>
      <c r="AY923" s="270" t="s">
        <v>171</v>
      </c>
    </row>
    <row r="924" s="12" customFormat="1">
      <c r="B924" s="247"/>
      <c r="C924" s="248"/>
      <c r="D924" s="249" t="s">
        <v>180</v>
      </c>
      <c r="E924" s="250" t="s">
        <v>22</v>
      </c>
      <c r="F924" s="251" t="s">
        <v>1219</v>
      </c>
      <c r="G924" s="248"/>
      <c r="H924" s="252">
        <v>11.35</v>
      </c>
      <c r="I924" s="253"/>
      <c r="J924" s="248"/>
      <c r="K924" s="248"/>
      <c r="L924" s="254"/>
      <c r="M924" s="255"/>
      <c r="N924" s="256"/>
      <c r="O924" s="256"/>
      <c r="P924" s="256"/>
      <c r="Q924" s="256"/>
      <c r="R924" s="256"/>
      <c r="S924" s="256"/>
      <c r="T924" s="257"/>
      <c r="AT924" s="258" t="s">
        <v>180</v>
      </c>
      <c r="AU924" s="258" t="s">
        <v>83</v>
      </c>
      <c r="AV924" s="12" t="s">
        <v>83</v>
      </c>
      <c r="AW924" s="12" t="s">
        <v>182</v>
      </c>
      <c r="AX924" s="12" t="s">
        <v>75</v>
      </c>
      <c r="AY924" s="258" t="s">
        <v>171</v>
      </c>
    </row>
    <row r="925" s="13" customFormat="1">
      <c r="B925" s="261"/>
      <c r="C925" s="262"/>
      <c r="D925" s="249" t="s">
        <v>180</v>
      </c>
      <c r="E925" s="263" t="s">
        <v>22</v>
      </c>
      <c r="F925" s="264" t="s">
        <v>219</v>
      </c>
      <c r="G925" s="262"/>
      <c r="H925" s="263" t="s">
        <v>22</v>
      </c>
      <c r="I925" s="265"/>
      <c r="J925" s="262"/>
      <c r="K925" s="262"/>
      <c r="L925" s="266"/>
      <c r="M925" s="267"/>
      <c r="N925" s="268"/>
      <c r="O925" s="268"/>
      <c r="P925" s="268"/>
      <c r="Q925" s="268"/>
      <c r="R925" s="268"/>
      <c r="S925" s="268"/>
      <c r="T925" s="269"/>
      <c r="AT925" s="270" t="s">
        <v>180</v>
      </c>
      <c r="AU925" s="270" t="s">
        <v>83</v>
      </c>
      <c r="AV925" s="13" t="s">
        <v>24</v>
      </c>
      <c r="AW925" s="13" t="s">
        <v>182</v>
      </c>
      <c r="AX925" s="13" t="s">
        <v>75</v>
      </c>
      <c r="AY925" s="270" t="s">
        <v>171</v>
      </c>
    </row>
    <row r="926" s="12" customFormat="1">
      <c r="B926" s="247"/>
      <c r="C926" s="248"/>
      <c r="D926" s="249" t="s">
        <v>180</v>
      </c>
      <c r="E926" s="250" t="s">
        <v>22</v>
      </c>
      <c r="F926" s="251" t="s">
        <v>1220</v>
      </c>
      <c r="G926" s="248"/>
      <c r="H926" s="252">
        <v>23</v>
      </c>
      <c r="I926" s="253"/>
      <c r="J926" s="248"/>
      <c r="K926" s="248"/>
      <c r="L926" s="254"/>
      <c r="M926" s="255"/>
      <c r="N926" s="256"/>
      <c r="O926" s="256"/>
      <c r="P926" s="256"/>
      <c r="Q926" s="256"/>
      <c r="R926" s="256"/>
      <c r="S926" s="256"/>
      <c r="T926" s="257"/>
      <c r="AT926" s="258" t="s">
        <v>180</v>
      </c>
      <c r="AU926" s="258" t="s">
        <v>83</v>
      </c>
      <c r="AV926" s="12" t="s">
        <v>83</v>
      </c>
      <c r="AW926" s="12" t="s">
        <v>182</v>
      </c>
      <c r="AX926" s="12" t="s">
        <v>75</v>
      </c>
      <c r="AY926" s="258" t="s">
        <v>171</v>
      </c>
    </row>
    <row r="927" s="12" customFormat="1">
      <c r="B927" s="247"/>
      <c r="C927" s="248"/>
      <c r="D927" s="249" t="s">
        <v>180</v>
      </c>
      <c r="E927" s="250" t="s">
        <v>22</v>
      </c>
      <c r="F927" s="251" t="s">
        <v>1221</v>
      </c>
      <c r="G927" s="248"/>
      <c r="H927" s="252">
        <v>29.800000000000001</v>
      </c>
      <c r="I927" s="253"/>
      <c r="J927" s="248"/>
      <c r="K927" s="248"/>
      <c r="L927" s="254"/>
      <c r="M927" s="255"/>
      <c r="N927" s="256"/>
      <c r="O927" s="256"/>
      <c r="P927" s="256"/>
      <c r="Q927" s="256"/>
      <c r="R927" s="256"/>
      <c r="S927" s="256"/>
      <c r="T927" s="257"/>
      <c r="AT927" s="258" t="s">
        <v>180</v>
      </c>
      <c r="AU927" s="258" t="s">
        <v>83</v>
      </c>
      <c r="AV927" s="12" t="s">
        <v>83</v>
      </c>
      <c r="AW927" s="12" t="s">
        <v>182</v>
      </c>
      <c r="AX927" s="12" t="s">
        <v>75</v>
      </c>
      <c r="AY927" s="258" t="s">
        <v>171</v>
      </c>
    </row>
    <row r="928" s="1" customFormat="1" ht="34.2" customHeight="1">
      <c r="B928" s="46"/>
      <c r="C928" s="235" t="s">
        <v>1222</v>
      </c>
      <c r="D928" s="235" t="s">
        <v>173</v>
      </c>
      <c r="E928" s="236" t="s">
        <v>1223</v>
      </c>
      <c r="F928" s="237" t="s">
        <v>1224</v>
      </c>
      <c r="G928" s="238" t="s">
        <v>247</v>
      </c>
      <c r="H928" s="239">
        <v>16.890000000000001</v>
      </c>
      <c r="I928" s="240"/>
      <c r="J928" s="241">
        <f>ROUND(I928*H928,2)</f>
        <v>0</v>
      </c>
      <c r="K928" s="237" t="s">
        <v>177</v>
      </c>
      <c r="L928" s="72"/>
      <c r="M928" s="242" t="s">
        <v>22</v>
      </c>
      <c r="N928" s="243" t="s">
        <v>46</v>
      </c>
      <c r="O928" s="47"/>
      <c r="P928" s="244">
        <f>O928*H928</f>
        <v>0</v>
      </c>
      <c r="Q928" s="244">
        <v>0.00010000000000000001</v>
      </c>
      <c r="R928" s="244">
        <f>Q928*H928</f>
        <v>0.0016890000000000002</v>
      </c>
      <c r="S928" s="244">
        <v>0</v>
      </c>
      <c r="T928" s="245">
        <f>S928*H928</f>
        <v>0</v>
      </c>
      <c r="AR928" s="24" t="s">
        <v>273</v>
      </c>
      <c r="AT928" s="24" t="s">
        <v>173</v>
      </c>
      <c r="AU928" s="24" t="s">
        <v>83</v>
      </c>
      <c r="AY928" s="24" t="s">
        <v>171</v>
      </c>
      <c r="BE928" s="246">
        <f>IF(N928="základní",J928,0)</f>
        <v>0</v>
      </c>
      <c r="BF928" s="246">
        <f>IF(N928="snížená",J928,0)</f>
        <v>0</v>
      </c>
      <c r="BG928" s="246">
        <f>IF(N928="zákl. přenesená",J928,0)</f>
        <v>0</v>
      </c>
      <c r="BH928" s="246">
        <f>IF(N928="sníž. přenesená",J928,0)</f>
        <v>0</v>
      </c>
      <c r="BI928" s="246">
        <f>IF(N928="nulová",J928,0)</f>
        <v>0</v>
      </c>
      <c r="BJ928" s="24" t="s">
        <v>24</v>
      </c>
      <c r="BK928" s="246">
        <f>ROUND(I928*H928,2)</f>
        <v>0</v>
      </c>
      <c r="BL928" s="24" t="s">
        <v>273</v>
      </c>
      <c r="BM928" s="24" t="s">
        <v>1225</v>
      </c>
    </row>
    <row r="929" s="12" customFormat="1">
      <c r="B929" s="247"/>
      <c r="C929" s="248"/>
      <c r="D929" s="249" t="s">
        <v>180</v>
      </c>
      <c r="E929" s="250" t="s">
        <v>22</v>
      </c>
      <c r="F929" s="251" t="s">
        <v>1226</v>
      </c>
      <c r="G929" s="248"/>
      <c r="H929" s="252">
        <v>16.890000000000001</v>
      </c>
      <c r="I929" s="253"/>
      <c r="J929" s="248"/>
      <c r="K929" s="248"/>
      <c r="L929" s="254"/>
      <c r="M929" s="255"/>
      <c r="N929" s="256"/>
      <c r="O929" s="256"/>
      <c r="P929" s="256"/>
      <c r="Q929" s="256"/>
      <c r="R929" s="256"/>
      <c r="S929" s="256"/>
      <c r="T929" s="257"/>
      <c r="AT929" s="258" t="s">
        <v>180</v>
      </c>
      <c r="AU929" s="258" t="s">
        <v>83</v>
      </c>
      <c r="AV929" s="12" t="s">
        <v>83</v>
      </c>
      <c r="AW929" s="12" t="s">
        <v>182</v>
      </c>
      <c r="AX929" s="12" t="s">
        <v>75</v>
      </c>
      <c r="AY929" s="258" t="s">
        <v>171</v>
      </c>
    </row>
    <row r="930" s="1" customFormat="1" ht="34.2" customHeight="1">
      <c r="B930" s="46"/>
      <c r="C930" s="235" t="s">
        <v>1227</v>
      </c>
      <c r="D930" s="235" t="s">
        <v>173</v>
      </c>
      <c r="E930" s="236" t="s">
        <v>1228</v>
      </c>
      <c r="F930" s="237" t="s">
        <v>1229</v>
      </c>
      <c r="G930" s="238" t="s">
        <v>344</v>
      </c>
      <c r="H930" s="239">
        <v>16.25</v>
      </c>
      <c r="I930" s="240"/>
      <c r="J930" s="241">
        <f>ROUND(I930*H930,2)</f>
        <v>0</v>
      </c>
      <c r="K930" s="237" t="s">
        <v>177</v>
      </c>
      <c r="L930" s="72"/>
      <c r="M930" s="242" t="s">
        <v>22</v>
      </c>
      <c r="N930" s="243" t="s">
        <v>46</v>
      </c>
      <c r="O930" s="47"/>
      <c r="P930" s="244">
        <f>O930*H930</f>
        <v>0</v>
      </c>
      <c r="Q930" s="244">
        <v>0.0080499999999999999</v>
      </c>
      <c r="R930" s="244">
        <f>Q930*H930</f>
        <v>0.1308125</v>
      </c>
      <c r="S930" s="244">
        <v>0</v>
      </c>
      <c r="T930" s="245">
        <f>S930*H930</f>
        <v>0</v>
      </c>
      <c r="AR930" s="24" t="s">
        <v>273</v>
      </c>
      <c r="AT930" s="24" t="s">
        <v>173</v>
      </c>
      <c r="AU930" s="24" t="s">
        <v>83</v>
      </c>
      <c r="AY930" s="24" t="s">
        <v>171</v>
      </c>
      <c r="BE930" s="246">
        <f>IF(N930="základní",J930,0)</f>
        <v>0</v>
      </c>
      <c r="BF930" s="246">
        <f>IF(N930="snížená",J930,0)</f>
        <v>0</v>
      </c>
      <c r="BG930" s="246">
        <f>IF(N930="zákl. přenesená",J930,0)</f>
        <v>0</v>
      </c>
      <c r="BH930" s="246">
        <f>IF(N930="sníž. přenesená",J930,0)</f>
        <v>0</v>
      </c>
      <c r="BI930" s="246">
        <f>IF(N930="nulová",J930,0)</f>
        <v>0</v>
      </c>
      <c r="BJ930" s="24" t="s">
        <v>24</v>
      </c>
      <c r="BK930" s="246">
        <f>ROUND(I930*H930,2)</f>
        <v>0</v>
      </c>
      <c r="BL930" s="24" t="s">
        <v>273</v>
      </c>
      <c r="BM930" s="24" t="s">
        <v>1230</v>
      </c>
    </row>
    <row r="931" s="12" customFormat="1">
      <c r="B931" s="247"/>
      <c r="C931" s="248"/>
      <c r="D931" s="249" t="s">
        <v>180</v>
      </c>
      <c r="E931" s="250" t="s">
        <v>22</v>
      </c>
      <c r="F931" s="251" t="s">
        <v>1231</v>
      </c>
      <c r="G931" s="248"/>
      <c r="H931" s="252">
        <v>16.25</v>
      </c>
      <c r="I931" s="253"/>
      <c r="J931" s="248"/>
      <c r="K931" s="248"/>
      <c r="L931" s="254"/>
      <c r="M931" s="255"/>
      <c r="N931" s="256"/>
      <c r="O931" s="256"/>
      <c r="P931" s="256"/>
      <c r="Q931" s="256"/>
      <c r="R931" s="256"/>
      <c r="S931" s="256"/>
      <c r="T931" s="257"/>
      <c r="AT931" s="258" t="s">
        <v>180</v>
      </c>
      <c r="AU931" s="258" t="s">
        <v>83</v>
      </c>
      <c r="AV931" s="12" t="s">
        <v>83</v>
      </c>
      <c r="AW931" s="12" t="s">
        <v>182</v>
      </c>
      <c r="AX931" s="12" t="s">
        <v>75</v>
      </c>
      <c r="AY931" s="258" t="s">
        <v>171</v>
      </c>
    </row>
    <row r="932" s="1" customFormat="1" ht="34.2" customHeight="1">
      <c r="B932" s="46"/>
      <c r="C932" s="235" t="s">
        <v>1232</v>
      </c>
      <c r="D932" s="235" t="s">
        <v>173</v>
      </c>
      <c r="E932" s="236" t="s">
        <v>1233</v>
      </c>
      <c r="F932" s="237" t="s">
        <v>1234</v>
      </c>
      <c r="G932" s="238" t="s">
        <v>247</v>
      </c>
      <c r="H932" s="239">
        <v>13</v>
      </c>
      <c r="I932" s="240"/>
      <c r="J932" s="241">
        <f>ROUND(I932*H932,2)</f>
        <v>0</v>
      </c>
      <c r="K932" s="237" t="s">
        <v>177</v>
      </c>
      <c r="L932" s="72"/>
      <c r="M932" s="242" t="s">
        <v>22</v>
      </c>
      <c r="N932" s="243" t="s">
        <v>46</v>
      </c>
      <c r="O932" s="47"/>
      <c r="P932" s="244">
        <f>O932*H932</f>
        <v>0</v>
      </c>
      <c r="Q932" s="244">
        <v>0.00010000000000000001</v>
      </c>
      <c r="R932" s="244">
        <f>Q932*H932</f>
        <v>0.0013000000000000002</v>
      </c>
      <c r="S932" s="244">
        <v>0</v>
      </c>
      <c r="T932" s="245">
        <f>S932*H932</f>
        <v>0</v>
      </c>
      <c r="AR932" s="24" t="s">
        <v>273</v>
      </c>
      <c r="AT932" s="24" t="s">
        <v>173</v>
      </c>
      <c r="AU932" s="24" t="s">
        <v>83</v>
      </c>
      <c r="AY932" s="24" t="s">
        <v>171</v>
      </c>
      <c r="BE932" s="246">
        <f>IF(N932="základní",J932,0)</f>
        <v>0</v>
      </c>
      <c r="BF932" s="246">
        <f>IF(N932="snížená",J932,0)</f>
        <v>0</v>
      </c>
      <c r="BG932" s="246">
        <f>IF(N932="zákl. přenesená",J932,0)</f>
        <v>0</v>
      </c>
      <c r="BH932" s="246">
        <f>IF(N932="sníž. přenesená",J932,0)</f>
        <v>0</v>
      </c>
      <c r="BI932" s="246">
        <f>IF(N932="nulová",J932,0)</f>
        <v>0</v>
      </c>
      <c r="BJ932" s="24" t="s">
        <v>24</v>
      </c>
      <c r="BK932" s="246">
        <f>ROUND(I932*H932,2)</f>
        <v>0</v>
      </c>
      <c r="BL932" s="24" t="s">
        <v>273</v>
      </c>
      <c r="BM932" s="24" t="s">
        <v>1235</v>
      </c>
    </row>
    <row r="933" s="12" customFormat="1">
      <c r="B933" s="247"/>
      <c r="C933" s="248"/>
      <c r="D933" s="249" t="s">
        <v>180</v>
      </c>
      <c r="E933" s="250" t="s">
        <v>22</v>
      </c>
      <c r="F933" s="251" t="s">
        <v>1236</v>
      </c>
      <c r="G933" s="248"/>
      <c r="H933" s="252">
        <v>13</v>
      </c>
      <c r="I933" s="253"/>
      <c r="J933" s="248"/>
      <c r="K933" s="248"/>
      <c r="L933" s="254"/>
      <c r="M933" s="255"/>
      <c r="N933" s="256"/>
      <c r="O933" s="256"/>
      <c r="P933" s="256"/>
      <c r="Q933" s="256"/>
      <c r="R933" s="256"/>
      <c r="S933" s="256"/>
      <c r="T933" s="257"/>
      <c r="AT933" s="258" t="s">
        <v>180</v>
      </c>
      <c r="AU933" s="258" t="s">
        <v>83</v>
      </c>
      <c r="AV933" s="12" t="s">
        <v>83</v>
      </c>
      <c r="AW933" s="12" t="s">
        <v>182</v>
      </c>
      <c r="AX933" s="12" t="s">
        <v>75</v>
      </c>
      <c r="AY933" s="258" t="s">
        <v>171</v>
      </c>
    </row>
    <row r="934" s="1" customFormat="1" ht="45.6" customHeight="1">
      <c r="B934" s="46"/>
      <c r="C934" s="235" t="s">
        <v>1237</v>
      </c>
      <c r="D934" s="235" t="s">
        <v>173</v>
      </c>
      <c r="E934" s="236" t="s">
        <v>1238</v>
      </c>
      <c r="F934" s="237" t="s">
        <v>1239</v>
      </c>
      <c r="G934" s="238" t="s">
        <v>214</v>
      </c>
      <c r="H934" s="239">
        <v>2</v>
      </c>
      <c r="I934" s="240"/>
      <c r="J934" s="241">
        <f>ROUND(I934*H934,2)</f>
        <v>0</v>
      </c>
      <c r="K934" s="237" t="s">
        <v>177</v>
      </c>
      <c r="L934" s="72"/>
      <c r="M934" s="242" t="s">
        <v>22</v>
      </c>
      <c r="N934" s="243" t="s">
        <v>46</v>
      </c>
      <c r="O934" s="47"/>
      <c r="P934" s="244">
        <f>O934*H934</f>
        <v>0</v>
      </c>
      <c r="Q934" s="244">
        <v>0.0030400000000000002</v>
      </c>
      <c r="R934" s="244">
        <f>Q934*H934</f>
        <v>0.0060800000000000003</v>
      </c>
      <c r="S934" s="244">
        <v>0.043999999999999997</v>
      </c>
      <c r="T934" s="245">
        <f>S934*H934</f>
        <v>0.087999999999999995</v>
      </c>
      <c r="AR934" s="24" t="s">
        <v>273</v>
      </c>
      <c r="AT934" s="24" t="s">
        <v>173</v>
      </c>
      <c r="AU934" s="24" t="s">
        <v>83</v>
      </c>
      <c r="AY934" s="24" t="s">
        <v>171</v>
      </c>
      <c r="BE934" s="246">
        <f>IF(N934="základní",J934,0)</f>
        <v>0</v>
      </c>
      <c r="BF934" s="246">
        <f>IF(N934="snížená",J934,0)</f>
        <v>0</v>
      </c>
      <c r="BG934" s="246">
        <f>IF(N934="zákl. přenesená",J934,0)</f>
        <v>0</v>
      </c>
      <c r="BH934" s="246">
        <f>IF(N934="sníž. přenesená",J934,0)</f>
        <v>0</v>
      </c>
      <c r="BI934" s="246">
        <f>IF(N934="nulová",J934,0)</f>
        <v>0</v>
      </c>
      <c r="BJ934" s="24" t="s">
        <v>24</v>
      </c>
      <c r="BK934" s="246">
        <f>ROUND(I934*H934,2)</f>
        <v>0</v>
      </c>
      <c r="BL934" s="24" t="s">
        <v>273</v>
      </c>
      <c r="BM934" s="24" t="s">
        <v>1240</v>
      </c>
    </row>
    <row r="935" s="13" customFormat="1">
      <c r="B935" s="261"/>
      <c r="C935" s="262"/>
      <c r="D935" s="249" t="s">
        <v>180</v>
      </c>
      <c r="E935" s="263" t="s">
        <v>22</v>
      </c>
      <c r="F935" s="264" t="s">
        <v>1241</v>
      </c>
      <c r="G935" s="262"/>
      <c r="H935" s="263" t="s">
        <v>22</v>
      </c>
      <c r="I935" s="265"/>
      <c r="J935" s="262"/>
      <c r="K935" s="262"/>
      <c r="L935" s="266"/>
      <c r="M935" s="267"/>
      <c r="N935" s="268"/>
      <c r="O935" s="268"/>
      <c r="P935" s="268"/>
      <c r="Q935" s="268"/>
      <c r="R935" s="268"/>
      <c r="S935" s="268"/>
      <c r="T935" s="269"/>
      <c r="AT935" s="270" t="s">
        <v>180</v>
      </c>
      <c r="AU935" s="270" t="s">
        <v>83</v>
      </c>
      <c r="AV935" s="13" t="s">
        <v>24</v>
      </c>
      <c r="AW935" s="13" t="s">
        <v>182</v>
      </c>
      <c r="AX935" s="13" t="s">
        <v>75</v>
      </c>
      <c r="AY935" s="270" t="s">
        <v>171</v>
      </c>
    </row>
    <row r="936" s="12" customFormat="1">
      <c r="B936" s="247"/>
      <c r="C936" s="248"/>
      <c r="D936" s="249" t="s">
        <v>180</v>
      </c>
      <c r="E936" s="250" t="s">
        <v>22</v>
      </c>
      <c r="F936" s="251" t="s">
        <v>1242</v>
      </c>
      <c r="G936" s="248"/>
      <c r="H936" s="252">
        <v>2</v>
      </c>
      <c r="I936" s="253"/>
      <c r="J936" s="248"/>
      <c r="K936" s="248"/>
      <c r="L936" s="254"/>
      <c r="M936" s="255"/>
      <c r="N936" s="256"/>
      <c r="O936" s="256"/>
      <c r="P936" s="256"/>
      <c r="Q936" s="256"/>
      <c r="R936" s="256"/>
      <c r="S936" s="256"/>
      <c r="T936" s="257"/>
      <c r="AT936" s="258" t="s">
        <v>180</v>
      </c>
      <c r="AU936" s="258" t="s">
        <v>83</v>
      </c>
      <c r="AV936" s="12" t="s">
        <v>83</v>
      </c>
      <c r="AW936" s="12" t="s">
        <v>182</v>
      </c>
      <c r="AX936" s="12" t="s">
        <v>24</v>
      </c>
      <c r="AY936" s="258" t="s">
        <v>171</v>
      </c>
    </row>
    <row r="937" s="1" customFormat="1" ht="22.8" customHeight="1">
      <c r="B937" s="46"/>
      <c r="C937" s="235" t="s">
        <v>1243</v>
      </c>
      <c r="D937" s="235" t="s">
        <v>173</v>
      </c>
      <c r="E937" s="236" t="s">
        <v>1244</v>
      </c>
      <c r="F937" s="237" t="s">
        <v>1245</v>
      </c>
      <c r="G937" s="238" t="s">
        <v>1246</v>
      </c>
      <c r="H937" s="239">
        <v>1</v>
      </c>
      <c r="I937" s="240"/>
      <c r="J937" s="241">
        <f>ROUND(I937*H937,2)</f>
        <v>0</v>
      </c>
      <c r="K937" s="237" t="s">
        <v>737</v>
      </c>
      <c r="L937" s="72"/>
      <c r="M937" s="242" t="s">
        <v>22</v>
      </c>
      <c r="N937" s="243" t="s">
        <v>46</v>
      </c>
      <c r="O937" s="47"/>
      <c r="P937" s="244">
        <f>O937*H937</f>
        <v>0</v>
      </c>
      <c r="Q937" s="244">
        <v>0</v>
      </c>
      <c r="R937" s="244">
        <f>Q937*H937</f>
        <v>0</v>
      </c>
      <c r="S937" s="244">
        <v>0</v>
      </c>
      <c r="T937" s="245">
        <f>S937*H937</f>
        <v>0</v>
      </c>
      <c r="AR937" s="24" t="s">
        <v>273</v>
      </c>
      <c r="AT937" s="24" t="s">
        <v>173</v>
      </c>
      <c r="AU937" s="24" t="s">
        <v>83</v>
      </c>
      <c r="AY937" s="24" t="s">
        <v>171</v>
      </c>
      <c r="BE937" s="246">
        <f>IF(N937="základní",J937,0)</f>
        <v>0</v>
      </c>
      <c r="BF937" s="246">
        <f>IF(N937="snížená",J937,0)</f>
        <v>0</v>
      </c>
      <c r="BG937" s="246">
        <f>IF(N937="zákl. přenesená",J937,0)</f>
        <v>0</v>
      </c>
      <c r="BH937" s="246">
        <f>IF(N937="sníž. přenesená",J937,0)</f>
        <v>0</v>
      </c>
      <c r="BI937" s="246">
        <f>IF(N937="nulová",J937,0)</f>
        <v>0</v>
      </c>
      <c r="BJ937" s="24" t="s">
        <v>24</v>
      </c>
      <c r="BK937" s="246">
        <f>ROUND(I937*H937,2)</f>
        <v>0</v>
      </c>
      <c r="BL937" s="24" t="s">
        <v>273</v>
      </c>
      <c r="BM937" s="24" t="s">
        <v>1247</v>
      </c>
    </row>
    <row r="938" s="1" customFormat="1">
      <c r="B938" s="46"/>
      <c r="C938" s="74"/>
      <c r="D938" s="249" t="s">
        <v>739</v>
      </c>
      <c r="E938" s="74"/>
      <c r="F938" s="259" t="s">
        <v>740</v>
      </c>
      <c r="G938" s="74"/>
      <c r="H938" s="74"/>
      <c r="I938" s="203"/>
      <c r="J938" s="74"/>
      <c r="K938" s="74"/>
      <c r="L938" s="72"/>
      <c r="M938" s="260"/>
      <c r="N938" s="47"/>
      <c r="O938" s="47"/>
      <c r="P938" s="47"/>
      <c r="Q938" s="47"/>
      <c r="R938" s="47"/>
      <c r="S938" s="47"/>
      <c r="T938" s="95"/>
      <c r="AT938" s="24" t="s">
        <v>739</v>
      </c>
      <c r="AU938" s="24" t="s">
        <v>83</v>
      </c>
    </row>
    <row r="939" s="1" customFormat="1" ht="57" customHeight="1">
      <c r="B939" s="46"/>
      <c r="C939" s="235" t="s">
        <v>1248</v>
      </c>
      <c r="D939" s="235" t="s">
        <v>173</v>
      </c>
      <c r="E939" s="236" t="s">
        <v>1249</v>
      </c>
      <c r="F939" s="237" t="s">
        <v>1250</v>
      </c>
      <c r="G939" s="238" t="s">
        <v>193</v>
      </c>
      <c r="H939" s="239">
        <v>0.41999999999999998</v>
      </c>
      <c r="I939" s="240"/>
      <c r="J939" s="241">
        <f>ROUND(I939*H939,2)</f>
        <v>0</v>
      </c>
      <c r="K939" s="237" t="s">
        <v>177</v>
      </c>
      <c r="L939" s="72"/>
      <c r="M939" s="242" t="s">
        <v>22</v>
      </c>
      <c r="N939" s="243" t="s">
        <v>46</v>
      </c>
      <c r="O939" s="47"/>
      <c r="P939" s="244">
        <f>O939*H939</f>
        <v>0</v>
      </c>
      <c r="Q939" s="244">
        <v>0</v>
      </c>
      <c r="R939" s="244">
        <f>Q939*H939</f>
        <v>0</v>
      </c>
      <c r="S939" s="244">
        <v>0</v>
      </c>
      <c r="T939" s="245">
        <f>S939*H939</f>
        <v>0</v>
      </c>
      <c r="AR939" s="24" t="s">
        <v>273</v>
      </c>
      <c r="AT939" s="24" t="s">
        <v>173</v>
      </c>
      <c r="AU939" s="24" t="s">
        <v>83</v>
      </c>
      <c r="AY939" s="24" t="s">
        <v>171</v>
      </c>
      <c r="BE939" s="246">
        <f>IF(N939="základní",J939,0)</f>
        <v>0</v>
      </c>
      <c r="BF939" s="246">
        <f>IF(N939="snížená",J939,0)</f>
        <v>0</v>
      </c>
      <c r="BG939" s="246">
        <f>IF(N939="zákl. přenesená",J939,0)</f>
        <v>0</v>
      </c>
      <c r="BH939" s="246">
        <f>IF(N939="sníž. přenesená",J939,0)</f>
        <v>0</v>
      </c>
      <c r="BI939" s="246">
        <f>IF(N939="nulová",J939,0)</f>
        <v>0</v>
      </c>
      <c r="BJ939" s="24" t="s">
        <v>24</v>
      </c>
      <c r="BK939" s="246">
        <f>ROUND(I939*H939,2)</f>
        <v>0</v>
      </c>
      <c r="BL939" s="24" t="s">
        <v>273</v>
      </c>
      <c r="BM939" s="24" t="s">
        <v>1251</v>
      </c>
    </row>
    <row r="940" s="11" customFormat="1" ht="29.88" customHeight="1">
      <c r="B940" s="219"/>
      <c r="C940" s="220"/>
      <c r="D940" s="221" t="s">
        <v>74</v>
      </c>
      <c r="E940" s="233" t="s">
        <v>1252</v>
      </c>
      <c r="F940" s="233" t="s">
        <v>1253</v>
      </c>
      <c r="G940" s="220"/>
      <c r="H940" s="220"/>
      <c r="I940" s="223"/>
      <c r="J940" s="234">
        <f>BK940</f>
        <v>0</v>
      </c>
      <c r="K940" s="220"/>
      <c r="L940" s="225"/>
      <c r="M940" s="226"/>
      <c r="N940" s="227"/>
      <c r="O940" s="227"/>
      <c r="P940" s="228">
        <f>SUM(P941:P1036)</f>
        <v>0</v>
      </c>
      <c r="Q940" s="227"/>
      <c r="R940" s="228">
        <f>SUM(R941:R1036)</f>
        <v>0.58490036000000012</v>
      </c>
      <c r="S940" s="227"/>
      <c r="T940" s="229">
        <f>SUM(T941:T1036)</f>
        <v>5.7780071499999996</v>
      </c>
      <c r="AR940" s="230" t="s">
        <v>83</v>
      </c>
      <c r="AT940" s="231" t="s">
        <v>74</v>
      </c>
      <c r="AU940" s="231" t="s">
        <v>24</v>
      </c>
      <c r="AY940" s="230" t="s">
        <v>171</v>
      </c>
      <c r="BK940" s="232">
        <f>SUM(BK941:BK1036)</f>
        <v>0</v>
      </c>
    </row>
    <row r="941" s="1" customFormat="1" ht="14.4" customHeight="1">
      <c r="B941" s="46"/>
      <c r="C941" s="235" t="s">
        <v>1254</v>
      </c>
      <c r="D941" s="235" t="s">
        <v>173</v>
      </c>
      <c r="E941" s="236" t="s">
        <v>1255</v>
      </c>
      <c r="F941" s="237" t="s">
        <v>1256</v>
      </c>
      <c r="G941" s="238" t="s">
        <v>247</v>
      </c>
      <c r="H941" s="239">
        <v>89.781000000000006</v>
      </c>
      <c r="I941" s="240"/>
      <c r="J941" s="241">
        <f>ROUND(I941*H941,2)</f>
        <v>0</v>
      </c>
      <c r="K941" s="237" t="s">
        <v>177</v>
      </c>
      <c r="L941" s="72"/>
      <c r="M941" s="242" t="s">
        <v>22</v>
      </c>
      <c r="N941" s="243" t="s">
        <v>46</v>
      </c>
      <c r="O941" s="47"/>
      <c r="P941" s="244">
        <f>O941*H941</f>
        <v>0</v>
      </c>
      <c r="Q941" s="244">
        <v>0</v>
      </c>
      <c r="R941" s="244">
        <f>Q941*H941</f>
        <v>0</v>
      </c>
      <c r="S941" s="244">
        <v>0.024649999999999998</v>
      </c>
      <c r="T941" s="245">
        <f>S941*H941</f>
        <v>2.21310165</v>
      </c>
      <c r="AR941" s="24" t="s">
        <v>273</v>
      </c>
      <c r="AT941" s="24" t="s">
        <v>173</v>
      </c>
      <c r="AU941" s="24" t="s">
        <v>83</v>
      </c>
      <c r="AY941" s="24" t="s">
        <v>171</v>
      </c>
      <c r="BE941" s="246">
        <f>IF(N941="základní",J941,0)</f>
        <v>0</v>
      </c>
      <c r="BF941" s="246">
        <f>IF(N941="snížená",J941,0)</f>
        <v>0</v>
      </c>
      <c r="BG941" s="246">
        <f>IF(N941="zákl. přenesená",J941,0)</f>
        <v>0</v>
      </c>
      <c r="BH941" s="246">
        <f>IF(N941="sníž. přenesená",J941,0)</f>
        <v>0</v>
      </c>
      <c r="BI941" s="246">
        <f>IF(N941="nulová",J941,0)</f>
        <v>0</v>
      </c>
      <c r="BJ941" s="24" t="s">
        <v>24</v>
      </c>
      <c r="BK941" s="246">
        <f>ROUND(I941*H941,2)</f>
        <v>0</v>
      </c>
      <c r="BL941" s="24" t="s">
        <v>273</v>
      </c>
      <c r="BM941" s="24" t="s">
        <v>1257</v>
      </c>
    </row>
    <row r="942" s="12" customFormat="1">
      <c r="B942" s="247"/>
      <c r="C942" s="248"/>
      <c r="D942" s="249" t="s">
        <v>180</v>
      </c>
      <c r="E942" s="250" t="s">
        <v>22</v>
      </c>
      <c r="F942" s="251" t="s">
        <v>567</v>
      </c>
      <c r="G942" s="248"/>
      <c r="H942" s="252">
        <v>89.78125</v>
      </c>
      <c r="I942" s="253"/>
      <c r="J942" s="248"/>
      <c r="K942" s="248"/>
      <c r="L942" s="254"/>
      <c r="M942" s="255"/>
      <c r="N942" s="256"/>
      <c r="O942" s="256"/>
      <c r="P942" s="256"/>
      <c r="Q942" s="256"/>
      <c r="R942" s="256"/>
      <c r="S942" s="256"/>
      <c r="T942" s="257"/>
      <c r="AT942" s="258" t="s">
        <v>180</v>
      </c>
      <c r="AU942" s="258" t="s">
        <v>83</v>
      </c>
      <c r="AV942" s="12" t="s">
        <v>83</v>
      </c>
      <c r="AW942" s="12" t="s">
        <v>182</v>
      </c>
      <c r="AX942" s="12" t="s">
        <v>24</v>
      </c>
      <c r="AY942" s="258" t="s">
        <v>171</v>
      </c>
    </row>
    <row r="943" s="1" customFormat="1" ht="14.4" customHeight="1">
      <c r="B943" s="46"/>
      <c r="C943" s="235" t="s">
        <v>1258</v>
      </c>
      <c r="D943" s="235" t="s">
        <v>173</v>
      </c>
      <c r="E943" s="236" t="s">
        <v>1259</v>
      </c>
      <c r="F943" s="237" t="s">
        <v>1260</v>
      </c>
      <c r="G943" s="238" t="s">
        <v>247</v>
      </c>
      <c r="H943" s="239">
        <v>89.781000000000006</v>
      </c>
      <c r="I943" s="240"/>
      <c r="J943" s="241">
        <f>ROUND(I943*H943,2)</f>
        <v>0</v>
      </c>
      <c r="K943" s="237" t="s">
        <v>177</v>
      </c>
      <c r="L943" s="72"/>
      <c r="M943" s="242" t="s">
        <v>22</v>
      </c>
      <c r="N943" s="243" t="s">
        <v>46</v>
      </c>
      <c r="O943" s="47"/>
      <c r="P943" s="244">
        <f>O943*H943</f>
        <v>0</v>
      </c>
      <c r="Q943" s="244">
        <v>0</v>
      </c>
      <c r="R943" s="244">
        <f>Q943*H943</f>
        <v>0</v>
      </c>
      <c r="S943" s="244">
        <v>0.0080000000000000002</v>
      </c>
      <c r="T943" s="245">
        <f>S943*H943</f>
        <v>0.71824800000000011</v>
      </c>
      <c r="AR943" s="24" t="s">
        <v>273</v>
      </c>
      <c r="AT943" s="24" t="s">
        <v>173</v>
      </c>
      <c r="AU943" s="24" t="s">
        <v>83</v>
      </c>
      <c r="AY943" s="24" t="s">
        <v>171</v>
      </c>
      <c r="BE943" s="246">
        <f>IF(N943="základní",J943,0)</f>
        <v>0</v>
      </c>
      <c r="BF943" s="246">
        <f>IF(N943="snížená",J943,0)</f>
        <v>0</v>
      </c>
      <c r="BG943" s="246">
        <f>IF(N943="zákl. přenesená",J943,0)</f>
        <v>0</v>
      </c>
      <c r="BH943" s="246">
        <f>IF(N943="sníž. přenesená",J943,0)</f>
        <v>0</v>
      </c>
      <c r="BI943" s="246">
        <f>IF(N943="nulová",J943,0)</f>
        <v>0</v>
      </c>
      <c r="BJ943" s="24" t="s">
        <v>24</v>
      </c>
      <c r="BK943" s="246">
        <f>ROUND(I943*H943,2)</f>
        <v>0</v>
      </c>
      <c r="BL943" s="24" t="s">
        <v>273</v>
      </c>
      <c r="BM943" s="24" t="s">
        <v>1261</v>
      </c>
    </row>
    <row r="944" s="1" customFormat="1" ht="14.4" customHeight="1">
      <c r="B944" s="46"/>
      <c r="C944" s="235" t="s">
        <v>1262</v>
      </c>
      <c r="D944" s="235" t="s">
        <v>173</v>
      </c>
      <c r="E944" s="236" t="s">
        <v>1263</v>
      </c>
      <c r="F944" s="237" t="s">
        <v>1264</v>
      </c>
      <c r="G944" s="238" t="s">
        <v>247</v>
      </c>
      <c r="H944" s="239">
        <v>103.815</v>
      </c>
      <c r="I944" s="240"/>
      <c r="J944" s="241">
        <f>ROUND(I944*H944,2)</f>
        <v>0</v>
      </c>
      <c r="K944" s="237" t="s">
        <v>177</v>
      </c>
      <c r="L944" s="72"/>
      <c r="M944" s="242" t="s">
        <v>22</v>
      </c>
      <c r="N944" s="243" t="s">
        <v>46</v>
      </c>
      <c r="O944" s="47"/>
      <c r="P944" s="244">
        <f>O944*H944</f>
        <v>0</v>
      </c>
      <c r="Q944" s="244">
        <v>0</v>
      </c>
      <c r="R944" s="244">
        <f>Q944*H944</f>
        <v>0</v>
      </c>
      <c r="S944" s="244">
        <v>0.0080000000000000002</v>
      </c>
      <c r="T944" s="245">
        <f>S944*H944</f>
        <v>0.83052000000000004</v>
      </c>
      <c r="AR944" s="24" t="s">
        <v>273</v>
      </c>
      <c r="AT944" s="24" t="s">
        <v>173</v>
      </c>
      <c r="AU944" s="24" t="s">
        <v>83</v>
      </c>
      <c r="AY944" s="24" t="s">
        <v>171</v>
      </c>
      <c r="BE944" s="246">
        <f>IF(N944="základní",J944,0)</f>
        <v>0</v>
      </c>
      <c r="BF944" s="246">
        <f>IF(N944="snížená",J944,0)</f>
        <v>0</v>
      </c>
      <c r="BG944" s="246">
        <f>IF(N944="zákl. přenesená",J944,0)</f>
        <v>0</v>
      </c>
      <c r="BH944" s="246">
        <f>IF(N944="sníž. přenesená",J944,0)</f>
        <v>0</v>
      </c>
      <c r="BI944" s="246">
        <f>IF(N944="nulová",J944,0)</f>
        <v>0</v>
      </c>
      <c r="BJ944" s="24" t="s">
        <v>24</v>
      </c>
      <c r="BK944" s="246">
        <f>ROUND(I944*H944,2)</f>
        <v>0</v>
      </c>
      <c r="BL944" s="24" t="s">
        <v>273</v>
      </c>
      <c r="BM944" s="24" t="s">
        <v>1265</v>
      </c>
    </row>
    <row r="945" s="13" customFormat="1">
      <c r="B945" s="261"/>
      <c r="C945" s="262"/>
      <c r="D945" s="249" t="s">
        <v>180</v>
      </c>
      <c r="E945" s="263" t="s">
        <v>22</v>
      </c>
      <c r="F945" s="264" t="s">
        <v>816</v>
      </c>
      <c r="G945" s="262"/>
      <c r="H945" s="263" t="s">
        <v>22</v>
      </c>
      <c r="I945" s="265"/>
      <c r="J945" s="262"/>
      <c r="K945" s="262"/>
      <c r="L945" s="266"/>
      <c r="M945" s="267"/>
      <c r="N945" s="268"/>
      <c r="O945" s="268"/>
      <c r="P945" s="268"/>
      <c r="Q945" s="268"/>
      <c r="R945" s="268"/>
      <c r="S945" s="268"/>
      <c r="T945" s="269"/>
      <c r="AT945" s="270" t="s">
        <v>180</v>
      </c>
      <c r="AU945" s="270" t="s">
        <v>83</v>
      </c>
      <c r="AV945" s="13" t="s">
        <v>24</v>
      </c>
      <c r="AW945" s="13" t="s">
        <v>182</v>
      </c>
      <c r="AX945" s="13" t="s">
        <v>75</v>
      </c>
      <c r="AY945" s="270" t="s">
        <v>171</v>
      </c>
    </row>
    <row r="946" s="12" customFormat="1">
      <c r="B946" s="247"/>
      <c r="C946" s="248"/>
      <c r="D946" s="249" t="s">
        <v>180</v>
      </c>
      <c r="E946" s="250" t="s">
        <v>22</v>
      </c>
      <c r="F946" s="251" t="s">
        <v>539</v>
      </c>
      <c r="G946" s="248"/>
      <c r="H946" s="252">
        <v>103.815</v>
      </c>
      <c r="I946" s="253"/>
      <c r="J946" s="248"/>
      <c r="K946" s="248"/>
      <c r="L946" s="254"/>
      <c r="M946" s="255"/>
      <c r="N946" s="256"/>
      <c r="O946" s="256"/>
      <c r="P946" s="256"/>
      <c r="Q946" s="256"/>
      <c r="R946" s="256"/>
      <c r="S946" s="256"/>
      <c r="T946" s="257"/>
      <c r="AT946" s="258" t="s">
        <v>180</v>
      </c>
      <c r="AU946" s="258" t="s">
        <v>83</v>
      </c>
      <c r="AV946" s="12" t="s">
        <v>83</v>
      </c>
      <c r="AW946" s="12" t="s">
        <v>182</v>
      </c>
      <c r="AX946" s="12" t="s">
        <v>75</v>
      </c>
      <c r="AY946" s="258" t="s">
        <v>171</v>
      </c>
    </row>
    <row r="947" s="1" customFormat="1" ht="22.8" customHeight="1">
      <c r="B947" s="46"/>
      <c r="C947" s="235" t="s">
        <v>1266</v>
      </c>
      <c r="D947" s="235" t="s">
        <v>173</v>
      </c>
      <c r="E947" s="236" t="s">
        <v>1267</v>
      </c>
      <c r="F947" s="237" t="s">
        <v>1268</v>
      </c>
      <c r="G947" s="238" t="s">
        <v>247</v>
      </c>
      <c r="H947" s="239">
        <v>61.75</v>
      </c>
      <c r="I947" s="240"/>
      <c r="J947" s="241">
        <f>ROUND(I947*H947,2)</f>
        <v>0</v>
      </c>
      <c r="K947" s="237" t="s">
        <v>177</v>
      </c>
      <c r="L947" s="72"/>
      <c r="M947" s="242" t="s">
        <v>22</v>
      </c>
      <c r="N947" s="243" t="s">
        <v>46</v>
      </c>
      <c r="O947" s="47"/>
      <c r="P947" s="244">
        <f>O947*H947</f>
        <v>0</v>
      </c>
      <c r="Q947" s="244">
        <v>0</v>
      </c>
      <c r="R947" s="244">
        <f>Q947*H947</f>
        <v>0</v>
      </c>
      <c r="S947" s="244">
        <v>0.024649999999999998</v>
      </c>
      <c r="T947" s="245">
        <f>S947*H947</f>
        <v>1.5221374999999999</v>
      </c>
      <c r="AR947" s="24" t="s">
        <v>273</v>
      </c>
      <c r="AT947" s="24" t="s">
        <v>173</v>
      </c>
      <c r="AU947" s="24" t="s">
        <v>83</v>
      </c>
      <c r="AY947" s="24" t="s">
        <v>171</v>
      </c>
      <c r="BE947" s="246">
        <f>IF(N947="základní",J947,0)</f>
        <v>0</v>
      </c>
      <c r="BF947" s="246">
        <f>IF(N947="snížená",J947,0)</f>
        <v>0</v>
      </c>
      <c r="BG947" s="246">
        <f>IF(N947="zákl. přenesená",J947,0)</f>
        <v>0</v>
      </c>
      <c r="BH947" s="246">
        <f>IF(N947="sníž. přenesená",J947,0)</f>
        <v>0</v>
      </c>
      <c r="BI947" s="246">
        <f>IF(N947="nulová",J947,0)</f>
        <v>0</v>
      </c>
      <c r="BJ947" s="24" t="s">
        <v>24</v>
      </c>
      <c r="BK947" s="246">
        <f>ROUND(I947*H947,2)</f>
        <v>0</v>
      </c>
      <c r="BL947" s="24" t="s">
        <v>273</v>
      </c>
      <c r="BM947" s="24" t="s">
        <v>1269</v>
      </c>
    </row>
    <row r="948" s="12" customFormat="1">
      <c r="B948" s="247"/>
      <c r="C948" s="248"/>
      <c r="D948" s="249" t="s">
        <v>180</v>
      </c>
      <c r="E948" s="250" t="s">
        <v>22</v>
      </c>
      <c r="F948" s="251" t="s">
        <v>1270</v>
      </c>
      <c r="G948" s="248"/>
      <c r="H948" s="252">
        <v>61.75</v>
      </c>
      <c r="I948" s="253"/>
      <c r="J948" s="248"/>
      <c r="K948" s="248"/>
      <c r="L948" s="254"/>
      <c r="M948" s="255"/>
      <c r="N948" s="256"/>
      <c r="O948" s="256"/>
      <c r="P948" s="256"/>
      <c r="Q948" s="256"/>
      <c r="R948" s="256"/>
      <c r="S948" s="256"/>
      <c r="T948" s="257"/>
      <c r="AT948" s="258" t="s">
        <v>180</v>
      </c>
      <c r="AU948" s="258" t="s">
        <v>83</v>
      </c>
      <c r="AV948" s="12" t="s">
        <v>83</v>
      </c>
      <c r="AW948" s="12" t="s">
        <v>182</v>
      </c>
      <c r="AX948" s="12" t="s">
        <v>75</v>
      </c>
      <c r="AY948" s="258" t="s">
        <v>171</v>
      </c>
    </row>
    <row r="949" s="1" customFormat="1" ht="14.4" customHeight="1">
      <c r="B949" s="46"/>
      <c r="C949" s="235" t="s">
        <v>1271</v>
      </c>
      <c r="D949" s="235" t="s">
        <v>173</v>
      </c>
      <c r="E949" s="236" t="s">
        <v>1272</v>
      </c>
      <c r="F949" s="237" t="s">
        <v>1273</v>
      </c>
      <c r="G949" s="238" t="s">
        <v>247</v>
      </c>
      <c r="H949" s="239">
        <v>61.75</v>
      </c>
      <c r="I949" s="240"/>
      <c r="J949" s="241">
        <f>ROUND(I949*H949,2)</f>
        <v>0</v>
      </c>
      <c r="K949" s="237" t="s">
        <v>177</v>
      </c>
      <c r="L949" s="72"/>
      <c r="M949" s="242" t="s">
        <v>22</v>
      </c>
      <c r="N949" s="243" t="s">
        <v>46</v>
      </c>
      <c r="O949" s="47"/>
      <c r="P949" s="244">
        <f>O949*H949</f>
        <v>0</v>
      </c>
      <c r="Q949" s="244">
        <v>0</v>
      </c>
      <c r="R949" s="244">
        <f>Q949*H949</f>
        <v>0</v>
      </c>
      <c r="S949" s="244">
        <v>0.0080000000000000002</v>
      </c>
      <c r="T949" s="245">
        <f>S949*H949</f>
        <v>0.49399999999999999</v>
      </c>
      <c r="AR949" s="24" t="s">
        <v>273</v>
      </c>
      <c r="AT949" s="24" t="s">
        <v>173</v>
      </c>
      <c r="AU949" s="24" t="s">
        <v>83</v>
      </c>
      <c r="AY949" s="24" t="s">
        <v>171</v>
      </c>
      <c r="BE949" s="246">
        <f>IF(N949="základní",J949,0)</f>
        <v>0</v>
      </c>
      <c r="BF949" s="246">
        <f>IF(N949="snížená",J949,0)</f>
        <v>0</v>
      </c>
      <c r="BG949" s="246">
        <f>IF(N949="zákl. přenesená",J949,0)</f>
        <v>0</v>
      </c>
      <c r="BH949" s="246">
        <f>IF(N949="sníž. přenesená",J949,0)</f>
        <v>0</v>
      </c>
      <c r="BI949" s="246">
        <f>IF(N949="nulová",J949,0)</f>
        <v>0</v>
      </c>
      <c r="BJ949" s="24" t="s">
        <v>24</v>
      </c>
      <c r="BK949" s="246">
        <f>ROUND(I949*H949,2)</f>
        <v>0</v>
      </c>
      <c r="BL949" s="24" t="s">
        <v>273</v>
      </c>
      <c r="BM949" s="24" t="s">
        <v>1274</v>
      </c>
    </row>
    <row r="950" s="1" customFormat="1" ht="34.2" customHeight="1">
      <c r="B950" s="46"/>
      <c r="C950" s="235" t="s">
        <v>1275</v>
      </c>
      <c r="D950" s="235" t="s">
        <v>173</v>
      </c>
      <c r="E950" s="236" t="s">
        <v>1276</v>
      </c>
      <c r="F950" s="237" t="s">
        <v>1277</v>
      </c>
      <c r="G950" s="238" t="s">
        <v>247</v>
      </c>
      <c r="H950" s="239">
        <v>1.4179999999999999</v>
      </c>
      <c r="I950" s="240"/>
      <c r="J950" s="241">
        <f>ROUND(I950*H950,2)</f>
        <v>0</v>
      </c>
      <c r="K950" s="237" t="s">
        <v>177</v>
      </c>
      <c r="L950" s="72"/>
      <c r="M950" s="242" t="s">
        <v>22</v>
      </c>
      <c r="N950" s="243" t="s">
        <v>46</v>
      </c>
      <c r="O950" s="47"/>
      <c r="P950" s="244">
        <f>O950*H950</f>
        <v>0</v>
      </c>
      <c r="Q950" s="244">
        <v>0.00027</v>
      </c>
      <c r="R950" s="244">
        <f>Q950*H950</f>
        <v>0.00038286</v>
      </c>
      <c r="S950" s="244">
        <v>0</v>
      </c>
      <c r="T950" s="245">
        <f>S950*H950</f>
        <v>0</v>
      </c>
      <c r="AR950" s="24" t="s">
        <v>273</v>
      </c>
      <c r="AT950" s="24" t="s">
        <v>173</v>
      </c>
      <c r="AU950" s="24" t="s">
        <v>83</v>
      </c>
      <c r="AY950" s="24" t="s">
        <v>171</v>
      </c>
      <c r="BE950" s="246">
        <f>IF(N950="základní",J950,0)</f>
        <v>0</v>
      </c>
      <c r="BF950" s="246">
        <f>IF(N950="snížená",J950,0)</f>
        <v>0</v>
      </c>
      <c r="BG950" s="246">
        <f>IF(N950="zákl. přenesená",J950,0)</f>
        <v>0</v>
      </c>
      <c r="BH950" s="246">
        <f>IF(N950="sníž. přenesená",J950,0)</f>
        <v>0</v>
      </c>
      <c r="BI950" s="246">
        <f>IF(N950="nulová",J950,0)</f>
        <v>0</v>
      </c>
      <c r="BJ950" s="24" t="s">
        <v>24</v>
      </c>
      <c r="BK950" s="246">
        <f>ROUND(I950*H950,2)</f>
        <v>0</v>
      </c>
      <c r="BL950" s="24" t="s">
        <v>273</v>
      </c>
      <c r="BM950" s="24" t="s">
        <v>1278</v>
      </c>
    </row>
    <row r="951" s="13" customFormat="1">
      <c r="B951" s="261"/>
      <c r="C951" s="262"/>
      <c r="D951" s="249" t="s">
        <v>180</v>
      </c>
      <c r="E951" s="263" t="s">
        <v>22</v>
      </c>
      <c r="F951" s="264" t="s">
        <v>1279</v>
      </c>
      <c r="G951" s="262"/>
      <c r="H951" s="263" t="s">
        <v>22</v>
      </c>
      <c r="I951" s="265"/>
      <c r="J951" s="262"/>
      <c r="K951" s="262"/>
      <c r="L951" s="266"/>
      <c r="M951" s="267"/>
      <c r="N951" s="268"/>
      <c r="O951" s="268"/>
      <c r="P951" s="268"/>
      <c r="Q951" s="268"/>
      <c r="R951" s="268"/>
      <c r="S951" s="268"/>
      <c r="T951" s="269"/>
      <c r="AT951" s="270" t="s">
        <v>180</v>
      </c>
      <c r="AU951" s="270" t="s">
        <v>83</v>
      </c>
      <c r="AV951" s="13" t="s">
        <v>24</v>
      </c>
      <c r="AW951" s="13" t="s">
        <v>182</v>
      </c>
      <c r="AX951" s="13" t="s">
        <v>75</v>
      </c>
      <c r="AY951" s="270" t="s">
        <v>171</v>
      </c>
    </row>
    <row r="952" s="12" customFormat="1">
      <c r="B952" s="247"/>
      <c r="C952" s="248"/>
      <c r="D952" s="249" t="s">
        <v>180</v>
      </c>
      <c r="E952" s="250" t="s">
        <v>22</v>
      </c>
      <c r="F952" s="251" t="s">
        <v>1280</v>
      </c>
      <c r="G952" s="248"/>
      <c r="H952" s="252">
        <v>1.4175</v>
      </c>
      <c r="I952" s="253"/>
      <c r="J952" s="248"/>
      <c r="K952" s="248"/>
      <c r="L952" s="254"/>
      <c r="M952" s="255"/>
      <c r="N952" s="256"/>
      <c r="O952" s="256"/>
      <c r="P952" s="256"/>
      <c r="Q952" s="256"/>
      <c r="R952" s="256"/>
      <c r="S952" s="256"/>
      <c r="T952" s="257"/>
      <c r="AT952" s="258" t="s">
        <v>180</v>
      </c>
      <c r="AU952" s="258" t="s">
        <v>83</v>
      </c>
      <c r="AV952" s="12" t="s">
        <v>83</v>
      </c>
      <c r="AW952" s="12" t="s">
        <v>182</v>
      </c>
      <c r="AX952" s="12" t="s">
        <v>75</v>
      </c>
      <c r="AY952" s="258" t="s">
        <v>171</v>
      </c>
    </row>
    <row r="953" s="1" customFormat="1" ht="22.8" customHeight="1">
      <c r="B953" s="46"/>
      <c r="C953" s="271" t="s">
        <v>1281</v>
      </c>
      <c r="D953" s="271" t="s">
        <v>422</v>
      </c>
      <c r="E953" s="272" t="s">
        <v>1282</v>
      </c>
      <c r="F953" s="273" t="s">
        <v>1283</v>
      </c>
      <c r="G953" s="274" t="s">
        <v>214</v>
      </c>
      <c r="H953" s="275">
        <v>1</v>
      </c>
      <c r="I953" s="276"/>
      <c r="J953" s="277">
        <f>ROUND(I953*H953,2)</f>
        <v>0</v>
      </c>
      <c r="K953" s="273" t="s">
        <v>737</v>
      </c>
      <c r="L953" s="278"/>
      <c r="M953" s="279" t="s">
        <v>22</v>
      </c>
      <c r="N953" s="280" t="s">
        <v>46</v>
      </c>
      <c r="O953" s="47"/>
      <c r="P953" s="244">
        <f>O953*H953</f>
        <v>0</v>
      </c>
      <c r="Q953" s="244">
        <v>0.024899999999999999</v>
      </c>
      <c r="R953" s="244">
        <f>Q953*H953</f>
        <v>0.024899999999999999</v>
      </c>
      <c r="S953" s="244">
        <v>0</v>
      </c>
      <c r="T953" s="245">
        <f>S953*H953</f>
        <v>0</v>
      </c>
      <c r="AR953" s="24" t="s">
        <v>405</v>
      </c>
      <c r="AT953" s="24" t="s">
        <v>422</v>
      </c>
      <c r="AU953" s="24" t="s">
        <v>83</v>
      </c>
      <c r="AY953" s="24" t="s">
        <v>171</v>
      </c>
      <c r="BE953" s="246">
        <f>IF(N953="základní",J953,0)</f>
        <v>0</v>
      </c>
      <c r="BF953" s="246">
        <f>IF(N953="snížená",J953,0)</f>
        <v>0</v>
      </c>
      <c r="BG953" s="246">
        <f>IF(N953="zákl. přenesená",J953,0)</f>
        <v>0</v>
      </c>
      <c r="BH953" s="246">
        <f>IF(N953="sníž. přenesená",J953,0)</f>
        <v>0</v>
      </c>
      <c r="BI953" s="246">
        <f>IF(N953="nulová",J953,0)</f>
        <v>0</v>
      </c>
      <c r="BJ953" s="24" t="s">
        <v>24</v>
      </c>
      <c r="BK953" s="246">
        <f>ROUND(I953*H953,2)</f>
        <v>0</v>
      </c>
      <c r="BL953" s="24" t="s">
        <v>273</v>
      </c>
      <c r="BM953" s="24" t="s">
        <v>1284</v>
      </c>
    </row>
    <row r="954" s="1" customFormat="1">
      <c r="B954" s="46"/>
      <c r="C954" s="74"/>
      <c r="D954" s="249" t="s">
        <v>739</v>
      </c>
      <c r="E954" s="74"/>
      <c r="F954" s="259" t="s">
        <v>740</v>
      </c>
      <c r="G954" s="74"/>
      <c r="H954" s="74"/>
      <c r="I954" s="203"/>
      <c r="J954" s="74"/>
      <c r="K954" s="74"/>
      <c r="L954" s="72"/>
      <c r="M954" s="260"/>
      <c r="N954" s="47"/>
      <c r="O954" s="47"/>
      <c r="P954" s="47"/>
      <c r="Q954" s="47"/>
      <c r="R954" s="47"/>
      <c r="S954" s="47"/>
      <c r="T954" s="95"/>
      <c r="AT954" s="24" t="s">
        <v>739</v>
      </c>
      <c r="AU954" s="24" t="s">
        <v>83</v>
      </c>
    </row>
    <row r="955" s="1" customFormat="1" ht="34.2" customHeight="1">
      <c r="B955" s="46"/>
      <c r="C955" s="235" t="s">
        <v>1285</v>
      </c>
      <c r="D955" s="235" t="s">
        <v>173</v>
      </c>
      <c r="E955" s="236" t="s">
        <v>1286</v>
      </c>
      <c r="F955" s="237" t="s">
        <v>1287</v>
      </c>
      <c r="G955" s="238" t="s">
        <v>344</v>
      </c>
      <c r="H955" s="239">
        <v>3.4500000000000002</v>
      </c>
      <c r="I955" s="240"/>
      <c r="J955" s="241">
        <f>ROUND(I955*H955,2)</f>
        <v>0</v>
      </c>
      <c r="K955" s="237" t="s">
        <v>177</v>
      </c>
      <c r="L955" s="72"/>
      <c r="M955" s="242" t="s">
        <v>22</v>
      </c>
      <c r="N955" s="243" t="s">
        <v>46</v>
      </c>
      <c r="O955" s="47"/>
      <c r="P955" s="244">
        <f>O955*H955</f>
        <v>0</v>
      </c>
      <c r="Q955" s="244">
        <v>0.00014999999999999999</v>
      </c>
      <c r="R955" s="244">
        <f>Q955*H955</f>
        <v>0.00051749999999999995</v>
      </c>
      <c r="S955" s="244">
        <v>0</v>
      </c>
      <c r="T955" s="245">
        <f>S955*H955</f>
        <v>0</v>
      </c>
      <c r="AR955" s="24" t="s">
        <v>273</v>
      </c>
      <c r="AT955" s="24" t="s">
        <v>173</v>
      </c>
      <c r="AU955" s="24" t="s">
        <v>83</v>
      </c>
      <c r="AY955" s="24" t="s">
        <v>171</v>
      </c>
      <c r="BE955" s="246">
        <f>IF(N955="základní",J955,0)</f>
        <v>0</v>
      </c>
      <c r="BF955" s="246">
        <f>IF(N955="snížená",J955,0)</f>
        <v>0</v>
      </c>
      <c r="BG955" s="246">
        <f>IF(N955="zákl. přenesená",J955,0)</f>
        <v>0</v>
      </c>
      <c r="BH955" s="246">
        <f>IF(N955="sníž. přenesená",J955,0)</f>
        <v>0</v>
      </c>
      <c r="BI955" s="246">
        <f>IF(N955="nulová",J955,0)</f>
        <v>0</v>
      </c>
      <c r="BJ955" s="24" t="s">
        <v>24</v>
      </c>
      <c r="BK955" s="246">
        <f>ROUND(I955*H955,2)</f>
        <v>0</v>
      </c>
      <c r="BL955" s="24" t="s">
        <v>273</v>
      </c>
      <c r="BM955" s="24" t="s">
        <v>1288</v>
      </c>
    </row>
    <row r="956" s="13" customFormat="1">
      <c r="B956" s="261"/>
      <c r="C956" s="262"/>
      <c r="D956" s="249" t="s">
        <v>180</v>
      </c>
      <c r="E956" s="263" t="s">
        <v>22</v>
      </c>
      <c r="F956" s="264" t="s">
        <v>1279</v>
      </c>
      <c r="G956" s="262"/>
      <c r="H956" s="263" t="s">
        <v>22</v>
      </c>
      <c r="I956" s="265"/>
      <c r="J956" s="262"/>
      <c r="K956" s="262"/>
      <c r="L956" s="266"/>
      <c r="M956" s="267"/>
      <c r="N956" s="268"/>
      <c r="O956" s="268"/>
      <c r="P956" s="268"/>
      <c r="Q956" s="268"/>
      <c r="R956" s="268"/>
      <c r="S956" s="268"/>
      <c r="T956" s="269"/>
      <c r="AT956" s="270" t="s">
        <v>180</v>
      </c>
      <c r="AU956" s="270" t="s">
        <v>83</v>
      </c>
      <c r="AV956" s="13" t="s">
        <v>24</v>
      </c>
      <c r="AW956" s="13" t="s">
        <v>182</v>
      </c>
      <c r="AX956" s="13" t="s">
        <v>75</v>
      </c>
      <c r="AY956" s="270" t="s">
        <v>171</v>
      </c>
    </row>
    <row r="957" s="12" customFormat="1">
      <c r="B957" s="247"/>
      <c r="C957" s="248"/>
      <c r="D957" s="249" t="s">
        <v>180</v>
      </c>
      <c r="E957" s="250" t="s">
        <v>22</v>
      </c>
      <c r="F957" s="251" t="s">
        <v>1289</v>
      </c>
      <c r="G957" s="248"/>
      <c r="H957" s="252">
        <v>3.4500000000000002</v>
      </c>
      <c r="I957" s="253"/>
      <c r="J957" s="248"/>
      <c r="K957" s="248"/>
      <c r="L957" s="254"/>
      <c r="M957" s="255"/>
      <c r="N957" s="256"/>
      <c r="O957" s="256"/>
      <c r="P957" s="256"/>
      <c r="Q957" s="256"/>
      <c r="R957" s="256"/>
      <c r="S957" s="256"/>
      <c r="T957" s="257"/>
      <c r="AT957" s="258" t="s">
        <v>180</v>
      </c>
      <c r="AU957" s="258" t="s">
        <v>83</v>
      </c>
      <c r="AV957" s="12" t="s">
        <v>83</v>
      </c>
      <c r="AW957" s="12" t="s">
        <v>182</v>
      </c>
      <c r="AX957" s="12" t="s">
        <v>75</v>
      </c>
      <c r="AY957" s="258" t="s">
        <v>171</v>
      </c>
    </row>
    <row r="958" s="1" customFormat="1" ht="34.2" customHeight="1">
      <c r="B958" s="46"/>
      <c r="C958" s="235" t="s">
        <v>1290</v>
      </c>
      <c r="D958" s="235" t="s">
        <v>173</v>
      </c>
      <c r="E958" s="236" t="s">
        <v>1291</v>
      </c>
      <c r="F958" s="237" t="s">
        <v>1292</v>
      </c>
      <c r="G958" s="238" t="s">
        <v>214</v>
      </c>
      <c r="H958" s="239">
        <v>21</v>
      </c>
      <c r="I958" s="240"/>
      <c r="J958" s="241">
        <f>ROUND(I958*H958,2)</f>
        <v>0</v>
      </c>
      <c r="K958" s="237" t="s">
        <v>177</v>
      </c>
      <c r="L958" s="72"/>
      <c r="M958" s="242" t="s">
        <v>22</v>
      </c>
      <c r="N958" s="243" t="s">
        <v>46</v>
      </c>
      <c r="O958" s="47"/>
      <c r="P958" s="244">
        <f>O958*H958</f>
        <v>0</v>
      </c>
      <c r="Q958" s="244">
        <v>0</v>
      </c>
      <c r="R958" s="244">
        <f>Q958*H958</f>
        <v>0</v>
      </c>
      <c r="S958" s="244">
        <v>0</v>
      </c>
      <c r="T958" s="245">
        <f>S958*H958</f>
        <v>0</v>
      </c>
      <c r="AR958" s="24" t="s">
        <v>273</v>
      </c>
      <c r="AT958" s="24" t="s">
        <v>173</v>
      </c>
      <c r="AU958" s="24" t="s">
        <v>83</v>
      </c>
      <c r="AY958" s="24" t="s">
        <v>171</v>
      </c>
      <c r="BE958" s="246">
        <f>IF(N958="základní",J958,0)</f>
        <v>0</v>
      </c>
      <c r="BF958" s="246">
        <f>IF(N958="snížená",J958,0)</f>
        <v>0</v>
      </c>
      <c r="BG958" s="246">
        <f>IF(N958="zákl. přenesená",J958,0)</f>
        <v>0</v>
      </c>
      <c r="BH958" s="246">
        <f>IF(N958="sníž. přenesená",J958,0)</f>
        <v>0</v>
      </c>
      <c r="BI958" s="246">
        <f>IF(N958="nulová",J958,0)</f>
        <v>0</v>
      </c>
      <c r="BJ958" s="24" t="s">
        <v>24</v>
      </c>
      <c r="BK958" s="246">
        <f>ROUND(I958*H958,2)</f>
        <v>0</v>
      </c>
      <c r="BL958" s="24" t="s">
        <v>273</v>
      </c>
      <c r="BM958" s="24" t="s">
        <v>1293</v>
      </c>
    </row>
    <row r="959" s="13" customFormat="1">
      <c r="B959" s="261"/>
      <c r="C959" s="262"/>
      <c r="D959" s="249" t="s">
        <v>180</v>
      </c>
      <c r="E959" s="263" t="s">
        <v>22</v>
      </c>
      <c r="F959" s="264" t="s">
        <v>217</v>
      </c>
      <c r="G959" s="262"/>
      <c r="H959" s="263" t="s">
        <v>22</v>
      </c>
      <c r="I959" s="265"/>
      <c r="J959" s="262"/>
      <c r="K959" s="262"/>
      <c r="L959" s="266"/>
      <c r="M959" s="267"/>
      <c r="N959" s="268"/>
      <c r="O959" s="268"/>
      <c r="P959" s="268"/>
      <c r="Q959" s="268"/>
      <c r="R959" s="268"/>
      <c r="S959" s="268"/>
      <c r="T959" s="269"/>
      <c r="AT959" s="270" t="s">
        <v>180</v>
      </c>
      <c r="AU959" s="270" t="s">
        <v>83</v>
      </c>
      <c r="AV959" s="13" t="s">
        <v>24</v>
      </c>
      <c r="AW959" s="13" t="s">
        <v>182</v>
      </c>
      <c r="AX959" s="13" t="s">
        <v>75</v>
      </c>
      <c r="AY959" s="270" t="s">
        <v>171</v>
      </c>
    </row>
    <row r="960" s="12" customFormat="1">
      <c r="B960" s="247"/>
      <c r="C960" s="248"/>
      <c r="D960" s="249" t="s">
        <v>180</v>
      </c>
      <c r="E960" s="250" t="s">
        <v>22</v>
      </c>
      <c r="F960" s="251" t="s">
        <v>677</v>
      </c>
      <c r="G960" s="248"/>
      <c r="H960" s="252">
        <v>1</v>
      </c>
      <c r="I960" s="253"/>
      <c r="J960" s="248"/>
      <c r="K960" s="248"/>
      <c r="L960" s="254"/>
      <c r="M960" s="255"/>
      <c r="N960" s="256"/>
      <c r="O960" s="256"/>
      <c r="P960" s="256"/>
      <c r="Q960" s="256"/>
      <c r="R960" s="256"/>
      <c r="S960" s="256"/>
      <c r="T960" s="257"/>
      <c r="AT960" s="258" t="s">
        <v>180</v>
      </c>
      <c r="AU960" s="258" t="s">
        <v>83</v>
      </c>
      <c r="AV960" s="12" t="s">
        <v>83</v>
      </c>
      <c r="AW960" s="12" t="s">
        <v>182</v>
      </c>
      <c r="AX960" s="12" t="s">
        <v>75</v>
      </c>
      <c r="AY960" s="258" t="s">
        <v>171</v>
      </c>
    </row>
    <row r="961" s="12" customFormat="1">
      <c r="B961" s="247"/>
      <c r="C961" s="248"/>
      <c r="D961" s="249" t="s">
        <v>180</v>
      </c>
      <c r="E961" s="250" t="s">
        <v>22</v>
      </c>
      <c r="F961" s="251" t="s">
        <v>678</v>
      </c>
      <c r="G961" s="248"/>
      <c r="H961" s="252">
        <v>1</v>
      </c>
      <c r="I961" s="253"/>
      <c r="J961" s="248"/>
      <c r="K961" s="248"/>
      <c r="L961" s="254"/>
      <c r="M961" s="255"/>
      <c r="N961" s="256"/>
      <c r="O961" s="256"/>
      <c r="P961" s="256"/>
      <c r="Q961" s="256"/>
      <c r="R961" s="256"/>
      <c r="S961" s="256"/>
      <c r="T961" s="257"/>
      <c r="AT961" s="258" t="s">
        <v>180</v>
      </c>
      <c r="AU961" s="258" t="s">
        <v>83</v>
      </c>
      <c r="AV961" s="12" t="s">
        <v>83</v>
      </c>
      <c r="AW961" s="12" t="s">
        <v>182</v>
      </c>
      <c r="AX961" s="12" t="s">
        <v>75</v>
      </c>
      <c r="AY961" s="258" t="s">
        <v>171</v>
      </c>
    </row>
    <row r="962" s="12" customFormat="1">
      <c r="B962" s="247"/>
      <c r="C962" s="248"/>
      <c r="D962" s="249" t="s">
        <v>180</v>
      </c>
      <c r="E962" s="250" t="s">
        <v>22</v>
      </c>
      <c r="F962" s="251" t="s">
        <v>693</v>
      </c>
      <c r="G962" s="248"/>
      <c r="H962" s="252">
        <v>1</v>
      </c>
      <c r="I962" s="253"/>
      <c r="J962" s="248"/>
      <c r="K962" s="248"/>
      <c r="L962" s="254"/>
      <c r="M962" s="255"/>
      <c r="N962" s="256"/>
      <c r="O962" s="256"/>
      <c r="P962" s="256"/>
      <c r="Q962" s="256"/>
      <c r="R962" s="256"/>
      <c r="S962" s="256"/>
      <c r="T962" s="257"/>
      <c r="AT962" s="258" t="s">
        <v>180</v>
      </c>
      <c r="AU962" s="258" t="s">
        <v>83</v>
      </c>
      <c r="AV962" s="12" t="s">
        <v>83</v>
      </c>
      <c r="AW962" s="12" t="s">
        <v>182</v>
      </c>
      <c r="AX962" s="12" t="s">
        <v>75</v>
      </c>
      <c r="AY962" s="258" t="s">
        <v>171</v>
      </c>
    </row>
    <row r="963" s="13" customFormat="1">
      <c r="B963" s="261"/>
      <c r="C963" s="262"/>
      <c r="D963" s="249" t="s">
        <v>180</v>
      </c>
      <c r="E963" s="263" t="s">
        <v>22</v>
      </c>
      <c r="F963" s="264" t="s">
        <v>219</v>
      </c>
      <c r="G963" s="262"/>
      <c r="H963" s="263" t="s">
        <v>22</v>
      </c>
      <c r="I963" s="265"/>
      <c r="J963" s="262"/>
      <c r="K963" s="262"/>
      <c r="L963" s="266"/>
      <c r="M963" s="267"/>
      <c r="N963" s="268"/>
      <c r="O963" s="268"/>
      <c r="P963" s="268"/>
      <c r="Q963" s="268"/>
      <c r="R963" s="268"/>
      <c r="S963" s="268"/>
      <c r="T963" s="269"/>
      <c r="AT963" s="270" t="s">
        <v>180</v>
      </c>
      <c r="AU963" s="270" t="s">
        <v>83</v>
      </c>
      <c r="AV963" s="13" t="s">
        <v>24</v>
      </c>
      <c r="AW963" s="13" t="s">
        <v>182</v>
      </c>
      <c r="AX963" s="13" t="s">
        <v>75</v>
      </c>
      <c r="AY963" s="270" t="s">
        <v>171</v>
      </c>
    </row>
    <row r="964" s="12" customFormat="1">
      <c r="B964" s="247"/>
      <c r="C964" s="248"/>
      <c r="D964" s="249" t="s">
        <v>180</v>
      </c>
      <c r="E964" s="250" t="s">
        <v>22</v>
      </c>
      <c r="F964" s="251" t="s">
        <v>678</v>
      </c>
      <c r="G964" s="248"/>
      <c r="H964" s="252">
        <v>1</v>
      </c>
      <c r="I964" s="253"/>
      <c r="J964" s="248"/>
      <c r="K964" s="248"/>
      <c r="L964" s="254"/>
      <c r="M964" s="255"/>
      <c r="N964" s="256"/>
      <c r="O964" s="256"/>
      <c r="P964" s="256"/>
      <c r="Q964" s="256"/>
      <c r="R964" s="256"/>
      <c r="S964" s="256"/>
      <c r="T964" s="257"/>
      <c r="AT964" s="258" t="s">
        <v>180</v>
      </c>
      <c r="AU964" s="258" t="s">
        <v>83</v>
      </c>
      <c r="AV964" s="12" t="s">
        <v>83</v>
      </c>
      <c r="AW964" s="12" t="s">
        <v>182</v>
      </c>
      <c r="AX964" s="12" t="s">
        <v>75</v>
      </c>
      <c r="AY964" s="258" t="s">
        <v>171</v>
      </c>
    </row>
    <row r="965" s="12" customFormat="1">
      <c r="B965" s="247"/>
      <c r="C965" s="248"/>
      <c r="D965" s="249" t="s">
        <v>180</v>
      </c>
      <c r="E965" s="250" t="s">
        <v>22</v>
      </c>
      <c r="F965" s="251" t="s">
        <v>694</v>
      </c>
      <c r="G965" s="248"/>
      <c r="H965" s="252">
        <v>1</v>
      </c>
      <c r="I965" s="253"/>
      <c r="J965" s="248"/>
      <c r="K965" s="248"/>
      <c r="L965" s="254"/>
      <c r="M965" s="255"/>
      <c r="N965" s="256"/>
      <c r="O965" s="256"/>
      <c r="P965" s="256"/>
      <c r="Q965" s="256"/>
      <c r="R965" s="256"/>
      <c r="S965" s="256"/>
      <c r="T965" s="257"/>
      <c r="AT965" s="258" t="s">
        <v>180</v>
      </c>
      <c r="AU965" s="258" t="s">
        <v>83</v>
      </c>
      <c r="AV965" s="12" t="s">
        <v>83</v>
      </c>
      <c r="AW965" s="12" t="s">
        <v>182</v>
      </c>
      <c r="AX965" s="12" t="s">
        <v>75</v>
      </c>
      <c r="AY965" s="258" t="s">
        <v>171</v>
      </c>
    </row>
    <row r="966" s="12" customFormat="1">
      <c r="B966" s="247"/>
      <c r="C966" s="248"/>
      <c r="D966" s="249" t="s">
        <v>180</v>
      </c>
      <c r="E966" s="250" t="s">
        <v>22</v>
      </c>
      <c r="F966" s="251" t="s">
        <v>1294</v>
      </c>
      <c r="G966" s="248"/>
      <c r="H966" s="252">
        <v>8</v>
      </c>
      <c r="I966" s="253"/>
      <c r="J966" s="248"/>
      <c r="K966" s="248"/>
      <c r="L966" s="254"/>
      <c r="M966" s="255"/>
      <c r="N966" s="256"/>
      <c r="O966" s="256"/>
      <c r="P966" s="256"/>
      <c r="Q966" s="256"/>
      <c r="R966" s="256"/>
      <c r="S966" s="256"/>
      <c r="T966" s="257"/>
      <c r="AT966" s="258" t="s">
        <v>180</v>
      </c>
      <c r="AU966" s="258" t="s">
        <v>83</v>
      </c>
      <c r="AV966" s="12" t="s">
        <v>83</v>
      </c>
      <c r="AW966" s="12" t="s">
        <v>182</v>
      </c>
      <c r="AX966" s="12" t="s">
        <v>75</v>
      </c>
      <c r="AY966" s="258" t="s">
        <v>171</v>
      </c>
    </row>
    <row r="967" s="12" customFormat="1">
      <c r="B967" s="247"/>
      <c r="C967" s="248"/>
      <c r="D967" s="249" t="s">
        <v>180</v>
      </c>
      <c r="E967" s="250" t="s">
        <v>22</v>
      </c>
      <c r="F967" s="251" t="s">
        <v>696</v>
      </c>
      <c r="G967" s="248"/>
      <c r="H967" s="252">
        <v>8</v>
      </c>
      <c r="I967" s="253"/>
      <c r="J967" s="248"/>
      <c r="K967" s="248"/>
      <c r="L967" s="254"/>
      <c r="M967" s="255"/>
      <c r="N967" s="256"/>
      <c r="O967" s="256"/>
      <c r="P967" s="256"/>
      <c r="Q967" s="256"/>
      <c r="R967" s="256"/>
      <c r="S967" s="256"/>
      <c r="T967" s="257"/>
      <c r="AT967" s="258" t="s">
        <v>180</v>
      </c>
      <c r="AU967" s="258" t="s">
        <v>83</v>
      </c>
      <c r="AV967" s="12" t="s">
        <v>83</v>
      </c>
      <c r="AW967" s="12" t="s">
        <v>182</v>
      </c>
      <c r="AX967" s="12" t="s">
        <v>75</v>
      </c>
      <c r="AY967" s="258" t="s">
        <v>171</v>
      </c>
    </row>
    <row r="968" s="1" customFormat="1" ht="14.4" customHeight="1">
      <c r="B968" s="46"/>
      <c r="C968" s="271" t="s">
        <v>1295</v>
      </c>
      <c r="D968" s="271" t="s">
        <v>422</v>
      </c>
      <c r="E968" s="272" t="s">
        <v>1296</v>
      </c>
      <c r="F968" s="273" t="s">
        <v>1297</v>
      </c>
      <c r="G968" s="274" t="s">
        <v>214</v>
      </c>
      <c r="H968" s="275">
        <v>1</v>
      </c>
      <c r="I968" s="276"/>
      <c r="J968" s="277">
        <f>ROUND(I968*H968,2)</f>
        <v>0</v>
      </c>
      <c r="K968" s="273" t="s">
        <v>177</v>
      </c>
      <c r="L968" s="278"/>
      <c r="M968" s="279" t="s">
        <v>22</v>
      </c>
      <c r="N968" s="280" t="s">
        <v>46</v>
      </c>
      <c r="O968" s="47"/>
      <c r="P968" s="244">
        <f>O968*H968</f>
        <v>0</v>
      </c>
      <c r="Q968" s="244">
        <v>0.0138</v>
      </c>
      <c r="R968" s="244">
        <f>Q968*H968</f>
        <v>0.0138</v>
      </c>
      <c r="S968" s="244">
        <v>0</v>
      </c>
      <c r="T968" s="245">
        <f>S968*H968</f>
        <v>0</v>
      </c>
      <c r="AR968" s="24" t="s">
        <v>405</v>
      </c>
      <c r="AT968" s="24" t="s">
        <v>422</v>
      </c>
      <c r="AU968" s="24" t="s">
        <v>83</v>
      </c>
      <c r="AY968" s="24" t="s">
        <v>171</v>
      </c>
      <c r="BE968" s="246">
        <f>IF(N968="základní",J968,0)</f>
        <v>0</v>
      </c>
      <c r="BF968" s="246">
        <f>IF(N968="snížená",J968,0)</f>
        <v>0</v>
      </c>
      <c r="BG968" s="246">
        <f>IF(N968="zákl. přenesená",J968,0)</f>
        <v>0</v>
      </c>
      <c r="BH968" s="246">
        <f>IF(N968="sníž. přenesená",J968,0)</f>
        <v>0</v>
      </c>
      <c r="BI968" s="246">
        <f>IF(N968="nulová",J968,0)</f>
        <v>0</v>
      </c>
      <c r="BJ968" s="24" t="s">
        <v>24</v>
      </c>
      <c r="BK968" s="246">
        <f>ROUND(I968*H968,2)</f>
        <v>0</v>
      </c>
      <c r="BL968" s="24" t="s">
        <v>273</v>
      </c>
      <c r="BM968" s="24" t="s">
        <v>1298</v>
      </c>
    </row>
    <row r="969" s="13" customFormat="1">
      <c r="B969" s="261"/>
      <c r="C969" s="262"/>
      <c r="D969" s="249" t="s">
        <v>180</v>
      </c>
      <c r="E969" s="263" t="s">
        <v>22</v>
      </c>
      <c r="F969" s="264" t="s">
        <v>219</v>
      </c>
      <c r="G969" s="262"/>
      <c r="H969" s="263" t="s">
        <v>22</v>
      </c>
      <c r="I969" s="265"/>
      <c r="J969" s="262"/>
      <c r="K969" s="262"/>
      <c r="L969" s="266"/>
      <c r="M969" s="267"/>
      <c r="N969" s="268"/>
      <c r="O969" s="268"/>
      <c r="P969" s="268"/>
      <c r="Q969" s="268"/>
      <c r="R969" s="268"/>
      <c r="S969" s="268"/>
      <c r="T969" s="269"/>
      <c r="AT969" s="270" t="s">
        <v>180</v>
      </c>
      <c r="AU969" s="270" t="s">
        <v>83</v>
      </c>
      <c r="AV969" s="13" t="s">
        <v>24</v>
      </c>
      <c r="AW969" s="13" t="s">
        <v>182</v>
      </c>
      <c r="AX969" s="13" t="s">
        <v>75</v>
      </c>
      <c r="AY969" s="270" t="s">
        <v>171</v>
      </c>
    </row>
    <row r="970" s="12" customFormat="1">
      <c r="B970" s="247"/>
      <c r="C970" s="248"/>
      <c r="D970" s="249" t="s">
        <v>180</v>
      </c>
      <c r="E970" s="250" t="s">
        <v>22</v>
      </c>
      <c r="F970" s="251" t="s">
        <v>694</v>
      </c>
      <c r="G970" s="248"/>
      <c r="H970" s="252">
        <v>1</v>
      </c>
      <c r="I970" s="253"/>
      <c r="J970" s="248"/>
      <c r="K970" s="248"/>
      <c r="L970" s="254"/>
      <c r="M970" s="255"/>
      <c r="N970" s="256"/>
      <c r="O970" s="256"/>
      <c r="P970" s="256"/>
      <c r="Q970" s="256"/>
      <c r="R970" s="256"/>
      <c r="S970" s="256"/>
      <c r="T970" s="257"/>
      <c r="AT970" s="258" t="s">
        <v>180</v>
      </c>
      <c r="AU970" s="258" t="s">
        <v>83</v>
      </c>
      <c r="AV970" s="12" t="s">
        <v>83</v>
      </c>
      <c r="AW970" s="12" t="s">
        <v>182</v>
      </c>
      <c r="AX970" s="12" t="s">
        <v>75</v>
      </c>
      <c r="AY970" s="258" t="s">
        <v>171</v>
      </c>
    </row>
    <row r="971" s="1" customFormat="1" ht="22.8" customHeight="1">
      <c r="B971" s="46"/>
      <c r="C971" s="271" t="s">
        <v>1299</v>
      </c>
      <c r="D971" s="271" t="s">
        <v>422</v>
      </c>
      <c r="E971" s="272" t="s">
        <v>1300</v>
      </c>
      <c r="F971" s="273" t="s">
        <v>1301</v>
      </c>
      <c r="G971" s="274" t="s">
        <v>214</v>
      </c>
      <c r="H971" s="275">
        <v>11</v>
      </c>
      <c r="I971" s="276"/>
      <c r="J971" s="277">
        <f>ROUND(I971*H971,2)</f>
        <v>0</v>
      </c>
      <c r="K971" s="273" t="s">
        <v>177</v>
      </c>
      <c r="L971" s="278"/>
      <c r="M971" s="279" t="s">
        <v>22</v>
      </c>
      <c r="N971" s="280" t="s">
        <v>46</v>
      </c>
      <c r="O971" s="47"/>
      <c r="P971" s="244">
        <f>O971*H971</f>
        <v>0</v>
      </c>
      <c r="Q971" s="244">
        <v>0.0155</v>
      </c>
      <c r="R971" s="244">
        <f>Q971*H971</f>
        <v>0.17049999999999999</v>
      </c>
      <c r="S971" s="244">
        <v>0</v>
      </c>
      <c r="T971" s="245">
        <f>S971*H971</f>
        <v>0</v>
      </c>
      <c r="AR971" s="24" t="s">
        <v>405</v>
      </c>
      <c r="AT971" s="24" t="s">
        <v>422</v>
      </c>
      <c r="AU971" s="24" t="s">
        <v>83</v>
      </c>
      <c r="AY971" s="24" t="s">
        <v>171</v>
      </c>
      <c r="BE971" s="246">
        <f>IF(N971="základní",J971,0)</f>
        <v>0</v>
      </c>
      <c r="BF971" s="246">
        <f>IF(N971="snížená",J971,0)</f>
        <v>0</v>
      </c>
      <c r="BG971" s="246">
        <f>IF(N971="zákl. přenesená",J971,0)</f>
        <v>0</v>
      </c>
      <c r="BH971" s="246">
        <f>IF(N971="sníž. přenesená",J971,0)</f>
        <v>0</v>
      </c>
      <c r="BI971" s="246">
        <f>IF(N971="nulová",J971,0)</f>
        <v>0</v>
      </c>
      <c r="BJ971" s="24" t="s">
        <v>24</v>
      </c>
      <c r="BK971" s="246">
        <f>ROUND(I971*H971,2)</f>
        <v>0</v>
      </c>
      <c r="BL971" s="24" t="s">
        <v>273</v>
      </c>
      <c r="BM971" s="24" t="s">
        <v>1302</v>
      </c>
    </row>
    <row r="972" s="13" customFormat="1">
      <c r="B972" s="261"/>
      <c r="C972" s="262"/>
      <c r="D972" s="249" t="s">
        <v>180</v>
      </c>
      <c r="E972" s="263" t="s">
        <v>22</v>
      </c>
      <c r="F972" s="264" t="s">
        <v>217</v>
      </c>
      <c r="G972" s="262"/>
      <c r="H972" s="263" t="s">
        <v>22</v>
      </c>
      <c r="I972" s="265"/>
      <c r="J972" s="262"/>
      <c r="K972" s="262"/>
      <c r="L972" s="266"/>
      <c r="M972" s="267"/>
      <c r="N972" s="268"/>
      <c r="O972" s="268"/>
      <c r="P972" s="268"/>
      <c r="Q972" s="268"/>
      <c r="R972" s="268"/>
      <c r="S972" s="268"/>
      <c r="T972" s="269"/>
      <c r="AT972" s="270" t="s">
        <v>180</v>
      </c>
      <c r="AU972" s="270" t="s">
        <v>83</v>
      </c>
      <c r="AV972" s="13" t="s">
        <v>24</v>
      </c>
      <c r="AW972" s="13" t="s">
        <v>182</v>
      </c>
      <c r="AX972" s="13" t="s">
        <v>75</v>
      </c>
      <c r="AY972" s="270" t="s">
        <v>171</v>
      </c>
    </row>
    <row r="973" s="12" customFormat="1">
      <c r="B973" s="247"/>
      <c r="C973" s="248"/>
      <c r="D973" s="249" t="s">
        <v>180</v>
      </c>
      <c r="E973" s="250" t="s">
        <v>22</v>
      </c>
      <c r="F973" s="251" t="s">
        <v>677</v>
      </c>
      <c r="G973" s="248"/>
      <c r="H973" s="252">
        <v>1</v>
      </c>
      <c r="I973" s="253"/>
      <c r="J973" s="248"/>
      <c r="K973" s="248"/>
      <c r="L973" s="254"/>
      <c r="M973" s="255"/>
      <c r="N973" s="256"/>
      <c r="O973" s="256"/>
      <c r="P973" s="256"/>
      <c r="Q973" s="256"/>
      <c r="R973" s="256"/>
      <c r="S973" s="256"/>
      <c r="T973" s="257"/>
      <c r="AT973" s="258" t="s">
        <v>180</v>
      </c>
      <c r="AU973" s="258" t="s">
        <v>83</v>
      </c>
      <c r="AV973" s="12" t="s">
        <v>83</v>
      </c>
      <c r="AW973" s="12" t="s">
        <v>182</v>
      </c>
      <c r="AX973" s="12" t="s">
        <v>75</v>
      </c>
      <c r="AY973" s="258" t="s">
        <v>171</v>
      </c>
    </row>
    <row r="974" s="12" customFormat="1">
      <c r="B974" s="247"/>
      <c r="C974" s="248"/>
      <c r="D974" s="249" t="s">
        <v>180</v>
      </c>
      <c r="E974" s="250" t="s">
        <v>22</v>
      </c>
      <c r="F974" s="251" t="s">
        <v>678</v>
      </c>
      <c r="G974" s="248"/>
      <c r="H974" s="252">
        <v>1</v>
      </c>
      <c r="I974" s="253"/>
      <c r="J974" s="248"/>
      <c r="K974" s="248"/>
      <c r="L974" s="254"/>
      <c r="M974" s="255"/>
      <c r="N974" s="256"/>
      <c r="O974" s="256"/>
      <c r="P974" s="256"/>
      <c r="Q974" s="256"/>
      <c r="R974" s="256"/>
      <c r="S974" s="256"/>
      <c r="T974" s="257"/>
      <c r="AT974" s="258" t="s">
        <v>180</v>
      </c>
      <c r="AU974" s="258" t="s">
        <v>83</v>
      </c>
      <c r="AV974" s="12" t="s">
        <v>83</v>
      </c>
      <c r="AW974" s="12" t="s">
        <v>182</v>
      </c>
      <c r="AX974" s="12" t="s">
        <v>75</v>
      </c>
      <c r="AY974" s="258" t="s">
        <v>171</v>
      </c>
    </row>
    <row r="975" s="13" customFormat="1">
      <c r="B975" s="261"/>
      <c r="C975" s="262"/>
      <c r="D975" s="249" t="s">
        <v>180</v>
      </c>
      <c r="E975" s="263" t="s">
        <v>22</v>
      </c>
      <c r="F975" s="264" t="s">
        <v>219</v>
      </c>
      <c r="G975" s="262"/>
      <c r="H975" s="263" t="s">
        <v>22</v>
      </c>
      <c r="I975" s="265"/>
      <c r="J975" s="262"/>
      <c r="K975" s="262"/>
      <c r="L975" s="266"/>
      <c r="M975" s="267"/>
      <c r="N975" s="268"/>
      <c r="O975" s="268"/>
      <c r="P975" s="268"/>
      <c r="Q975" s="268"/>
      <c r="R975" s="268"/>
      <c r="S975" s="268"/>
      <c r="T975" s="269"/>
      <c r="AT975" s="270" t="s">
        <v>180</v>
      </c>
      <c r="AU975" s="270" t="s">
        <v>83</v>
      </c>
      <c r="AV975" s="13" t="s">
        <v>24</v>
      </c>
      <c r="AW975" s="13" t="s">
        <v>182</v>
      </c>
      <c r="AX975" s="13" t="s">
        <v>75</v>
      </c>
      <c r="AY975" s="270" t="s">
        <v>171</v>
      </c>
    </row>
    <row r="976" s="12" customFormat="1">
      <c r="B976" s="247"/>
      <c r="C976" s="248"/>
      <c r="D976" s="249" t="s">
        <v>180</v>
      </c>
      <c r="E976" s="250" t="s">
        <v>22</v>
      </c>
      <c r="F976" s="251" t="s">
        <v>678</v>
      </c>
      <c r="G976" s="248"/>
      <c r="H976" s="252">
        <v>1</v>
      </c>
      <c r="I976" s="253"/>
      <c r="J976" s="248"/>
      <c r="K976" s="248"/>
      <c r="L976" s="254"/>
      <c r="M976" s="255"/>
      <c r="N976" s="256"/>
      <c r="O976" s="256"/>
      <c r="P976" s="256"/>
      <c r="Q976" s="256"/>
      <c r="R976" s="256"/>
      <c r="S976" s="256"/>
      <c r="T976" s="257"/>
      <c r="AT976" s="258" t="s">
        <v>180</v>
      </c>
      <c r="AU976" s="258" t="s">
        <v>83</v>
      </c>
      <c r="AV976" s="12" t="s">
        <v>83</v>
      </c>
      <c r="AW976" s="12" t="s">
        <v>182</v>
      </c>
      <c r="AX976" s="12" t="s">
        <v>75</v>
      </c>
      <c r="AY976" s="258" t="s">
        <v>171</v>
      </c>
    </row>
    <row r="977" s="12" customFormat="1">
      <c r="B977" s="247"/>
      <c r="C977" s="248"/>
      <c r="D977" s="249" t="s">
        <v>180</v>
      </c>
      <c r="E977" s="250" t="s">
        <v>22</v>
      </c>
      <c r="F977" s="251" t="s">
        <v>1294</v>
      </c>
      <c r="G977" s="248"/>
      <c r="H977" s="252">
        <v>8</v>
      </c>
      <c r="I977" s="253"/>
      <c r="J977" s="248"/>
      <c r="K977" s="248"/>
      <c r="L977" s="254"/>
      <c r="M977" s="255"/>
      <c r="N977" s="256"/>
      <c r="O977" s="256"/>
      <c r="P977" s="256"/>
      <c r="Q977" s="256"/>
      <c r="R977" s="256"/>
      <c r="S977" s="256"/>
      <c r="T977" s="257"/>
      <c r="AT977" s="258" t="s">
        <v>180</v>
      </c>
      <c r="AU977" s="258" t="s">
        <v>83</v>
      </c>
      <c r="AV977" s="12" t="s">
        <v>83</v>
      </c>
      <c r="AW977" s="12" t="s">
        <v>182</v>
      </c>
      <c r="AX977" s="12" t="s">
        <v>75</v>
      </c>
      <c r="AY977" s="258" t="s">
        <v>171</v>
      </c>
    </row>
    <row r="978" s="1" customFormat="1" ht="14.4" customHeight="1">
      <c r="B978" s="46"/>
      <c r="C978" s="271" t="s">
        <v>1303</v>
      </c>
      <c r="D978" s="271" t="s">
        <v>422</v>
      </c>
      <c r="E978" s="272" t="s">
        <v>1304</v>
      </c>
      <c r="F978" s="273" t="s">
        <v>1305</v>
      </c>
      <c r="G978" s="274" t="s">
        <v>214</v>
      </c>
      <c r="H978" s="275">
        <v>9</v>
      </c>
      <c r="I978" s="276"/>
      <c r="J978" s="277">
        <f>ROUND(I978*H978,2)</f>
        <v>0</v>
      </c>
      <c r="K978" s="273" t="s">
        <v>177</v>
      </c>
      <c r="L978" s="278"/>
      <c r="M978" s="279" t="s">
        <v>22</v>
      </c>
      <c r="N978" s="280" t="s">
        <v>46</v>
      </c>
      <c r="O978" s="47"/>
      <c r="P978" s="244">
        <f>O978*H978</f>
        <v>0</v>
      </c>
      <c r="Q978" s="244">
        <v>0.016</v>
      </c>
      <c r="R978" s="244">
        <f>Q978*H978</f>
        <v>0.14400000000000002</v>
      </c>
      <c r="S978" s="244">
        <v>0</v>
      </c>
      <c r="T978" s="245">
        <f>S978*H978</f>
        <v>0</v>
      </c>
      <c r="AR978" s="24" t="s">
        <v>405</v>
      </c>
      <c r="AT978" s="24" t="s">
        <v>422</v>
      </c>
      <c r="AU978" s="24" t="s">
        <v>83</v>
      </c>
      <c r="AY978" s="24" t="s">
        <v>171</v>
      </c>
      <c r="BE978" s="246">
        <f>IF(N978="základní",J978,0)</f>
        <v>0</v>
      </c>
      <c r="BF978" s="246">
        <f>IF(N978="snížená",J978,0)</f>
        <v>0</v>
      </c>
      <c r="BG978" s="246">
        <f>IF(N978="zákl. přenesená",J978,0)</f>
        <v>0</v>
      </c>
      <c r="BH978" s="246">
        <f>IF(N978="sníž. přenesená",J978,0)</f>
        <v>0</v>
      </c>
      <c r="BI978" s="246">
        <f>IF(N978="nulová",J978,0)</f>
        <v>0</v>
      </c>
      <c r="BJ978" s="24" t="s">
        <v>24</v>
      </c>
      <c r="BK978" s="246">
        <f>ROUND(I978*H978,2)</f>
        <v>0</v>
      </c>
      <c r="BL978" s="24" t="s">
        <v>273</v>
      </c>
      <c r="BM978" s="24" t="s">
        <v>1306</v>
      </c>
    </row>
    <row r="979" s="13" customFormat="1">
      <c r="B979" s="261"/>
      <c r="C979" s="262"/>
      <c r="D979" s="249" t="s">
        <v>180</v>
      </c>
      <c r="E979" s="263" t="s">
        <v>22</v>
      </c>
      <c r="F979" s="264" t="s">
        <v>217</v>
      </c>
      <c r="G979" s="262"/>
      <c r="H979" s="263" t="s">
        <v>22</v>
      </c>
      <c r="I979" s="265"/>
      <c r="J979" s="262"/>
      <c r="K979" s="262"/>
      <c r="L979" s="266"/>
      <c r="M979" s="267"/>
      <c r="N979" s="268"/>
      <c r="O979" s="268"/>
      <c r="P979" s="268"/>
      <c r="Q979" s="268"/>
      <c r="R979" s="268"/>
      <c r="S979" s="268"/>
      <c r="T979" s="269"/>
      <c r="AT979" s="270" t="s">
        <v>180</v>
      </c>
      <c r="AU979" s="270" t="s">
        <v>83</v>
      </c>
      <c r="AV979" s="13" t="s">
        <v>24</v>
      </c>
      <c r="AW979" s="13" t="s">
        <v>182</v>
      </c>
      <c r="AX979" s="13" t="s">
        <v>75</v>
      </c>
      <c r="AY979" s="270" t="s">
        <v>171</v>
      </c>
    </row>
    <row r="980" s="12" customFormat="1">
      <c r="B980" s="247"/>
      <c r="C980" s="248"/>
      <c r="D980" s="249" t="s">
        <v>180</v>
      </c>
      <c r="E980" s="250" t="s">
        <v>22</v>
      </c>
      <c r="F980" s="251" t="s">
        <v>693</v>
      </c>
      <c r="G980" s="248"/>
      <c r="H980" s="252">
        <v>1</v>
      </c>
      <c r="I980" s="253"/>
      <c r="J980" s="248"/>
      <c r="K980" s="248"/>
      <c r="L980" s="254"/>
      <c r="M980" s="255"/>
      <c r="N980" s="256"/>
      <c r="O980" s="256"/>
      <c r="P980" s="256"/>
      <c r="Q980" s="256"/>
      <c r="R980" s="256"/>
      <c r="S980" s="256"/>
      <c r="T980" s="257"/>
      <c r="AT980" s="258" t="s">
        <v>180</v>
      </c>
      <c r="AU980" s="258" t="s">
        <v>83</v>
      </c>
      <c r="AV980" s="12" t="s">
        <v>83</v>
      </c>
      <c r="AW980" s="12" t="s">
        <v>182</v>
      </c>
      <c r="AX980" s="12" t="s">
        <v>75</v>
      </c>
      <c r="AY980" s="258" t="s">
        <v>171</v>
      </c>
    </row>
    <row r="981" s="13" customFormat="1">
      <c r="B981" s="261"/>
      <c r="C981" s="262"/>
      <c r="D981" s="249" t="s">
        <v>180</v>
      </c>
      <c r="E981" s="263" t="s">
        <v>22</v>
      </c>
      <c r="F981" s="264" t="s">
        <v>219</v>
      </c>
      <c r="G981" s="262"/>
      <c r="H981" s="263" t="s">
        <v>22</v>
      </c>
      <c r="I981" s="265"/>
      <c r="J981" s="262"/>
      <c r="K981" s="262"/>
      <c r="L981" s="266"/>
      <c r="M981" s="267"/>
      <c r="N981" s="268"/>
      <c r="O981" s="268"/>
      <c r="P981" s="268"/>
      <c r="Q981" s="268"/>
      <c r="R981" s="268"/>
      <c r="S981" s="268"/>
      <c r="T981" s="269"/>
      <c r="AT981" s="270" t="s">
        <v>180</v>
      </c>
      <c r="AU981" s="270" t="s">
        <v>83</v>
      </c>
      <c r="AV981" s="13" t="s">
        <v>24</v>
      </c>
      <c r="AW981" s="13" t="s">
        <v>182</v>
      </c>
      <c r="AX981" s="13" t="s">
        <v>75</v>
      </c>
      <c r="AY981" s="270" t="s">
        <v>171</v>
      </c>
    </row>
    <row r="982" s="12" customFormat="1">
      <c r="B982" s="247"/>
      <c r="C982" s="248"/>
      <c r="D982" s="249" t="s">
        <v>180</v>
      </c>
      <c r="E982" s="250" t="s">
        <v>22</v>
      </c>
      <c r="F982" s="251" t="s">
        <v>696</v>
      </c>
      <c r="G982" s="248"/>
      <c r="H982" s="252">
        <v>8</v>
      </c>
      <c r="I982" s="253"/>
      <c r="J982" s="248"/>
      <c r="K982" s="248"/>
      <c r="L982" s="254"/>
      <c r="M982" s="255"/>
      <c r="N982" s="256"/>
      <c r="O982" s="256"/>
      <c r="P982" s="256"/>
      <c r="Q982" s="256"/>
      <c r="R982" s="256"/>
      <c r="S982" s="256"/>
      <c r="T982" s="257"/>
      <c r="AT982" s="258" t="s">
        <v>180</v>
      </c>
      <c r="AU982" s="258" t="s">
        <v>83</v>
      </c>
      <c r="AV982" s="12" t="s">
        <v>83</v>
      </c>
      <c r="AW982" s="12" t="s">
        <v>182</v>
      </c>
      <c r="AX982" s="12" t="s">
        <v>75</v>
      </c>
      <c r="AY982" s="258" t="s">
        <v>171</v>
      </c>
    </row>
    <row r="983" s="1" customFormat="1" ht="34.2" customHeight="1">
      <c r="B983" s="46"/>
      <c r="C983" s="235" t="s">
        <v>1307</v>
      </c>
      <c r="D983" s="235" t="s">
        <v>173</v>
      </c>
      <c r="E983" s="236" t="s">
        <v>1308</v>
      </c>
      <c r="F983" s="237" t="s">
        <v>1309</v>
      </c>
      <c r="G983" s="238" t="s">
        <v>214</v>
      </c>
      <c r="H983" s="239">
        <v>2</v>
      </c>
      <c r="I983" s="240"/>
      <c r="J983" s="241">
        <f>ROUND(I983*H983,2)</f>
        <v>0</v>
      </c>
      <c r="K983" s="237" t="s">
        <v>177</v>
      </c>
      <c r="L983" s="72"/>
      <c r="M983" s="242" t="s">
        <v>22</v>
      </c>
      <c r="N983" s="243" t="s">
        <v>46</v>
      </c>
      <c r="O983" s="47"/>
      <c r="P983" s="244">
        <f>O983*H983</f>
        <v>0</v>
      </c>
      <c r="Q983" s="244">
        <v>0</v>
      </c>
      <c r="R983" s="244">
        <f>Q983*H983</f>
        <v>0</v>
      </c>
      <c r="S983" s="244">
        <v>0</v>
      </c>
      <c r="T983" s="245">
        <f>S983*H983</f>
        <v>0</v>
      </c>
      <c r="AR983" s="24" t="s">
        <v>273</v>
      </c>
      <c r="AT983" s="24" t="s">
        <v>173</v>
      </c>
      <c r="AU983" s="24" t="s">
        <v>83</v>
      </c>
      <c r="AY983" s="24" t="s">
        <v>171</v>
      </c>
      <c r="BE983" s="246">
        <f>IF(N983="základní",J983,0)</f>
        <v>0</v>
      </c>
      <c r="BF983" s="246">
        <f>IF(N983="snížená",J983,0)</f>
        <v>0</v>
      </c>
      <c r="BG983" s="246">
        <f>IF(N983="zákl. přenesená",J983,0)</f>
        <v>0</v>
      </c>
      <c r="BH983" s="246">
        <f>IF(N983="sníž. přenesená",J983,0)</f>
        <v>0</v>
      </c>
      <c r="BI983" s="246">
        <f>IF(N983="nulová",J983,0)</f>
        <v>0</v>
      </c>
      <c r="BJ983" s="24" t="s">
        <v>24</v>
      </c>
      <c r="BK983" s="246">
        <f>ROUND(I983*H983,2)</f>
        <v>0</v>
      </c>
      <c r="BL983" s="24" t="s">
        <v>273</v>
      </c>
      <c r="BM983" s="24" t="s">
        <v>1310</v>
      </c>
    </row>
    <row r="984" s="13" customFormat="1">
      <c r="B984" s="261"/>
      <c r="C984" s="262"/>
      <c r="D984" s="249" t="s">
        <v>180</v>
      </c>
      <c r="E984" s="263" t="s">
        <v>22</v>
      </c>
      <c r="F984" s="264" t="s">
        <v>219</v>
      </c>
      <c r="G984" s="262"/>
      <c r="H984" s="263" t="s">
        <v>22</v>
      </c>
      <c r="I984" s="265"/>
      <c r="J984" s="262"/>
      <c r="K984" s="262"/>
      <c r="L984" s="266"/>
      <c r="M984" s="267"/>
      <c r="N984" s="268"/>
      <c r="O984" s="268"/>
      <c r="P984" s="268"/>
      <c r="Q984" s="268"/>
      <c r="R984" s="268"/>
      <c r="S984" s="268"/>
      <c r="T984" s="269"/>
      <c r="AT984" s="270" t="s">
        <v>180</v>
      </c>
      <c r="AU984" s="270" t="s">
        <v>83</v>
      </c>
      <c r="AV984" s="13" t="s">
        <v>24</v>
      </c>
      <c r="AW984" s="13" t="s">
        <v>182</v>
      </c>
      <c r="AX984" s="13" t="s">
        <v>75</v>
      </c>
      <c r="AY984" s="270" t="s">
        <v>171</v>
      </c>
    </row>
    <row r="985" s="12" customFormat="1">
      <c r="B985" s="247"/>
      <c r="C985" s="248"/>
      <c r="D985" s="249" t="s">
        <v>180</v>
      </c>
      <c r="E985" s="250" t="s">
        <v>22</v>
      </c>
      <c r="F985" s="251" t="s">
        <v>697</v>
      </c>
      <c r="G985" s="248"/>
      <c r="H985" s="252">
        <v>2</v>
      </c>
      <c r="I985" s="253"/>
      <c r="J985" s="248"/>
      <c r="K985" s="248"/>
      <c r="L985" s="254"/>
      <c r="M985" s="255"/>
      <c r="N985" s="256"/>
      <c r="O985" s="256"/>
      <c r="P985" s="256"/>
      <c r="Q985" s="256"/>
      <c r="R985" s="256"/>
      <c r="S985" s="256"/>
      <c r="T985" s="257"/>
      <c r="AT985" s="258" t="s">
        <v>180</v>
      </c>
      <c r="AU985" s="258" t="s">
        <v>83</v>
      </c>
      <c r="AV985" s="12" t="s">
        <v>83</v>
      </c>
      <c r="AW985" s="12" t="s">
        <v>182</v>
      </c>
      <c r="AX985" s="12" t="s">
        <v>75</v>
      </c>
      <c r="AY985" s="258" t="s">
        <v>171</v>
      </c>
    </row>
    <row r="986" s="1" customFormat="1" ht="22.8" customHeight="1">
      <c r="B986" s="46"/>
      <c r="C986" s="271" t="s">
        <v>1311</v>
      </c>
      <c r="D986" s="271" t="s">
        <v>422</v>
      </c>
      <c r="E986" s="272" t="s">
        <v>1312</v>
      </c>
      <c r="F986" s="273" t="s">
        <v>1313</v>
      </c>
      <c r="G986" s="274" t="s">
        <v>214</v>
      </c>
      <c r="H986" s="275">
        <v>2</v>
      </c>
      <c r="I986" s="276"/>
      <c r="J986" s="277">
        <f>ROUND(I986*H986,2)</f>
        <v>0</v>
      </c>
      <c r="K986" s="273" t="s">
        <v>737</v>
      </c>
      <c r="L986" s="278"/>
      <c r="M986" s="279" t="s">
        <v>22</v>
      </c>
      <c r="N986" s="280" t="s">
        <v>46</v>
      </c>
      <c r="O986" s="47"/>
      <c r="P986" s="244">
        <f>O986*H986</f>
        <v>0</v>
      </c>
      <c r="Q986" s="244">
        <v>0.033000000000000002</v>
      </c>
      <c r="R986" s="244">
        <f>Q986*H986</f>
        <v>0.066000000000000003</v>
      </c>
      <c r="S986" s="244">
        <v>0</v>
      </c>
      <c r="T986" s="245">
        <f>S986*H986</f>
        <v>0</v>
      </c>
      <c r="AR986" s="24" t="s">
        <v>405</v>
      </c>
      <c r="AT986" s="24" t="s">
        <v>422</v>
      </c>
      <c r="AU986" s="24" t="s">
        <v>83</v>
      </c>
      <c r="AY986" s="24" t="s">
        <v>171</v>
      </c>
      <c r="BE986" s="246">
        <f>IF(N986="základní",J986,0)</f>
        <v>0</v>
      </c>
      <c r="BF986" s="246">
        <f>IF(N986="snížená",J986,0)</f>
        <v>0</v>
      </c>
      <c r="BG986" s="246">
        <f>IF(N986="zákl. přenesená",J986,0)</f>
        <v>0</v>
      </c>
      <c r="BH986" s="246">
        <f>IF(N986="sníž. přenesená",J986,0)</f>
        <v>0</v>
      </c>
      <c r="BI986" s="246">
        <f>IF(N986="nulová",J986,0)</f>
        <v>0</v>
      </c>
      <c r="BJ986" s="24" t="s">
        <v>24</v>
      </c>
      <c r="BK986" s="246">
        <f>ROUND(I986*H986,2)</f>
        <v>0</v>
      </c>
      <c r="BL986" s="24" t="s">
        <v>273</v>
      </c>
      <c r="BM986" s="24" t="s">
        <v>1314</v>
      </c>
    </row>
    <row r="987" s="1" customFormat="1">
      <c r="B987" s="46"/>
      <c r="C987" s="74"/>
      <c r="D987" s="249" t="s">
        <v>739</v>
      </c>
      <c r="E987" s="74"/>
      <c r="F987" s="259" t="s">
        <v>740</v>
      </c>
      <c r="G987" s="74"/>
      <c r="H987" s="74"/>
      <c r="I987" s="203"/>
      <c r="J987" s="74"/>
      <c r="K987" s="74"/>
      <c r="L987" s="72"/>
      <c r="M987" s="260"/>
      <c r="N987" s="47"/>
      <c r="O987" s="47"/>
      <c r="P987" s="47"/>
      <c r="Q987" s="47"/>
      <c r="R987" s="47"/>
      <c r="S987" s="47"/>
      <c r="T987" s="95"/>
      <c r="AT987" s="24" t="s">
        <v>739</v>
      </c>
      <c r="AU987" s="24" t="s">
        <v>83</v>
      </c>
    </row>
    <row r="988" s="13" customFormat="1">
      <c r="B988" s="261"/>
      <c r="C988" s="262"/>
      <c r="D988" s="249" t="s">
        <v>180</v>
      </c>
      <c r="E988" s="263" t="s">
        <v>22</v>
      </c>
      <c r="F988" s="264" t="s">
        <v>1315</v>
      </c>
      <c r="G988" s="262"/>
      <c r="H988" s="263" t="s">
        <v>22</v>
      </c>
      <c r="I988" s="265"/>
      <c r="J988" s="262"/>
      <c r="K988" s="262"/>
      <c r="L988" s="266"/>
      <c r="M988" s="267"/>
      <c r="N988" s="268"/>
      <c r="O988" s="268"/>
      <c r="P988" s="268"/>
      <c r="Q988" s="268"/>
      <c r="R988" s="268"/>
      <c r="S988" s="268"/>
      <c r="T988" s="269"/>
      <c r="AT988" s="270" t="s">
        <v>180</v>
      </c>
      <c r="AU988" s="270" t="s">
        <v>83</v>
      </c>
      <c r="AV988" s="13" t="s">
        <v>24</v>
      </c>
      <c r="AW988" s="13" t="s">
        <v>182</v>
      </c>
      <c r="AX988" s="13" t="s">
        <v>75</v>
      </c>
      <c r="AY988" s="270" t="s">
        <v>171</v>
      </c>
    </row>
    <row r="989" s="12" customFormat="1">
      <c r="B989" s="247"/>
      <c r="C989" s="248"/>
      <c r="D989" s="249" t="s">
        <v>180</v>
      </c>
      <c r="E989" s="250" t="s">
        <v>22</v>
      </c>
      <c r="F989" s="251" t="s">
        <v>697</v>
      </c>
      <c r="G989" s="248"/>
      <c r="H989" s="252">
        <v>2</v>
      </c>
      <c r="I989" s="253"/>
      <c r="J989" s="248"/>
      <c r="K989" s="248"/>
      <c r="L989" s="254"/>
      <c r="M989" s="255"/>
      <c r="N989" s="256"/>
      <c r="O989" s="256"/>
      <c r="P989" s="256"/>
      <c r="Q989" s="256"/>
      <c r="R989" s="256"/>
      <c r="S989" s="256"/>
      <c r="T989" s="257"/>
      <c r="AT989" s="258" t="s">
        <v>180</v>
      </c>
      <c r="AU989" s="258" t="s">
        <v>83</v>
      </c>
      <c r="AV989" s="12" t="s">
        <v>83</v>
      </c>
      <c r="AW989" s="12" t="s">
        <v>182</v>
      </c>
      <c r="AX989" s="12" t="s">
        <v>75</v>
      </c>
      <c r="AY989" s="258" t="s">
        <v>171</v>
      </c>
    </row>
    <row r="990" s="1" customFormat="1" ht="34.2" customHeight="1">
      <c r="B990" s="46"/>
      <c r="C990" s="235" t="s">
        <v>1316</v>
      </c>
      <c r="D990" s="235" t="s">
        <v>173</v>
      </c>
      <c r="E990" s="236" t="s">
        <v>1317</v>
      </c>
      <c r="F990" s="237" t="s">
        <v>1318</v>
      </c>
      <c r="G990" s="238" t="s">
        <v>214</v>
      </c>
      <c r="H990" s="239">
        <v>3</v>
      </c>
      <c r="I990" s="240"/>
      <c r="J990" s="241">
        <f>ROUND(I990*H990,2)</f>
        <v>0</v>
      </c>
      <c r="K990" s="237" t="s">
        <v>177</v>
      </c>
      <c r="L990" s="72"/>
      <c r="M990" s="242" t="s">
        <v>22</v>
      </c>
      <c r="N990" s="243" t="s">
        <v>46</v>
      </c>
      <c r="O990" s="47"/>
      <c r="P990" s="244">
        <f>O990*H990</f>
        <v>0</v>
      </c>
      <c r="Q990" s="244">
        <v>0</v>
      </c>
      <c r="R990" s="244">
        <f>Q990*H990</f>
        <v>0</v>
      </c>
      <c r="S990" s="244">
        <v>0</v>
      </c>
      <c r="T990" s="245">
        <f>S990*H990</f>
        <v>0</v>
      </c>
      <c r="AR990" s="24" t="s">
        <v>273</v>
      </c>
      <c r="AT990" s="24" t="s">
        <v>173</v>
      </c>
      <c r="AU990" s="24" t="s">
        <v>83</v>
      </c>
      <c r="AY990" s="24" t="s">
        <v>171</v>
      </c>
      <c r="BE990" s="246">
        <f>IF(N990="základní",J990,0)</f>
        <v>0</v>
      </c>
      <c r="BF990" s="246">
        <f>IF(N990="snížená",J990,0)</f>
        <v>0</v>
      </c>
      <c r="BG990" s="246">
        <f>IF(N990="zákl. přenesená",J990,0)</f>
        <v>0</v>
      </c>
      <c r="BH990" s="246">
        <f>IF(N990="sníž. přenesená",J990,0)</f>
        <v>0</v>
      </c>
      <c r="BI990" s="246">
        <f>IF(N990="nulová",J990,0)</f>
        <v>0</v>
      </c>
      <c r="BJ990" s="24" t="s">
        <v>24</v>
      </c>
      <c r="BK990" s="246">
        <f>ROUND(I990*H990,2)</f>
        <v>0</v>
      </c>
      <c r="BL990" s="24" t="s">
        <v>273</v>
      </c>
      <c r="BM990" s="24" t="s">
        <v>1319</v>
      </c>
    </row>
    <row r="991" s="13" customFormat="1">
      <c r="B991" s="261"/>
      <c r="C991" s="262"/>
      <c r="D991" s="249" t="s">
        <v>180</v>
      </c>
      <c r="E991" s="263" t="s">
        <v>22</v>
      </c>
      <c r="F991" s="264" t="s">
        <v>219</v>
      </c>
      <c r="G991" s="262"/>
      <c r="H991" s="263" t="s">
        <v>22</v>
      </c>
      <c r="I991" s="265"/>
      <c r="J991" s="262"/>
      <c r="K991" s="262"/>
      <c r="L991" s="266"/>
      <c r="M991" s="267"/>
      <c r="N991" s="268"/>
      <c r="O991" s="268"/>
      <c r="P991" s="268"/>
      <c r="Q991" s="268"/>
      <c r="R991" s="268"/>
      <c r="S991" s="268"/>
      <c r="T991" s="269"/>
      <c r="AT991" s="270" t="s">
        <v>180</v>
      </c>
      <c r="AU991" s="270" t="s">
        <v>83</v>
      </c>
      <c r="AV991" s="13" t="s">
        <v>24</v>
      </c>
      <c r="AW991" s="13" t="s">
        <v>182</v>
      </c>
      <c r="AX991" s="13" t="s">
        <v>75</v>
      </c>
      <c r="AY991" s="270" t="s">
        <v>171</v>
      </c>
    </row>
    <row r="992" s="12" customFormat="1">
      <c r="B992" s="247"/>
      <c r="C992" s="248"/>
      <c r="D992" s="249" t="s">
        <v>180</v>
      </c>
      <c r="E992" s="250" t="s">
        <v>22</v>
      </c>
      <c r="F992" s="251" t="s">
        <v>719</v>
      </c>
      <c r="G992" s="248"/>
      <c r="H992" s="252">
        <v>1</v>
      </c>
      <c r="I992" s="253"/>
      <c r="J992" s="248"/>
      <c r="K992" s="248"/>
      <c r="L992" s="254"/>
      <c r="M992" s="255"/>
      <c r="N992" s="256"/>
      <c r="O992" s="256"/>
      <c r="P992" s="256"/>
      <c r="Q992" s="256"/>
      <c r="R992" s="256"/>
      <c r="S992" s="256"/>
      <c r="T992" s="257"/>
      <c r="AT992" s="258" t="s">
        <v>180</v>
      </c>
      <c r="AU992" s="258" t="s">
        <v>83</v>
      </c>
      <c r="AV992" s="12" t="s">
        <v>83</v>
      </c>
      <c r="AW992" s="12" t="s">
        <v>182</v>
      </c>
      <c r="AX992" s="12" t="s">
        <v>75</v>
      </c>
      <c r="AY992" s="258" t="s">
        <v>171</v>
      </c>
    </row>
    <row r="993" s="12" customFormat="1">
      <c r="B993" s="247"/>
      <c r="C993" s="248"/>
      <c r="D993" s="249" t="s">
        <v>180</v>
      </c>
      <c r="E993" s="250" t="s">
        <v>22</v>
      </c>
      <c r="F993" s="251" t="s">
        <v>720</v>
      </c>
      <c r="G993" s="248"/>
      <c r="H993" s="252">
        <v>1</v>
      </c>
      <c r="I993" s="253"/>
      <c r="J993" s="248"/>
      <c r="K993" s="248"/>
      <c r="L993" s="254"/>
      <c r="M993" s="255"/>
      <c r="N993" s="256"/>
      <c r="O993" s="256"/>
      <c r="P993" s="256"/>
      <c r="Q993" s="256"/>
      <c r="R993" s="256"/>
      <c r="S993" s="256"/>
      <c r="T993" s="257"/>
      <c r="AT993" s="258" t="s">
        <v>180</v>
      </c>
      <c r="AU993" s="258" t="s">
        <v>83</v>
      </c>
      <c r="AV993" s="12" t="s">
        <v>83</v>
      </c>
      <c r="AW993" s="12" t="s">
        <v>182</v>
      </c>
      <c r="AX993" s="12" t="s">
        <v>75</v>
      </c>
      <c r="AY993" s="258" t="s">
        <v>171</v>
      </c>
    </row>
    <row r="994" s="12" customFormat="1">
      <c r="B994" s="247"/>
      <c r="C994" s="248"/>
      <c r="D994" s="249" t="s">
        <v>180</v>
      </c>
      <c r="E994" s="250" t="s">
        <v>22</v>
      </c>
      <c r="F994" s="251" t="s">
        <v>721</v>
      </c>
      <c r="G994" s="248"/>
      <c r="H994" s="252">
        <v>1</v>
      </c>
      <c r="I994" s="253"/>
      <c r="J994" s="248"/>
      <c r="K994" s="248"/>
      <c r="L994" s="254"/>
      <c r="M994" s="255"/>
      <c r="N994" s="256"/>
      <c r="O994" s="256"/>
      <c r="P994" s="256"/>
      <c r="Q994" s="256"/>
      <c r="R994" s="256"/>
      <c r="S994" s="256"/>
      <c r="T994" s="257"/>
      <c r="AT994" s="258" t="s">
        <v>180</v>
      </c>
      <c r="AU994" s="258" t="s">
        <v>83</v>
      </c>
      <c r="AV994" s="12" t="s">
        <v>83</v>
      </c>
      <c r="AW994" s="12" t="s">
        <v>182</v>
      </c>
      <c r="AX994" s="12" t="s">
        <v>75</v>
      </c>
      <c r="AY994" s="258" t="s">
        <v>171</v>
      </c>
    </row>
    <row r="995" s="1" customFormat="1" ht="22.8" customHeight="1">
      <c r="B995" s="46"/>
      <c r="C995" s="271" t="s">
        <v>1320</v>
      </c>
      <c r="D995" s="271" t="s">
        <v>422</v>
      </c>
      <c r="E995" s="272" t="s">
        <v>1321</v>
      </c>
      <c r="F995" s="273" t="s">
        <v>1322</v>
      </c>
      <c r="G995" s="274" t="s">
        <v>214</v>
      </c>
      <c r="H995" s="275">
        <v>1</v>
      </c>
      <c r="I995" s="276"/>
      <c r="J995" s="277">
        <f>ROUND(I995*H995,2)</f>
        <v>0</v>
      </c>
      <c r="K995" s="273" t="s">
        <v>737</v>
      </c>
      <c r="L995" s="278"/>
      <c r="M995" s="279" t="s">
        <v>22</v>
      </c>
      <c r="N995" s="280" t="s">
        <v>46</v>
      </c>
      <c r="O995" s="47"/>
      <c r="P995" s="244">
        <f>O995*H995</f>
        <v>0</v>
      </c>
      <c r="Q995" s="244">
        <v>0.027</v>
      </c>
      <c r="R995" s="244">
        <f>Q995*H995</f>
        <v>0.027</v>
      </c>
      <c r="S995" s="244">
        <v>0</v>
      </c>
      <c r="T995" s="245">
        <f>S995*H995</f>
        <v>0</v>
      </c>
      <c r="AR995" s="24" t="s">
        <v>405</v>
      </c>
      <c r="AT995" s="24" t="s">
        <v>422</v>
      </c>
      <c r="AU995" s="24" t="s">
        <v>83</v>
      </c>
      <c r="AY995" s="24" t="s">
        <v>171</v>
      </c>
      <c r="BE995" s="246">
        <f>IF(N995="základní",J995,0)</f>
        <v>0</v>
      </c>
      <c r="BF995" s="246">
        <f>IF(N995="snížená",J995,0)</f>
        <v>0</v>
      </c>
      <c r="BG995" s="246">
        <f>IF(N995="zákl. přenesená",J995,0)</f>
        <v>0</v>
      </c>
      <c r="BH995" s="246">
        <f>IF(N995="sníž. přenesená",J995,0)</f>
        <v>0</v>
      </c>
      <c r="BI995" s="246">
        <f>IF(N995="nulová",J995,0)</f>
        <v>0</v>
      </c>
      <c r="BJ995" s="24" t="s">
        <v>24</v>
      </c>
      <c r="BK995" s="246">
        <f>ROUND(I995*H995,2)</f>
        <v>0</v>
      </c>
      <c r="BL995" s="24" t="s">
        <v>273</v>
      </c>
      <c r="BM995" s="24" t="s">
        <v>1323</v>
      </c>
    </row>
    <row r="996" s="1" customFormat="1">
      <c r="B996" s="46"/>
      <c r="C996" s="74"/>
      <c r="D996" s="249" t="s">
        <v>739</v>
      </c>
      <c r="E996" s="74"/>
      <c r="F996" s="259" t="s">
        <v>740</v>
      </c>
      <c r="G996" s="74"/>
      <c r="H996" s="74"/>
      <c r="I996" s="203"/>
      <c r="J996" s="74"/>
      <c r="K996" s="74"/>
      <c r="L996" s="72"/>
      <c r="M996" s="260"/>
      <c r="N996" s="47"/>
      <c r="O996" s="47"/>
      <c r="P996" s="47"/>
      <c r="Q996" s="47"/>
      <c r="R996" s="47"/>
      <c r="S996" s="47"/>
      <c r="T996" s="95"/>
      <c r="AT996" s="24" t="s">
        <v>739</v>
      </c>
      <c r="AU996" s="24" t="s">
        <v>83</v>
      </c>
    </row>
    <row r="997" s="13" customFormat="1">
      <c r="B997" s="261"/>
      <c r="C997" s="262"/>
      <c r="D997" s="249" t="s">
        <v>180</v>
      </c>
      <c r="E997" s="263" t="s">
        <v>22</v>
      </c>
      <c r="F997" s="264" t="s">
        <v>1324</v>
      </c>
      <c r="G997" s="262"/>
      <c r="H997" s="263" t="s">
        <v>22</v>
      </c>
      <c r="I997" s="265"/>
      <c r="J997" s="262"/>
      <c r="K997" s="262"/>
      <c r="L997" s="266"/>
      <c r="M997" s="267"/>
      <c r="N997" s="268"/>
      <c r="O997" s="268"/>
      <c r="P997" s="268"/>
      <c r="Q997" s="268"/>
      <c r="R997" s="268"/>
      <c r="S997" s="268"/>
      <c r="T997" s="269"/>
      <c r="AT997" s="270" t="s">
        <v>180</v>
      </c>
      <c r="AU997" s="270" t="s">
        <v>83</v>
      </c>
      <c r="AV997" s="13" t="s">
        <v>24</v>
      </c>
      <c r="AW997" s="13" t="s">
        <v>182</v>
      </c>
      <c r="AX997" s="13" t="s">
        <v>75</v>
      </c>
      <c r="AY997" s="270" t="s">
        <v>171</v>
      </c>
    </row>
    <row r="998" s="12" customFormat="1">
      <c r="B998" s="247"/>
      <c r="C998" s="248"/>
      <c r="D998" s="249" t="s">
        <v>180</v>
      </c>
      <c r="E998" s="250" t="s">
        <v>22</v>
      </c>
      <c r="F998" s="251" t="s">
        <v>719</v>
      </c>
      <c r="G998" s="248"/>
      <c r="H998" s="252">
        <v>1</v>
      </c>
      <c r="I998" s="253"/>
      <c r="J998" s="248"/>
      <c r="K998" s="248"/>
      <c r="L998" s="254"/>
      <c r="M998" s="255"/>
      <c r="N998" s="256"/>
      <c r="O998" s="256"/>
      <c r="P998" s="256"/>
      <c r="Q998" s="256"/>
      <c r="R998" s="256"/>
      <c r="S998" s="256"/>
      <c r="T998" s="257"/>
      <c r="AT998" s="258" t="s">
        <v>180</v>
      </c>
      <c r="AU998" s="258" t="s">
        <v>83</v>
      </c>
      <c r="AV998" s="12" t="s">
        <v>83</v>
      </c>
      <c r="AW998" s="12" t="s">
        <v>182</v>
      </c>
      <c r="AX998" s="12" t="s">
        <v>24</v>
      </c>
      <c r="AY998" s="258" t="s">
        <v>171</v>
      </c>
    </row>
    <row r="999" s="1" customFormat="1" ht="22.8" customHeight="1">
      <c r="B999" s="46"/>
      <c r="C999" s="271" t="s">
        <v>1325</v>
      </c>
      <c r="D999" s="271" t="s">
        <v>422</v>
      </c>
      <c r="E999" s="272" t="s">
        <v>1326</v>
      </c>
      <c r="F999" s="273" t="s">
        <v>1327</v>
      </c>
      <c r="G999" s="274" t="s">
        <v>214</v>
      </c>
      <c r="H999" s="275">
        <v>1</v>
      </c>
      <c r="I999" s="276"/>
      <c r="J999" s="277">
        <f>ROUND(I999*H999,2)</f>
        <v>0</v>
      </c>
      <c r="K999" s="273" t="s">
        <v>737</v>
      </c>
      <c r="L999" s="278"/>
      <c r="M999" s="279" t="s">
        <v>22</v>
      </c>
      <c r="N999" s="280" t="s">
        <v>46</v>
      </c>
      <c r="O999" s="47"/>
      <c r="P999" s="244">
        <f>O999*H999</f>
        <v>0</v>
      </c>
      <c r="Q999" s="244">
        <v>0.028000000000000001</v>
      </c>
      <c r="R999" s="244">
        <f>Q999*H999</f>
        <v>0.028000000000000001</v>
      </c>
      <c r="S999" s="244">
        <v>0</v>
      </c>
      <c r="T999" s="245">
        <f>S999*H999</f>
        <v>0</v>
      </c>
      <c r="AR999" s="24" t="s">
        <v>405</v>
      </c>
      <c r="AT999" s="24" t="s">
        <v>422</v>
      </c>
      <c r="AU999" s="24" t="s">
        <v>83</v>
      </c>
      <c r="AY999" s="24" t="s">
        <v>171</v>
      </c>
      <c r="BE999" s="246">
        <f>IF(N999="základní",J999,0)</f>
        <v>0</v>
      </c>
      <c r="BF999" s="246">
        <f>IF(N999="snížená",J999,0)</f>
        <v>0</v>
      </c>
      <c r="BG999" s="246">
        <f>IF(N999="zákl. přenesená",J999,0)</f>
        <v>0</v>
      </c>
      <c r="BH999" s="246">
        <f>IF(N999="sníž. přenesená",J999,0)</f>
        <v>0</v>
      </c>
      <c r="BI999" s="246">
        <f>IF(N999="nulová",J999,0)</f>
        <v>0</v>
      </c>
      <c r="BJ999" s="24" t="s">
        <v>24</v>
      </c>
      <c r="BK999" s="246">
        <f>ROUND(I999*H999,2)</f>
        <v>0</v>
      </c>
      <c r="BL999" s="24" t="s">
        <v>273</v>
      </c>
      <c r="BM999" s="24" t="s">
        <v>1328</v>
      </c>
    </row>
    <row r="1000" s="1" customFormat="1">
      <c r="B1000" s="46"/>
      <c r="C1000" s="74"/>
      <c r="D1000" s="249" t="s">
        <v>739</v>
      </c>
      <c r="E1000" s="74"/>
      <c r="F1000" s="259" t="s">
        <v>740</v>
      </c>
      <c r="G1000" s="74"/>
      <c r="H1000" s="74"/>
      <c r="I1000" s="203"/>
      <c r="J1000" s="74"/>
      <c r="K1000" s="74"/>
      <c r="L1000" s="72"/>
      <c r="M1000" s="260"/>
      <c r="N1000" s="47"/>
      <c r="O1000" s="47"/>
      <c r="P1000" s="47"/>
      <c r="Q1000" s="47"/>
      <c r="R1000" s="47"/>
      <c r="S1000" s="47"/>
      <c r="T1000" s="95"/>
      <c r="AT1000" s="24" t="s">
        <v>739</v>
      </c>
      <c r="AU1000" s="24" t="s">
        <v>83</v>
      </c>
    </row>
    <row r="1001" s="13" customFormat="1">
      <c r="B1001" s="261"/>
      <c r="C1001" s="262"/>
      <c r="D1001" s="249" t="s">
        <v>180</v>
      </c>
      <c r="E1001" s="263" t="s">
        <v>22</v>
      </c>
      <c r="F1001" s="264" t="s">
        <v>1329</v>
      </c>
      <c r="G1001" s="262"/>
      <c r="H1001" s="263" t="s">
        <v>22</v>
      </c>
      <c r="I1001" s="265"/>
      <c r="J1001" s="262"/>
      <c r="K1001" s="262"/>
      <c r="L1001" s="266"/>
      <c r="M1001" s="267"/>
      <c r="N1001" s="268"/>
      <c r="O1001" s="268"/>
      <c r="P1001" s="268"/>
      <c r="Q1001" s="268"/>
      <c r="R1001" s="268"/>
      <c r="S1001" s="268"/>
      <c r="T1001" s="269"/>
      <c r="AT1001" s="270" t="s">
        <v>180</v>
      </c>
      <c r="AU1001" s="270" t="s">
        <v>83</v>
      </c>
      <c r="AV1001" s="13" t="s">
        <v>24</v>
      </c>
      <c r="AW1001" s="13" t="s">
        <v>182</v>
      </c>
      <c r="AX1001" s="13" t="s">
        <v>75</v>
      </c>
      <c r="AY1001" s="270" t="s">
        <v>171</v>
      </c>
    </row>
    <row r="1002" s="12" customFormat="1">
      <c r="B1002" s="247"/>
      <c r="C1002" s="248"/>
      <c r="D1002" s="249" t="s">
        <v>180</v>
      </c>
      <c r="E1002" s="250" t="s">
        <v>22</v>
      </c>
      <c r="F1002" s="251" t="s">
        <v>720</v>
      </c>
      <c r="G1002" s="248"/>
      <c r="H1002" s="252">
        <v>1</v>
      </c>
      <c r="I1002" s="253"/>
      <c r="J1002" s="248"/>
      <c r="K1002" s="248"/>
      <c r="L1002" s="254"/>
      <c r="M1002" s="255"/>
      <c r="N1002" s="256"/>
      <c r="O1002" s="256"/>
      <c r="P1002" s="256"/>
      <c r="Q1002" s="256"/>
      <c r="R1002" s="256"/>
      <c r="S1002" s="256"/>
      <c r="T1002" s="257"/>
      <c r="AT1002" s="258" t="s">
        <v>180</v>
      </c>
      <c r="AU1002" s="258" t="s">
        <v>83</v>
      </c>
      <c r="AV1002" s="12" t="s">
        <v>83</v>
      </c>
      <c r="AW1002" s="12" t="s">
        <v>182</v>
      </c>
      <c r="AX1002" s="12" t="s">
        <v>75</v>
      </c>
      <c r="AY1002" s="258" t="s">
        <v>171</v>
      </c>
    </row>
    <row r="1003" s="1" customFormat="1" ht="22.8" customHeight="1">
      <c r="B1003" s="46"/>
      <c r="C1003" s="271" t="s">
        <v>1330</v>
      </c>
      <c r="D1003" s="271" t="s">
        <v>422</v>
      </c>
      <c r="E1003" s="272" t="s">
        <v>1331</v>
      </c>
      <c r="F1003" s="273" t="s">
        <v>1332</v>
      </c>
      <c r="G1003" s="274" t="s">
        <v>214</v>
      </c>
      <c r="H1003" s="275">
        <v>1</v>
      </c>
      <c r="I1003" s="276"/>
      <c r="J1003" s="277">
        <f>ROUND(I1003*H1003,2)</f>
        <v>0</v>
      </c>
      <c r="K1003" s="273" t="s">
        <v>177</v>
      </c>
      <c r="L1003" s="278"/>
      <c r="M1003" s="279" t="s">
        <v>22</v>
      </c>
      <c r="N1003" s="280" t="s">
        <v>46</v>
      </c>
      <c r="O1003" s="47"/>
      <c r="P1003" s="244">
        <f>O1003*H1003</f>
        <v>0</v>
      </c>
      <c r="Q1003" s="244">
        <v>0.027</v>
      </c>
      <c r="R1003" s="244">
        <f>Q1003*H1003</f>
        <v>0.027</v>
      </c>
      <c r="S1003" s="244">
        <v>0</v>
      </c>
      <c r="T1003" s="245">
        <f>S1003*H1003</f>
        <v>0</v>
      </c>
      <c r="AR1003" s="24" t="s">
        <v>405</v>
      </c>
      <c r="AT1003" s="24" t="s">
        <v>422</v>
      </c>
      <c r="AU1003" s="24" t="s">
        <v>83</v>
      </c>
      <c r="AY1003" s="24" t="s">
        <v>171</v>
      </c>
      <c r="BE1003" s="246">
        <f>IF(N1003="základní",J1003,0)</f>
        <v>0</v>
      </c>
      <c r="BF1003" s="246">
        <f>IF(N1003="snížená",J1003,0)</f>
        <v>0</v>
      </c>
      <c r="BG1003" s="246">
        <f>IF(N1003="zákl. přenesená",J1003,0)</f>
        <v>0</v>
      </c>
      <c r="BH1003" s="246">
        <f>IF(N1003="sníž. přenesená",J1003,0)</f>
        <v>0</v>
      </c>
      <c r="BI1003" s="246">
        <f>IF(N1003="nulová",J1003,0)</f>
        <v>0</v>
      </c>
      <c r="BJ1003" s="24" t="s">
        <v>24</v>
      </c>
      <c r="BK1003" s="246">
        <f>ROUND(I1003*H1003,2)</f>
        <v>0</v>
      </c>
      <c r="BL1003" s="24" t="s">
        <v>273</v>
      </c>
      <c r="BM1003" s="24" t="s">
        <v>1333</v>
      </c>
    </row>
    <row r="1004" s="13" customFormat="1">
      <c r="B1004" s="261"/>
      <c r="C1004" s="262"/>
      <c r="D1004" s="249" t="s">
        <v>180</v>
      </c>
      <c r="E1004" s="263" t="s">
        <v>22</v>
      </c>
      <c r="F1004" s="264" t="s">
        <v>1334</v>
      </c>
      <c r="G1004" s="262"/>
      <c r="H1004" s="263" t="s">
        <v>22</v>
      </c>
      <c r="I1004" s="265"/>
      <c r="J1004" s="262"/>
      <c r="K1004" s="262"/>
      <c r="L1004" s="266"/>
      <c r="M1004" s="267"/>
      <c r="N1004" s="268"/>
      <c r="O1004" s="268"/>
      <c r="P1004" s="268"/>
      <c r="Q1004" s="268"/>
      <c r="R1004" s="268"/>
      <c r="S1004" s="268"/>
      <c r="T1004" s="269"/>
      <c r="AT1004" s="270" t="s">
        <v>180</v>
      </c>
      <c r="AU1004" s="270" t="s">
        <v>83</v>
      </c>
      <c r="AV1004" s="13" t="s">
        <v>24</v>
      </c>
      <c r="AW1004" s="13" t="s">
        <v>182</v>
      </c>
      <c r="AX1004" s="13" t="s">
        <v>75</v>
      </c>
      <c r="AY1004" s="270" t="s">
        <v>171</v>
      </c>
    </row>
    <row r="1005" s="12" customFormat="1">
      <c r="B1005" s="247"/>
      <c r="C1005" s="248"/>
      <c r="D1005" s="249" t="s">
        <v>180</v>
      </c>
      <c r="E1005" s="250" t="s">
        <v>22</v>
      </c>
      <c r="F1005" s="251" t="s">
        <v>721</v>
      </c>
      <c r="G1005" s="248"/>
      <c r="H1005" s="252">
        <v>1</v>
      </c>
      <c r="I1005" s="253"/>
      <c r="J1005" s="248"/>
      <c r="K1005" s="248"/>
      <c r="L1005" s="254"/>
      <c r="M1005" s="255"/>
      <c r="N1005" s="256"/>
      <c r="O1005" s="256"/>
      <c r="P1005" s="256"/>
      <c r="Q1005" s="256"/>
      <c r="R1005" s="256"/>
      <c r="S1005" s="256"/>
      <c r="T1005" s="257"/>
      <c r="AT1005" s="258" t="s">
        <v>180</v>
      </c>
      <c r="AU1005" s="258" t="s">
        <v>83</v>
      </c>
      <c r="AV1005" s="12" t="s">
        <v>83</v>
      </c>
      <c r="AW1005" s="12" t="s">
        <v>182</v>
      </c>
      <c r="AX1005" s="12" t="s">
        <v>75</v>
      </c>
      <c r="AY1005" s="258" t="s">
        <v>171</v>
      </c>
    </row>
    <row r="1006" s="1" customFormat="1" ht="22.8" customHeight="1">
      <c r="B1006" s="46"/>
      <c r="C1006" s="235" t="s">
        <v>1335</v>
      </c>
      <c r="D1006" s="235" t="s">
        <v>173</v>
      </c>
      <c r="E1006" s="236" t="s">
        <v>1336</v>
      </c>
      <c r="F1006" s="237" t="s">
        <v>1337</v>
      </c>
      <c r="G1006" s="238" t="s">
        <v>214</v>
      </c>
      <c r="H1006" s="239">
        <v>3</v>
      </c>
      <c r="I1006" s="240"/>
      <c r="J1006" s="241">
        <f>ROUND(I1006*H1006,2)</f>
        <v>0</v>
      </c>
      <c r="K1006" s="237" t="s">
        <v>177</v>
      </c>
      <c r="L1006" s="72"/>
      <c r="M1006" s="242" t="s">
        <v>22</v>
      </c>
      <c r="N1006" s="243" t="s">
        <v>46</v>
      </c>
      <c r="O1006" s="47"/>
      <c r="P1006" s="244">
        <f>O1006*H1006</f>
        <v>0</v>
      </c>
      <c r="Q1006" s="244">
        <v>0</v>
      </c>
      <c r="R1006" s="244">
        <f>Q1006*H1006</f>
        <v>0</v>
      </c>
      <c r="S1006" s="244">
        <v>0</v>
      </c>
      <c r="T1006" s="245">
        <f>S1006*H1006</f>
        <v>0</v>
      </c>
      <c r="AR1006" s="24" t="s">
        <v>273</v>
      </c>
      <c r="AT1006" s="24" t="s">
        <v>173</v>
      </c>
      <c r="AU1006" s="24" t="s">
        <v>83</v>
      </c>
      <c r="AY1006" s="24" t="s">
        <v>171</v>
      </c>
      <c r="BE1006" s="246">
        <f>IF(N1006="základní",J1006,0)</f>
        <v>0</v>
      </c>
      <c r="BF1006" s="246">
        <f>IF(N1006="snížená",J1006,0)</f>
        <v>0</v>
      </c>
      <c r="BG1006" s="246">
        <f>IF(N1006="zákl. přenesená",J1006,0)</f>
        <v>0</v>
      </c>
      <c r="BH1006" s="246">
        <f>IF(N1006="sníž. přenesená",J1006,0)</f>
        <v>0</v>
      </c>
      <c r="BI1006" s="246">
        <f>IF(N1006="nulová",J1006,0)</f>
        <v>0</v>
      </c>
      <c r="BJ1006" s="24" t="s">
        <v>24</v>
      </c>
      <c r="BK1006" s="246">
        <f>ROUND(I1006*H1006,2)</f>
        <v>0</v>
      </c>
      <c r="BL1006" s="24" t="s">
        <v>273</v>
      </c>
      <c r="BM1006" s="24" t="s">
        <v>1338</v>
      </c>
    </row>
    <row r="1007" s="13" customFormat="1">
      <c r="B1007" s="261"/>
      <c r="C1007" s="262"/>
      <c r="D1007" s="249" t="s">
        <v>180</v>
      </c>
      <c r="E1007" s="263" t="s">
        <v>22</v>
      </c>
      <c r="F1007" s="264" t="s">
        <v>219</v>
      </c>
      <c r="G1007" s="262"/>
      <c r="H1007" s="263" t="s">
        <v>22</v>
      </c>
      <c r="I1007" s="265"/>
      <c r="J1007" s="262"/>
      <c r="K1007" s="262"/>
      <c r="L1007" s="266"/>
      <c r="M1007" s="267"/>
      <c r="N1007" s="268"/>
      <c r="O1007" s="268"/>
      <c r="P1007" s="268"/>
      <c r="Q1007" s="268"/>
      <c r="R1007" s="268"/>
      <c r="S1007" s="268"/>
      <c r="T1007" s="269"/>
      <c r="AT1007" s="270" t="s">
        <v>180</v>
      </c>
      <c r="AU1007" s="270" t="s">
        <v>83</v>
      </c>
      <c r="AV1007" s="13" t="s">
        <v>24</v>
      </c>
      <c r="AW1007" s="13" t="s">
        <v>182</v>
      </c>
      <c r="AX1007" s="13" t="s">
        <v>75</v>
      </c>
      <c r="AY1007" s="270" t="s">
        <v>171</v>
      </c>
    </row>
    <row r="1008" s="12" customFormat="1">
      <c r="B1008" s="247"/>
      <c r="C1008" s="248"/>
      <c r="D1008" s="249" t="s">
        <v>180</v>
      </c>
      <c r="E1008" s="250" t="s">
        <v>22</v>
      </c>
      <c r="F1008" s="251" t="s">
        <v>1339</v>
      </c>
      <c r="G1008" s="248"/>
      <c r="H1008" s="252">
        <v>3</v>
      </c>
      <c r="I1008" s="253"/>
      <c r="J1008" s="248"/>
      <c r="K1008" s="248"/>
      <c r="L1008" s="254"/>
      <c r="M1008" s="255"/>
      <c r="N1008" s="256"/>
      <c r="O1008" s="256"/>
      <c r="P1008" s="256"/>
      <c r="Q1008" s="256"/>
      <c r="R1008" s="256"/>
      <c r="S1008" s="256"/>
      <c r="T1008" s="257"/>
      <c r="AT1008" s="258" t="s">
        <v>180</v>
      </c>
      <c r="AU1008" s="258" t="s">
        <v>83</v>
      </c>
      <c r="AV1008" s="12" t="s">
        <v>83</v>
      </c>
      <c r="AW1008" s="12" t="s">
        <v>182</v>
      </c>
      <c r="AX1008" s="12" t="s">
        <v>75</v>
      </c>
      <c r="AY1008" s="258" t="s">
        <v>171</v>
      </c>
    </row>
    <row r="1009" s="1" customFormat="1" ht="14.4" customHeight="1">
      <c r="B1009" s="46"/>
      <c r="C1009" s="271" t="s">
        <v>1340</v>
      </c>
      <c r="D1009" s="271" t="s">
        <v>422</v>
      </c>
      <c r="E1009" s="272" t="s">
        <v>1341</v>
      </c>
      <c r="F1009" s="273" t="s">
        <v>1342</v>
      </c>
      <c r="G1009" s="274" t="s">
        <v>214</v>
      </c>
      <c r="H1009" s="275">
        <v>3</v>
      </c>
      <c r="I1009" s="276"/>
      <c r="J1009" s="277">
        <f>ROUND(I1009*H1009,2)</f>
        <v>0</v>
      </c>
      <c r="K1009" s="273" t="s">
        <v>737</v>
      </c>
      <c r="L1009" s="278"/>
      <c r="M1009" s="279" t="s">
        <v>22</v>
      </c>
      <c r="N1009" s="280" t="s">
        <v>46</v>
      </c>
      <c r="O1009" s="47"/>
      <c r="P1009" s="244">
        <f>O1009*H1009</f>
        <v>0</v>
      </c>
      <c r="Q1009" s="244">
        <v>0.0022000000000000001</v>
      </c>
      <c r="R1009" s="244">
        <f>Q1009*H1009</f>
        <v>0.0066</v>
      </c>
      <c r="S1009" s="244">
        <v>0</v>
      </c>
      <c r="T1009" s="245">
        <f>S1009*H1009</f>
        <v>0</v>
      </c>
      <c r="AR1009" s="24" t="s">
        <v>405</v>
      </c>
      <c r="AT1009" s="24" t="s">
        <v>422</v>
      </c>
      <c r="AU1009" s="24" t="s">
        <v>83</v>
      </c>
      <c r="AY1009" s="24" t="s">
        <v>171</v>
      </c>
      <c r="BE1009" s="246">
        <f>IF(N1009="základní",J1009,0)</f>
        <v>0</v>
      </c>
      <c r="BF1009" s="246">
        <f>IF(N1009="snížená",J1009,0)</f>
        <v>0</v>
      </c>
      <c r="BG1009" s="246">
        <f>IF(N1009="zákl. přenesená",J1009,0)</f>
        <v>0</v>
      </c>
      <c r="BH1009" s="246">
        <f>IF(N1009="sníž. přenesená",J1009,0)</f>
        <v>0</v>
      </c>
      <c r="BI1009" s="246">
        <f>IF(N1009="nulová",J1009,0)</f>
        <v>0</v>
      </c>
      <c r="BJ1009" s="24" t="s">
        <v>24</v>
      </c>
      <c r="BK1009" s="246">
        <f>ROUND(I1009*H1009,2)</f>
        <v>0</v>
      </c>
      <c r="BL1009" s="24" t="s">
        <v>273</v>
      </c>
      <c r="BM1009" s="24" t="s">
        <v>1343</v>
      </c>
    </row>
    <row r="1010" s="1" customFormat="1">
      <c r="B1010" s="46"/>
      <c r="C1010" s="74"/>
      <c r="D1010" s="249" t="s">
        <v>739</v>
      </c>
      <c r="E1010" s="74"/>
      <c r="F1010" s="259" t="s">
        <v>740</v>
      </c>
      <c r="G1010" s="74"/>
      <c r="H1010" s="74"/>
      <c r="I1010" s="203"/>
      <c r="J1010" s="74"/>
      <c r="K1010" s="74"/>
      <c r="L1010" s="72"/>
      <c r="M1010" s="260"/>
      <c r="N1010" s="47"/>
      <c r="O1010" s="47"/>
      <c r="P1010" s="47"/>
      <c r="Q1010" s="47"/>
      <c r="R1010" s="47"/>
      <c r="S1010" s="47"/>
      <c r="T1010" s="95"/>
      <c r="AT1010" s="24" t="s">
        <v>739</v>
      </c>
      <c r="AU1010" s="24" t="s">
        <v>83</v>
      </c>
    </row>
    <row r="1011" s="1" customFormat="1" ht="14.4" customHeight="1">
      <c r="B1011" s="46"/>
      <c r="C1011" s="235" t="s">
        <v>1344</v>
      </c>
      <c r="D1011" s="235" t="s">
        <v>173</v>
      </c>
      <c r="E1011" s="236" t="s">
        <v>1345</v>
      </c>
      <c r="F1011" s="237" t="s">
        <v>1346</v>
      </c>
      <c r="G1011" s="238" t="s">
        <v>214</v>
      </c>
      <c r="H1011" s="239">
        <v>4</v>
      </c>
      <c r="I1011" s="240"/>
      <c r="J1011" s="241">
        <f>ROUND(I1011*H1011,2)</f>
        <v>0</v>
      </c>
      <c r="K1011" s="237" t="s">
        <v>177</v>
      </c>
      <c r="L1011" s="72"/>
      <c r="M1011" s="242" t="s">
        <v>22</v>
      </c>
      <c r="N1011" s="243" t="s">
        <v>46</v>
      </c>
      <c r="O1011" s="47"/>
      <c r="P1011" s="244">
        <f>O1011*H1011</f>
        <v>0</v>
      </c>
      <c r="Q1011" s="244">
        <v>0</v>
      </c>
      <c r="R1011" s="244">
        <f>Q1011*H1011</f>
        <v>0</v>
      </c>
      <c r="S1011" s="244">
        <v>0</v>
      </c>
      <c r="T1011" s="245">
        <f>S1011*H1011</f>
        <v>0</v>
      </c>
      <c r="AR1011" s="24" t="s">
        <v>273</v>
      </c>
      <c r="AT1011" s="24" t="s">
        <v>173</v>
      </c>
      <c r="AU1011" s="24" t="s">
        <v>83</v>
      </c>
      <c r="AY1011" s="24" t="s">
        <v>171</v>
      </c>
      <c r="BE1011" s="246">
        <f>IF(N1011="základní",J1011,0)</f>
        <v>0</v>
      </c>
      <c r="BF1011" s="246">
        <f>IF(N1011="snížená",J1011,0)</f>
        <v>0</v>
      </c>
      <c r="BG1011" s="246">
        <f>IF(N1011="zákl. přenesená",J1011,0)</f>
        <v>0</v>
      </c>
      <c r="BH1011" s="246">
        <f>IF(N1011="sníž. přenesená",J1011,0)</f>
        <v>0</v>
      </c>
      <c r="BI1011" s="246">
        <f>IF(N1011="nulová",J1011,0)</f>
        <v>0</v>
      </c>
      <c r="BJ1011" s="24" t="s">
        <v>24</v>
      </c>
      <c r="BK1011" s="246">
        <f>ROUND(I1011*H1011,2)</f>
        <v>0</v>
      </c>
      <c r="BL1011" s="24" t="s">
        <v>273</v>
      </c>
      <c r="BM1011" s="24" t="s">
        <v>1347</v>
      </c>
    </row>
    <row r="1012" s="13" customFormat="1">
      <c r="B1012" s="261"/>
      <c r="C1012" s="262"/>
      <c r="D1012" s="249" t="s">
        <v>180</v>
      </c>
      <c r="E1012" s="263" t="s">
        <v>22</v>
      </c>
      <c r="F1012" s="264" t="s">
        <v>217</v>
      </c>
      <c r="G1012" s="262"/>
      <c r="H1012" s="263" t="s">
        <v>22</v>
      </c>
      <c r="I1012" s="265"/>
      <c r="J1012" s="262"/>
      <c r="K1012" s="262"/>
      <c r="L1012" s="266"/>
      <c r="M1012" s="267"/>
      <c r="N1012" s="268"/>
      <c r="O1012" s="268"/>
      <c r="P1012" s="268"/>
      <c r="Q1012" s="268"/>
      <c r="R1012" s="268"/>
      <c r="S1012" s="268"/>
      <c r="T1012" s="269"/>
      <c r="AT1012" s="270" t="s">
        <v>180</v>
      </c>
      <c r="AU1012" s="270" t="s">
        <v>83</v>
      </c>
      <c r="AV1012" s="13" t="s">
        <v>24</v>
      </c>
      <c r="AW1012" s="13" t="s">
        <v>182</v>
      </c>
      <c r="AX1012" s="13" t="s">
        <v>75</v>
      </c>
      <c r="AY1012" s="270" t="s">
        <v>171</v>
      </c>
    </row>
    <row r="1013" s="12" customFormat="1">
      <c r="B1013" s="247"/>
      <c r="C1013" s="248"/>
      <c r="D1013" s="249" t="s">
        <v>180</v>
      </c>
      <c r="E1013" s="250" t="s">
        <v>22</v>
      </c>
      <c r="F1013" s="251" t="s">
        <v>1348</v>
      </c>
      <c r="G1013" s="248"/>
      <c r="H1013" s="252">
        <v>1</v>
      </c>
      <c r="I1013" s="253"/>
      <c r="J1013" s="248"/>
      <c r="K1013" s="248"/>
      <c r="L1013" s="254"/>
      <c r="M1013" s="255"/>
      <c r="N1013" s="256"/>
      <c r="O1013" s="256"/>
      <c r="P1013" s="256"/>
      <c r="Q1013" s="256"/>
      <c r="R1013" s="256"/>
      <c r="S1013" s="256"/>
      <c r="T1013" s="257"/>
      <c r="AT1013" s="258" t="s">
        <v>180</v>
      </c>
      <c r="AU1013" s="258" t="s">
        <v>83</v>
      </c>
      <c r="AV1013" s="12" t="s">
        <v>83</v>
      </c>
      <c r="AW1013" s="12" t="s">
        <v>182</v>
      </c>
      <c r="AX1013" s="12" t="s">
        <v>75</v>
      </c>
      <c r="AY1013" s="258" t="s">
        <v>171</v>
      </c>
    </row>
    <row r="1014" s="13" customFormat="1">
      <c r="B1014" s="261"/>
      <c r="C1014" s="262"/>
      <c r="D1014" s="249" t="s">
        <v>180</v>
      </c>
      <c r="E1014" s="263" t="s">
        <v>22</v>
      </c>
      <c r="F1014" s="264" t="s">
        <v>219</v>
      </c>
      <c r="G1014" s="262"/>
      <c r="H1014" s="263" t="s">
        <v>22</v>
      </c>
      <c r="I1014" s="265"/>
      <c r="J1014" s="262"/>
      <c r="K1014" s="262"/>
      <c r="L1014" s="266"/>
      <c r="M1014" s="267"/>
      <c r="N1014" s="268"/>
      <c r="O1014" s="268"/>
      <c r="P1014" s="268"/>
      <c r="Q1014" s="268"/>
      <c r="R1014" s="268"/>
      <c r="S1014" s="268"/>
      <c r="T1014" s="269"/>
      <c r="AT1014" s="270" t="s">
        <v>180</v>
      </c>
      <c r="AU1014" s="270" t="s">
        <v>83</v>
      </c>
      <c r="AV1014" s="13" t="s">
        <v>24</v>
      </c>
      <c r="AW1014" s="13" t="s">
        <v>182</v>
      </c>
      <c r="AX1014" s="13" t="s">
        <v>75</v>
      </c>
      <c r="AY1014" s="270" t="s">
        <v>171</v>
      </c>
    </row>
    <row r="1015" s="12" customFormat="1">
      <c r="B1015" s="247"/>
      <c r="C1015" s="248"/>
      <c r="D1015" s="249" t="s">
        <v>180</v>
      </c>
      <c r="E1015" s="250" t="s">
        <v>22</v>
      </c>
      <c r="F1015" s="251" t="s">
        <v>1349</v>
      </c>
      <c r="G1015" s="248"/>
      <c r="H1015" s="252">
        <v>2</v>
      </c>
      <c r="I1015" s="253"/>
      <c r="J1015" s="248"/>
      <c r="K1015" s="248"/>
      <c r="L1015" s="254"/>
      <c r="M1015" s="255"/>
      <c r="N1015" s="256"/>
      <c r="O1015" s="256"/>
      <c r="P1015" s="256"/>
      <c r="Q1015" s="256"/>
      <c r="R1015" s="256"/>
      <c r="S1015" s="256"/>
      <c r="T1015" s="257"/>
      <c r="AT1015" s="258" t="s">
        <v>180</v>
      </c>
      <c r="AU1015" s="258" t="s">
        <v>83</v>
      </c>
      <c r="AV1015" s="12" t="s">
        <v>83</v>
      </c>
      <c r="AW1015" s="12" t="s">
        <v>182</v>
      </c>
      <c r="AX1015" s="12" t="s">
        <v>75</v>
      </c>
      <c r="AY1015" s="258" t="s">
        <v>171</v>
      </c>
    </row>
    <row r="1016" s="12" customFormat="1">
      <c r="B1016" s="247"/>
      <c r="C1016" s="248"/>
      <c r="D1016" s="249" t="s">
        <v>180</v>
      </c>
      <c r="E1016" s="250" t="s">
        <v>22</v>
      </c>
      <c r="F1016" s="251" t="s">
        <v>1350</v>
      </c>
      <c r="G1016" s="248"/>
      <c r="H1016" s="252">
        <v>1</v>
      </c>
      <c r="I1016" s="253"/>
      <c r="J1016" s="248"/>
      <c r="K1016" s="248"/>
      <c r="L1016" s="254"/>
      <c r="M1016" s="255"/>
      <c r="N1016" s="256"/>
      <c r="O1016" s="256"/>
      <c r="P1016" s="256"/>
      <c r="Q1016" s="256"/>
      <c r="R1016" s="256"/>
      <c r="S1016" s="256"/>
      <c r="T1016" s="257"/>
      <c r="AT1016" s="258" t="s">
        <v>180</v>
      </c>
      <c r="AU1016" s="258" t="s">
        <v>83</v>
      </c>
      <c r="AV1016" s="12" t="s">
        <v>83</v>
      </c>
      <c r="AW1016" s="12" t="s">
        <v>182</v>
      </c>
      <c r="AX1016" s="12" t="s">
        <v>75</v>
      </c>
      <c r="AY1016" s="258" t="s">
        <v>171</v>
      </c>
    </row>
    <row r="1017" s="1" customFormat="1" ht="14.4" customHeight="1">
      <c r="B1017" s="46"/>
      <c r="C1017" s="271" t="s">
        <v>1351</v>
      </c>
      <c r="D1017" s="271" t="s">
        <v>422</v>
      </c>
      <c r="E1017" s="272" t="s">
        <v>1352</v>
      </c>
      <c r="F1017" s="273" t="s">
        <v>1353</v>
      </c>
      <c r="G1017" s="274" t="s">
        <v>214</v>
      </c>
      <c r="H1017" s="275">
        <v>3</v>
      </c>
      <c r="I1017" s="276"/>
      <c r="J1017" s="277">
        <f>ROUND(I1017*H1017,2)</f>
        <v>0</v>
      </c>
      <c r="K1017" s="273" t="s">
        <v>177</v>
      </c>
      <c r="L1017" s="278"/>
      <c r="M1017" s="279" t="s">
        <v>22</v>
      </c>
      <c r="N1017" s="280" t="s">
        <v>46</v>
      </c>
      <c r="O1017" s="47"/>
      <c r="P1017" s="244">
        <f>O1017*H1017</f>
        <v>0</v>
      </c>
      <c r="Q1017" s="244">
        <v>0.0047000000000000002</v>
      </c>
      <c r="R1017" s="244">
        <f>Q1017*H1017</f>
        <v>0.014100000000000001</v>
      </c>
      <c r="S1017" s="244">
        <v>0</v>
      </c>
      <c r="T1017" s="245">
        <f>S1017*H1017</f>
        <v>0</v>
      </c>
      <c r="AR1017" s="24" t="s">
        <v>405</v>
      </c>
      <c r="AT1017" s="24" t="s">
        <v>422</v>
      </c>
      <c r="AU1017" s="24" t="s">
        <v>83</v>
      </c>
      <c r="AY1017" s="24" t="s">
        <v>171</v>
      </c>
      <c r="BE1017" s="246">
        <f>IF(N1017="základní",J1017,0)</f>
        <v>0</v>
      </c>
      <c r="BF1017" s="246">
        <f>IF(N1017="snížená",J1017,0)</f>
        <v>0</v>
      </c>
      <c r="BG1017" s="246">
        <f>IF(N1017="zákl. přenesená",J1017,0)</f>
        <v>0</v>
      </c>
      <c r="BH1017" s="246">
        <f>IF(N1017="sníž. přenesená",J1017,0)</f>
        <v>0</v>
      </c>
      <c r="BI1017" s="246">
        <f>IF(N1017="nulová",J1017,0)</f>
        <v>0</v>
      </c>
      <c r="BJ1017" s="24" t="s">
        <v>24</v>
      </c>
      <c r="BK1017" s="246">
        <f>ROUND(I1017*H1017,2)</f>
        <v>0</v>
      </c>
      <c r="BL1017" s="24" t="s">
        <v>273</v>
      </c>
      <c r="BM1017" s="24" t="s">
        <v>1354</v>
      </c>
    </row>
    <row r="1018" s="1" customFormat="1" ht="14.4" customHeight="1">
      <c r="B1018" s="46"/>
      <c r="C1018" s="271" t="s">
        <v>1355</v>
      </c>
      <c r="D1018" s="271" t="s">
        <v>422</v>
      </c>
      <c r="E1018" s="272" t="s">
        <v>1356</v>
      </c>
      <c r="F1018" s="273" t="s">
        <v>1357</v>
      </c>
      <c r="G1018" s="274" t="s">
        <v>214</v>
      </c>
      <c r="H1018" s="275">
        <v>1</v>
      </c>
      <c r="I1018" s="276"/>
      <c r="J1018" s="277">
        <f>ROUND(I1018*H1018,2)</f>
        <v>0</v>
      </c>
      <c r="K1018" s="273" t="s">
        <v>177</v>
      </c>
      <c r="L1018" s="278"/>
      <c r="M1018" s="279" t="s">
        <v>22</v>
      </c>
      <c r="N1018" s="280" t="s">
        <v>46</v>
      </c>
      <c r="O1018" s="47"/>
      <c r="P1018" s="244">
        <f>O1018*H1018</f>
        <v>0</v>
      </c>
      <c r="Q1018" s="244">
        <v>0.0038</v>
      </c>
      <c r="R1018" s="244">
        <f>Q1018*H1018</f>
        <v>0.0038</v>
      </c>
      <c r="S1018" s="244">
        <v>0</v>
      </c>
      <c r="T1018" s="245">
        <f>S1018*H1018</f>
        <v>0</v>
      </c>
      <c r="AR1018" s="24" t="s">
        <v>405</v>
      </c>
      <c r="AT1018" s="24" t="s">
        <v>422</v>
      </c>
      <c r="AU1018" s="24" t="s">
        <v>83</v>
      </c>
      <c r="AY1018" s="24" t="s">
        <v>171</v>
      </c>
      <c r="BE1018" s="246">
        <f>IF(N1018="základní",J1018,0)</f>
        <v>0</v>
      </c>
      <c r="BF1018" s="246">
        <f>IF(N1018="snížená",J1018,0)</f>
        <v>0</v>
      </c>
      <c r="BG1018" s="246">
        <f>IF(N1018="zákl. přenesená",J1018,0)</f>
        <v>0</v>
      </c>
      <c r="BH1018" s="246">
        <f>IF(N1018="sníž. přenesená",J1018,0)</f>
        <v>0</v>
      </c>
      <c r="BI1018" s="246">
        <f>IF(N1018="nulová",J1018,0)</f>
        <v>0</v>
      </c>
      <c r="BJ1018" s="24" t="s">
        <v>24</v>
      </c>
      <c r="BK1018" s="246">
        <f>ROUND(I1018*H1018,2)</f>
        <v>0</v>
      </c>
      <c r="BL1018" s="24" t="s">
        <v>273</v>
      </c>
      <c r="BM1018" s="24" t="s">
        <v>1358</v>
      </c>
    </row>
    <row r="1019" s="1" customFormat="1" ht="14.4" customHeight="1">
      <c r="B1019" s="46"/>
      <c r="C1019" s="235" t="s">
        <v>1359</v>
      </c>
      <c r="D1019" s="235" t="s">
        <v>173</v>
      </c>
      <c r="E1019" s="236" t="s">
        <v>1360</v>
      </c>
      <c r="F1019" s="237" t="s">
        <v>1361</v>
      </c>
      <c r="G1019" s="238" t="s">
        <v>214</v>
      </c>
      <c r="H1019" s="239">
        <v>27</v>
      </c>
      <c r="I1019" s="240"/>
      <c r="J1019" s="241">
        <f>ROUND(I1019*H1019,2)</f>
        <v>0</v>
      </c>
      <c r="K1019" s="237" t="s">
        <v>177</v>
      </c>
      <c r="L1019" s="72"/>
      <c r="M1019" s="242" t="s">
        <v>22</v>
      </c>
      <c r="N1019" s="243" t="s">
        <v>46</v>
      </c>
      <c r="O1019" s="47"/>
      <c r="P1019" s="244">
        <f>O1019*H1019</f>
        <v>0</v>
      </c>
      <c r="Q1019" s="244">
        <v>0</v>
      </c>
      <c r="R1019" s="244">
        <f>Q1019*H1019</f>
        <v>0</v>
      </c>
      <c r="S1019" s="244">
        <v>0</v>
      </c>
      <c r="T1019" s="245">
        <f>S1019*H1019</f>
        <v>0</v>
      </c>
      <c r="AR1019" s="24" t="s">
        <v>273</v>
      </c>
      <c r="AT1019" s="24" t="s">
        <v>173</v>
      </c>
      <c r="AU1019" s="24" t="s">
        <v>83</v>
      </c>
      <c r="AY1019" s="24" t="s">
        <v>171</v>
      </c>
      <c r="BE1019" s="246">
        <f>IF(N1019="základní",J1019,0)</f>
        <v>0</v>
      </c>
      <c r="BF1019" s="246">
        <f>IF(N1019="snížená",J1019,0)</f>
        <v>0</v>
      </c>
      <c r="BG1019" s="246">
        <f>IF(N1019="zákl. přenesená",J1019,0)</f>
        <v>0</v>
      </c>
      <c r="BH1019" s="246">
        <f>IF(N1019="sníž. přenesená",J1019,0)</f>
        <v>0</v>
      </c>
      <c r="BI1019" s="246">
        <f>IF(N1019="nulová",J1019,0)</f>
        <v>0</v>
      </c>
      <c r="BJ1019" s="24" t="s">
        <v>24</v>
      </c>
      <c r="BK1019" s="246">
        <f>ROUND(I1019*H1019,2)</f>
        <v>0</v>
      </c>
      <c r="BL1019" s="24" t="s">
        <v>273</v>
      </c>
      <c r="BM1019" s="24" t="s">
        <v>1362</v>
      </c>
    </row>
    <row r="1020" s="13" customFormat="1">
      <c r="B1020" s="261"/>
      <c r="C1020" s="262"/>
      <c r="D1020" s="249" t="s">
        <v>180</v>
      </c>
      <c r="E1020" s="263" t="s">
        <v>22</v>
      </c>
      <c r="F1020" s="264" t="s">
        <v>217</v>
      </c>
      <c r="G1020" s="262"/>
      <c r="H1020" s="263" t="s">
        <v>22</v>
      </c>
      <c r="I1020" s="265"/>
      <c r="J1020" s="262"/>
      <c r="K1020" s="262"/>
      <c r="L1020" s="266"/>
      <c r="M1020" s="267"/>
      <c r="N1020" s="268"/>
      <c r="O1020" s="268"/>
      <c r="P1020" s="268"/>
      <c r="Q1020" s="268"/>
      <c r="R1020" s="268"/>
      <c r="S1020" s="268"/>
      <c r="T1020" s="269"/>
      <c r="AT1020" s="270" t="s">
        <v>180</v>
      </c>
      <c r="AU1020" s="270" t="s">
        <v>83</v>
      </c>
      <c r="AV1020" s="13" t="s">
        <v>24</v>
      </c>
      <c r="AW1020" s="13" t="s">
        <v>182</v>
      </c>
      <c r="AX1020" s="13" t="s">
        <v>75</v>
      </c>
      <c r="AY1020" s="270" t="s">
        <v>171</v>
      </c>
    </row>
    <row r="1021" s="12" customFormat="1">
      <c r="B1021" s="247"/>
      <c r="C1021" s="248"/>
      <c r="D1021" s="249" t="s">
        <v>180</v>
      </c>
      <c r="E1021" s="250" t="s">
        <v>22</v>
      </c>
      <c r="F1021" s="251" t="s">
        <v>1363</v>
      </c>
      <c r="G1021" s="248"/>
      <c r="H1021" s="252">
        <v>2</v>
      </c>
      <c r="I1021" s="253"/>
      <c r="J1021" s="248"/>
      <c r="K1021" s="248"/>
      <c r="L1021" s="254"/>
      <c r="M1021" s="255"/>
      <c r="N1021" s="256"/>
      <c r="O1021" s="256"/>
      <c r="P1021" s="256"/>
      <c r="Q1021" s="256"/>
      <c r="R1021" s="256"/>
      <c r="S1021" s="256"/>
      <c r="T1021" s="257"/>
      <c r="AT1021" s="258" t="s">
        <v>180</v>
      </c>
      <c r="AU1021" s="258" t="s">
        <v>83</v>
      </c>
      <c r="AV1021" s="12" t="s">
        <v>83</v>
      </c>
      <c r="AW1021" s="12" t="s">
        <v>182</v>
      </c>
      <c r="AX1021" s="12" t="s">
        <v>75</v>
      </c>
      <c r="AY1021" s="258" t="s">
        <v>171</v>
      </c>
    </row>
    <row r="1022" s="12" customFormat="1">
      <c r="B1022" s="247"/>
      <c r="C1022" s="248"/>
      <c r="D1022" s="249" t="s">
        <v>180</v>
      </c>
      <c r="E1022" s="250" t="s">
        <v>22</v>
      </c>
      <c r="F1022" s="251" t="s">
        <v>1364</v>
      </c>
      <c r="G1022" s="248"/>
      <c r="H1022" s="252">
        <v>2</v>
      </c>
      <c r="I1022" s="253"/>
      <c r="J1022" s="248"/>
      <c r="K1022" s="248"/>
      <c r="L1022" s="254"/>
      <c r="M1022" s="255"/>
      <c r="N1022" s="256"/>
      <c r="O1022" s="256"/>
      <c r="P1022" s="256"/>
      <c r="Q1022" s="256"/>
      <c r="R1022" s="256"/>
      <c r="S1022" s="256"/>
      <c r="T1022" s="257"/>
      <c r="AT1022" s="258" t="s">
        <v>180</v>
      </c>
      <c r="AU1022" s="258" t="s">
        <v>83</v>
      </c>
      <c r="AV1022" s="12" t="s">
        <v>83</v>
      </c>
      <c r="AW1022" s="12" t="s">
        <v>182</v>
      </c>
      <c r="AX1022" s="12" t="s">
        <v>75</v>
      </c>
      <c r="AY1022" s="258" t="s">
        <v>171</v>
      </c>
    </row>
    <row r="1023" s="13" customFormat="1">
      <c r="B1023" s="261"/>
      <c r="C1023" s="262"/>
      <c r="D1023" s="249" t="s">
        <v>180</v>
      </c>
      <c r="E1023" s="263" t="s">
        <v>22</v>
      </c>
      <c r="F1023" s="264" t="s">
        <v>219</v>
      </c>
      <c r="G1023" s="262"/>
      <c r="H1023" s="263" t="s">
        <v>22</v>
      </c>
      <c r="I1023" s="265"/>
      <c r="J1023" s="262"/>
      <c r="K1023" s="262"/>
      <c r="L1023" s="266"/>
      <c r="M1023" s="267"/>
      <c r="N1023" s="268"/>
      <c r="O1023" s="268"/>
      <c r="P1023" s="268"/>
      <c r="Q1023" s="268"/>
      <c r="R1023" s="268"/>
      <c r="S1023" s="268"/>
      <c r="T1023" s="269"/>
      <c r="AT1023" s="270" t="s">
        <v>180</v>
      </c>
      <c r="AU1023" s="270" t="s">
        <v>83</v>
      </c>
      <c r="AV1023" s="13" t="s">
        <v>24</v>
      </c>
      <c r="AW1023" s="13" t="s">
        <v>182</v>
      </c>
      <c r="AX1023" s="13" t="s">
        <v>75</v>
      </c>
      <c r="AY1023" s="270" t="s">
        <v>171</v>
      </c>
    </row>
    <row r="1024" s="12" customFormat="1">
      <c r="B1024" s="247"/>
      <c r="C1024" s="248"/>
      <c r="D1024" s="249" t="s">
        <v>180</v>
      </c>
      <c r="E1024" s="250" t="s">
        <v>22</v>
      </c>
      <c r="F1024" s="251" t="s">
        <v>1365</v>
      </c>
      <c r="G1024" s="248"/>
      <c r="H1024" s="252">
        <v>9</v>
      </c>
      <c r="I1024" s="253"/>
      <c r="J1024" s="248"/>
      <c r="K1024" s="248"/>
      <c r="L1024" s="254"/>
      <c r="M1024" s="255"/>
      <c r="N1024" s="256"/>
      <c r="O1024" s="256"/>
      <c r="P1024" s="256"/>
      <c r="Q1024" s="256"/>
      <c r="R1024" s="256"/>
      <c r="S1024" s="256"/>
      <c r="T1024" s="257"/>
      <c r="AT1024" s="258" t="s">
        <v>180</v>
      </c>
      <c r="AU1024" s="258" t="s">
        <v>83</v>
      </c>
      <c r="AV1024" s="12" t="s">
        <v>83</v>
      </c>
      <c r="AW1024" s="12" t="s">
        <v>182</v>
      </c>
      <c r="AX1024" s="12" t="s">
        <v>75</v>
      </c>
      <c r="AY1024" s="258" t="s">
        <v>171</v>
      </c>
    </row>
    <row r="1025" s="12" customFormat="1">
      <c r="B1025" s="247"/>
      <c r="C1025" s="248"/>
      <c r="D1025" s="249" t="s">
        <v>180</v>
      </c>
      <c r="E1025" s="250" t="s">
        <v>22</v>
      </c>
      <c r="F1025" s="251" t="s">
        <v>1366</v>
      </c>
      <c r="G1025" s="248"/>
      <c r="H1025" s="252">
        <v>14</v>
      </c>
      <c r="I1025" s="253"/>
      <c r="J1025" s="248"/>
      <c r="K1025" s="248"/>
      <c r="L1025" s="254"/>
      <c r="M1025" s="255"/>
      <c r="N1025" s="256"/>
      <c r="O1025" s="256"/>
      <c r="P1025" s="256"/>
      <c r="Q1025" s="256"/>
      <c r="R1025" s="256"/>
      <c r="S1025" s="256"/>
      <c r="T1025" s="257"/>
      <c r="AT1025" s="258" t="s">
        <v>180</v>
      </c>
      <c r="AU1025" s="258" t="s">
        <v>83</v>
      </c>
      <c r="AV1025" s="12" t="s">
        <v>83</v>
      </c>
      <c r="AW1025" s="12" t="s">
        <v>182</v>
      </c>
      <c r="AX1025" s="12" t="s">
        <v>75</v>
      </c>
      <c r="AY1025" s="258" t="s">
        <v>171</v>
      </c>
    </row>
    <row r="1026" s="1" customFormat="1" ht="14.4" customHeight="1">
      <c r="B1026" s="46"/>
      <c r="C1026" s="271" t="s">
        <v>1367</v>
      </c>
      <c r="D1026" s="271" t="s">
        <v>422</v>
      </c>
      <c r="E1026" s="272" t="s">
        <v>1368</v>
      </c>
      <c r="F1026" s="273" t="s">
        <v>1369</v>
      </c>
      <c r="G1026" s="274" t="s">
        <v>214</v>
      </c>
      <c r="H1026" s="275">
        <v>11</v>
      </c>
      <c r="I1026" s="276"/>
      <c r="J1026" s="277">
        <f>ROUND(I1026*H1026,2)</f>
        <v>0</v>
      </c>
      <c r="K1026" s="273" t="s">
        <v>737</v>
      </c>
      <c r="L1026" s="278"/>
      <c r="M1026" s="279" t="s">
        <v>22</v>
      </c>
      <c r="N1026" s="280" t="s">
        <v>46</v>
      </c>
      <c r="O1026" s="47"/>
      <c r="P1026" s="244">
        <f>O1026*H1026</f>
        <v>0</v>
      </c>
      <c r="Q1026" s="244">
        <v>0.0020999999999999999</v>
      </c>
      <c r="R1026" s="244">
        <f>Q1026*H1026</f>
        <v>0.023099999999999999</v>
      </c>
      <c r="S1026" s="244">
        <v>0</v>
      </c>
      <c r="T1026" s="245">
        <f>S1026*H1026</f>
        <v>0</v>
      </c>
      <c r="AR1026" s="24" t="s">
        <v>405</v>
      </c>
      <c r="AT1026" s="24" t="s">
        <v>422</v>
      </c>
      <c r="AU1026" s="24" t="s">
        <v>83</v>
      </c>
      <c r="AY1026" s="24" t="s">
        <v>171</v>
      </c>
      <c r="BE1026" s="246">
        <f>IF(N1026="základní",J1026,0)</f>
        <v>0</v>
      </c>
      <c r="BF1026" s="246">
        <f>IF(N1026="snížená",J1026,0)</f>
        <v>0</v>
      </c>
      <c r="BG1026" s="246">
        <f>IF(N1026="zákl. přenesená",J1026,0)</f>
        <v>0</v>
      </c>
      <c r="BH1026" s="246">
        <f>IF(N1026="sníž. přenesená",J1026,0)</f>
        <v>0</v>
      </c>
      <c r="BI1026" s="246">
        <f>IF(N1026="nulová",J1026,0)</f>
        <v>0</v>
      </c>
      <c r="BJ1026" s="24" t="s">
        <v>24</v>
      </c>
      <c r="BK1026" s="246">
        <f>ROUND(I1026*H1026,2)</f>
        <v>0</v>
      </c>
      <c r="BL1026" s="24" t="s">
        <v>273</v>
      </c>
      <c r="BM1026" s="24" t="s">
        <v>1370</v>
      </c>
    </row>
    <row r="1027" s="13" customFormat="1">
      <c r="B1027" s="261"/>
      <c r="C1027" s="262"/>
      <c r="D1027" s="249" t="s">
        <v>180</v>
      </c>
      <c r="E1027" s="263" t="s">
        <v>22</v>
      </c>
      <c r="F1027" s="264" t="s">
        <v>217</v>
      </c>
      <c r="G1027" s="262"/>
      <c r="H1027" s="263" t="s">
        <v>22</v>
      </c>
      <c r="I1027" s="265"/>
      <c r="J1027" s="262"/>
      <c r="K1027" s="262"/>
      <c r="L1027" s="266"/>
      <c r="M1027" s="267"/>
      <c r="N1027" s="268"/>
      <c r="O1027" s="268"/>
      <c r="P1027" s="268"/>
      <c r="Q1027" s="268"/>
      <c r="R1027" s="268"/>
      <c r="S1027" s="268"/>
      <c r="T1027" s="269"/>
      <c r="AT1027" s="270" t="s">
        <v>180</v>
      </c>
      <c r="AU1027" s="270" t="s">
        <v>83</v>
      </c>
      <c r="AV1027" s="13" t="s">
        <v>24</v>
      </c>
      <c r="AW1027" s="13" t="s">
        <v>182</v>
      </c>
      <c r="AX1027" s="13" t="s">
        <v>75</v>
      </c>
      <c r="AY1027" s="270" t="s">
        <v>171</v>
      </c>
    </row>
    <row r="1028" s="12" customFormat="1">
      <c r="B1028" s="247"/>
      <c r="C1028" s="248"/>
      <c r="D1028" s="249" t="s">
        <v>180</v>
      </c>
      <c r="E1028" s="250" t="s">
        <v>22</v>
      </c>
      <c r="F1028" s="251" t="s">
        <v>1363</v>
      </c>
      <c r="G1028" s="248"/>
      <c r="H1028" s="252">
        <v>2</v>
      </c>
      <c r="I1028" s="253"/>
      <c r="J1028" s="248"/>
      <c r="K1028" s="248"/>
      <c r="L1028" s="254"/>
      <c r="M1028" s="255"/>
      <c r="N1028" s="256"/>
      <c r="O1028" s="256"/>
      <c r="P1028" s="256"/>
      <c r="Q1028" s="256"/>
      <c r="R1028" s="256"/>
      <c r="S1028" s="256"/>
      <c r="T1028" s="257"/>
      <c r="AT1028" s="258" t="s">
        <v>180</v>
      </c>
      <c r="AU1028" s="258" t="s">
        <v>83</v>
      </c>
      <c r="AV1028" s="12" t="s">
        <v>83</v>
      </c>
      <c r="AW1028" s="12" t="s">
        <v>182</v>
      </c>
      <c r="AX1028" s="12" t="s">
        <v>75</v>
      </c>
      <c r="AY1028" s="258" t="s">
        <v>171</v>
      </c>
    </row>
    <row r="1029" s="13" customFormat="1">
      <c r="B1029" s="261"/>
      <c r="C1029" s="262"/>
      <c r="D1029" s="249" t="s">
        <v>180</v>
      </c>
      <c r="E1029" s="263" t="s">
        <v>22</v>
      </c>
      <c r="F1029" s="264" t="s">
        <v>219</v>
      </c>
      <c r="G1029" s="262"/>
      <c r="H1029" s="263" t="s">
        <v>22</v>
      </c>
      <c r="I1029" s="265"/>
      <c r="J1029" s="262"/>
      <c r="K1029" s="262"/>
      <c r="L1029" s="266"/>
      <c r="M1029" s="267"/>
      <c r="N1029" s="268"/>
      <c r="O1029" s="268"/>
      <c r="P1029" s="268"/>
      <c r="Q1029" s="268"/>
      <c r="R1029" s="268"/>
      <c r="S1029" s="268"/>
      <c r="T1029" s="269"/>
      <c r="AT1029" s="270" t="s">
        <v>180</v>
      </c>
      <c r="AU1029" s="270" t="s">
        <v>83</v>
      </c>
      <c r="AV1029" s="13" t="s">
        <v>24</v>
      </c>
      <c r="AW1029" s="13" t="s">
        <v>182</v>
      </c>
      <c r="AX1029" s="13" t="s">
        <v>75</v>
      </c>
      <c r="AY1029" s="270" t="s">
        <v>171</v>
      </c>
    </row>
    <row r="1030" s="12" customFormat="1">
      <c r="B1030" s="247"/>
      <c r="C1030" s="248"/>
      <c r="D1030" s="249" t="s">
        <v>180</v>
      </c>
      <c r="E1030" s="250" t="s">
        <v>22</v>
      </c>
      <c r="F1030" s="251" t="s">
        <v>1365</v>
      </c>
      <c r="G1030" s="248"/>
      <c r="H1030" s="252">
        <v>9</v>
      </c>
      <c r="I1030" s="253"/>
      <c r="J1030" s="248"/>
      <c r="K1030" s="248"/>
      <c r="L1030" s="254"/>
      <c r="M1030" s="255"/>
      <c r="N1030" s="256"/>
      <c r="O1030" s="256"/>
      <c r="P1030" s="256"/>
      <c r="Q1030" s="256"/>
      <c r="R1030" s="256"/>
      <c r="S1030" s="256"/>
      <c r="T1030" s="257"/>
      <c r="AT1030" s="258" t="s">
        <v>180</v>
      </c>
      <c r="AU1030" s="258" t="s">
        <v>83</v>
      </c>
      <c r="AV1030" s="12" t="s">
        <v>83</v>
      </c>
      <c r="AW1030" s="12" t="s">
        <v>182</v>
      </c>
      <c r="AX1030" s="12" t="s">
        <v>75</v>
      </c>
      <c r="AY1030" s="258" t="s">
        <v>171</v>
      </c>
    </row>
    <row r="1031" s="1" customFormat="1" ht="14.4" customHeight="1">
      <c r="B1031" s="46"/>
      <c r="C1031" s="271" t="s">
        <v>1371</v>
      </c>
      <c r="D1031" s="271" t="s">
        <v>422</v>
      </c>
      <c r="E1031" s="272" t="s">
        <v>1372</v>
      </c>
      <c r="F1031" s="273" t="s">
        <v>1373</v>
      </c>
      <c r="G1031" s="274" t="s">
        <v>214</v>
      </c>
      <c r="H1031" s="275">
        <v>16</v>
      </c>
      <c r="I1031" s="276"/>
      <c r="J1031" s="277">
        <f>ROUND(I1031*H1031,2)</f>
        <v>0</v>
      </c>
      <c r="K1031" s="273" t="s">
        <v>737</v>
      </c>
      <c r="L1031" s="278"/>
      <c r="M1031" s="279" t="s">
        <v>22</v>
      </c>
      <c r="N1031" s="280" t="s">
        <v>46</v>
      </c>
      <c r="O1031" s="47"/>
      <c r="P1031" s="244">
        <f>O1031*H1031</f>
        <v>0</v>
      </c>
      <c r="Q1031" s="244">
        <v>0.0022000000000000001</v>
      </c>
      <c r="R1031" s="244">
        <f>Q1031*H1031</f>
        <v>0.035200000000000002</v>
      </c>
      <c r="S1031" s="244">
        <v>0</v>
      </c>
      <c r="T1031" s="245">
        <f>S1031*H1031</f>
        <v>0</v>
      </c>
      <c r="AR1031" s="24" t="s">
        <v>405</v>
      </c>
      <c r="AT1031" s="24" t="s">
        <v>422</v>
      </c>
      <c r="AU1031" s="24" t="s">
        <v>83</v>
      </c>
      <c r="AY1031" s="24" t="s">
        <v>171</v>
      </c>
      <c r="BE1031" s="246">
        <f>IF(N1031="základní",J1031,0)</f>
        <v>0</v>
      </c>
      <c r="BF1031" s="246">
        <f>IF(N1031="snížená",J1031,0)</f>
        <v>0</v>
      </c>
      <c r="BG1031" s="246">
        <f>IF(N1031="zákl. přenesená",J1031,0)</f>
        <v>0</v>
      </c>
      <c r="BH1031" s="246">
        <f>IF(N1031="sníž. přenesená",J1031,0)</f>
        <v>0</v>
      </c>
      <c r="BI1031" s="246">
        <f>IF(N1031="nulová",J1031,0)</f>
        <v>0</v>
      </c>
      <c r="BJ1031" s="24" t="s">
        <v>24</v>
      </c>
      <c r="BK1031" s="246">
        <f>ROUND(I1031*H1031,2)</f>
        <v>0</v>
      </c>
      <c r="BL1031" s="24" t="s">
        <v>273</v>
      </c>
      <c r="BM1031" s="24" t="s">
        <v>1374</v>
      </c>
    </row>
    <row r="1032" s="13" customFormat="1">
      <c r="B1032" s="261"/>
      <c r="C1032" s="262"/>
      <c r="D1032" s="249" t="s">
        <v>180</v>
      </c>
      <c r="E1032" s="263" t="s">
        <v>22</v>
      </c>
      <c r="F1032" s="264" t="s">
        <v>217</v>
      </c>
      <c r="G1032" s="262"/>
      <c r="H1032" s="263" t="s">
        <v>22</v>
      </c>
      <c r="I1032" s="265"/>
      <c r="J1032" s="262"/>
      <c r="K1032" s="262"/>
      <c r="L1032" s="266"/>
      <c r="M1032" s="267"/>
      <c r="N1032" s="268"/>
      <c r="O1032" s="268"/>
      <c r="P1032" s="268"/>
      <c r="Q1032" s="268"/>
      <c r="R1032" s="268"/>
      <c r="S1032" s="268"/>
      <c r="T1032" s="269"/>
      <c r="AT1032" s="270" t="s">
        <v>180</v>
      </c>
      <c r="AU1032" s="270" t="s">
        <v>83</v>
      </c>
      <c r="AV1032" s="13" t="s">
        <v>24</v>
      </c>
      <c r="AW1032" s="13" t="s">
        <v>182</v>
      </c>
      <c r="AX1032" s="13" t="s">
        <v>75</v>
      </c>
      <c r="AY1032" s="270" t="s">
        <v>171</v>
      </c>
    </row>
    <row r="1033" s="12" customFormat="1">
      <c r="B1033" s="247"/>
      <c r="C1033" s="248"/>
      <c r="D1033" s="249" t="s">
        <v>180</v>
      </c>
      <c r="E1033" s="250" t="s">
        <v>22</v>
      </c>
      <c r="F1033" s="251" t="s">
        <v>1364</v>
      </c>
      <c r="G1033" s="248"/>
      <c r="H1033" s="252">
        <v>2</v>
      </c>
      <c r="I1033" s="253"/>
      <c r="J1033" s="248"/>
      <c r="K1033" s="248"/>
      <c r="L1033" s="254"/>
      <c r="M1033" s="255"/>
      <c r="N1033" s="256"/>
      <c r="O1033" s="256"/>
      <c r="P1033" s="256"/>
      <c r="Q1033" s="256"/>
      <c r="R1033" s="256"/>
      <c r="S1033" s="256"/>
      <c r="T1033" s="257"/>
      <c r="AT1033" s="258" t="s">
        <v>180</v>
      </c>
      <c r="AU1033" s="258" t="s">
        <v>83</v>
      </c>
      <c r="AV1033" s="12" t="s">
        <v>83</v>
      </c>
      <c r="AW1033" s="12" t="s">
        <v>182</v>
      </c>
      <c r="AX1033" s="12" t="s">
        <v>75</v>
      </c>
      <c r="AY1033" s="258" t="s">
        <v>171</v>
      </c>
    </row>
    <row r="1034" s="13" customFormat="1">
      <c r="B1034" s="261"/>
      <c r="C1034" s="262"/>
      <c r="D1034" s="249" t="s">
        <v>180</v>
      </c>
      <c r="E1034" s="263" t="s">
        <v>22</v>
      </c>
      <c r="F1034" s="264" t="s">
        <v>219</v>
      </c>
      <c r="G1034" s="262"/>
      <c r="H1034" s="263" t="s">
        <v>22</v>
      </c>
      <c r="I1034" s="265"/>
      <c r="J1034" s="262"/>
      <c r="K1034" s="262"/>
      <c r="L1034" s="266"/>
      <c r="M1034" s="267"/>
      <c r="N1034" s="268"/>
      <c r="O1034" s="268"/>
      <c r="P1034" s="268"/>
      <c r="Q1034" s="268"/>
      <c r="R1034" s="268"/>
      <c r="S1034" s="268"/>
      <c r="T1034" s="269"/>
      <c r="AT1034" s="270" t="s">
        <v>180</v>
      </c>
      <c r="AU1034" s="270" t="s">
        <v>83</v>
      </c>
      <c r="AV1034" s="13" t="s">
        <v>24</v>
      </c>
      <c r="AW1034" s="13" t="s">
        <v>182</v>
      </c>
      <c r="AX1034" s="13" t="s">
        <v>75</v>
      </c>
      <c r="AY1034" s="270" t="s">
        <v>171</v>
      </c>
    </row>
    <row r="1035" s="12" customFormat="1">
      <c r="B1035" s="247"/>
      <c r="C1035" s="248"/>
      <c r="D1035" s="249" t="s">
        <v>180</v>
      </c>
      <c r="E1035" s="250" t="s">
        <v>22</v>
      </c>
      <c r="F1035" s="251" t="s">
        <v>1366</v>
      </c>
      <c r="G1035" s="248"/>
      <c r="H1035" s="252">
        <v>14</v>
      </c>
      <c r="I1035" s="253"/>
      <c r="J1035" s="248"/>
      <c r="K1035" s="248"/>
      <c r="L1035" s="254"/>
      <c r="M1035" s="255"/>
      <c r="N1035" s="256"/>
      <c r="O1035" s="256"/>
      <c r="P1035" s="256"/>
      <c r="Q1035" s="256"/>
      <c r="R1035" s="256"/>
      <c r="S1035" s="256"/>
      <c r="T1035" s="257"/>
      <c r="AT1035" s="258" t="s">
        <v>180</v>
      </c>
      <c r="AU1035" s="258" t="s">
        <v>83</v>
      </c>
      <c r="AV1035" s="12" t="s">
        <v>83</v>
      </c>
      <c r="AW1035" s="12" t="s">
        <v>182</v>
      </c>
      <c r="AX1035" s="12" t="s">
        <v>75</v>
      </c>
      <c r="AY1035" s="258" t="s">
        <v>171</v>
      </c>
    </row>
    <row r="1036" s="1" customFormat="1" ht="34.2" customHeight="1">
      <c r="B1036" s="46"/>
      <c r="C1036" s="235" t="s">
        <v>1375</v>
      </c>
      <c r="D1036" s="235" t="s">
        <v>173</v>
      </c>
      <c r="E1036" s="236" t="s">
        <v>1376</v>
      </c>
      <c r="F1036" s="237" t="s">
        <v>1377</v>
      </c>
      <c r="G1036" s="238" t="s">
        <v>193</v>
      </c>
      <c r="H1036" s="239">
        <v>0.58499999999999996</v>
      </c>
      <c r="I1036" s="240"/>
      <c r="J1036" s="241">
        <f>ROUND(I1036*H1036,2)</f>
        <v>0</v>
      </c>
      <c r="K1036" s="237" t="s">
        <v>177</v>
      </c>
      <c r="L1036" s="72"/>
      <c r="M1036" s="242" t="s">
        <v>22</v>
      </c>
      <c r="N1036" s="243" t="s">
        <v>46</v>
      </c>
      <c r="O1036" s="47"/>
      <c r="P1036" s="244">
        <f>O1036*H1036</f>
        <v>0</v>
      </c>
      <c r="Q1036" s="244">
        <v>0</v>
      </c>
      <c r="R1036" s="244">
        <f>Q1036*H1036</f>
        <v>0</v>
      </c>
      <c r="S1036" s="244">
        <v>0</v>
      </c>
      <c r="T1036" s="245">
        <f>S1036*H1036</f>
        <v>0</v>
      </c>
      <c r="AR1036" s="24" t="s">
        <v>273</v>
      </c>
      <c r="AT1036" s="24" t="s">
        <v>173</v>
      </c>
      <c r="AU1036" s="24" t="s">
        <v>83</v>
      </c>
      <c r="AY1036" s="24" t="s">
        <v>171</v>
      </c>
      <c r="BE1036" s="246">
        <f>IF(N1036="základní",J1036,0)</f>
        <v>0</v>
      </c>
      <c r="BF1036" s="246">
        <f>IF(N1036="snížená",J1036,0)</f>
        <v>0</v>
      </c>
      <c r="BG1036" s="246">
        <f>IF(N1036="zákl. přenesená",J1036,0)</f>
        <v>0</v>
      </c>
      <c r="BH1036" s="246">
        <f>IF(N1036="sníž. přenesená",J1036,0)</f>
        <v>0</v>
      </c>
      <c r="BI1036" s="246">
        <f>IF(N1036="nulová",J1036,0)</f>
        <v>0</v>
      </c>
      <c r="BJ1036" s="24" t="s">
        <v>24</v>
      </c>
      <c r="BK1036" s="246">
        <f>ROUND(I1036*H1036,2)</f>
        <v>0</v>
      </c>
      <c r="BL1036" s="24" t="s">
        <v>273</v>
      </c>
      <c r="BM1036" s="24" t="s">
        <v>1378</v>
      </c>
    </row>
    <row r="1037" s="11" customFormat="1" ht="29.88" customHeight="1">
      <c r="B1037" s="219"/>
      <c r="C1037" s="220"/>
      <c r="D1037" s="221" t="s">
        <v>74</v>
      </c>
      <c r="E1037" s="233" t="s">
        <v>1379</v>
      </c>
      <c r="F1037" s="233" t="s">
        <v>1380</v>
      </c>
      <c r="G1037" s="220"/>
      <c r="H1037" s="220"/>
      <c r="I1037" s="223"/>
      <c r="J1037" s="234">
        <f>BK1037</f>
        <v>0</v>
      </c>
      <c r="K1037" s="220"/>
      <c r="L1037" s="225"/>
      <c r="M1037" s="226"/>
      <c r="N1037" s="227"/>
      <c r="O1037" s="227"/>
      <c r="P1037" s="228">
        <f>SUM(P1038:P1088)</f>
        <v>0</v>
      </c>
      <c r="Q1037" s="227"/>
      <c r="R1037" s="228">
        <f>SUM(R1038:R1088)</f>
        <v>1.4742263599999996</v>
      </c>
      <c r="S1037" s="227"/>
      <c r="T1037" s="229">
        <f>SUM(T1038:T1088)</f>
        <v>0.66400000000000003</v>
      </c>
      <c r="AR1037" s="230" t="s">
        <v>83</v>
      </c>
      <c r="AT1037" s="231" t="s">
        <v>74</v>
      </c>
      <c r="AU1037" s="231" t="s">
        <v>24</v>
      </c>
      <c r="AY1037" s="230" t="s">
        <v>171</v>
      </c>
      <c r="BK1037" s="232">
        <f>SUM(BK1038:BK1088)</f>
        <v>0</v>
      </c>
    </row>
    <row r="1038" s="1" customFormat="1" ht="14.4" customHeight="1">
      <c r="B1038" s="46"/>
      <c r="C1038" s="235" t="s">
        <v>1381</v>
      </c>
      <c r="D1038" s="235" t="s">
        <v>173</v>
      </c>
      <c r="E1038" s="236" t="s">
        <v>1382</v>
      </c>
      <c r="F1038" s="237" t="s">
        <v>1383</v>
      </c>
      <c r="G1038" s="238" t="s">
        <v>214</v>
      </c>
      <c r="H1038" s="239">
        <v>14</v>
      </c>
      <c r="I1038" s="240"/>
      <c r="J1038" s="241">
        <f>ROUND(I1038*H1038,2)</f>
        <v>0</v>
      </c>
      <c r="K1038" s="237" t="s">
        <v>177</v>
      </c>
      <c r="L1038" s="72"/>
      <c r="M1038" s="242" t="s">
        <v>22</v>
      </c>
      <c r="N1038" s="243" t="s">
        <v>46</v>
      </c>
      <c r="O1038" s="47"/>
      <c r="P1038" s="244">
        <f>O1038*H1038</f>
        <v>0</v>
      </c>
      <c r="Q1038" s="244">
        <v>0</v>
      </c>
      <c r="R1038" s="244">
        <f>Q1038*H1038</f>
        <v>0</v>
      </c>
      <c r="S1038" s="244">
        <v>0.001</v>
      </c>
      <c r="T1038" s="245">
        <f>S1038*H1038</f>
        <v>0.014</v>
      </c>
      <c r="AR1038" s="24" t="s">
        <v>273</v>
      </c>
      <c r="AT1038" s="24" t="s">
        <v>173</v>
      </c>
      <c r="AU1038" s="24" t="s">
        <v>83</v>
      </c>
      <c r="AY1038" s="24" t="s">
        <v>171</v>
      </c>
      <c r="BE1038" s="246">
        <f>IF(N1038="základní",J1038,0)</f>
        <v>0</v>
      </c>
      <c r="BF1038" s="246">
        <f>IF(N1038="snížená",J1038,0)</f>
        <v>0</v>
      </c>
      <c r="BG1038" s="246">
        <f>IF(N1038="zákl. přenesená",J1038,0)</f>
        <v>0</v>
      </c>
      <c r="BH1038" s="246">
        <f>IF(N1038="sníž. přenesená",J1038,0)</f>
        <v>0</v>
      </c>
      <c r="BI1038" s="246">
        <f>IF(N1038="nulová",J1038,0)</f>
        <v>0</v>
      </c>
      <c r="BJ1038" s="24" t="s">
        <v>24</v>
      </c>
      <c r="BK1038" s="246">
        <f>ROUND(I1038*H1038,2)</f>
        <v>0</v>
      </c>
      <c r="BL1038" s="24" t="s">
        <v>273</v>
      </c>
      <c r="BM1038" s="24" t="s">
        <v>1384</v>
      </c>
    </row>
    <row r="1039" s="13" customFormat="1">
      <c r="B1039" s="261"/>
      <c r="C1039" s="262"/>
      <c r="D1039" s="249" t="s">
        <v>180</v>
      </c>
      <c r="E1039" s="263" t="s">
        <v>22</v>
      </c>
      <c r="F1039" s="264" t="s">
        <v>219</v>
      </c>
      <c r="G1039" s="262"/>
      <c r="H1039" s="263" t="s">
        <v>22</v>
      </c>
      <c r="I1039" s="265"/>
      <c r="J1039" s="262"/>
      <c r="K1039" s="262"/>
      <c r="L1039" s="266"/>
      <c r="M1039" s="267"/>
      <c r="N1039" s="268"/>
      <c r="O1039" s="268"/>
      <c r="P1039" s="268"/>
      <c r="Q1039" s="268"/>
      <c r="R1039" s="268"/>
      <c r="S1039" s="268"/>
      <c r="T1039" s="269"/>
      <c r="AT1039" s="270" t="s">
        <v>180</v>
      </c>
      <c r="AU1039" s="270" t="s">
        <v>83</v>
      </c>
      <c r="AV1039" s="13" t="s">
        <v>24</v>
      </c>
      <c r="AW1039" s="13" t="s">
        <v>182</v>
      </c>
      <c r="AX1039" s="13" t="s">
        <v>75</v>
      </c>
      <c r="AY1039" s="270" t="s">
        <v>171</v>
      </c>
    </row>
    <row r="1040" s="12" customFormat="1">
      <c r="B1040" s="247"/>
      <c r="C1040" s="248"/>
      <c r="D1040" s="249" t="s">
        <v>180</v>
      </c>
      <c r="E1040" s="250" t="s">
        <v>22</v>
      </c>
      <c r="F1040" s="251" t="s">
        <v>1385</v>
      </c>
      <c r="G1040" s="248"/>
      <c r="H1040" s="252">
        <v>14</v>
      </c>
      <c r="I1040" s="253"/>
      <c r="J1040" s="248"/>
      <c r="K1040" s="248"/>
      <c r="L1040" s="254"/>
      <c r="M1040" s="255"/>
      <c r="N1040" s="256"/>
      <c r="O1040" s="256"/>
      <c r="P1040" s="256"/>
      <c r="Q1040" s="256"/>
      <c r="R1040" s="256"/>
      <c r="S1040" s="256"/>
      <c r="T1040" s="257"/>
      <c r="AT1040" s="258" t="s">
        <v>180</v>
      </c>
      <c r="AU1040" s="258" t="s">
        <v>83</v>
      </c>
      <c r="AV1040" s="12" t="s">
        <v>83</v>
      </c>
      <c r="AW1040" s="12" t="s">
        <v>182</v>
      </c>
      <c r="AX1040" s="12" t="s">
        <v>24</v>
      </c>
      <c r="AY1040" s="258" t="s">
        <v>171</v>
      </c>
    </row>
    <row r="1041" s="1" customFormat="1" ht="22.8" customHeight="1">
      <c r="B1041" s="46"/>
      <c r="C1041" s="235" t="s">
        <v>1386</v>
      </c>
      <c r="D1041" s="235" t="s">
        <v>173</v>
      </c>
      <c r="E1041" s="236" t="s">
        <v>1387</v>
      </c>
      <c r="F1041" s="237" t="s">
        <v>1388</v>
      </c>
      <c r="G1041" s="238" t="s">
        <v>1389</v>
      </c>
      <c r="H1041" s="239">
        <v>200</v>
      </c>
      <c r="I1041" s="240"/>
      <c r="J1041" s="241">
        <f>ROUND(I1041*H1041,2)</f>
        <v>0</v>
      </c>
      <c r="K1041" s="237" t="s">
        <v>177</v>
      </c>
      <c r="L1041" s="72"/>
      <c r="M1041" s="242" t="s">
        <v>22</v>
      </c>
      <c r="N1041" s="243" t="s">
        <v>46</v>
      </c>
      <c r="O1041" s="47"/>
      <c r="P1041" s="244">
        <f>O1041*H1041</f>
        <v>0</v>
      </c>
      <c r="Q1041" s="244">
        <v>0</v>
      </c>
      <c r="R1041" s="244">
        <f>Q1041*H1041</f>
        <v>0</v>
      </c>
      <c r="S1041" s="244">
        <v>0.001</v>
      </c>
      <c r="T1041" s="245">
        <f>S1041*H1041</f>
        <v>0.20000000000000001</v>
      </c>
      <c r="AR1041" s="24" t="s">
        <v>273</v>
      </c>
      <c r="AT1041" s="24" t="s">
        <v>173</v>
      </c>
      <c r="AU1041" s="24" t="s">
        <v>83</v>
      </c>
      <c r="AY1041" s="24" t="s">
        <v>171</v>
      </c>
      <c r="BE1041" s="246">
        <f>IF(N1041="základní",J1041,0)</f>
        <v>0</v>
      </c>
      <c r="BF1041" s="246">
        <f>IF(N1041="snížená",J1041,0)</f>
        <v>0</v>
      </c>
      <c r="BG1041" s="246">
        <f>IF(N1041="zákl. přenesená",J1041,0)</f>
        <v>0</v>
      </c>
      <c r="BH1041" s="246">
        <f>IF(N1041="sníž. přenesená",J1041,0)</f>
        <v>0</v>
      </c>
      <c r="BI1041" s="246">
        <f>IF(N1041="nulová",J1041,0)</f>
        <v>0</v>
      </c>
      <c r="BJ1041" s="24" t="s">
        <v>24</v>
      </c>
      <c r="BK1041" s="246">
        <f>ROUND(I1041*H1041,2)</f>
        <v>0</v>
      </c>
      <c r="BL1041" s="24" t="s">
        <v>273</v>
      </c>
      <c r="BM1041" s="24" t="s">
        <v>1390</v>
      </c>
    </row>
    <row r="1042" s="12" customFormat="1">
      <c r="B1042" s="247"/>
      <c r="C1042" s="248"/>
      <c r="D1042" s="249" t="s">
        <v>180</v>
      </c>
      <c r="E1042" s="250" t="s">
        <v>22</v>
      </c>
      <c r="F1042" s="251" t="s">
        <v>1391</v>
      </c>
      <c r="G1042" s="248"/>
      <c r="H1042" s="252">
        <v>200</v>
      </c>
      <c r="I1042" s="253"/>
      <c r="J1042" s="248"/>
      <c r="K1042" s="248"/>
      <c r="L1042" s="254"/>
      <c r="M1042" s="255"/>
      <c r="N1042" s="256"/>
      <c r="O1042" s="256"/>
      <c r="P1042" s="256"/>
      <c r="Q1042" s="256"/>
      <c r="R1042" s="256"/>
      <c r="S1042" s="256"/>
      <c r="T1042" s="257"/>
      <c r="AT1042" s="258" t="s">
        <v>180</v>
      </c>
      <c r="AU1042" s="258" t="s">
        <v>83</v>
      </c>
      <c r="AV1042" s="12" t="s">
        <v>83</v>
      </c>
      <c r="AW1042" s="12" t="s">
        <v>182</v>
      </c>
      <c r="AX1042" s="12" t="s">
        <v>75</v>
      </c>
      <c r="AY1042" s="258" t="s">
        <v>171</v>
      </c>
    </row>
    <row r="1043" s="1" customFormat="1" ht="22.8" customHeight="1">
      <c r="B1043" s="46"/>
      <c r="C1043" s="235" t="s">
        <v>1392</v>
      </c>
      <c r="D1043" s="235" t="s">
        <v>173</v>
      </c>
      <c r="E1043" s="236" t="s">
        <v>1393</v>
      </c>
      <c r="F1043" s="237" t="s">
        <v>1394</v>
      </c>
      <c r="G1043" s="238" t="s">
        <v>1389</v>
      </c>
      <c r="H1043" s="239">
        <v>450</v>
      </c>
      <c r="I1043" s="240"/>
      <c r="J1043" s="241">
        <f>ROUND(I1043*H1043,2)</f>
        <v>0</v>
      </c>
      <c r="K1043" s="237" t="s">
        <v>177</v>
      </c>
      <c r="L1043" s="72"/>
      <c r="M1043" s="242" t="s">
        <v>22</v>
      </c>
      <c r="N1043" s="243" t="s">
        <v>46</v>
      </c>
      <c r="O1043" s="47"/>
      <c r="P1043" s="244">
        <f>O1043*H1043</f>
        <v>0</v>
      </c>
      <c r="Q1043" s="244">
        <v>0</v>
      </c>
      <c r="R1043" s="244">
        <f>Q1043*H1043</f>
        <v>0</v>
      </c>
      <c r="S1043" s="244">
        <v>0.001</v>
      </c>
      <c r="T1043" s="245">
        <f>S1043*H1043</f>
        <v>0.45000000000000001</v>
      </c>
      <c r="AR1043" s="24" t="s">
        <v>273</v>
      </c>
      <c r="AT1043" s="24" t="s">
        <v>173</v>
      </c>
      <c r="AU1043" s="24" t="s">
        <v>83</v>
      </c>
      <c r="AY1043" s="24" t="s">
        <v>171</v>
      </c>
      <c r="BE1043" s="246">
        <f>IF(N1043="základní",J1043,0)</f>
        <v>0</v>
      </c>
      <c r="BF1043" s="246">
        <f>IF(N1043="snížená",J1043,0)</f>
        <v>0</v>
      </c>
      <c r="BG1043" s="246">
        <f>IF(N1043="zákl. přenesená",J1043,0)</f>
        <v>0</v>
      </c>
      <c r="BH1043" s="246">
        <f>IF(N1043="sníž. přenesená",J1043,0)</f>
        <v>0</v>
      </c>
      <c r="BI1043" s="246">
        <f>IF(N1043="nulová",J1043,0)</f>
        <v>0</v>
      </c>
      <c r="BJ1043" s="24" t="s">
        <v>24</v>
      </c>
      <c r="BK1043" s="246">
        <f>ROUND(I1043*H1043,2)</f>
        <v>0</v>
      </c>
      <c r="BL1043" s="24" t="s">
        <v>273</v>
      </c>
      <c r="BM1043" s="24" t="s">
        <v>1395</v>
      </c>
    </row>
    <row r="1044" s="12" customFormat="1">
      <c r="B1044" s="247"/>
      <c r="C1044" s="248"/>
      <c r="D1044" s="249" t="s">
        <v>180</v>
      </c>
      <c r="E1044" s="250" t="s">
        <v>22</v>
      </c>
      <c r="F1044" s="251" t="s">
        <v>1396</v>
      </c>
      <c r="G1044" s="248"/>
      <c r="H1044" s="252">
        <v>250</v>
      </c>
      <c r="I1044" s="253"/>
      <c r="J1044" s="248"/>
      <c r="K1044" s="248"/>
      <c r="L1044" s="254"/>
      <c r="M1044" s="255"/>
      <c r="N1044" s="256"/>
      <c r="O1044" s="256"/>
      <c r="P1044" s="256"/>
      <c r="Q1044" s="256"/>
      <c r="R1044" s="256"/>
      <c r="S1044" s="256"/>
      <c r="T1044" s="257"/>
      <c r="AT1044" s="258" t="s">
        <v>180</v>
      </c>
      <c r="AU1044" s="258" t="s">
        <v>83</v>
      </c>
      <c r="AV1044" s="12" t="s">
        <v>83</v>
      </c>
      <c r="AW1044" s="12" t="s">
        <v>182</v>
      </c>
      <c r="AX1044" s="12" t="s">
        <v>75</v>
      </c>
      <c r="AY1044" s="258" t="s">
        <v>171</v>
      </c>
    </row>
    <row r="1045" s="12" customFormat="1">
      <c r="B1045" s="247"/>
      <c r="C1045" s="248"/>
      <c r="D1045" s="249" t="s">
        <v>180</v>
      </c>
      <c r="E1045" s="250" t="s">
        <v>22</v>
      </c>
      <c r="F1045" s="251" t="s">
        <v>1397</v>
      </c>
      <c r="G1045" s="248"/>
      <c r="H1045" s="252">
        <v>200</v>
      </c>
      <c r="I1045" s="253"/>
      <c r="J1045" s="248"/>
      <c r="K1045" s="248"/>
      <c r="L1045" s="254"/>
      <c r="M1045" s="255"/>
      <c r="N1045" s="256"/>
      <c r="O1045" s="256"/>
      <c r="P1045" s="256"/>
      <c r="Q1045" s="256"/>
      <c r="R1045" s="256"/>
      <c r="S1045" s="256"/>
      <c r="T1045" s="257"/>
      <c r="AT1045" s="258" t="s">
        <v>180</v>
      </c>
      <c r="AU1045" s="258" t="s">
        <v>83</v>
      </c>
      <c r="AV1045" s="12" t="s">
        <v>83</v>
      </c>
      <c r="AW1045" s="12" t="s">
        <v>182</v>
      </c>
      <c r="AX1045" s="12" t="s">
        <v>75</v>
      </c>
      <c r="AY1045" s="258" t="s">
        <v>171</v>
      </c>
    </row>
    <row r="1046" s="1" customFormat="1" ht="22.8" customHeight="1">
      <c r="B1046" s="46"/>
      <c r="C1046" s="235" t="s">
        <v>1398</v>
      </c>
      <c r="D1046" s="235" t="s">
        <v>173</v>
      </c>
      <c r="E1046" s="236" t="s">
        <v>1399</v>
      </c>
      <c r="F1046" s="237" t="s">
        <v>1400</v>
      </c>
      <c r="G1046" s="238" t="s">
        <v>1389</v>
      </c>
      <c r="H1046" s="239">
        <v>4.7999999999999998</v>
      </c>
      <c r="I1046" s="240"/>
      <c r="J1046" s="241">
        <f>ROUND(I1046*H1046,2)</f>
        <v>0</v>
      </c>
      <c r="K1046" s="237" t="s">
        <v>177</v>
      </c>
      <c r="L1046" s="72"/>
      <c r="M1046" s="242" t="s">
        <v>22</v>
      </c>
      <c r="N1046" s="243" t="s">
        <v>46</v>
      </c>
      <c r="O1046" s="47"/>
      <c r="P1046" s="244">
        <f>O1046*H1046</f>
        <v>0</v>
      </c>
      <c r="Q1046" s="244">
        <v>6.9999999999999994E-05</v>
      </c>
      <c r="R1046" s="244">
        <f>Q1046*H1046</f>
        <v>0.00033599999999999998</v>
      </c>
      <c r="S1046" s="244">
        <v>0</v>
      </c>
      <c r="T1046" s="245">
        <f>S1046*H1046</f>
        <v>0</v>
      </c>
      <c r="AR1046" s="24" t="s">
        <v>273</v>
      </c>
      <c r="AT1046" s="24" t="s">
        <v>173</v>
      </c>
      <c r="AU1046" s="24" t="s">
        <v>83</v>
      </c>
      <c r="AY1046" s="24" t="s">
        <v>171</v>
      </c>
      <c r="BE1046" s="246">
        <f>IF(N1046="základní",J1046,0)</f>
        <v>0</v>
      </c>
      <c r="BF1046" s="246">
        <f>IF(N1046="snížená",J1046,0)</f>
        <v>0</v>
      </c>
      <c r="BG1046" s="246">
        <f>IF(N1046="zákl. přenesená",J1046,0)</f>
        <v>0</v>
      </c>
      <c r="BH1046" s="246">
        <f>IF(N1046="sníž. přenesená",J1046,0)</f>
        <v>0</v>
      </c>
      <c r="BI1046" s="246">
        <f>IF(N1046="nulová",J1046,0)</f>
        <v>0</v>
      </c>
      <c r="BJ1046" s="24" t="s">
        <v>24</v>
      </c>
      <c r="BK1046" s="246">
        <f>ROUND(I1046*H1046,2)</f>
        <v>0</v>
      </c>
      <c r="BL1046" s="24" t="s">
        <v>273</v>
      </c>
      <c r="BM1046" s="24" t="s">
        <v>1401</v>
      </c>
    </row>
    <row r="1047" s="1" customFormat="1">
      <c r="B1047" s="46"/>
      <c r="C1047" s="74"/>
      <c r="D1047" s="249" t="s">
        <v>201</v>
      </c>
      <c r="E1047" s="74"/>
      <c r="F1047" s="259" t="s">
        <v>1402</v>
      </c>
      <c r="G1047" s="74"/>
      <c r="H1047" s="74"/>
      <c r="I1047" s="203"/>
      <c r="J1047" s="74"/>
      <c r="K1047" s="74"/>
      <c r="L1047" s="72"/>
      <c r="M1047" s="260"/>
      <c r="N1047" s="47"/>
      <c r="O1047" s="47"/>
      <c r="P1047" s="47"/>
      <c r="Q1047" s="47"/>
      <c r="R1047" s="47"/>
      <c r="S1047" s="47"/>
      <c r="T1047" s="95"/>
      <c r="AT1047" s="24" t="s">
        <v>201</v>
      </c>
      <c r="AU1047" s="24" t="s">
        <v>83</v>
      </c>
    </row>
    <row r="1048" s="12" customFormat="1">
      <c r="B1048" s="247"/>
      <c r="C1048" s="248"/>
      <c r="D1048" s="249" t="s">
        <v>180</v>
      </c>
      <c r="E1048" s="250" t="s">
        <v>22</v>
      </c>
      <c r="F1048" s="251" t="s">
        <v>1403</v>
      </c>
      <c r="G1048" s="248"/>
      <c r="H1048" s="252">
        <v>4.7999999999999998</v>
      </c>
      <c r="I1048" s="253"/>
      <c r="J1048" s="248"/>
      <c r="K1048" s="248"/>
      <c r="L1048" s="254"/>
      <c r="M1048" s="255"/>
      <c r="N1048" s="256"/>
      <c r="O1048" s="256"/>
      <c r="P1048" s="256"/>
      <c r="Q1048" s="256"/>
      <c r="R1048" s="256"/>
      <c r="S1048" s="256"/>
      <c r="T1048" s="257"/>
      <c r="AT1048" s="258" t="s">
        <v>180</v>
      </c>
      <c r="AU1048" s="258" t="s">
        <v>83</v>
      </c>
      <c r="AV1048" s="12" t="s">
        <v>83</v>
      </c>
      <c r="AW1048" s="12" t="s">
        <v>182</v>
      </c>
      <c r="AX1048" s="12" t="s">
        <v>75</v>
      </c>
      <c r="AY1048" s="258" t="s">
        <v>171</v>
      </c>
    </row>
    <row r="1049" s="1" customFormat="1" ht="14.4" customHeight="1">
      <c r="B1049" s="46"/>
      <c r="C1049" s="271" t="s">
        <v>1404</v>
      </c>
      <c r="D1049" s="271" t="s">
        <v>422</v>
      </c>
      <c r="E1049" s="272" t="s">
        <v>1405</v>
      </c>
      <c r="F1049" s="273" t="s">
        <v>1406</v>
      </c>
      <c r="G1049" s="274" t="s">
        <v>193</v>
      </c>
      <c r="H1049" s="275">
        <v>0.0050000000000000001</v>
      </c>
      <c r="I1049" s="276"/>
      <c r="J1049" s="277">
        <f>ROUND(I1049*H1049,2)</f>
        <v>0</v>
      </c>
      <c r="K1049" s="273" t="s">
        <v>177</v>
      </c>
      <c r="L1049" s="278"/>
      <c r="M1049" s="279" t="s">
        <v>22</v>
      </c>
      <c r="N1049" s="280" t="s">
        <v>46</v>
      </c>
      <c r="O1049" s="47"/>
      <c r="P1049" s="244">
        <f>O1049*H1049</f>
        <v>0</v>
      </c>
      <c r="Q1049" s="244">
        <v>1</v>
      </c>
      <c r="R1049" s="244">
        <f>Q1049*H1049</f>
        <v>0.0050000000000000001</v>
      </c>
      <c r="S1049" s="244">
        <v>0</v>
      </c>
      <c r="T1049" s="245">
        <f>S1049*H1049</f>
        <v>0</v>
      </c>
      <c r="AR1049" s="24" t="s">
        <v>405</v>
      </c>
      <c r="AT1049" s="24" t="s">
        <v>422</v>
      </c>
      <c r="AU1049" s="24" t="s">
        <v>83</v>
      </c>
      <c r="AY1049" s="24" t="s">
        <v>171</v>
      </c>
      <c r="BE1049" s="246">
        <f>IF(N1049="základní",J1049,0)</f>
        <v>0</v>
      </c>
      <c r="BF1049" s="246">
        <f>IF(N1049="snížená",J1049,0)</f>
        <v>0</v>
      </c>
      <c r="BG1049" s="246">
        <f>IF(N1049="zákl. přenesená",J1049,0)</f>
        <v>0</v>
      </c>
      <c r="BH1049" s="246">
        <f>IF(N1049="sníž. přenesená",J1049,0)</f>
        <v>0</v>
      </c>
      <c r="BI1049" s="246">
        <f>IF(N1049="nulová",J1049,0)</f>
        <v>0</v>
      </c>
      <c r="BJ1049" s="24" t="s">
        <v>24</v>
      </c>
      <c r="BK1049" s="246">
        <f>ROUND(I1049*H1049,2)</f>
        <v>0</v>
      </c>
      <c r="BL1049" s="24" t="s">
        <v>273</v>
      </c>
      <c r="BM1049" s="24" t="s">
        <v>1407</v>
      </c>
    </row>
    <row r="1050" s="12" customFormat="1">
      <c r="B1050" s="247"/>
      <c r="C1050" s="248"/>
      <c r="D1050" s="249" t="s">
        <v>180</v>
      </c>
      <c r="E1050" s="250" t="s">
        <v>22</v>
      </c>
      <c r="F1050" s="251" t="s">
        <v>1408</v>
      </c>
      <c r="G1050" s="248"/>
      <c r="H1050" s="252">
        <v>0.0052319999999999997</v>
      </c>
      <c r="I1050" s="253"/>
      <c r="J1050" s="248"/>
      <c r="K1050" s="248"/>
      <c r="L1050" s="254"/>
      <c r="M1050" s="255"/>
      <c r="N1050" s="256"/>
      <c r="O1050" s="256"/>
      <c r="P1050" s="256"/>
      <c r="Q1050" s="256"/>
      <c r="R1050" s="256"/>
      <c r="S1050" s="256"/>
      <c r="T1050" s="257"/>
      <c r="AT1050" s="258" t="s">
        <v>180</v>
      </c>
      <c r="AU1050" s="258" t="s">
        <v>83</v>
      </c>
      <c r="AV1050" s="12" t="s">
        <v>83</v>
      </c>
      <c r="AW1050" s="12" t="s">
        <v>182</v>
      </c>
      <c r="AX1050" s="12" t="s">
        <v>75</v>
      </c>
      <c r="AY1050" s="258" t="s">
        <v>171</v>
      </c>
    </row>
    <row r="1051" s="1" customFormat="1" ht="22.8" customHeight="1">
      <c r="B1051" s="46"/>
      <c r="C1051" s="235" t="s">
        <v>1409</v>
      </c>
      <c r="D1051" s="235" t="s">
        <v>173</v>
      </c>
      <c r="E1051" s="236" t="s">
        <v>1410</v>
      </c>
      <c r="F1051" s="237" t="s">
        <v>1411</v>
      </c>
      <c r="G1051" s="238" t="s">
        <v>1389</v>
      </c>
      <c r="H1051" s="239">
        <v>134.40000000000001</v>
      </c>
      <c r="I1051" s="240"/>
      <c r="J1051" s="241">
        <f>ROUND(I1051*H1051,2)</f>
        <v>0</v>
      </c>
      <c r="K1051" s="237" t="s">
        <v>177</v>
      </c>
      <c r="L1051" s="72"/>
      <c r="M1051" s="242" t="s">
        <v>22</v>
      </c>
      <c r="N1051" s="243" t="s">
        <v>46</v>
      </c>
      <c r="O1051" s="47"/>
      <c r="P1051" s="244">
        <f>O1051*H1051</f>
        <v>0</v>
      </c>
      <c r="Q1051" s="244">
        <v>5.0000000000000002E-05</v>
      </c>
      <c r="R1051" s="244">
        <f>Q1051*H1051</f>
        <v>0.0067200000000000003</v>
      </c>
      <c r="S1051" s="244">
        <v>0</v>
      </c>
      <c r="T1051" s="245">
        <f>S1051*H1051</f>
        <v>0</v>
      </c>
      <c r="AR1051" s="24" t="s">
        <v>273</v>
      </c>
      <c r="AT1051" s="24" t="s">
        <v>173</v>
      </c>
      <c r="AU1051" s="24" t="s">
        <v>83</v>
      </c>
      <c r="AY1051" s="24" t="s">
        <v>171</v>
      </c>
      <c r="BE1051" s="246">
        <f>IF(N1051="základní",J1051,0)</f>
        <v>0</v>
      </c>
      <c r="BF1051" s="246">
        <f>IF(N1051="snížená",J1051,0)</f>
        <v>0</v>
      </c>
      <c r="BG1051" s="246">
        <f>IF(N1051="zákl. přenesená",J1051,0)</f>
        <v>0</v>
      </c>
      <c r="BH1051" s="246">
        <f>IF(N1051="sníž. přenesená",J1051,0)</f>
        <v>0</v>
      </c>
      <c r="BI1051" s="246">
        <f>IF(N1051="nulová",J1051,0)</f>
        <v>0</v>
      </c>
      <c r="BJ1051" s="24" t="s">
        <v>24</v>
      </c>
      <c r="BK1051" s="246">
        <f>ROUND(I1051*H1051,2)</f>
        <v>0</v>
      </c>
      <c r="BL1051" s="24" t="s">
        <v>273</v>
      </c>
      <c r="BM1051" s="24" t="s">
        <v>1412</v>
      </c>
    </row>
    <row r="1052" s="1" customFormat="1">
      <c r="B1052" s="46"/>
      <c r="C1052" s="74"/>
      <c r="D1052" s="249" t="s">
        <v>201</v>
      </c>
      <c r="E1052" s="74"/>
      <c r="F1052" s="259" t="s">
        <v>1402</v>
      </c>
      <c r="G1052" s="74"/>
      <c r="H1052" s="74"/>
      <c r="I1052" s="203"/>
      <c r="J1052" s="74"/>
      <c r="K1052" s="74"/>
      <c r="L1052" s="72"/>
      <c r="M1052" s="260"/>
      <c r="N1052" s="47"/>
      <c r="O1052" s="47"/>
      <c r="P1052" s="47"/>
      <c r="Q1052" s="47"/>
      <c r="R1052" s="47"/>
      <c r="S1052" s="47"/>
      <c r="T1052" s="95"/>
      <c r="AT1052" s="24" t="s">
        <v>201</v>
      </c>
      <c r="AU1052" s="24" t="s">
        <v>83</v>
      </c>
    </row>
    <row r="1053" s="13" customFormat="1">
      <c r="B1053" s="261"/>
      <c r="C1053" s="262"/>
      <c r="D1053" s="249" t="s">
        <v>180</v>
      </c>
      <c r="E1053" s="263" t="s">
        <v>22</v>
      </c>
      <c r="F1053" s="264" t="s">
        <v>1413</v>
      </c>
      <c r="G1053" s="262"/>
      <c r="H1053" s="263" t="s">
        <v>22</v>
      </c>
      <c r="I1053" s="265"/>
      <c r="J1053" s="262"/>
      <c r="K1053" s="262"/>
      <c r="L1053" s="266"/>
      <c r="M1053" s="267"/>
      <c r="N1053" s="268"/>
      <c r="O1053" s="268"/>
      <c r="P1053" s="268"/>
      <c r="Q1053" s="268"/>
      <c r="R1053" s="268"/>
      <c r="S1053" s="268"/>
      <c r="T1053" s="269"/>
      <c r="AT1053" s="270" t="s">
        <v>180</v>
      </c>
      <c r="AU1053" s="270" t="s">
        <v>83</v>
      </c>
      <c r="AV1053" s="13" t="s">
        <v>24</v>
      </c>
      <c r="AW1053" s="13" t="s">
        <v>182</v>
      </c>
      <c r="AX1053" s="13" t="s">
        <v>75</v>
      </c>
      <c r="AY1053" s="270" t="s">
        <v>171</v>
      </c>
    </row>
    <row r="1054" s="12" customFormat="1">
      <c r="B1054" s="247"/>
      <c r="C1054" s="248"/>
      <c r="D1054" s="249" t="s">
        <v>180</v>
      </c>
      <c r="E1054" s="250" t="s">
        <v>22</v>
      </c>
      <c r="F1054" s="251" t="s">
        <v>1414</v>
      </c>
      <c r="G1054" s="248"/>
      <c r="H1054" s="252">
        <v>134.40000000000001</v>
      </c>
      <c r="I1054" s="253"/>
      <c r="J1054" s="248"/>
      <c r="K1054" s="248"/>
      <c r="L1054" s="254"/>
      <c r="M1054" s="255"/>
      <c r="N1054" s="256"/>
      <c r="O1054" s="256"/>
      <c r="P1054" s="256"/>
      <c r="Q1054" s="256"/>
      <c r="R1054" s="256"/>
      <c r="S1054" s="256"/>
      <c r="T1054" s="257"/>
      <c r="AT1054" s="258" t="s">
        <v>180</v>
      </c>
      <c r="AU1054" s="258" t="s">
        <v>83</v>
      </c>
      <c r="AV1054" s="12" t="s">
        <v>83</v>
      </c>
      <c r="AW1054" s="12" t="s">
        <v>182</v>
      </c>
      <c r="AX1054" s="12" t="s">
        <v>75</v>
      </c>
      <c r="AY1054" s="258" t="s">
        <v>171</v>
      </c>
    </row>
    <row r="1055" s="1" customFormat="1" ht="14.4" customHeight="1">
      <c r="B1055" s="46"/>
      <c r="C1055" s="271" t="s">
        <v>1415</v>
      </c>
      <c r="D1055" s="271" t="s">
        <v>422</v>
      </c>
      <c r="E1055" s="272" t="s">
        <v>1416</v>
      </c>
      <c r="F1055" s="273" t="s">
        <v>1417</v>
      </c>
      <c r="G1055" s="274" t="s">
        <v>193</v>
      </c>
      <c r="H1055" s="275">
        <v>0.14599999999999999</v>
      </c>
      <c r="I1055" s="276"/>
      <c r="J1055" s="277">
        <f>ROUND(I1055*H1055,2)</f>
        <v>0</v>
      </c>
      <c r="K1055" s="273" t="s">
        <v>737</v>
      </c>
      <c r="L1055" s="278"/>
      <c r="M1055" s="279" t="s">
        <v>22</v>
      </c>
      <c r="N1055" s="280" t="s">
        <v>46</v>
      </c>
      <c r="O1055" s="47"/>
      <c r="P1055" s="244">
        <f>O1055*H1055</f>
        <v>0</v>
      </c>
      <c r="Q1055" s="244">
        <v>1</v>
      </c>
      <c r="R1055" s="244">
        <f>Q1055*H1055</f>
        <v>0.14599999999999999</v>
      </c>
      <c r="S1055" s="244">
        <v>0</v>
      </c>
      <c r="T1055" s="245">
        <f>S1055*H1055</f>
        <v>0</v>
      </c>
      <c r="AR1055" s="24" t="s">
        <v>405</v>
      </c>
      <c r="AT1055" s="24" t="s">
        <v>422</v>
      </c>
      <c r="AU1055" s="24" t="s">
        <v>83</v>
      </c>
      <c r="AY1055" s="24" t="s">
        <v>171</v>
      </c>
      <c r="BE1055" s="246">
        <f>IF(N1055="základní",J1055,0)</f>
        <v>0</v>
      </c>
      <c r="BF1055" s="246">
        <f>IF(N1055="snížená",J1055,0)</f>
        <v>0</v>
      </c>
      <c r="BG1055" s="246">
        <f>IF(N1055="zákl. přenesená",J1055,0)</f>
        <v>0</v>
      </c>
      <c r="BH1055" s="246">
        <f>IF(N1055="sníž. přenesená",J1055,0)</f>
        <v>0</v>
      </c>
      <c r="BI1055" s="246">
        <f>IF(N1055="nulová",J1055,0)</f>
        <v>0</v>
      </c>
      <c r="BJ1055" s="24" t="s">
        <v>24</v>
      </c>
      <c r="BK1055" s="246">
        <f>ROUND(I1055*H1055,2)</f>
        <v>0</v>
      </c>
      <c r="BL1055" s="24" t="s">
        <v>273</v>
      </c>
      <c r="BM1055" s="24" t="s">
        <v>1418</v>
      </c>
    </row>
    <row r="1056" s="1" customFormat="1">
      <c r="B1056" s="46"/>
      <c r="C1056" s="74"/>
      <c r="D1056" s="249" t="s">
        <v>739</v>
      </c>
      <c r="E1056" s="74"/>
      <c r="F1056" s="259" t="s">
        <v>740</v>
      </c>
      <c r="G1056" s="74"/>
      <c r="H1056" s="74"/>
      <c r="I1056" s="203"/>
      <c r="J1056" s="74"/>
      <c r="K1056" s="74"/>
      <c r="L1056" s="72"/>
      <c r="M1056" s="260"/>
      <c r="N1056" s="47"/>
      <c r="O1056" s="47"/>
      <c r="P1056" s="47"/>
      <c r="Q1056" s="47"/>
      <c r="R1056" s="47"/>
      <c r="S1056" s="47"/>
      <c r="T1056" s="95"/>
      <c r="AT1056" s="24" t="s">
        <v>739</v>
      </c>
      <c r="AU1056" s="24" t="s">
        <v>83</v>
      </c>
    </row>
    <row r="1057" s="12" customFormat="1">
      <c r="B1057" s="247"/>
      <c r="C1057" s="248"/>
      <c r="D1057" s="249" t="s">
        <v>180</v>
      </c>
      <c r="E1057" s="248"/>
      <c r="F1057" s="251" t="s">
        <v>1419</v>
      </c>
      <c r="G1057" s="248"/>
      <c r="H1057" s="252">
        <v>0.14599999999999999</v>
      </c>
      <c r="I1057" s="253"/>
      <c r="J1057" s="248"/>
      <c r="K1057" s="248"/>
      <c r="L1057" s="254"/>
      <c r="M1057" s="255"/>
      <c r="N1057" s="256"/>
      <c r="O1057" s="256"/>
      <c r="P1057" s="256"/>
      <c r="Q1057" s="256"/>
      <c r="R1057" s="256"/>
      <c r="S1057" s="256"/>
      <c r="T1057" s="257"/>
      <c r="AT1057" s="258" t="s">
        <v>180</v>
      </c>
      <c r="AU1057" s="258" t="s">
        <v>83</v>
      </c>
      <c r="AV1057" s="12" t="s">
        <v>83</v>
      </c>
      <c r="AW1057" s="12" t="s">
        <v>6</v>
      </c>
      <c r="AX1057" s="12" t="s">
        <v>24</v>
      </c>
      <c r="AY1057" s="258" t="s">
        <v>171</v>
      </c>
    </row>
    <row r="1058" s="1" customFormat="1" ht="22.8" customHeight="1">
      <c r="B1058" s="46"/>
      <c r="C1058" s="235" t="s">
        <v>1420</v>
      </c>
      <c r="D1058" s="235" t="s">
        <v>173</v>
      </c>
      <c r="E1058" s="236" t="s">
        <v>1421</v>
      </c>
      <c r="F1058" s="237" t="s">
        <v>1422</v>
      </c>
      <c r="G1058" s="238" t="s">
        <v>1389</v>
      </c>
      <c r="H1058" s="239">
        <v>657.05999999999995</v>
      </c>
      <c r="I1058" s="240"/>
      <c r="J1058" s="241">
        <f>ROUND(I1058*H1058,2)</f>
        <v>0</v>
      </c>
      <c r="K1058" s="237" t="s">
        <v>177</v>
      </c>
      <c r="L1058" s="72"/>
      <c r="M1058" s="242" t="s">
        <v>22</v>
      </c>
      <c r="N1058" s="243" t="s">
        <v>46</v>
      </c>
      <c r="O1058" s="47"/>
      <c r="P1058" s="244">
        <f>O1058*H1058</f>
        <v>0</v>
      </c>
      <c r="Q1058" s="244">
        <v>5.0000000000000002E-05</v>
      </c>
      <c r="R1058" s="244">
        <f>Q1058*H1058</f>
        <v>0.032853</v>
      </c>
      <c r="S1058" s="244">
        <v>0</v>
      </c>
      <c r="T1058" s="245">
        <f>S1058*H1058</f>
        <v>0</v>
      </c>
      <c r="AR1058" s="24" t="s">
        <v>273</v>
      </c>
      <c r="AT1058" s="24" t="s">
        <v>173</v>
      </c>
      <c r="AU1058" s="24" t="s">
        <v>83</v>
      </c>
      <c r="AY1058" s="24" t="s">
        <v>171</v>
      </c>
      <c r="BE1058" s="246">
        <f>IF(N1058="základní",J1058,0)</f>
        <v>0</v>
      </c>
      <c r="BF1058" s="246">
        <f>IF(N1058="snížená",J1058,0)</f>
        <v>0</v>
      </c>
      <c r="BG1058" s="246">
        <f>IF(N1058="zákl. přenesená",J1058,0)</f>
        <v>0</v>
      </c>
      <c r="BH1058" s="246">
        <f>IF(N1058="sníž. přenesená",J1058,0)</f>
        <v>0</v>
      </c>
      <c r="BI1058" s="246">
        <f>IF(N1058="nulová",J1058,0)</f>
        <v>0</v>
      </c>
      <c r="BJ1058" s="24" t="s">
        <v>24</v>
      </c>
      <c r="BK1058" s="246">
        <f>ROUND(I1058*H1058,2)</f>
        <v>0</v>
      </c>
      <c r="BL1058" s="24" t="s">
        <v>273</v>
      </c>
      <c r="BM1058" s="24" t="s">
        <v>1423</v>
      </c>
    </row>
    <row r="1059" s="1" customFormat="1">
      <c r="B1059" s="46"/>
      <c r="C1059" s="74"/>
      <c r="D1059" s="249" t="s">
        <v>201</v>
      </c>
      <c r="E1059" s="74"/>
      <c r="F1059" s="259" t="s">
        <v>1402</v>
      </c>
      <c r="G1059" s="74"/>
      <c r="H1059" s="74"/>
      <c r="I1059" s="203"/>
      <c r="J1059" s="74"/>
      <c r="K1059" s="74"/>
      <c r="L1059" s="72"/>
      <c r="M1059" s="260"/>
      <c r="N1059" s="47"/>
      <c r="O1059" s="47"/>
      <c r="P1059" s="47"/>
      <c r="Q1059" s="47"/>
      <c r="R1059" s="47"/>
      <c r="S1059" s="47"/>
      <c r="T1059" s="95"/>
      <c r="AT1059" s="24" t="s">
        <v>201</v>
      </c>
      <c r="AU1059" s="24" t="s">
        <v>83</v>
      </c>
    </row>
    <row r="1060" s="12" customFormat="1">
      <c r="B1060" s="247"/>
      <c r="C1060" s="248"/>
      <c r="D1060" s="249" t="s">
        <v>180</v>
      </c>
      <c r="E1060" s="250" t="s">
        <v>22</v>
      </c>
      <c r="F1060" s="251" t="s">
        <v>1424</v>
      </c>
      <c r="G1060" s="248"/>
      <c r="H1060" s="252">
        <v>257.5</v>
      </c>
      <c r="I1060" s="253"/>
      <c r="J1060" s="248"/>
      <c r="K1060" s="248"/>
      <c r="L1060" s="254"/>
      <c r="M1060" s="255"/>
      <c r="N1060" s="256"/>
      <c r="O1060" s="256"/>
      <c r="P1060" s="256"/>
      <c r="Q1060" s="256"/>
      <c r="R1060" s="256"/>
      <c r="S1060" s="256"/>
      <c r="T1060" s="257"/>
      <c r="AT1060" s="258" t="s">
        <v>180</v>
      </c>
      <c r="AU1060" s="258" t="s">
        <v>83</v>
      </c>
      <c r="AV1060" s="12" t="s">
        <v>83</v>
      </c>
      <c r="AW1060" s="12" t="s">
        <v>182</v>
      </c>
      <c r="AX1060" s="12" t="s">
        <v>75</v>
      </c>
      <c r="AY1060" s="258" t="s">
        <v>171</v>
      </c>
    </row>
    <row r="1061" s="12" customFormat="1">
      <c r="B1061" s="247"/>
      <c r="C1061" s="248"/>
      <c r="D1061" s="249" t="s">
        <v>180</v>
      </c>
      <c r="E1061" s="250" t="s">
        <v>22</v>
      </c>
      <c r="F1061" s="251" t="s">
        <v>1425</v>
      </c>
      <c r="G1061" s="248"/>
      <c r="H1061" s="252">
        <v>399.56</v>
      </c>
      <c r="I1061" s="253"/>
      <c r="J1061" s="248"/>
      <c r="K1061" s="248"/>
      <c r="L1061" s="254"/>
      <c r="M1061" s="255"/>
      <c r="N1061" s="256"/>
      <c r="O1061" s="256"/>
      <c r="P1061" s="256"/>
      <c r="Q1061" s="256"/>
      <c r="R1061" s="256"/>
      <c r="S1061" s="256"/>
      <c r="T1061" s="257"/>
      <c r="AT1061" s="258" t="s">
        <v>180</v>
      </c>
      <c r="AU1061" s="258" t="s">
        <v>83</v>
      </c>
      <c r="AV1061" s="12" t="s">
        <v>83</v>
      </c>
      <c r="AW1061" s="12" t="s">
        <v>182</v>
      </c>
      <c r="AX1061" s="12" t="s">
        <v>75</v>
      </c>
      <c r="AY1061" s="258" t="s">
        <v>171</v>
      </c>
    </row>
    <row r="1062" s="1" customFormat="1" ht="14.4" customHeight="1">
      <c r="B1062" s="46"/>
      <c r="C1062" s="271" t="s">
        <v>1426</v>
      </c>
      <c r="D1062" s="271" t="s">
        <v>422</v>
      </c>
      <c r="E1062" s="272" t="s">
        <v>1427</v>
      </c>
      <c r="F1062" s="273" t="s">
        <v>1428</v>
      </c>
      <c r="G1062" s="274" t="s">
        <v>1389</v>
      </c>
      <c r="H1062" s="275">
        <v>716.19500000000005</v>
      </c>
      <c r="I1062" s="276"/>
      <c r="J1062" s="277">
        <f>ROUND(I1062*H1062,2)</f>
        <v>0</v>
      </c>
      <c r="K1062" s="273" t="s">
        <v>737</v>
      </c>
      <c r="L1062" s="278"/>
      <c r="M1062" s="279" t="s">
        <v>22</v>
      </c>
      <c r="N1062" s="280" t="s">
        <v>46</v>
      </c>
      <c r="O1062" s="47"/>
      <c r="P1062" s="244">
        <f>O1062*H1062</f>
        <v>0</v>
      </c>
      <c r="Q1062" s="244">
        <v>0.001</v>
      </c>
      <c r="R1062" s="244">
        <f>Q1062*H1062</f>
        <v>0.71619500000000003</v>
      </c>
      <c r="S1062" s="244">
        <v>0</v>
      </c>
      <c r="T1062" s="245">
        <f>S1062*H1062</f>
        <v>0</v>
      </c>
      <c r="AR1062" s="24" t="s">
        <v>405</v>
      </c>
      <c r="AT1062" s="24" t="s">
        <v>422</v>
      </c>
      <c r="AU1062" s="24" t="s">
        <v>83</v>
      </c>
      <c r="AY1062" s="24" t="s">
        <v>171</v>
      </c>
      <c r="BE1062" s="246">
        <f>IF(N1062="základní",J1062,0)</f>
        <v>0</v>
      </c>
      <c r="BF1062" s="246">
        <f>IF(N1062="snížená",J1062,0)</f>
        <v>0</v>
      </c>
      <c r="BG1062" s="246">
        <f>IF(N1062="zákl. přenesená",J1062,0)</f>
        <v>0</v>
      </c>
      <c r="BH1062" s="246">
        <f>IF(N1062="sníž. přenesená",J1062,0)</f>
        <v>0</v>
      </c>
      <c r="BI1062" s="246">
        <f>IF(N1062="nulová",J1062,0)</f>
        <v>0</v>
      </c>
      <c r="BJ1062" s="24" t="s">
        <v>24</v>
      </c>
      <c r="BK1062" s="246">
        <f>ROUND(I1062*H1062,2)</f>
        <v>0</v>
      </c>
      <c r="BL1062" s="24" t="s">
        <v>273</v>
      </c>
      <c r="BM1062" s="24" t="s">
        <v>1429</v>
      </c>
    </row>
    <row r="1063" s="1" customFormat="1">
      <c r="B1063" s="46"/>
      <c r="C1063" s="74"/>
      <c r="D1063" s="249" t="s">
        <v>739</v>
      </c>
      <c r="E1063" s="74"/>
      <c r="F1063" s="259" t="s">
        <v>740</v>
      </c>
      <c r="G1063" s="74"/>
      <c r="H1063" s="74"/>
      <c r="I1063" s="203"/>
      <c r="J1063" s="74"/>
      <c r="K1063" s="74"/>
      <c r="L1063" s="72"/>
      <c r="M1063" s="260"/>
      <c r="N1063" s="47"/>
      <c r="O1063" s="47"/>
      <c r="P1063" s="47"/>
      <c r="Q1063" s="47"/>
      <c r="R1063" s="47"/>
      <c r="S1063" s="47"/>
      <c r="T1063" s="95"/>
      <c r="AT1063" s="24" t="s">
        <v>739</v>
      </c>
      <c r="AU1063" s="24" t="s">
        <v>83</v>
      </c>
    </row>
    <row r="1064" s="1" customFormat="1" ht="34.2" customHeight="1">
      <c r="B1064" s="46"/>
      <c r="C1064" s="235" t="s">
        <v>1430</v>
      </c>
      <c r="D1064" s="235" t="s">
        <v>173</v>
      </c>
      <c r="E1064" s="236" t="s">
        <v>715</v>
      </c>
      <c r="F1064" s="237" t="s">
        <v>716</v>
      </c>
      <c r="G1064" s="238" t="s">
        <v>214</v>
      </c>
      <c r="H1064" s="239">
        <v>1</v>
      </c>
      <c r="I1064" s="240"/>
      <c r="J1064" s="241">
        <f>ROUND(I1064*H1064,2)</f>
        <v>0</v>
      </c>
      <c r="K1064" s="237" t="s">
        <v>177</v>
      </c>
      <c r="L1064" s="72"/>
      <c r="M1064" s="242" t="s">
        <v>22</v>
      </c>
      <c r="N1064" s="243" t="s">
        <v>46</v>
      </c>
      <c r="O1064" s="47"/>
      <c r="P1064" s="244">
        <f>O1064*H1064</f>
        <v>0</v>
      </c>
      <c r="Q1064" s="244">
        <v>0.44169999999999998</v>
      </c>
      <c r="R1064" s="244">
        <f>Q1064*H1064</f>
        <v>0.44169999999999998</v>
      </c>
      <c r="S1064" s="244">
        <v>0</v>
      </c>
      <c r="T1064" s="245">
        <f>S1064*H1064</f>
        <v>0</v>
      </c>
      <c r="AR1064" s="24" t="s">
        <v>178</v>
      </c>
      <c r="AT1064" s="24" t="s">
        <v>173</v>
      </c>
      <c r="AU1064" s="24" t="s">
        <v>83</v>
      </c>
      <c r="AY1064" s="24" t="s">
        <v>171</v>
      </c>
      <c r="BE1064" s="246">
        <f>IF(N1064="základní",J1064,0)</f>
        <v>0</v>
      </c>
      <c r="BF1064" s="246">
        <f>IF(N1064="snížená",J1064,0)</f>
        <v>0</v>
      </c>
      <c r="BG1064" s="246">
        <f>IF(N1064="zákl. přenesená",J1064,0)</f>
        <v>0</v>
      </c>
      <c r="BH1064" s="246">
        <f>IF(N1064="sníž. přenesená",J1064,0)</f>
        <v>0</v>
      </c>
      <c r="BI1064" s="246">
        <f>IF(N1064="nulová",J1064,0)</f>
        <v>0</v>
      </c>
      <c r="BJ1064" s="24" t="s">
        <v>24</v>
      </c>
      <c r="BK1064" s="246">
        <f>ROUND(I1064*H1064,2)</f>
        <v>0</v>
      </c>
      <c r="BL1064" s="24" t="s">
        <v>178</v>
      </c>
      <c r="BM1064" s="24" t="s">
        <v>1431</v>
      </c>
    </row>
    <row r="1065" s="13" customFormat="1">
      <c r="B1065" s="261"/>
      <c r="C1065" s="262"/>
      <c r="D1065" s="249" t="s">
        <v>180</v>
      </c>
      <c r="E1065" s="263" t="s">
        <v>22</v>
      </c>
      <c r="F1065" s="264" t="s">
        <v>217</v>
      </c>
      <c r="G1065" s="262"/>
      <c r="H1065" s="263" t="s">
        <v>22</v>
      </c>
      <c r="I1065" s="265"/>
      <c r="J1065" s="262"/>
      <c r="K1065" s="262"/>
      <c r="L1065" s="266"/>
      <c r="M1065" s="267"/>
      <c r="N1065" s="268"/>
      <c r="O1065" s="268"/>
      <c r="P1065" s="268"/>
      <c r="Q1065" s="268"/>
      <c r="R1065" s="268"/>
      <c r="S1065" s="268"/>
      <c r="T1065" s="269"/>
      <c r="AT1065" s="270" t="s">
        <v>180</v>
      </c>
      <c r="AU1065" s="270" t="s">
        <v>83</v>
      </c>
      <c r="AV1065" s="13" t="s">
        <v>24</v>
      </c>
      <c r="AW1065" s="13" t="s">
        <v>182</v>
      </c>
      <c r="AX1065" s="13" t="s">
        <v>75</v>
      </c>
      <c r="AY1065" s="270" t="s">
        <v>171</v>
      </c>
    </row>
    <row r="1066" s="12" customFormat="1">
      <c r="B1066" s="247"/>
      <c r="C1066" s="248"/>
      <c r="D1066" s="249" t="s">
        <v>180</v>
      </c>
      <c r="E1066" s="250" t="s">
        <v>22</v>
      </c>
      <c r="F1066" s="251" t="s">
        <v>1432</v>
      </c>
      <c r="G1066" s="248"/>
      <c r="H1066" s="252">
        <v>1</v>
      </c>
      <c r="I1066" s="253"/>
      <c r="J1066" s="248"/>
      <c r="K1066" s="248"/>
      <c r="L1066" s="254"/>
      <c r="M1066" s="255"/>
      <c r="N1066" s="256"/>
      <c r="O1066" s="256"/>
      <c r="P1066" s="256"/>
      <c r="Q1066" s="256"/>
      <c r="R1066" s="256"/>
      <c r="S1066" s="256"/>
      <c r="T1066" s="257"/>
      <c r="AT1066" s="258" t="s">
        <v>180</v>
      </c>
      <c r="AU1066" s="258" t="s">
        <v>83</v>
      </c>
      <c r="AV1066" s="12" t="s">
        <v>83</v>
      </c>
      <c r="AW1066" s="12" t="s">
        <v>182</v>
      </c>
      <c r="AX1066" s="12" t="s">
        <v>75</v>
      </c>
      <c r="AY1066" s="258" t="s">
        <v>171</v>
      </c>
    </row>
    <row r="1067" s="1" customFormat="1" ht="14.4" customHeight="1">
      <c r="B1067" s="46"/>
      <c r="C1067" s="235" t="s">
        <v>1433</v>
      </c>
      <c r="D1067" s="235" t="s">
        <v>173</v>
      </c>
      <c r="E1067" s="236" t="s">
        <v>1434</v>
      </c>
      <c r="F1067" s="237" t="s">
        <v>1435</v>
      </c>
      <c r="G1067" s="238" t="s">
        <v>214</v>
      </c>
      <c r="H1067" s="239">
        <v>1</v>
      </c>
      <c r="I1067" s="240"/>
      <c r="J1067" s="241">
        <f>ROUND(I1067*H1067,2)</f>
        <v>0</v>
      </c>
      <c r="K1067" s="237" t="s">
        <v>177</v>
      </c>
      <c r="L1067" s="72"/>
      <c r="M1067" s="242" t="s">
        <v>22</v>
      </c>
      <c r="N1067" s="243" t="s">
        <v>46</v>
      </c>
      <c r="O1067" s="47"/>
      <c r="P1067" s="244">
        <f>O1067*H1067</f>
        <v>0</v>
      </c>
      <c r="Q1067" s="244">
        <v>0.00033</v>
      </c>
      <c r="R1067" s="244">
        <f>Q1067*H1067</f>
        <v>0.00033</v>
      </c>
      <c r="S1067" s="244">
        <v>0</v>
      </c>
      <c r="T1067" s="245">
        <f>S1067*H1067</f>
        <v>0</v>
      </c>
      <c r="AR1067" s="24" t="s">
        <v>273</v>
      </c>
      <c r="AT1067" s="24" t="s">
        <v>173</v>
      </c>
      <c r="AU1067" s="24" t="s">
        <v>83</v>
      </c>
      <c r="AY1067" s="24" t="s">
        <v>171</v>
      </c>
      <c r="BE1067" s="246">
        <f>IF(N1067="základní",J1067,0)</f>
        <v>0</v>
      </c>
      <c r="BF1067" s="246">
        <f>IF(N1067="snížená",J1067,0)</f>
        <v>0</v>
      </c>
      <c r="BG1067" s="246">
        <f>IF(N1067="zákl. přenesená",J1067,0)</f>
        <v>0</v>
      </c>
      <c r="BH1067" s="246">
        <f>IF(N1067="sníž. přenesená",J1067,0)</f>
        <v>0</v>
      </c>
      <c r="BI1067" s="246">
        <f>IF(N1067="nulová",J1067,0)</f>
        <v>0</v>
      </c>
      <c r="BJ1067" s="24" t="s">
        <v>24</v>
      </c>
      <c r="BK1067" s="246">
        <f>ROUND(I1067*H1067,2)</f>
        <v>0</v>
      </c>
      <c r="BL1067" s="24" t="s">
        <v>273</v>
      </c>
      <c r="BM1067" s="24" t="s">
        <v>1436</v>
      </c>
    </row>
    <row r="1068" s="13" customFormat="1">
      <c r="B1068" s="261"/>
      <c r="C1068" s="262"/>
      <c r="D1068" s="249" t="s">
        <v>180</v>
      </c>
      <c r="E1068" s="263" t="s">
        <v>22</v>
      </c>
      <c r="F1068" s="264" t="s">
        <v>217</v>
      </c>
      <c r="G1068" s="262"/>
      <c r="H1068" s="263" t="s">
        <v>22</v>
      </c>
      <c r="I1068" s="265"/>
      <c r="J1068" s="262"/>
      <c r="K1068" s="262"/>
      <c r="L1068" s="266"/>
      <c r="M1068" s="267"/>
      <c r="N1068" s="268"/>
      <c r="O1068" s="268"/>
      <c r="P1068" s="268"/>
      <c r="Q1068" s="268"/>
      <c r="R1068" s="268"/>
      <c r="S1068" s="268"/>
      <c r="T1068" s="269"/>
      <c r="AT1068" s="270" t="s">
        <v>180</v>
      </c>
      <c r="AU1068" s="270" t="s">
        <v>83</v>
      </c>
      <c r="AV1068" s="13" t="s">
        <v>24</v>
      </c>
      <c r="AW1068" s="13" t="s">
        <v>182</v>
      </c>
      <c r="AX1068" s="13" t="s">
        <v>75</v>
      </c>
      <c r="AY1068" s="270" t="s">
        <v>171</v>
      </c>
    </row>
    <row r="1069" s="12" customFormat="1">
      <c r="B1069" s="247"/>
      <c r="C1069" s="248"/>
      <c r="D1069" s="249" t="s">
        <v>180</v>
      </c>
      <c r="E1069" s="250" t="s">
        <v>22</v>
      </c>
      <c r="F1069" s="251" t="s">
        <v>1432</v>
      </c>
      <c r="G1069" s="248"/>
      <c r="H1069" s="252">
        <v>1</v>
      </c>
      <c r="I1069" s="253"/>
      <c r="J1069" s="248"/>
      <c r="K1069" s="248"/>
      <c r="L1069" s="254"/>
      <c r="M1069" s="255"/>
      <c r="N1069" s="256"/>
      <c r="O1069" s="256"/>
      <c r="P1069" s="256"/>
      <c r="Q1069" s="256"/>
      <c r="R1069" s="256"/>
      <c r="S1069" s="256"/>
      <c r="T1069" s="257"/>
      <c r="AT1069" s="258" t="s">
        <v>180</v>
      </c>
      <c r="AU1069" s="258" t="s">
        <v>83</v>
      </c>
      <c r="AV1069" s="12" t="s">
        <v>83</v>
      </c>
      <c r="AW1069" s="12" t="s">
        <v>182</v>
      </c>
      <c r="AX1069" s="12" t="s">
        <v>75</v>
      </c>
      <c r="AY1069" s="258" t="s">
        <v>171</v>
      </c>
    </row>
    <row r="1070" s="1" customFormat="1" ht="22.8" customHeight="1">
      <c r="B1070" s="46"/>
      <c r="C1070" s="271" t="s">
        <v>1437</v>
      </c>
      <c r="D1070" s="271" t="s">
        <v>422</v>
      </c>
      <c r="E1070" s="272" t="s">
        <v>1438</v>
      </c>
      <c r="F1070" s="273" t="s">
        <v>1439</v>
      </c>
      <c r="G1070" s="274" t="s">
        <v>214</v>
      </c>
      <c r="H1070" s="275">
        <v>1</v>
      </c>
      <c r="I1070" s="276"/>
      <c r="J1070" s="277">
        <f>ROUND(I1070*H1070,2)</f>
        <v>0</v>
      </c>
      <c r="K1070" s="273" t="s">
        <v>177</v>
      </c>
      <c r="L1070" s="278"/>
      <c r="M1070" s="279" t="s">
        <v>22</v>
      </c>
      <c r="N1070" s="280" t="s">
        <v>46</v>
      </c>
      <c r="O1070" s="47"/>
      <c r="P1070" s="244">
        <f>O1070*H1070</f>
        <v>0</v>
      </c>
      <c r="Q1070" s="244">
        <v>0.076999999999999999</v>
      </c>
      <c r="R1070" s="244">
        <f>Q1070*H1070</f>
        <v>0.076999999999999999</v>
      </c>
      <c r="S1070" s="244">
        <v>0</v>
      </c>
      <c r="T1070" s="245">
        <f>S1070*H1070</f>
        <v>0</v>
      </c>
      <c r="AR1070" s="24" t="s">
        <v>405</v>
      </c>
      <c r="AT1070" s="24" t="s">
        <v>422</v>
      </c>
      <c r="AU1070" s="24" t="s">
        <v>83</v>
      </c>
      <c r="AY1070" s="24" t="s">
        <v>171</v>
      </c>
      <c r="BE1070" s="246">
        <f>IF(N1070="základní",J1070,0)</f>
        <v>0</v>
      </c>
      <c r="BF1070" s="246">
        <f>IF(N1070="snížená",J1070,0)</f>
        <v>0</v>
      </c>
      <c r="BG1070" s="246">
        <f>IF(N1070="zákl. přenesená",J1070,0)</f>
        <v>0</v>
      </c>
      <c r="BH1070" s="246">
        <f>IF(N1070="sníž. přenesená",J1070,0)</f>
        <v>0</v>
      </c>
      <c r="BI1070" s="246">
        <f>IF(N1070="nulová",J1070,0)</f>
        <v>0</v>
      </c>
      <c r="BJ1070" s="24" t="s">
        <v>24</v>
      </c>
      <c r="BK1070" s="246">
        <f>ROUND(I1070*H1070,2)</f>
        <v>0</v>
      </c>
      <c r="BL1070" s="24" t="s">
        <v>273</v>
      </c>
      <c r="BM1070" s="24" t="s">
        <v>1440</v>
      </c>
    </row>
    <row r="1071" s="13" customFormat="1">
      <c r="B1071" s="261"/>
      <c r="C1071" s="262"/>
      <c r="D1071" s="249" t="s">
        <v>180</v>
      </c>
      <c r="E1071" s="263" t="s">
        <v>22</v>
      </c>
      <c r="F1071" s="264" t="s">
        <v>1441</v>
      </c>
      <c r="G1071" s="262"/>
      <c r="H1071" s="263" t="s">
        <v>22</v>
      </c>
      <c r="I1071" s="265"/>
      <c r="J1071" s="262"/>
      <c r="K1071" s="262"/>
      <c r="L1071" s="266"/>
      <c r="M1071" s="267"/>
      <c r="N1071" s="268"/>
      <c r="O1071" s="268"/>
      <c r="P1071" s="268"/>
      <c r="Q1071" s="268"/>
      <c r="R1071" s="268"/>
      <c r="S1071" s="268"/>
      <c r="T1071" s="269"/>
      <c r="AT1071" s="270" t="s">
        <v>180</v>
      </c>
      <c r="AU1071" s="270" t="s">
        <v>83</v>
      </c>
      <c r="AV1071" s="13" t="s">
        <v>24</v>
      </c>
      <c r="AW1071" s="13" t="s">
        <v>182</v>
      </c>
      <c r="AX1071" s="13" t="s">
        <v>75</v>
      </c>
      <c r="AY1071" s="270" t="s">
        <v>171</v>
      </c>
    </row>
    <row r="1072" s="12" customFormat="1">
      <c r="B1072" s="247"/>
      <c r="C1072" s="248"/>
      <c r="D1072" s="249" t="s">
        <v>180</v>
      </c>
      <c r="E1072" s="250" t="s">
        <v>22</v>
      </c>
      <c r="F1072" s="251" t="s">
        <v>1432</v>
      </c>
      <c r="G1072" s="248"/>
      <c r="H1072" s="252">
        <v>1</v>
      </c>
      <c r="I1072" s="253"/>
      <c r="J1072" s="248"/>
      <c r="K1072" s="248"/>
      <c r="L1072" s="254"/>
      <c r="M1072" s="255"/>
      <c r="N1072" s="256"/>
      <c r="O1072" s="256"/>
      <c r="P1072" s="256"/>
      <c r="Q1072" s="256"/>
      <c r="R1072" s="256"/>
      <c r="S1072" s="256"/>
      <c r="T1072" s="257"/>
      <c r="AT1072" s="258" t="s">
        <v>180</v>
      </c>
      <c r="AU1072" s="258" t="s">
        <v>83</v>
      </c>
      <c r="AV1072" s="12" t="s">
        <v>83</v>
      </c>
      <c r="AW1072" s="12" t="s">
        <v>182</v>
      </c>
      <c r="AX1072" s="12" t="s">
        <v>75</v>
      </c>
      <c r="AY1072" s="258" t="s">
        <v>171</v>
      </c>
    </row>
    <row r="1073" s="1" customFormat="1" ht="22.8" customHeight="1">
      <c r="B1073" s="46"/>
      <c r="C1073" s="235" t="s">
        <v>1442</v>
      </c>
      <c r="D1073" s="235" t="s">
        <v>173</v>
      </c>
      <c r="E1073" s="236" t="s">
        <v>1443</v>
      </c>
      <c r="F1073" s="237" t="s">
        <v>1444</v>
      </c>
      <c r="G1073" s="238" t="s">
        <v>1445</v>
      </c>
      <c r="H1073" s="239">
        <v>1</v>
      </c>
      <c r="I1073" s="240"/>
      <c r="J1073" s="241">
        <f>ROUND(I1073*H1073,2)</f>
        <v>0</v>
      </c>
      <c r="K1073" s="237" t="s">
        <v>737</v>
      </c>
      <c r="L1073" s="72"/>
      <c r="M1073" s="242" t="s">
        <v>22</v>
      </c>
      <c r="N1073" s="243" t="s">
        <v>46</v>
      </c>
      <c r="O1073" s="47"/>
      <c r="P1073" s="244">
        <f>O1073*H1073</f>
        <v>0</v>
      </c>
      <c r="Q1073" s="244">
        <v>0</v>
      </c>
      <c r="R1073" s="244">
        <f>Q1073*H1073</f>
        <v>0</v>
      </c>
      <c r="S1073" s="244">
        <v>0</v>
      </c>
      <c r="T1073" s="245">
        <f>S1073*H1073</f>
        <v>0</v>
      </c>
      <c r="AR1073" s="24" t="s">
        <v>273</v>
      </c>
      <c r="AT1073" s="24" t="s">
        <v>173</v>
      </c>
      <c r="AU1073" s="24" t="s">
        <v>83</v>
      </c>
      <c r="AY1073" s="24" t="s">
        <v>171</v>
      </c>
      <c r="BE1073" s="246">
        <f>IF(N1073="základní",J1073,0)</f>
        <v>0</v>
      </c>
      <c r="BF1073" s="246">
        <f>IF(N1073="snížená",J1073,0)</f>
        <v>0</v>
      </c>
      <c r="BG1073" s="246">
        <f>IF(N1073="zákl. přenesená",J1073,0)</f>
        <v>0</v>
      </c>
      <c r="BH1073" s="246">
        <f>IF(N1073="sníž. přenesená",J1073,0)</f>
        <v>0</v>
      </c>
      <c r="BI1073" s="246">
        <f>IF(N1073="nulová",J1073,0)</f>
        <v>0</v>
      </c>
      <c r="BJ1073" s="24" t="s">
        <v>24</v>
      </c>
      <c r="BK1073" s="246">
        <f>ROUND(I1073*H1073,2)</f>
        <v>0</v>
      </c>
      <c r="BL1073" s="24" t="s">
        <v>273</v>
      </c>
      <c r="BM1073" s="24" t="s">
        <v>1446</v>
      </c>
    </row>
    <row r="1074" s="13" customFormat="1">
      <c r="B1074" s="261"/>
      <c r="C1074" s="262"/>
      <c r="D1074" s="249" t="s">
        <v>180</v>
      </c>
      <c r="E1074" s="263" t="s">
        <v>22</v>
      </c>
      <c r="F1074" s="264" t="s">
        <v>1447</v>
      </c>
      <c r="G1074" s="262"/>
      <c r="H1074" s="263" t="s">
        <v>22</v>
      </c>
      <c r="I1074" s="265"/>
      <c r="J1074" s="262"/>
      <c r="K1074" s="262"/>
      <c r="L1074" s="266"/>
      <c r="M1074" s="267"/>
      <c r="N1074" s="268"/>
      <c r="O1074" s="268"/>
      <c r="P1074" s="268"/>
      <c r="Q1074" s="268"/>
      <c r="R1074" s="268"/>
      <c r="S1074" s="268"/>
      <c r="T1074" s="269"/>
      <c r="AT1074" s="270" t="s">
        <v>180</v>
      </c>
      <c r="AU1074" s="270" t="s">
        <v>83</v>
      </c>
      <c r="AV1074" s="13" t="s">
        <v>24</v>
      </c>
      <c r="AW1074" s="13" t="s">
        <v>182</v>
      </c>
      <c r="AX1074" s="13" t="s">
        <v>75</v>
      </c>
      <c r="AY1074" s="270" t="s">
        <v>171</v>
      </c>
    </row>
    <row r="1075" s="12" customFormat="1">
      <c r="B1075" s="247"/>
      <c r="C1075" s="248"/>
      <c r="D1075" s="249" t="s">
        <v>180</v>
      </c>
      <c r="E1075" s="250" t="s">
        <v>22</v>
      </c>
      <c r="F1075" s="251" t="s">
        <v>1448</v>
      </c>
      <c r="G1075" s="248"/>
      <c r="H1075" s="252">
        <v>1</v>
      </c>
      <c r="I1075" s="253"/>
      <c r="J1075" s="248"/>
      <c r="K1075" s="248"/>
      <c r="L1075" s="254"/>
      <c r="M1075" s="255"/>
      <c r="N1075" s="256"/>
      <c r="O1075" s="256"/>
      <c r="P1075" s="256"/>
      <c r="Q1075" s="256"/>
      <c r="R1075" s="256"/>
      <c r="S1075" s="256"/>
      <c r="T1075" s="257"/>
      <c r="AT1075" s="258" t="s">
        <v>180</v>
      </c>
      <c r="AU1075" s="258" t="s">
        <v>83</v>
      </c>
      <c r="AV1075" s="12" t="s">
        <v>83</v>
      </c>
      <c r="AW1075" s="12" t="s">
        <v>182</v>
      </c>
      <c r="AX1075" s="12" t="s">
        <v>24</v>
      </c>
      <c r="AY1075" s="258" t="s">
        <v>171</v>
      </c>
    </row>
    <row r="1076" s="1" customFormat="1" ht="22.8" customHeight="1">
      <c r="B1076" s="46"/>
      <c r="C1076" s="235" t="s">
        <v>1449</v>
      </c>
      <c r="D1076" s="235" t="s">
        <v>173</v>
      </c>
      <c r="E1076" s="236" t="s">
        <v>1450</v>
      </c>
      <c r="F1076" s="237" t="s">
        <v>1451</v>
      </c>
      <c r="G1076" s="238" t="s">
        <v>1445</v>
      </c>
      <c r="H1076" s="239">
        <v>1</v>
      </c>
      <c r="I1076" s="240"/>
      <c r="J1076" s="241">
        <f>ROUND(I1076*H1076,2)</f>
        <v>0</v>
      </c>
      <c r="K1076" s="237" t="s">
        <v>737</v>
      </c>
      <c r="L1076" s="72"/>
      <c r="M1076" s="242" t="s">
        <v>22</v>
      </c>
      <c r="N1076" s="243" t="s">
        <v>46</v>
      </c>
      <c r="O1076" s="47"/>
      <c r="P1076" s="244">
        <f>O1076*H1076</f>
        <v>0</v>
      </c>
      <c r="Q1076" s="244">
        <v>0</v>
      </c>
      <c r="R1076" s="244">
        <f>Q1076*H1076</f>
        <v>0</v>
      </c>
      <c r="S1076" s="244">
        <v>0</v>
      </c>
      <c r="T1076" s="245">
        <f>S1076*H1076</f>
        <v>0</v>
      </c>
      <c r="AR1076" s="24" t="s">
        <v>273</v>
      </c>
      <c r="AT1076" s="24" t="s">
        <v>173</v>
      </c>
      <c r="AU1076" s="24" t="s">
        <v>83</v>
      </c>
      <c r="AY1076" s="24" t="s">
        <v>171</v>
      </c>
      <c r="BE1076" s="246">
        <f>IF(N1076="základní",J1076,0)</f>
        <v>0</v>
      </c>
      <c r="BF1076" s="246">
        <f>IF(N1076="snížená",J1076,0)</f>
        <v>0</v>
      </c>
      <c r="BG1076" s="246">
        <f>IF(N1076="zákl. přenesená",J1076,0)</f>
        <v>0</v>
      </c>
      <c r="BH1076" s="246">
        <f>IF(N1076="sníž. přenesená",J1076,0)</f>
        <v>0</v>
      </c>
      <c r="BI1076" s="246">
        <f>IF(N1076="nulová",J1076,0)</f>
        <v>0</v>
      </c>
      <c r="BJ1076" s="24" t="s">
        <v>24</v>
      </c>
      <c r="BK1076" s="246">
        <f>ROUND(I1076*H1076,2)</f>
        <v>0</v>
      </c>
      <c r="BL1076" s="24" t="s">
        <v>273</v>
      </c>
      <c r="BM1076" s="24" t="s">
        <v>1452</v>
      </c>
    </row>
    <row r="1077" s="13" customFormat="1">
      <c r="B1077" s="261"/>
      <c r="C1077" s="262"/>
      <c r="D1077" s="249" t="s">
        <v>180</v>
      </c>
      <c r="E1077" s="263" t="s">
        <v>22</v>
      </c>
      <c r="F1077" s="264" t="s">
        <v>1453</v>
      </c>
      <c r="G1077" s="262"/>
      <c r="H1077" s="263" t="s">
        <v>22</v>
      </c>
      <c r="I1077" s="265"/>
      <c r="J1077" s="262"/>
      <c r="K1077" s="262"/>
      <c r="L1077" s="266"/>
      <c r="M1077" s="267"/>
      <c r="N1077" s="268"/>
      <c r="O1077" s="268"/>
      <c r="P1077" s="268"/>
      <c r="Q1077" s="268"/>
      <c r="R1077" s="268"/>
      <c r="S1077" s="268"/>
      <c r="T1077" s="269"/>
      <c r="AT1077" s="270" t="s">
        <v>180</v>
      </c>
      <c r="AU1077" s="270" t="s">
        <v>83</v>
      </c>
      <c r="AV1077" s="13" t="s">
        <v>24</v>
      </c>
      <c r="AW1077" s="13" t="s">
        <v>182</v>
      </c>
      <c r="AX1077" s="13" t="s">
        <v>75</v>
      </c>
      <c r="AY1077" s="270" t="s">
        <v>171</v>
      </c>
    </row>
    <row r="1078" s="12" customFormat="1">
      <c r="B1078" s="247"/>
      <c r="C1078" s="248"/>
      <c r="D1078" s="249" t="s">
        <v>180</v>
      </c>
      <c r="E1078" s="250" t="s">
        <v>22</v>
      </c>
      <c r="F1078" s="251" t="s">
        <v>1454</v>
      </c>
      <c r="G1078" s="248"/>
      <c r="H1078" s="252">
        <v>1</v>
      </c>
      <c r="I1078" s="253"/>
      <c r="J1078" s="248"/>
      <c r="K1078" s="248"/>
      <c r="L1078" s="254"/>
      <c r="M1078" s="255"/>
      <c r="N1078" s="256"/>
      <c r="O1078" s="256"/>
      <c r="P1078" s="256"/>
      <c r="Q1078" s="256"/>
      <c r="R1078" s="256"/>
      <c r="S1078" s="256"/>
      <c r="T1078" s="257"/>
      <c r="AT1078" s="258" t="s">
        <v>180</v>
      </c>
      <c r="AU1078" s="258" t="s">
        <v>83</v>
      </c>
      <c r="AV1078" s="12" t="s">
        <v>83</v>
      </c>
      <c r="AW1078" s="12" t="s">
        <v>182</v>
      </c>
      <c r="AX1078" s="12" t="s">
        <v>75</v>
      </c>
      <c r="AY1078" s="258" t="s">
        <v>171</v>
      </c>
    </row>
    <row r="1079" s="1" customFormat="1" ht="22.8" customHeight="1">
      <c r="B1079" s="46"/>
      <c r="C1079" s="235" t="s">
        <v>1455</v>
      </c>
      <c r="D1079" s="235" t="s">
        <v>173</v>
      </c>
      <c r="E1079" s="236" t="s">
        <v>1456</v>
      </c>
      <c r="F1079" s="237" t="s">
        <v>1457</v>
      </c>
      <c r="G1079" s="238" t="s">
        <v>344</v>
      </c>
      <c r="H1079" s="239">
        <v>14.5</v>
      </c>
      <c r="I1079" s="240"/>
      <c r="J1079" s="241">
        <f>ROUND(I1079*H1079,2)</f>
        <v>0</v>
      </c>
      <c r="K1079" s="237" t="s">
        <v>177</v>
      </c>
      <c r="L1079" s="72"/>
      <c r="M1079" s="242" t="s">
        <v>22</v>
      </c>
      <c r="N1079" s="243" t="s">
        <v>46</v>
      </c>
      <c r="O1079" s="47"/>
      <c r="P1079" s="244">
        <f>O1079*H1079</f>
        <v>0</v>
      </c>
      <c r="Q1079" s="244">
        <v>6.0000000000000002E-05</v>
      </c>
      <c r="R1079" s="244">
        <f>Q1079*H1079</f>
        <v>0.00087000000000000001</v>
      </c>
      <c r="S1079" s="244">
        <v>0</v>
      </c>
      <c r="T1079" s="245">
        <f>S1079*H1079</f>
        <v>0</v>
      </c>
      <c r="AR1079" s="24" t="s">
        <v>273</v>
      </c>
      <c r="AT1079" s="24" t="s">
        <v>173</v>
      </c>
      <c r="AU1079" s="24" t="s">
        <v>83</v>
      </c>
      <c r="AY1079" s="24" t="s">
        <v>171</v>
      </c>
      <c r="BE1079" s="246">
        <f>IF(N1079="základní",J1079,0)</f>
        <v>0</v>
      </c>
      <c r="BF1079" s="246">
        <f>IF(N1079="snížená",J1079,0)</f>
        <v>0</v>
      </c>
      <c r="BG1079" s="246">
        <f>IF(N1079="zákl. přenesená",J1079,0)</f>
        <v>0</v>
      </c>
      <c r="BH1079" s="246">
        <f>IF(N1079="sníž. přenesená",J1079,0)</f>
        <v>0</v>
      </c>
      <c r="BI1079" s="246">
        <f>IF(N1079="nulová",J1079,0)</f>
        <v>0</v>
      </c>
      <c r="BJ1079" s="24" t="s">
        <v>24</v>
      </c>
      <c r="BK1079" s="246">
        <f>ROUND(I1079*H1079,2)</f>
        <v>0</v>
      </c>
      <c r="BL1079" s="24" t="s">
        <v>273</v>
      </c>
      <c r="BM1079" s="24" t="s">
        <v>1458</v>
      </c>
    </row>
    <row r="1080" s="1" customFormat="1">
      <c r="B1080" s="46"/>
      <c r="C1080" s="74"/>
      <c r="D1080" s="249" t="s">
        <v>201</v>
      </c>
      <c r="E1080" s="74"/>
      <c r="F1080" s="259" t="s">
        <v>1459</v>
      </c>
      <c r="G1080" s="74"/>
      <c r="H1080" s="74"/>
      <c r="I1080" s="203"/>
      <c r="J1080" s="74"/>
      <c r="K1080" s="74"/>
      <c r="L1080" s="72"/>
      <c r="M1080" s="260"/>
      <c r="N1080" s="47"/>
      <c r="O1080" s="47"/>
      <c r="P1080" s="47"/>
      <c r="Q1080" s="47"/>
      <c r="R1080" s="47"/>
      <c r="S1080" s="47"/>
      <c r="T1080" s="95"/>
      <c r="AT1080" s="24" t="s">
        <v>201</v>
      </c>
      <c r="AU1080" s="24" t="s">
        <v>83</v>
      </c>
    </row>
    <row r="1081" s="12" customFormat="1">
      <c r="B1081" s="247"/>
      <c r="C1081" s="248"/>
      <c r="D1081" s="249" t="s">
        <v>180</v>
      </c>
      <c r="E1081" s="250" t="s">
        <v>22</v>
      </c>
      <c r="F1081" s="251" t="s">
        <v>1460</v>
      </c>
      <c r="G1081" s="248"/>
      <c r="H1081" s="252">
        <v>14.5</v>
      </c>
      <c r="I1081" s="253"/>
      <c r="J1081" s="248"/>
      <c r="K1081" s="248"/>
      <c r="L1081" s="254"/>
      <c r="M1081" s="255"/>
      <c r="N1081" s="256"/>
      <c r="O1081" s="256"/>
      <c r="P1081" s="256"/>
      <c r="Q1081" s="256"/>
      <c r="R1081" s="256"/>
      <c r="S1081" s="256"/>
      <c r="T1081" s="257"/>
      <c r="AT1081" s="258" t="s">
        <v>180</v>
      </c>
      <c r="AU1081" s="258" t="s">
        <v>83</v>
      </c>
      <c r="AV1081" s="12" t="s">
        <v>83</v>
      </c>
      <c r="AW1081" s="12" t="s">
        <v>182</v>
      </c>
      <c r="AX1081" s="12" t="s">
        <v>75</v>
      </c>
      <c r="AY1081" s="258" t="s">
        <v>171</v>
      </c>
    </row>
    <row r="1082" s="1" customFormat="1" ht="14.4" customHeight="1">
      <c r="B1082" s="46"/>
      <c r="C1082" s="271" t="s">
        <v>1461</v>
      </c>
      <c r="D1082" s="271" t="s">
        <v>422</v>
      </c>
      <c r="E1082" s="272" t="s">
        <v>1462</v>
      </c>
      <c r="F1082" s="273" t="s">
        <v>1463</v>
      </c>
      <c r="G1082" s="274" t="s">
        <v>344</v>
      </c>
      <c r="H1082" s="275">
        <v>20.5</v>
      </c>
      <c r="I1082" s="276"/>
      <c r="J1082" s="277">
        <f>ROUND(I1082*H1082,2)</f>
        <v>0</v>
      </c>
      <c r="K1082" s="273" t="s">
        <v>177</v>
      </c>
      <c r="L1082" s="278"/>
      <c r="M1082" s="279" t="s">
        <v>22</v>
      </c>
      <c r="N1082" s="280" t="s">
        <v>46</v>
      </c>
      <c r="O1082" s="47"/>
      <c r="P1082" s="244">
        <f>O1082*H1082</f>
        <v>0</v>
      </c>
      <c r="Q1082" s="244">
        <v>0.0022699999999999999</v>
      </c>
      <c r="R1082" s="244">
        <f>Q1082*H1082</f>
        <v>0.046535</v>
      </c>
      <c r="S1082" s="244">
        <v>0</v>
      </c>
      <c r="T1082" s="245">
        <f>S1082*H1082</f>
        <v>0</v>
      </c>
      <c r="AR1082" s="24" t="s">
        <v>405</v>
      </c>
      <c r="AT1082" s="24" t="s">
        <v>422</v>
      </c>
      <c r="AU1082" s="24" t="s">
        <v>83</v>
      </c>
      <c r="AY1082" s="24" t="s">
        <v>171</v>
      </c>
      <c r="BE1082" s="246">
        <f>IF(N1082="základní",J1082,0)</f>
        <v>0</v>
      </c>
      <c r="BF1082" s="246">
        <f>IF(N1082="snížená",J1082,0)</f>
        <v>0</v>
      </c>
      <c r="BG1082" s="246">
        <f>IF(N1082="zákl. přenesená",J1082,0)</f>
        <v>0</v>
      </c>
      <c r="BH1082" s="246">
        <f>IF(N1082="sníž. přenesená",J1082,0)</f>
        <v>0</v>
      </c>
      <c r="BI1082" s="246">
        <f>IF(N1082="nulová",J1082,0)</f>
        <v>0</v>
      </c>
      <c r="BJ1082" s="24" t="s">
        <v>24</v>
      </c>
      <c r="BK1082" s="246">
        <f>ROUND(I1082*H1082,2)</f>
        <v>0</v>
      </c>
      <c r="BL1082" s="24" t="s">
        <v>273</v>
      </c>
      <c r="BM1082" s="24" t="s">
        <v>1464</v>
      </c>
    </row>
    <row r="1083" s="12" customFormat="1">
      <c r="B1083" s="247"/>
      <c r="C1083" s="248"/>
      <c r="D1083" s="249" t="s">
        <v>180</v>
      </c>
      <c r="E1083" s="250" t="s">
        <v>22</v>
      </c>
      <c r="F1083" s="251" t="s">
        <v>1465</v>
      </c>
      <c r="G1083" s="248"/>
      <c r="H1083" s="252">
        <v>6</v>
      </c>
      <c r="I1083" s="253"/>
      <c r="J1083" s="248"/>
      <c r="K1083" s="248"/>
      <c r="L1083" s="254"/>
      <c r="M1083" s="255"/>
      <c r="N1083" s="256"/>
      <c r="O1083" s="256"/>
      <c r="P1083" s="256"/>
      <c r="Q1083" s="256"/>
      <c r="R1083" s="256"/>
      <c r="S1083" s="256"/>
      <c r="T1083" s="257"/>
      <c r="AT1083" s="258" t="s">
        <v>180</v>
      </c>
      <c r="AU1083" s="258" t="s">
        <v>83</v>
      </c>
      <c r="AV1083" s="12" t="s">
        <v>83</v>
      </c>
      <c r="AW1083" s="12" t="s">
        <v>182</v>
      </c>
      <c r="AX1083" s="12" t="s">
        <v>75</v>
      </c>
      <c r="AY1083" s="258" t="s">
        <v>171</v>
      </c>
    </row>
    <row r="1084" s="12" customFormat="1">
      <c r="B1084" s="247"/>
      <c r="C1084" s="248"/>
      <c r="D1084" s="249" t="s">
        <v>180</v>
      </c>
      <c r="E1084" s="250" t="s">
        <v>22</v>
      </c>
      <c r="F1084" s="251" t="s">
        <v>1466</v>
      </c>
      <c r="G1084" s="248"/>
      <c r="H1084" s="252">
        <v>14.5</v>
      </c>
      <c r="I1084" s="253"/>
      <c r="J1084" s="248"/>
      <c r="K1084" s="248"/>
      <c r="L1084" s="254"/>
      <c r="M1084" s="255"/>
      <c r="N1084" s="256"/>
      <c r="O1084" s="256"/>
      <c r="P1084" s="256"/>
      <c r="Q1084" s="256"/>
      <c r="R1084" s="256"/>
      <c r="S1084" s="256"/>
      <c r="T1084" s="257"/>
      <c r="AT1084" s="258" t="s">
        <v>180</v>
      </c>
      <c r="AU1084" s="258" t="s">
        <v>83</v>
      </c>
      <c r="AV1084" s="12" t="s">
        <v>83</v>
      </c>
      <c r="AW1084" s="12" t="s">
        <v>182</v>
      </c>
      <c r="AX1084" s="12" t="s">
        <v>75</v>
      </c>
      <c r="AY1084" s="258" t="s">
        <v>171</v>
      </c>
    </row>
    <row r="1085" s="1" customFormat="1" ht="22.8" customHeight="1">
      <c r="B1085" s="46"/>
      <c r="C1085" s="235" t="s">
        <v>1467</v>
      </c>
      <c r="D1085" s="235" t="s">
        <v>173</v>
      </c>
      <c r="E1085" s="236" t="s">
        <v>1468</v>
      </c>
      <c r="F1085" s="237" t="s">
        <v>1469</v>
      </c>
      <c r="G1085" s="238" t="s">
        <v>344</v>
      </c>
      <c r="H1085" s="239">
        <v>1.4319999999999999</v>
      </c>
      <c r="I1085" s="240"/>
      <c r="J1085" s="241">
        <f>ROUND(I1085*H1085,2)</f>
        <v>0</v>
      </c>
      <c r="K1085" s="237" t="s">
        <v>177</v>
      </c>
      <c r="L1085" s="72"/>
      <c r="M1085" s="242" t="s">
        <v>22</v>
      </c>
      <c r="N1085" s="243" t="s">
        <v>46</v>
      </c>
      <c r="O1085" s="47"/>
      <c r="P1085" s="244">
        <f>O1085*H1085</f>
        <v>0</v>
      </c>
      <c r="Q1085" s="244">
        <v>0.00048000000000000001</v>
      </c>
      <c r="R1085" s="244">
        <f>Q1085*H1085</f>
        <v>0.00068736000000000003</v>
      </c>
      <c r="S1085" s="244">
        <v>0</v>
      </c>
      <c r="T1085" s="245">
        <f>S1085*H1085</f>
        <v>0</v>
      </c>
      <c r="AR1085" s="24" t="s">
        <v>178</v>
      </c>
      <c r="AT1085" s="24" t="s">
        <v>173</v>
      </c>
      <c r="AU1085" s="24" t="s">
        <v>83</v>
      </c>
      <c r="AY1085" s="24" t="s">
        <v>171</v>
      </c>
      <c r="BE1085" s="246">
        <f>IF(N1085="základní",J1085,0)</f>
        <v>0</v>
      </c>
      <c r="BF1085" s="246">
        <f>IF(N1085="snížená",J1085,0)</f>
        <v>0</v>
      </c>
      <c r="BG1085" s="246">
        <f>IF(N1085="zákl. přenesená",J1085,0)</f>
        <v>0</v>
      </c>
      <c r="BH1085" s="246">
        <f>IF(N1085="sníž. přenesená",J1085,0)</f>
        <v>0</v>
      </c>
      <c r="BI1085" s="246">
        <f>IF(N1085="nulová",J1085,0)</f>
        <v>0</v>
      </c>
      <c r="BJ1085" s="24" t="s">
        <v>24</v>
      </c>
      <c r="BK1085" s="246">
        <f>ROUND(I1085*H1085,2)</f>
        <v>0</v>
      </c>
      <c r="BL1085" s="24" t="s">
        <v>178</v>
      </c>
      <c r="BM1085" s="24" t="s">
        <v>1470</v>
      </c>
    </row>
    <row r="1086" s="1" customFormat="1">
      <c r="B1086" s="46"/>
      <c r="C1086" s="74"/>
      <c r="D1086" s="249" t="s">
        <v>201</v>
      </c>
      <c r="E1086" s="74"/>
      <c r="F1086" s="259" t="s">
        <v>1471</v>
      </c>
      <c r="G1086" s="74"/>
      <c r="H1086" s="74"/>
      <c r="I1086" s="203"/>
      <c r="J1086" s="74"/>
      <c r="K1086" s="74"/>
      <c r="L1086" s="72"/>
      <c r="M1086" s="260"/>
      <c r="N1086" s="47"/>
      <c r="O1086" s="47"/>
      <c r="P1086" s="47"/>
      <c r="Q1086" s="47"/>
      <c r="R1086" s="47"/>
      <c r="S1086" s="47"/>
      <c r="T1086" s="95"/>
      <c r="AT1086" s="24" t="s">
        <v>201</v>
      </c>
      <c r="AU1086" s="24" t="s">
        <v>83</v>
      </c>
    </row>
    <row r="1087" s="12" customFormat="1">
      <c r="B1087" s="247"/>
      <c r="C1087" s="248"/>
      <c r="D1087" s="249" t="s">
        <v>180</v>
      </c>
      <c r="E1087" s="250" t="s">
        <v>22</v>
      </c>
      <c r="F1087" s="251" t="s">
        <v>1472</v>
      </c>
      <c r="G1087" s="248"/>
      <c r="H1087" s="252">
        <v>1.43184</v>
      </c>
      <c r="I1087" s="253"/>
      <c r="J1087" s="248"/>
      <c r="K1087" s="248"/>
      <c r="L1087" s="254"/>
      <c r="M1087" s="255"/>
      <c r="N1087" s="256"/>
      <c r="O1087" s="256"/>
      <c r="P1087" s="256"/>
      <c r="Q1087" s="256"/>
      <c r="R1087" s="256"/>
      <c r="S1087" s="256"/>
      <c r="T1087" s="257"/>
      <c r="AT1087" s="258" t="s">
        <v>180</v>
      </c>
      <c r="AU1087" s="258" t="s">
        <v>83</v>
      </c>
      <c r="AV1087" s="12" t="s">
        <v>83</v>
      </c>
      <c r="AW1087" s="12" t="s">
        <v>182</v>
      </c>
      <c r="AX1087" s="12" t="s">
        <v>75</v>
      </c>
      <c r="AY1087" s="258" t="s">
        <v>171</v>
      </c>
    </row>
    <row r="1088" s="1" customFormat="1" ht="34.2" customHeight="1">
      <c r="B1088" s="46"/>
      <c r="C1088" s="235" t="s">
        <v>1473</v>
      </c>
      <c r="D1088" s="235" t="s">
        <v>173</v>
      </c>
      <c r="E1088" s="236" t="s">
        <v>1474</v>
      </c>
      <c r="F1088" s="237" t="s">
        <v>1475</v>
      </c>
      <c r="G1088" s="238" t="s">
        <v>193</v>
      </c>
      <c r="H1088" s="239">
        <v>1.032</v>
      </c>
      <c r="I1088" s="240"/>
      <c r="J1088" s="241">
        <f>ROUND(I1088*H1088,2)</f>
        <v>0</v>
      </c>
      <c r="K1088" s="237" t="s">
        <v>177</v>
      </c>
      <c r="L1088" s="72"/>
      <c r="M1088" s="242" t="s">
        <v>22</v>
      </c>
      <c r="N1088" s="243" t="s">
        <v>46</v>
      </c>
      <c r="O1088" s="47"/>
      <c r="P1088" s="244">
        <f>O1088*H1088</f>
        <v>0</v>
      </c>
      <c r="Q1088" s="244">
        <v>0</v>
      </c>
      <c r="R1088" s="244">
        <f>Q1088*H1088</f>
        <v>0</v>
      </c>
      <c r="S1088" s="244">
        <v>0</v>
      </c>
      <c r="T1088" s="245">
        <f>S1088*H1088</f>
        <v>0</v>
      </c>
      <c r="AR1088" s="24" t="s">
        <v>273</v>
      </c>
      <c r="AT1088" s="24" t="s">
        <v>173</v>
      </c>
      <c r="AU1088" s="24" t="s">
        <v>83</v>
      </c>
      <c r="AY1088" s="24" t="s">
        <v>171</v>
      </c>
      <c r="BE1088" s="246">
        <f>IF(N1088="základní",J1088,0)</f>
        <v>0</v>
      </c>
      <c r="BF1088" s="246">
        <f>IF(N1088="snížená",J1088,0)</f>
        <v>0</v>
      </c>
      <c r="BG1088" s="246">
        <f>IF(N1088="zákl. přenesená",J1088,0)</f>
        <v>0</v>
      </c>
      <c r="BH1088" s="246">
        <f>IF(N1088="sníž. přenesená",J1088,0)</f>
        <v>0</v>
      </c>
      <c r="BI1088" s="246">
        <f>IF(N1088="nulová",J1088,0)</f>
        <v>0</v>
      </c>
      <c r="BJ1088" s="24" t="s">
        <v>24</v>
      </c>
      <c r="BK1088" s="246">
        <f>ROUND(I1088*H1088,2)</f>
        <v>0</v>
      </c>
      <c r="BL1088" s="24" t="s">
        <v>273</v>
      </c>
      <c r="BM1088" s="24" t="s">
        <v>1476</v>
      </c>
    </row>
    <row r="1089" s="11" customFormat="1" ht="29.88" customHeight="1">
      <c r="B1089" s="219"/>
      <c r="C1089" s="220"/>
      <c r="D1089" s="221" t="s">
        <v>74</v>
      </c>
      <c r="E1089" s="233" t="s">
        <v>1477</v>
      </c>
      <c r="F1089" s="233" t="s">
        <v>1478</v>
      </c>
      <c r="G1089" s="220"/>
      <c r="H1089" s="220"/>
      <c r="I1089" s="223"/>
      <c r="J1089" s="234">
        <f>BK1089</f>
        <v>0</v>
      </c>
      <c r="K1089" s="220"/>
      <c r="L1089" s="225"/>
      <c r="M1089" s="226"/>
      <c r="N1089" s="227"/>
      <c r="O1089" s="227"/>
      <c r="P1089" s="228">
        <f>SUM(P1090:P1161)</f>
        <v>0</v>
      </c>
      <c r="Q1089" s="227"/>
      <c r="R1089" s="228">
        <f>SUM(R1090:R1161)</f>
        <v>19.466362309999997</v>
      </c>
      <c r="S1089" s="227"/>
      <c r="T1089" s="229">
        <f>SUM(T1090:T1161)</f>
        <v>0</v>
      </c>
      <c r="AR1089" s="230" t="s">
        <v>83</v>
      </c>
      <c r="AT1089" s="231" t="s">
        <v>74</v>
      </c>
      <c r="AU1089" s="231" t="s">
        <v>24</v>
      </c>
      <c r="AY1089" s="230" t="s">
        <v>171</v>
      </c>
      <c r="BK1089" s="232">
        <f>SUM(BK1090:BK1161)</f>
        <v>0</v>
      </c>
    </row>
    <row r="1090" s="1" customFormat="1" ht="22.8" customHeight="1">
      <c r="B1090" s="46"/>
      <c r="C1090" s="235" t="s">
        <v>1479</v>
      </c>
      <c r="D1090" s="235" t="s">
        <v>173</v>
      </c>
      <c r="E1090" s="236" t="s">
        <v>1480</v>
      </c>
      <c r="F1090" s="237" t="s">
        <v>1481</v>
      </c>
      <c r="G1090" s="238" t="s">
        <v>344</v>
      </c>
      <c r="H1090" s="239">
        <v>82.959999999999994</v>
      </c>
      <c r="I1090" s="240"/>
      <c r="J1090" s="241">
        <f>ROUND(I1090*H1090,2)</f>
        <v>0</v>
      </c>
      <c r="K1090" s="237" t="s">
        <v>177</v>
      </c>
      <c r="L1090" s="72"/>
      <c r="M1090" s="242" t="s">
        <v>22</v>
      </c>
      <c r="N1090" s="243" t="s">
        <v>46</v>
      </c>
      <c r="O1090" s="47"/>
      <c r="P1090" s="244">
        <f>O1090*H1090</f>
        <v>0</v>
      </c>
      <c r="Q1090" s="244">
        <v>0.00062</v>
      </c>
      <c r="R1090" s="244">
        <f>Q1090*H1090</f>
        <v>0.051435199999999993</v>
      </c>
      <c r="S1090" s="244">
        <v>0</v>
      </c>
      <c r="T1090" s="245">
        <f>S1090*H1090</f>
        <v>0</v>
      </c>
      <c r="AR1090" s="24" t="s">
        <v>273</v>
      </c>
      <c r="AT1090" s="24" t="s">
        <v>173</v>
      </c>
      <c r="AU1090" s="24" t="s">
        <v>83</v>
      </c>
      <c r="AY1090" s="24" t="s">
        <v>171</v>
      </c>
      <c r="BE1090" s="246">
        <f>IF(N1090="základní",J1090,0)</f>
        <v>0</v>
      </c>
      <c r="BF1090" s="246">
        <f>IF(N1090="snížená",J1090,0)</f>
        <v>0</v>
      </c>
      <c r="BG1090" s="246">
        <f>IF(N1090="zákl. přenesená",J1090,0)</f>
        <v>0</v>
      </c>
      <c r="BH1090" s="246">
        <f>IF(N1090="sníž. přenesená",J1090,0)</f>
        <v>0</v>
      </c>
      <c r="BI1090" s="246">
        <f>IF(N1090="nulová",J1090,0)</f>
        <v>0</v>
      </c>
      <c r="BJ1090" s="24" t="s">
        <v>24</v>
      </c>
      <c r="BK1090" s="246">
        <f>ROUND(I1090*H1090,2)</f>
        <v>0</v>
      </c>
      <c r="BL1090" s="24" t="s">
        <v>273</v>
      </c>
      <c r="BM1090" s="24" t="s">
        <v>1482</v>
      </c>
    </row>
    <row r="1091" s="1" customFormat="1" ht="14.4" customHeight="1">
      <c r="B1091" s="46"/>
      <c r="C1091" s="271" t="s">
        <v>1483</v>
      </c>
      <c r="D1091" s="271" t="s">
        <v>422</v>
      </c>
      <c r="E1091" s="272" t="s">
        <v>1484</v>
      </c>
      <c r="F1091" s="273" t="s">
        <v>1485</v>
      </c>
      <c r="G1091" s="274" t="s">
        <v>214</v>
      </c>
      <c r="H1091" s="275">
        <v>246.239</v>
      </c>
      <c r="I1091" s="276"/>
      <c r="J1091" s="277">
        <f>ROUND(I1091*H1091,2)</f>
        <v>0</v>
      </c>
      <c r="K1091" s="273" t="s">
        <v>177</v>
      </c>
      <c r="L1091" s="278"/>
      <c r="M1091" s="279" t="s">
        <v>22</v>
      </c>
      <c r="N1091" s="280" t="s">
        <v>46</v>
      </c>
      <c r="O1091" s="47"/>
      <c r="P1091" s="244">
        <f>O1091*H1091</f>
        <v>0</v>
      </c>
      <c r="Q1091" s="244">
        <v>0.00036000000000000002</v>
      </c>
      <c r="R1091" s="244">
        <f>Q1091*H1091</f>
        <v>0.088646040000000009</v>
      </c>
      <c r="S1091" s="244">
        <v>0</v>
      </c>
      <c r="T1091" s="245">
        <f>S1091*H1091</f>
        <v>0</v>
      </c>
      <c r="AR1091" s="24" t="s">
        <v>405</v>
      </c>
      <c r="AT1091" s="24" t="s">
        <v>422</v>
      </c>
      <c r="AU1091" s="24" t="s">
        <v>83</v>
      </c>
      <c r="AY1091" s="24" t="s">
        <v>171</v>
      </c>
      <c r="BE1091" s="246">
        <f>IF(N1091="základní",J1091,0)</f>
        <v>0</v>
      </c>
      <c r="BF1091" s="246">
        <f>IF(N1091="snížená",J1091,0)</f>
        <v>0</v>
      </c>
      <c r="BG1091" s="246">
        <f>IF(N1091="zákl. přenesená",J1091,0)</f>
        <v>0</v>
      </c>
      <c r="BH1091" s="246">
        <f>IF(N1091="sníž. přenesená",J1091,0)</f>
        <v>0</v>
      </c>
      <c r="BI1091" s="246">
        <f>IF(N1091="nulová",J1091,0)</f>
        <v>0</v>
      </c>
      <c r="BJ1091" s="24" t="s">
        <v>24</v>
      </c>
      <c r="BK1091" s="246">
        <f>ROUND(I1091*H1091,2)</f>
        <v>0</v>
      </c>
      <c r="BL1091" s="24" t="s">
        <v>273</v>
      </c>
      <c r="BM1091" s="24" t="s">
        <v>1486</v>
      </c>
    </row>
    <row r="1092" s="13" customFormat="1">
      <c r="B1092" s="261"/>
      <c r="C1092" s="262"/>
      <c r="D1092" s="249" t="s">
        <v>180</v>
      </c>
      <c r="E1092" s="263" t="s">
        <v>22</v>
      </c>
      <c r="F1092" s="264" t="s">
        <v>217</v>
      </c>
      <c r="G1092" s="262"/>
      <c r="H1092" s="263" t="s">
        <v>22</v>
      </c>
      <c r="I1092" s="265"/>
      <c r="J1092" s="262"/>
      <c r="K1092" s="262"/>
      <c r="L1092" s="266"/>
      <c r="M1092" s="267"/>
      <c r="N1092" s="268"/>
      <c r="O1092" s="268"/>
      <c r="P1092" s="268"/>
      <c r="Q1092" s="268"/>
      <c r="R1092" s="268"/>
      <c r="S1092" s="268"/>
      <c r="T1092" s="269"/>
      <c r="AT1092" s="270" t="s">
        <v>180</v>
      </c>
      <c r="AU1092" s="270" t="s">
        <v>83</v>
      </c>
      <c r="AV1092" s="13" t="s">
        <v>24</v>
      </c>
      <c r="AW1092" s="13" t="s">
        <v>182</v>
      </c>
      <c r="AX1092" s="13" t="s">
        <v>75</v>
      </c>
      <c r="AY1092" s="270" t="s">
        <v>171</v>
      </c>
    </row>
    <row r="1093" s="12" customFormat="1">
      <c r="B1093" s="247"/>
      <c r="C1093" s="248"/>
      <c r="D1093" s="249" t="s">
        <v>180</v>
      </c>
      <c r="E1093" s="250" t="s">
        <v>22</v>
      </c>
      <c r="F1093" s="251" t="s">
        <v>1487</v>
      </c>
      <c r="G1093" s="248"/>
      <c r="H1093" s="252">
        <v>9.28666666666666</v>
      </c>
      <c r="I1093" s="253"/>
      <c r="J1093" s="248"/>
      <c r="K1093" s="248"/>
      <c r="L1093" s="254"/>
      <c r="M1093" s="255"/>
      <c r="N1093" s="256"/>
      <c r="O1093" s="256"/>
      <c r="P1093" s="256"/>
      <c r="Q1093" s="256"/>
      <c r="R1093" s="256"/>
      <c r="S1093" s="256"/>
      <c r="T1093" s="257"/>
      <c r="AT1093" s="258" t="s">
        <v>180</v>
      </c>
      <c r="AU1093" s="258" t="s">
        <v>83</v>
      </c>
      <c r="AV1093" s="12" t="s">
        <v>83</v>
      </c>
      <c r="AW1093" s="12" t="s">
        <v>182</v>
      </c>
      <c r="AX1093" s="12" t="s">
        <v>75</v>
      </c>
      <c r="AY1093" s="258" t="s">
        <v>171</v>
      </c>
    </row>
    <row r="1094" s="12" customFormat="1">
      <c r="B1094" s="247"/>
      <c r="C1094" s="248"/>
      <c r="D1094" s="249" t="s">
        <v>180</v>
      </c>
      <c r="E1094" s="250" t="s">
        <v>22</v>
      </c>
      <c r="F1094" s="251" t="s">
        <v>1488</v>
      </c>
      <c r="G1094" s="248"/>
      <c r="H1094" s="252">
        <v>15.9</v>
      </c>
      <c r="I1094" s="253"/>
      <c r="J1094" s="248"/>
      <c r="K1094" s="248"/>
      <c r="L1094" s="254"/>
      <c r="M1094" s="255"/>
      <c r="N1094" s="256"/>
      <c r="O1094" s="256"/>
      <c r="P1094" s="256"/>
      <c r="Q1094" s="256"/>
      <c r="R1094" s="256"/>
      <c r="S1094" s="256"/>
      <c r="T1094" s="257"/>
      <c r="AT1094" s="258" t="s">
        <v>180</v>
      </c>
      <c r="AU1094" s="258" t="s">
        <v>83</v>
      </c>
      <c r="AV1094" s="12" t="s">
        <v>83</v>
      </c>
      <c r="AW1094" s="12" t="s">
        <v>182</v>
      </c>
      <c r="AX1094" s="12" t="s">
        <v>75</v>
      </c>
      <c r="AY1094" s="258" t="s">
        <v>171</v>
      </c>
    </row>
    <row r="1095" s="13" customFormat="1">
      <c r="B1095" s="261"/>
      <c r="C1095" s="262"/>
      <c r="D1095" s="249" t="s">
        <v>180</v>
      </c>
      <c r="E1095" s="263" t="s">
        <v>22</v>
      </c>
      <c r="F1095" s="264" t="s">
        <v>646</v>
      </c>
      <c r="G1095" s="262"/>
      <c r="H1095" s="263" t="s">
        <v>22</v>
      </c>
      <c r="I1095" s="265"/>
      <c r="J1095" s="262"/>
      <c r="K1095" s="262"/>
      <c r="L1095" s="266"/>
      <c r="M1095" s="267"/>
      <c r="N1095" s="268"/>
      <c r="O1095" s="268"/>
      <c r="P1095" s="268"/>
      <c r="Q1095" s="268"/>
      <c r="R1095" s="268"/>
      <c r="S1095" s="268"/>
      <c r="T1095" s="269"/>
      <c r="AT1095" s="270" t="s">
        <v>180</v>
      </c>
      <c r="AU1095" s="270" t="s">
        <v>83</v>
      </c>
      <c r="AV1095" s="13" t="s">
        <v>24</v>
      </c>
      <c r="AW1095" s="13" t="s">
        <v>182</v>
      </c>
      <c r="AX1095" s="13" t="s">
        <v>75</v>
      </c>
      <c r="AY1095" s="270" t="s">
        <v>171</v>
      </c>
    </row>
    <row r="1096" s="12" customFormat="1">
      <c r="B1096" s="247"/>
      <c r="C1096" s="248"/>
      <c r="D1096" s="249" t="s">
        <v>180</v>
      </c>
      <c r="E1096" s="250" t="s">
        <v>22</v>
      </c>
      <c r="F1096" s="251" t="s">
        <v>1489</v>
      </c>
      <c r="G1096" s="248"/>
      <c r="H1096" s="252">
        <v>33.5</v>
      </c>
      <c r="I1096" s="253"/>
      <c r="J1096" s="248"/>
      <c r="K1096" s="248"/>
      <c r="L1096" s="254"/>
      <c r="M1096" s="255"/>
      <c r="N1096" s="256"/>
      <c r="O1096" s="256"/>
      <c r="P1096" s="256"/>
      <c r="Q1096" s="256"/>
      <c r="R1096" s="256"/>
      <c r="S1096" s="256"/>
      <c r="T1096" s="257"/>
      <c r="AT1096" s="258" t="s">
        <v>180</v>
      </c>
      <c r="AU1096" s="258" t="s">
        <v>83</v>
      </c>
      <c r="AV1096" s="12" t="s">
        <v>83</v>
      </c>
      <c r="AW1096" s="12" t="s">
        <v>182</v>
      </c>
      <c r="AX1096" s="12" t="s">
        <v>75</v>
      </c>
      <c r="AY1096" s="258" t="s">
        <v>171</v>
      </c>
    </row>
    <row r="1097" s="12" customFormat="1">
      <c r="B1097" s="247"/>
      <c r="C1097" s="248"/>
      <c r="D1097" s="249" t="s">
        <v>180</v>
      </c>
      <c r="E1097" s="250" t="s">
        <v>22</v>
      </c>
      <c r="F1097" s="251" t="s">
        <v>1490</v>
      </c>
      <c r="G1097" s="248"/>
      <c r="H1097" s="252">
        <v>14.5</v>
      </c>
      <c r="I1097" s="253"/>
      <c r="J1097" s="248"/>
      <c r="K1097" s="248"/>
      <c r="L1097" s="254"/>
      <c r="M1097" s="255"/>
      <c r="N1097" s="256"/>
      <c r="O1097" s="256"/>
      <c r="P1097" s="256"/>
      <c r="Q1097" s="256"/>
      <c r="R1097" s="256"/>
      <c r="S1097" s="256"/>
      <c r="T1097" s="257"/>
      <c r="AT1097" s="258" t="s">
        <v>180</v>
      </c>
      <c r="AU1097" s="258" t="s">
        <v>83</v>
      </c>
      <c r="AV1097" s="12" t="s">
        <v>83</v>
      </c>
      <c r="AW1097" s="12" t="s">
        <v>182</v>
      </c>
      <c r="AX1097" s="12" t="s">
        <v>75</v>
      </c>
      <c r="AY1097" s="258" t="s">
        <v>171</v>
      </c>
    </row>
    <row r="1098" s="12" customFormat="1">
      <c r="B1098" s="247"/>
      <c r="C1098" s="248"/>
      <c r="D1098" s="249" t="s">
        <v>180</v>
      </c>
      <c r="E1098" s="250" t="s">
        <v>22</v>
      </c>
      <c r="F1098" s="251" t="s">
        <v>1491</v>
      </c>
      <c r="G1098" s="248"/>
      <c r="H1098" s="252">
        <v>3.3333333333333299</v>
      </c>
      <c r="I1098" s="253"/>
      <c r="J1098" s="248"/>
      <c r="K1098" s="248"/>
      <c r="L1098" s="254"/>
      <c r="M1098" s="255"/>
      <c r="N1098" s="256"/>
      <c r="O1098" s="256"/>
      <c r="P1098" s="256"/>
      <c r="Q1098" s="256"/>
      <c r="R1098" s="256"/>
      <c r="S1098" s="256"/>
      <c r="T1098" s="257"/>
      <c r="AT1098" s="258" t="s">
        <v>180</v>
      </c>
      <c r="AU1098" s="258" t="s">
        <v>83</v>
      </c>
      <c r="AV1098" s="12" t="s">
        <v>83</v>
      </c>
      <c r="AW1098" s="12" t="s">
        <v>182</v>
      </c>
      <c r="AX1098" s="12" t="s">
        <v>75</v>
      </c>
      <c r="AY1098" s="258" t="s">
        <v>171</v>
      </c>
    </row>
    <row r="1099" s="12" customFormat="1">
      <c r="B1099" s="247"/>
      <c r="C1099" s="248"/>
      <c r="D1099" s="249" t="s">
        <v>180</v>
      </c>
      <c r="E1099" s="250" t="s">
        <v>22</v>
      </c>
      <c r="F1099" s="251" t="s">
        <v>1492</v>
      </c>
      <c r="G1099" s="248"/>
      <c r="H1099" s="252">
        <v>3.3333333333333299</v>
      </c>
      <c r="I1099" s="253"/>
      <c r="J1099" s="248"/>
      <c r="K1099" s="248"/>
      <c r="L1099" s="254"/>
      <c r="M1099" s="255"/>
      <c r="N1099" s="256"/>
      <c r="O1099" s="256"/>
      <c r="P1099" s="256"/>
      <c r="Q1099" s="256"/>
      <c r="R1099" s="256"/>
      <c r="S1099" s="256"/>
      <c r="T1099" s="257"/>
      <c r="AT1099" s="258" t="s">
        <v>180</v>
      </c>
      <c r="AU1099" s="258" t="s">
        <v>83</v>
      </c>
      <c r="AV1099" s="12" t="s">
        <v>83</v>
      </c>
      <c r="AW1099" s="12" t="s">
        <v>182</v>
      </c>
      <c r="AX1099" s="12" t="s">
        <v>75</v>
      </c>
      <c r="AY1099" s="258" t="s">
        <v>171</v>
      </c>
    </row>
    <row r="1100" s="12" customFormat="1">
      <c r="B1100" s="247"/>
      <c r="C1100" s="248"/>
      <c r="D1100" s="249" t="s">
        <v>180</v>
      </c>
      <c r="E1100" s="250" t="s">
        <v>22</v>
      </c>
      <c r="F1100" s="251" t="s">
        <v>1493</v>
      </c>
      <c r="G1100" s="248"/>
      <c r="H1100" s="252">
        <v>19.8333333333333</v>
      </c>
      <c r="I1100" s="253"/>
      <c r="J1100" s="248"/>
      <c r="K1100" s="248"/>
      <c r="L1100" s="254"/>
      <c r="M1100" s="255"/>
      <c r="N1100" s="256"/>
      <c r="O1100" s="256"/>
      <c r="P1100" s="256"/>
      <c r="Q1100" s="256"/>
      <c r="R1100" s="256"/>
      <c r="S1100" s="256"/>
      <c r="T1100" s="257"/>
      <c r="AT1100" s="258" t="s">
        <v>180</v>
      </c>
      <c r="AU1100" s="258" t="s">
        <v>83</v>
      </c>
      <c r="AV1100" s="12" t="s">
        <v>83</v>
      </c>
      <c r="AW1100" s="12" t="s">
        <v>182</v>
      </c>
      <c r="AX1100" s="12" t="s">
        <v>75</v>
      </c>
      <c r="AY1100" s="258" t="s">
        <v>171</v>
      </c>
    </row>
    <row r="1101" s="12" customFormat="1">
      <c r="B1101" s="247"/>
      <c r="C1101" s="248"/>
      <c r="D1101" s="249" t="s">
        <v>180</v>
      </c>
      <c r="E1101" s="250" t="s">
        <v>22</v>
      </c>
      <c r="F1101" s="251" t="s">
        <v>1494</v>
      </c>
      <c r="G1101" s="248"/>
      <c r="H1101" s="252">
        <v>8.3333333333333304</v>
      </c>
      <c r="I1101" s="253"/>
      <c r="J1101" s="248"/>
      <c r="K1101" s="248"/>
      <c r="L1101" s="254"/>
      <c r="M1101" s="255"/>
      <c r="N1101" s="256"/>
      <c r="O1101" s="256"/>
      <c r="P1101" s="256"/>
      <c r="Q1101" s="256"/>
      <c r="R1101" s="256"/>
      <c r="S1101" s="256"/>
      <c r="T1101" s="257"/>
      <c r="AT1101" s="258" t="s">
        <v>180</v>
      </c>
      <c r="AU1101" s="258" t="s">
        <v>83</v>
      </c>
      <c r="AV1101" s="12" t="s">
        <v>83</v>
      </c>
      <c r="AW1101" s="12" t="s">
        <v>182</v>
      </c>
      <c r="AX1101" s="12" t="s">
        <v>75</v>
      </c>
      <c r="AY1101" s="258" t="s">
        <v>171</v>
      </c>
    </row>
    <row r="1102" s="12" customFormat="1">
      <c r="B1102" s="247"/>
      <c r="C1102" s="248"/>
      <c r="D1102" s="249" t="s">
        <v>180</v>
      </c>
      <c r="E1102" s="250" t="s">
        <v>22</v>
      </c>
      <c r="F1102" s="251" t="s">
        <v>1495</v>
      </c>
      <c r="G1102" s="248"/>
      <c r="H1102" s="252">
        <v>19.5</v>
      </c>
      <c r="I1102" s="253"/>
      <c r="J1102" s="248"/>
      <c r="K1102" s="248"/>
      <c r="L1102" s="254"/>
      <c r="M1102" s="255"/>
      <c r="N1102" s="256"/>
      <c r="O1102" s="256"/>
      <c r="P1102" s="256"/>
      <c r="Q1102" s="256"/>
      <c r="R1102" s="256"/>
      <c r="S1102" s="256"/>
      <c r="T1102" s="257"/>
      <c r="AT1102" s="258" t="s">
        <v>180</v>
      </c>
      <c r="AU1102" s="258" t="s">
        <v>83</v>
      </c>
      <c r="AV1102" s="12" t="s">
        <v>83</v>
      </c>
      <c r="AW1102" s="12" t="s">
        <v>182</v>
      </c>
      <c r="AX1102" s="12" t="s">
        <v>75</v>
      </c>
      <c r="AY1102" s="258" t="s">
        <v>171</v>
      </c>
    </row>
    <row r="1103" s="12" customFormat="1">
      <c r="B1103" s="247"/>
      <c r="C1103" s="248"/>
      <c r="D1103" s="249" t="s">
        <v>180</v>
      </c>
      <c r="E1103" s="250" t="s">
        <v>22</v>
      </c>
      <c r="F1103" s="251" t="s">
        <v>1496</v>
      </c>
      <c r="G1103" s="248"/>
      <c r="H1103" s="252">
        <v>4.1666666666666696</v>
      </c>
      <c r="I1103" s="253"/>
      <c r="J1103" s="248"/>
      <c r="K1103" s="248"/>
      <c r="L1103" s="254"/>
      <c r="M1103" s="255"/>
      <c r="N1103" s="256"/>
      <c r="O1103" s="256"/>
      <c r="P1103" s="256"/>
      <c r="Q1103" s="256"/>
      <c r="R1103" s="256"/>
      <c r="S1103" s="256"/>
      <c r="T1103" s="257"/>
      <c r="AT1103" s="258" t="s">
        <v>180</v>
      </c>
      <c r="AU1103" s="258" t="s">
        <v>83</v>
      </c>
      <c r="AV1103" s="12" t="s">
        <v>83</v>
      </c>
      <c r="AW1103" s="12" t="s">
        <v>182</v>
      </c>
      <c r="AX1103" s="12" t="s">
        <v>75</v>
      </c>
      <c r="AY1103" s="258" t="s">
        <v>171</v>
      </c>
    </row>
    <row r="1104" s="12" customFormat="1">
      <c r="B1104" s="247"/>
      <c r="C1104" s="248"/>
      <c r="D1104" s="249" t="s">
        <v>180</v>
      </c>
      <c r="E1104" s="250" t="s">
        <v>22</v>
      </c>
      <c r="F1104" s="251" t="s">
        <v>1497</v>
      </c>
      <c r="G1104" s="248"/>
      <c r="H1104" s="252">
        <v>18.1666666666667</v>
      </c>
      <c r="I1104" s="253"/>
      <c r="J1104" s="248"/>
      <c r="K1104" s="248"/>
      <c r="L1104" s="254"/>
      <c r="M1104" s="255"/>
      <c r="N1104" s="256"/>
      <c r="O1104" s="256"/>
      <c r="P1104" s="256"/>
      <c r="Q1104" s="256"/>
      <c r="R1104" s="256"/>
      <c r="S1104" s="256"/>
      <c r="T1104" s="257"/>
      <c r="AT1104" s="258" t="s">
        <v>180</v>
      </c>
      <c r="AU1104" s="258" t="s">
        <v>83</v>
      </c>
      <c r="AV1104" s="12" t="s">
        <v>83</v>
      </c>
      <c r="AW1104" s="12" t="s">
        <v>182</v>
      </c>
      <c r="AX1104" s="12" t="s">
        <v>75</v>
      </c>
      <c r="AY1104" s="258" t="s">
        <v>171</v>
      </c>
    </row>
    <row r="1105" s="12" customFormat="1">
      <c r="B1105" s="247"/>
      <c r="C1105" s="248"/>
      <c r="D1105" s="249" t="s">
        <v>180</v>
      </c>
      <c r="E1105" s="250" t="s">
        <v>22</v>
      </c>
      <c r="F1105" s="251" t="s">
        <v>1498</v>
      </c>
      <c r="G1105" s="248"/>
      <c r="H1105" s="252">
        <v>16.1666666666667</v>
      </c>
      <c r="I1105" s="253"/>
      <c r="J1105" s="248"/>
      <c r="K1105" s="248"/>
      <c r="L1105" s="254"/>
      <c r="M1105" s="255"/>
      <c r="N1105" s="256"/>
      <c r="O1105" s="256"/>
      <c r="P1105" s="256"/>
      <c r="Q1105" s="256"/>
      <c r="R1105" s="256"/>
      <c r="S1105" s="256"/>
      <c r="T1105" s="257"/>
      <c r="AT1105" s="258" t="s">
        <v>180</v>
      </c>
      <c r="AU1105" s="258" t="s">
        <v>83</v>
      </c>
      <c r="AV1105" s="12" t="s">
        <v>83</v>
      </c>
      <c r="AW1105" s="12" t="s">
        <v>182</v>
      </c>
      <c r="AX1105" s="12" t="s">
        <v>75</v>
      </c>
      <c r="AY1105" s="258" t="s">
        <v>171</v>
      </c>
    </row>
    <row r="1106" s="12" customFormat="1">
      <c r="B1106" s="247"/>
      <c r="C1106" s="248"/>
      <c r="D1106" s="249" t="s">
        <v>180</v>
      </c>
      <c r="E1106" s="250" t="s">
        <v>22</v>
      </c>
      <c r="F1106" s="251" t="s">
        <v>1499</v>
      </c>
      <c r="G1106" s="248"/>
      <c r="H1106" s="252">
        <v>16.8333333333333</v>
      </c>
      <c r="I1106" s="253"/>
      <c r="J1106" s="248"/>
      <c r="K1106" s="248"/>
      <c r="L1106" s="254"/>
      <c r="M1106" s="255"/>
      <c r="N1106" s="256"/>
      <c r="O1106" s="256"/>
      <c r="P1106" s="256"/>
      <c r="Q1106" s="256"/>
      <c r="R1106" s="256"/>
      <c r="S1106" s="256"/>
      <c r="T1106" s="257"/>
      <c r="AT1106" s="258" t="s">
        <v>180</v>
      </c>
      <c r="AU1106" s="258" t="s">
        <v>83</v>
      </c>
      <c r="AV1106" s="12" t="s">
        <v>83</v>
      </c>
      <c r="AW1106" s="12" t="s">
        <v>182</v>
      </c>
      <c r="AX1106" s="12" t="s">
        <v>75</v>
      </c>
      <c r="AY1106" s="258" t="s">
        <v>171</v>
      </c>
    </row>
    <row r="1107" s="12" customFormat="1">
      <c r="B1107" s="247"/>
      <c r="C1107" s="248"/>
      <c r="D1107" s="249" t="s">
        <v>180</v>
      </c>
      <c r="E1107" s="250" t="s">
        <v>22</v>
      </c>
      <c r="F1107" s="251" t="s">
        <v>1500</v>
      </c>
      <c r="G1107" s="248"/>
      <c r="H1107" s="252">
        <v>5.6666666666666696</v>
      </c>
      <c r="I1107" s="253"/>
      <c r="J1107" s="248"/>
      <c r="K1107" s="248"/>
      <c r="L1107" s="254"/>
      <c r="M1107" s="255"/>
      <c r="N1107" s="256"/>
      <c r="O1107" s="256"/>
      <c r="P1107" s="256"/>
      <c r="Q1107" s="256"/>
      <c r="R1107" s="256"/>
      <c r="S1107" s="256"/>
      <c r="T1107" s="257"/>
      <c r="AT1107" s="258" t="s">
        <v>180</v>
      </c>
      <c r="AU1107" s="258" t="s">
        <v>83</v>
      </c>
      <c r="AV1107" s="12" t="s">
        <v>83</v>
      </c>
      <c r="AW1107" s="12" t="s">
        <v>182</v>
      </c>
      <c r="AX1107" s="12" t="s">
        <v>75</v>
      </c>
      <c r="AY1107" s="258" t="s">
        <v>171</v>
      </c>
    </row>
    <row r="1108" s="12" customFormat="1">
      <c r="B1108" s="247"/>
      <c r="C1108" s="248"/>
      <c r="D1108" s="249" t="s">
        <v>180</v>
      </c>
      <c r="E1108" s="250" t="s">
        <v>22</v>
      </c>
      <c r="F1108" s="251" t="s">
        <v>1501</v>
      </c>
      <c r="G1108" s="248"/>
      <c r="H1108" s="252">
        <v>13.5</v>
      </c>
      <c r="I1108" s="253"/>
      <c r="J1108" s="248"/>
      <c r="K1108" s="248"/>
      <c r="L1108" s="254"/>
      <c r="M1108" s="255"/>
      <c r="N1108" s="256"/>
      <c r="O1108" s="256"/>
      <c r="P1108" s="256"/>
      <c r="Q1108" s="256"/>
      <c r="R1108" s="256"/>
      <c r="S1108" s="256"/>
      <c r="T1108" s="257"/>
      <c r="AT1108" s="258" t="s">
        <v>180</v>
      </c>
      <c r="AU1108" s="258" t="s">
        <v>83</v>
      </c>
      <c r="AV1108" s="12" t="s">
        <v>83</v>
      </c>
      <c r="AW1108" s="12" t="s">
        <v>182</v>
      </c>
      <c r="AX1108" s="12" t="s">
        <v>75</v>
      </c>
      <c r="AY1108" s="258" t="s">
        <v>171</v>
      </c>
    </row>
    <row r="1109" s="12" customFormat="1">
      <c r="B1109" s="247"/>
      <c r="C1109" s="248"/>
      <c r="D1109" s="249" t="s">
        <v>180</v>
      </c>
      <c r="E1109" s="250" t="s">
        <v>22</v>
      </c>
      <c r="F1109" s="251" t="s">
        <v>1502</v>
      </c>
      <c r="G1109" s="248"/>
      <c r="H1109" s="252">
        <v>2.3333333333333299</v>
      </c>
      <c r="I1109" s="253"/>
      <c r="J1109" s="248"/>
      <c r="K1109" s="248"/>
      <c r="L1109" s="254"/>
      <c r="M1109" s="255"/>
      <c r="N1109" s="256"/>
      <c r="O1109" s="256"/>
      <c r="P1109" s="256"/>
      <c r="Q1109" s="256"/>
      <c r="R1109" s="256"/>
      <c r="S1109" s="256"/>
      <c r="T1109" s="257"/>
      <c r="AT1109" s="258" t="s">
        <v>180</v>
      </c>
      <c r="AU1109" s="258" t="s">
        <v>83</v>
      </c>
      <c r="AV1109" s="12" t="s">
        <v>83</v>
      </c>
      <c r="AW1109" s="12" t="s">
        <v>182</v>
      </c>
      <c r="AX1109" s="12" t="s">
        <v>75</v>
      </c>
      <c r="AY1109" s="258" t="s">
        <v>171</v>
      </c>
    </row>
    <row r="1110" s="12" customFormat="1">
      <c r="B1110" s="247"/>
      <c r="C1110" s="248"/>
      <c r="D1110" s="249" t="s">
        <v>180</v>
      </c>
      <c r="E1110" s="250" t="s">
        <v>22</v>
      </c>
      <c r="F1110" s="251" t="s">
        <v>1503</v>
      </c>
      <c r="G1110" s="248"/>
      <c r="H1110" s="252">
        <v>3.3333333333333299</v>
      </c>
      <c r="I1110" s="253"/>
      <c r="J1110" s="248"/>
      <c r="K1110" s="248"/>
      <c r="L1110" s="254"/>
      <c r="M1110" s="255"/>
      <c r="N1110" s="256"/>
      <c r="O1110" s="256"/>
      <c r="P1110" s="256"/>
      <c r="Q1110" s="256"/>
      <c r="R1110" s="256"/>
      <c r="S1110" s="256"/>
      <c r="T1110" s="257"/>
      <c r="AT1110" s="258" t="s">
        <v>180</v>
      </c>
      <c r="AU1110" s="258" t="s">
        <v>83</v>
      </c>
      <c r="AV1110" s="12" t="s">
        <v>83</v>
      </c>
      <c r="AW1110" s="12" t="s">
        <v>182</v>
      </c>
      <c r="AX1110" s="12" t="s">
        <v>75</v>
      </c>
      <c r="AY1110" s="258" t="s">
        <v>171</v>
      </c>
    </row>
    <row r="1111" s="12" customFormat="1">
      <c r="B1111" s="247"/>
      <c r="C1111" s="248"/>
      <c r="D1111" s="249" t="s">
        <v>180</v>
      </c>
      <c r="E1111" s="250" t="s">
        <v>22</v>
      </c>
      <c r="F1111" s="251" t="s">
        <v>1504</v>
      </c>
      <c r="G1111" s="248"/>
      <c r="H1111" s="252">
        <v>12.1666666666667</v>
      </c>
      <c r="I1111" s="253"/>
      <c r="J1111" s="248"/>
      <c r="K1111" s="248"/>
      <c r="L1111" s="254"/>
      <c r="M1111" s="255"/>
      <c r="N1111" s="256"/>
      <c r="O1111" s="256"/>
      <c r="P1111" s="256"/>
      <c r="Q1111" s="256"/>
      <c r="R1111" s="256"/>
      <c r="S1111" s="256"/>
      <c r="T1111" s="257"/>
      <c r="AT1111" s="258" t="s">
        <v>180</v>
      </c>
      <c r="AU1111" s="258" t="s">
        <v>83</v>
      </c>
      <c r="AV1111" s="12" t="s">
        <v>83</v>
      </c>
      <c r="AW1111" s="12" t="s">
        <v>182</v>
      </c>
      <c r="AX1111" s="12" t="s">
        <v>75</v>
      </c>
      <c r="AY1111" s="258" t="s">
        <v>171</v>
      </c>
    </row>
    <row r="1112" s="12" customFormat="1">
      <c r="B1112" s="247"/>
      <c r="C1112" s="248"/>
      <c r="D1112" s="249" t="s">
        <v>180</v>
      </c>
      <c r="E1112" s="250" t="s">
        <v>22</v>
      </c>
      <c r="F1112" s="251" t="s">
        <v>1505</v>
      </c>
      <c r="G1112" s="248"/>
      <c r="H1112" s="252">
        <v>4</v>
      </c>
      <c r="I1112" s="253"/>
      <c r="J1112" s="248"/>
      <c r="K1112" s="248"/>
      <c r="L1112" s="254"/>
      <c r="M1112" s="255"/>
      <c r="N1112" s="256"/>
      <c r="O1112" s="256"/>
      <c r="P1112" s="256"/>
      <c r="Q1112" s="256"/>
      <c r="R1112" s="256"/>
      <c r="S1112" s="256"/>
      <c r="T1112" s="257"/>
      <c r="AT1112" s="258" t="s">
        <v>180</v>
      </c>
      <c r="AU1112" s="258" t="s">
        <v>83</v>
      </c>
      <c r="AV1112" s="12" t="s">
        <v>83</v>
      </c>
      <c r="AW1112" s="12" t="s">
        <v>182</v>
      </c>
      <c r="AX1112" s="12" t="s">
        <v>75</v>
      </c>
      <c r="AY1112" s="258" t="s">
        <v>171</v>
      </c>
    </row>
    <row r="1113" s="12" customFormat="1">
      <c r="B1113" s="247"/>
      <c r="C1113" s="248"/>
      <c r="D1113" s="249" t="s">
        <v>180</v>
      </c>
      <c r="E1113" s="248"/>
      <c r="F1113" s="251" t="s">
        <v>1506</v>
      </c>
      <c r="G1113" s="248"/>
      <c r="H1113" s="252">
        <v>246.239</v>
      </c>
      <c r="I1113" s="253"/>
      <c r="J1113" s="248"/>
      <c r="K1113" s="248"/>
      <c r="L1113" s="254"/>
      <c r="M1113" s="255"/>
      <c r="N1113" s="256"/>
      <c r="O1113" s="256"/>
      <c r="P1113" s="256"/>
      <c r="Q1113" s="256"/>
      <c r="R1113" s="256"/>
      <c r="S1113" s="256"/>
      <c r="T1113" s="257"/>
      <c r="AT1113" s="258" t="s">
        <v>180</v>
      </c>
      <c r="AU1113" s="258" t="s">
        <v>83</v>
      </c>
      <c r="AV1113" s="12" t="s">
        <v>83</v>
      </c>
      <c r="AW1113" s="12" t="s">
        <v>6</v>
      </c>
      <c r="AX1113" s="12" t="s">
        <v>24</v>
      </c>
      <c r="AY1113" s="258" t="s">
        <v>171</v>
      </c>
    </row>
    <row r="1114" s="1" customFormat="1" ht="34.2" customHeight="1">
      <c r="B1114" s="46"/>
      <c r="C1114" s="235" t="s">
        <v>1507</v>
      </c>
      <c r="D1114" s="235" t="s">
        <v>173</v>
      </c>
      <c r="E1114" s="236" t="s">
        <v>1508</v>
      </c>
      <c r="F1114" s="237" t="s">
        <v>1509</v>
      </c>
      <c r="G1114" s="238" t="s">
        <v>247</v>
      </c>
      <c r="H1114" s="239">
        <v>582.43600000000004</v>
      </c>
      <c r="I1114" s="240"/>
      <c r="J1114" s="241">
        <f>ROUND(I1114*H1114,2)</f>
        <v>0</v>
      </c>
      <c r="K1114" s="237" t="s">
        <v>177</v>
      </c>
      <c r="L1114" s="72"/>
      <c r="M1114" s="242" t="s">
        <v>22</v>
      </c>
      <c r="N1114" s="243" t="s">
        <v>46</v>
      </c>
      <c r="O1114" s="47"/>
      <c r="P1114" s="244">
        <f>O1114*H1114</f>
        <v>0</v>
      </c>
      <c r="Q1114" s="244">
        <v>0.0039199999999999999</v>
      </c>
      <c r="R1114" s="244">
        <f>Q1114*H1114</f>
        <v>2.28314912</v>
      </c>
      <c r="S1114" s="244">
        <v>0</v>
      </c>
      <c r="T1114" s="245">
        <f>S1114*H1114</f>
        <v>0</v>
      </c>
      <c r="AR1114" s="24" t="s">
        <v>273</v>
      </c>
      <c r="AT1114" s="24" t="s">
        <v>173</v>
      </c>
      <c r="AU1114" s="24" t="s">
        <v>83</v>
      </c>
      <c r="AY1114" s="24" t="s">
        <v>171</v>
      </c>
      <c r="BE1114" s="246">
        <f>IF(N1114="základní",J1114,0)</f>
        <v>0</v>
      </c>
      <c r="BF1114" s="246">
        <f>IF(N1114="snížená",J1114,0)</f>
        <v>0</v>
      </c>
      <c r="BG1114" s="246">
        <f>IF(N1114="zákl. přenesená",J1114,0)</f>
        <v>0</v>
      </c>
      <c r="BH1114" s="246">
        <f>IF(N1114="sníž. přenesená",J1114,0)</f>
        <v>0</v>
      </c>
      <c r="BI1114" s="246">
        <f>IF(N1114="nulová",J1114,0)</f>
        <v>0</v>
      </c>
      <c r="BJ1114" s="24" t="s">
        <v>24</v>
      </c>
      <c r="BK1114" s="246">
        <f>ROUND(I1114*H1114,2)</f>
        <v>0</v>
      </c>
      <c r="BL1114" s="24" t="s">
        <v>273</v>
      </c>
      <c r="BM1114" s="24" t="s">
        <v>1510</v>
      </c>
    </row>
    <row r="1115" s="13" customFormat="1">
      <c r="B1115" s="261"/>
      <c r="C1115" s="262"/>
      <c r="D1115" s="249" t="s">
        <v>180</v>
      </c>
      <c r="E1115" s="263" t="s">
        <v>22</v>
      </c>
      <c r="F1115" s="264" t="s">
        <v>217</v>
      </c>
      <c r="G1115" s="262"/>
      <c r="H1115" s="263" t="s">
        <v>22</v>
      </c>
      <c r="I1115" s="265"/>
      <c r="J1115" s="262"/>
      <c r="K1115" s="262"/>
      <c r="L1115" s="266"/>
      <c r="M1115" s="267"/>
      <c r="N1115" s="268"/>
      <c r="O1115" s="268"/>
      <c r="P1115" s="268"/>
      <c r="Q1115" s="268"/>
      <c r="R1115" s="268"/>
      <c r="S1115" s="268"/>
      <c r="T1115" s="269"/>
      <c r="AT1115" s="270" t="s">
        <v>180</v>
      </c>
      <c r="AU1115" s="270" t="s">
        <v>83</v>
      </c>
      <c r="AV1115" s="13" t="s">
        <v>24</v>
      </c>
      <c r="AW1115" s="13" t="s">
        <v>182</v>
      </c>
      <c r="AX1115" s="13" t="s">
        <v>75</v>
      </c>
      <c r="AY1115" s="270" t="s">
        <v>171</v>
      </c>
    </row>
    <row r="1116" s="12" customFormat="1">
      <c r="B1116" s="247"/>
      <c r="C1116" s="248"/>
      <c r="D1116" s="249" t="s">
        <v>180</v>
      </c>
      <c r="E1116" s="250" t="s">
        <v>22</v>
      </c>
      <c r="F1116" s="251" t="s">
        <v>601</v>
      </c>
      <c r="G1116" s="248"/>
      <c r="H1116" s="252">
        <v>21.663</v>
      </c>
      <c r="I1116" s="253"/>
      <c r="J1116" s="248"/>
      <c r="K1116" s="248"/>
      <c r="L1116" s="254"/>
      <c r="M1116" s="255"/>
      <c r="N1116" s="256"/>
      <c r="O1116" s="256"/>
      <c r="P1116" s="256"/>
      <c r="Q1116" s="256"/>
      <c r="R1116" s="256"/>
      <c r="S1116" s="256"/>
      <c r="T1116" s="257"/>
      <c r="AT1116" s="258" t="s">
        <v>180</v>
      </c>
      <c r="AU1116" s="258" t="s">
        <v>83</v>
      </c>
      <c r="AV1116" s="12" t="s">
        <v>83</v>
      </c>
      <c r="AW1116" s="12" t="s">
        <v>182</v>
      </c>
      <c r="AX1116" s="12" t="s">
        <v>75</v>
      </c>
      <c r="AY1116" s="258" t="s">
        <v>171</v>
      </c>
    </row>
    <row r="1117" s="12" customFormat="1">
      <c r="B1117" s="247"/>
      <c r="C1117" s="248"/>
      <c r="D1117" s="249" t="s">
        <v>180</v>
      </c>
      <c r="E1117" s="250" t="s">
        <v>22</v>
      </c>
      <c r="F1117" s="251" t="s">
        <v>602</v>
      </c>
      <c r="G1117" s="248"/>
      <c r="H1117" s="252">
        <v>14.300000000000001</v>
      </c>
      <c r="I1117" s="253"/>
      <c r="J1117" s="248"/>
      <c r="K1117" s="248"/>
      <c r="L1117" s="254"/>
      <c r="M1117" s="255"/>
      <c r="N1117" s="256"/>
      <c r="O1117" s="256"/>
      <c r="P1117" s="256"/>
      <c r="Q1117" s="256"/>
      <c r="R1117" s="256"/>
      <c r="S1117" s="256"/>
      <c r="T1117" s="257"/>
      <c r="AT1117" s="258" t="s">
        <v>180</v>
      </c>
      <c r="AU1117" s="258" t="s">
        <v>83</v>
      </c>
      <c r="AV1117" s="12" t="s">
        <v>83</v>
      </c>
      <c r="AW1117" s="12" t="s">
        <v>182</v>
      </c>
      <c r="AX1117" s="12" t="s">
        <v>75</v>
      </c>
      <c r="AY1117" s="258" t="s">
        <v>171</v>
      </c>
    </row>
    <row r="1118" s="12" customFormat="1">
      <c r="B1118" s="247"/>
      <c r="C1118" s="248"/>
      <c r="D1118" s="249" t="s">
        <v>180</v>
      </c>
      <c r="E1118" s="250" t="s">
        <v>22</v>
      </c>
      <c r="F1118" s="251" t="s">
        <v>603</v>
      </c>
      <c r="G1118" s="248"/>
      <c r="H1118" s="252">
        <v>4.1200000000000001</v>
      </c>
      <c r="I1118" s="253"/>
      <c r="J1118" s="248"/>
      <c r="K1118" s="248"/>
      <c r="L1118" s="254"/>
      <c r="M1118" s="255"/>
      <c r="N1118" s="256"/>
      <c r="O1118" s="256"/>
      <c r="P1118" s="256"/>
      <c r="Q1118" s="256"/>
      <c r="R1118" s="256"/>
      <c r="S1118" s="256"/>
      <c r="T1118" s="257"/>
      <c r="AT1118" s="258" t="s">
        <v>180</v>
      </c>
      <c r="AU1118" s="258" t="s">
        <v>83</v>
      </c>
      <c r="AV1118" s="12" t="s">
        <v>83</v>
      </c>
      <c r="AW1118" s="12" t="s">
        <v>182</v>
      </c>
      <c r="AX1118" s="12" t="s">
        <v>75</v>
      </c>
      <c r="AY1118" s="258" t="s">
        <v>171</v>
      </c>
    </row>
    <row r="1119" s="13" customFormat="1">
      <c r="B1119" s="261"/>
      <c r="C1119" s="262"/>
      <c r="D1119" s="249" t="s">
        <v>180</v>
      </c>
      <c r="E1119" s="263" t="s">
        <v>22</v>
      </c>
      <c r="F1119" s="264" t="s">
        <v>646</v>
      </c>
      <c r="G1119" s="262"/>
      <c r="H1119" s="263" t="s">
        <v>22</v>
      </c>
      <c r="I1119" s="265"/>
      <c r="J1119" s="262"/>
      <c r="K1119" s="262"/>
      <c r="L1119" s="266"/>
      <c r="M1119" s="267"/>
      <c r="N1119" s="268"/>
      <c r="O1119" s="268"/>
      <c r="P1119" s="268"/>
      <c r="Q1119" s="268"/>
      <c r="R1119" s="268"/>
      <c r="S1119" s="268"/>
      <c r="T1119" s="269"/>
      <c r="AT1119" s="270" t="s">
        <v>180</v>
      </c>
      <c r="AU1119" s="270" t="s">
        <v>83</v>
      </c>
      <c r="AV1119" s="13" t="s">
        <v>24</v>
      </c>
      <c r="AW1119" s="13" t="s">
        <v>182</v>
      </c>
      <c r="AX1119" s="13" t="s">
        <v>75</v>
      </c>
      <c r="AY1119" s="270" t="s">
        <v>171</v>
      </c>
    </row>
    <row r="1120" s="12" customFormat="1">
      <c r="B1120" s="247"/>
      <c r="C1120" s="248"/>
      <c r="D1120" s="249" t="s">
        <v>180</v>
      </c>
      <c r="E1120" s="250" t="s">
        <v>22</v>
      </c>
      <c r="F1120" s="251" t="s">
        <v>619</v>
      </c>
      <c r="G1120" s="248"/>
      <c r="H1120" s="252">
        <v>53.32</v>
      </c>
      <c r="I1120" s="253"/>
      <c r="J1120" s="248"/>
      <c r="K1120" s="248"/>
      <c r="L1120" s="254"/>
      <c r="M1120" s="255"/>
      <c r="N1120" s="256"/>
      <c r="O1120" s="256"/>
      <c r="P1120" s="256"/>
      <c r="Q1120" s="256"/>
      <c r="R1120" s="256"/>
      <c r="S1120" s="256"/>
      <c r="T1120" s="257"/>
      <c r="AT1120" s="258" t="s">
        <v>180</v>
      </c>
      <c r="AU1120" s="258" t="s">
        <v>83</v>
      </c>
      <c r="AV1120" s="12" t="s">
        <v>83</v>
      </c>
      <c r="AW1120" s="12" t="s">
        <v>182</v>
      </c>
      <c r="AX1120" s="12" t="s">
        <v>75</v>
      </c>
      <c r="AY1120" s="258" t="s">
        <v>171</v>
      </c>
    </row>
    <row r="1121" s="12" customFormat="1">
      <c r="B1121" s="247"/>
      <c r="C1121" s="248"/>
      <c r="D1121" s="249" t="s">
        <v>180</v>
      </c>
      <c r="E1121" s="250" t="s">
        <v>22</v>
      </c>
      <c r="F1121" s="251" t="s">
        <v>605</v>
      </c>
      <c r="G1121" s="248"/>
      <c r="H1121" s="252">
        <v>140</v>
      </c>
      <c r="I1121" s="253"/>
      <c r="J1121" s="248"/>
      <c r="K1121" s="248"/>
      <c r="L1121" s="254"/>
      <c r="M1121" s="255"/>
      <c r="N1121" s="256"/>
      <c r="O1121" s="256"/>
      <c r="P1121" s="256"/>
      <c r="Q1121" s="256"/>
      <c r="R1121" s="256"/>
      <c r="S1121" s="256"/>
      <c r="T1121" s="257"/>
      <c r="AT1121" s="258" t="s">
        <v>180</v>
      </c>
      <c r="AU1121" s="258" t="s">
        <v>83</v>
      </c>
      <c r="AV1121" s="12" t="s">
        <v>83</v>
      </c>
      <c r="AW1121" s="12" t="s">
        <v>182</v>
      </c>
      <c r="AX1121" s="12" t="s">
        <v>75</v>
      </c>
      <c r="AY1121" s="258" t="s">
        <v>171</v>
      </c>
    </row>
    <row r="1122" s="12" customFormat="1">
      <c r="B1122" s="247"/>
      <c r="C1122" s="248"/>
      <c r="D1122" s="249" t="s">
        <v>180</v>
      </c>
      <c r="E1122" s="250" t="s">
        <v>22</v>
      </c>
      <c r="F1122" s="251" t="s">
        <v>620</v>
      </c>
      <c r="G1122" s="248"/>
      <c r="H1122" s="252">
        <v>55.75</v>
      </c>
      <c r="I1122" s="253"/>
      <c r="J1122" s="248"/>
      <c r="K1122" s="248"/>
      <c r="L1122" s="254"/>
      <c r="M1122" s="255"/>
      <c r="N1122" s="256"/>
      <c r="O1122" s="256"/>
      <c r="P1122" s="256"/>
      <c r="Q1122" s="256"/>
      <c r="R1122" s="256"/>
      <c r="S1122" s="256"/>
      <c r="T1122" s="257"/>
      <c r="AT1122" s="258" t="s">
        <v>180</v>
      </c>
      <c r="AU1122" s="258" t="s">
        <v>83</v>
      </c>
      <c r="AV1122" s="12" t="s">
        <v>83</v>
      </c>
      <c r="AW1122" s="12" t="s">
        <v>182</v>
      </c>
      <c r="AX1122" s="12" t="s">
        <v>75</v>
      </c>
      <c r="AY1122" s="258" t="s">
        <v>171</v>
      </c>
    </row>
    <row r="1123" s="12" customFormat="1">
      <c r="B1123" s="247"/>
      <c r="C1123" s="248"/>
      <c r="D1123" s="249" t="s">
        <v>180</v>
      </c>
      <c r="E1123" s="250" t="s">
        <v>22</v>
      </c>
      <c r="F1123" s="251" t="s">
        <v>541</v>
      </c>
      <c r="G1123" s="248"/>
      <c r="H1123" s="252">
        <v>2.6299999999999999</v>
      </c>
      <c r="I1123" s="253"/>
      <c r="J1123" s="248"/>
      <c r="K1123" s="248"/>
      <c r="L1123" s="254"/>
      <c r="M1123" s="255"/>
      <c r="N1123" s="256"/>
      <c r="O1123" s="256"/>
      <c r="P1123" s="256"/>
      <c r="Q1123" s="256"/>
      <c r="R1123" s="256"/>
      <c r="S1123" s="256"/>
      <c r="T1123" s="257"/>
      <c r="AT1123" s="258" t="s">
        <v>180</v>
      </c>
      <c r="AU1123" s="258" t="s">
        <v>83</v>
      </c>
      <c r="AV1123" s="12" t="s">
        <v>83</v>
      </c>
      <c r="AW1123" s="12" t="s">
        <v>182</v>
      </c>
      <c r="AX1123" s="12" t="s">
        <v>75</v>
      </c>
      <c r="AY1123" s="258" t="s">
        <v>171</v>
      </c>
    </row>
    <row r="1124" s="12" customFormat="1">
      <c r="B1124" s="247"/>
      <c r="C1124" s="248"/>
      <c r="D1124" s="249" t="s">
        <v>180</v>
      </c>
      <c r="E1124" s="250" t="s">
        <v>22</v>
      </c>
      <c r="F1124" s="251" t="s">
        <v>621</v>
      </c>
      <c r="G1124" s="248"/>
      <c r="H1124" s="252">
        <v>17.809999999999999</v>
      </c>
      <c r="I1124" s="253"/>
      <c r="J1124" s="248"/>
      <c r="K1124" s="248"/>
      <c r="L1124" s="254"/>
      <c r="M1124" s="255"/>
      <c r="N1124" s="256"/>
      <c r="O1124" s="256"/>
      <c r="P1124" s="256"/>
      <c r="Q1124" s="256"/>
      <c r="R1124" s="256"/>
      <c r="S1124" s="256"/>
      <c r="T1124" s="257"/>
      <c r="AT1124" s="258" t="s">
        <v>180</v>
      </c>
      <c r="AU1124" s="258" t="s">
        <v>83</v>
      </c>
      <c r="AV1124" s="12" t="s">
        <v>83</v>
      </c>
      <c r="AW1124" s="12" t="s">
        <v>182</v>
      </c>
      <c r="AX1124" s="12" t="s">
        <v>75</v>
      </c>
      <c r="AY1124" s="258" t="s">
        <v>171</v>
      </c>
    </row>
    <row r="1125" s="12" customFormat="1">
      <c r="B1125" s="247"/>
      <c r="C1125" s="248"/>
      <c r="D1125" s="249" t="s">
        <v>180</v>
      </c>
      <c r="E1125" s="250" t="s">
        <v>22</v>
      </c>
      <c r="F1125" s="251" t="s">
        <v>622</v>
      </c>
      <c r="G1125" s="248"/>
      <c r="H1125" s="252">
        <v>17.899999999999999</v>
      </c>
      <c r="I1125" s="253"/>
      <c r="J1125" s="248"/>
      <c r="K1125" s="248"/>
      <c r="L1125" s="254"/>
      <c r="M1125" s="255"/>
      <c r="N1125" s="256"/>
      <c r="O1125" s="256"/>
      <c r="P1125" s="256"/>
      <c r="Q1125" s="256"/>
      <c r="R1125" s="256"/>
      <c r="S1125" s="256"/>
      <c r="T1125" s="257"/>
      <c r="AT1125" s="258" t="s">
        <v>180</v>
      </c>
      <c r="AU1125" s="258" t="s">
        <v>83</v>
      </c>
      <c r="AV1125" s="12" t="s">
        <v>83</v>
      </c>
      <c r="AW1125" s="12" t="s">
        <v>182</v>
      </c>
      <c r="AX1125" s="12" t="s">
        <v>75</v>
      </c>
      <c r="AY1125" s="258" t="s">
        <v>171</v>
      </c>
    </row>
    <row r="1126" s="12" customFormat="1">
      <c r="B1126" s="247"/>
      <c r="C1126" s="248"/>
      <c r="D1126" s="249" t="s">
        <v>180</v>
      </c>
      <c r="E1126" s="250" t="s">
        <v>22</v>
      </c>
      <c r="F1126" s="251" t="s">
        <v>623</v>
      </c>
      <c r="G1126" s="248"/>
      <c r="H1126" s="252">
        <v>18.32</v>
      </c>
      <c r="I1126" s="253"/>
      <c r="J1126" s="248"/>
      <c r="K1126" s="248"/>
      <c r="L1126" s="254"/>
      <c r="M1126" s="255"/>
      <c r="N1126" s="256"/>
      <c r="O1126" s="256"/>
      <c r="P1126" s="256"/>
      <c r="Q1126" s="256"/>
      <c r="R1126" s="256"/>
      <c r="S1126" s="256"/>
      <c r="T1126" s="257"/>
      <c r="AT1126" s="258" t="s">
        <v>180</v>
      </c>
      <c r="AU1126" s="258" t="s">
        <v>83</v>
      </c>
      <c r="AV1126" s="12" t="s">
        <v>83</v>
      </c>
      <c r="AW1126" s="12" t="s">
        <v>182</v>
      </c>
      <c r="AX1126" s="12" t="s">
        <v>75</v>
      </c>
      <c r="AY1126" s="258" t="s">
        <v>171</v>
      </c>
    </row>
    <row r="1127" s="12" customFormat="1">
      <c r="B1127" s="247"/>
      <c r="C1127" s="248"/>
      <c r="D1127" s="249" t="s">
        <v>180</v>
      </c>
      <c r="E1127" s="250" t="s">
        <v>22</v>
      </c>
      <c r="F1127" s="251" t="s">
        <v>624</v>
      </c>
      <c r="G1127" s="248"/>
      <c r="H1127" s="252">
        <v>18.690000000000001</v>
      </c>
      <c r="I1127" s="253"/>
      <c r="J1127" s="248"/>
      <c r="K1127" s="248"/>
      <c r="L1127" s="254"/>
      <c r="M1127" s="255"/>
      <c r="N1127" s="256"/>
      <c r="O1127" s="256"/>
      <c r="P1127" s="256"/>
      <c r="Q1127" s="256"/>
      <c r="R1127" s="256"/>
      <c r="S1127" s="256"/>
      <c r="T1127" s="257"/>
      <c r="AT1127" s="258" t="s">
        <v>180</v>
      </c>
      <c r="AU1127" s="258" t="s">
        <v>83</v>
      </c>
      <c r="AV1127" s="12" t="s">
        <v>83</v>
      </c>
      <c r="AW1127" s="12" t="s">
        <v>182</v>
      </c>
      <c r="AX1127" s="12" t="s">
        <v>75</v>
      </c>
      <c r="AY1127" s="258" t="s">
        <v>171</v>
      </c>
    </row>
    <row r="1128" s="12" customFormat="1">
      <c r="B1128" s="247"/>
      <c r="C1128" s="248"/>
      <c r="D1128" s="249" t="s">
        <v>180</v>
      </c>
      <c r="E1128" s="250" t="s">
        <v>22</v>
      </c>
      <c r="F1128" s="251" t="s">
        <v>625</v>
      </c>
      <c r="G1128" s="248"/>
      <c r="H1128" s="252">
        <v>19.77</v>
      </c>
      <c r="I1128" s="253"/>
      <c r="J1128" s="248"/>
      <c r="K1128" s="248"/>
      <c r="L1128" s="254"/>
      <c r="M1128" s="255"/>
      <c r="N1128" s="256"/>
      <c r="O1128" s="256"/>
      <c r="P1128" s="256"/>
      <c r="Q1128" s="256"/>
      <c r="R1128" s="256"/>
      <c r="S1128" s="256"/>
      <c r="T1128" s="257"/>
      <c r="AT1128" s="258" t="s">
        <v>180</v>
      </c>
      <c r="AU1128" s="258" t="s">
        <v>83</v>
      </c>
      <c r="AV1128" s="12" t="s">
        <v>83</v>
      </c>
      <c r="AW1128" s="12" t="s">
        <v>182</v>
      </c>
      <c r="AX1128" s="12" t="s">
        <v>75</v>
      </c>
      <c r="AY1128" s="258" t="s">
        <v>171</v>
      </c>
    </row>
    <row r="1129" s="12" customFormat="1">
      <c r="B1129" s="247"/>
      <c r="C1129" s="248"/>
      <c r="D1129" s="249" t="s">
        <v>180</v>
      </c>
      <c r="E1129" s="250" t="s">
        <v>22</v>
      </c>
      <c r="F1129" s="251" t="s">
        <v>626</v>
      </c>
      <c r="G1129" s="248"/>
      <c r="H1129" s="252">
        <v>27.870000000000001</v>
      </c>
      <c r="I1129" s="253"/>
      <c r="J1129" s="248"/>
      <c r="K1129" s="248"/>
      <c r="L1129" s="254"/>
      <c r="M1129" s="255"/>
      <c r="N1129" s="256"/>
      <c r="O1129" s="256"/>
      <c r="P1129" s="256"/>
      <c r="Q1129" s="256"/>
      <c r="R1129" s="256"/>
      <c r="S1129" s="256"/>
      <c r="T1129" s="257"/>
      <c r="AT1129" s="258" t="s">
        <v>180</v>
      </c>
      <c r="AU1129" s="258" t="s">
        <v>83</v>
      </c>
      <c r="AV1129" s="12" t="s">
        <v>83</v>
      </c>
      <c r="AW1129" s="12" t="s">
        <v>182</v>
      </c>
      <c r="AX1129" s="12" t="s">
        <v>75</v>
      </c>
      <c r="AY1129" s="258" t="s">
        <v>171</v>
      </c>
    </row>
    <row r="1130" s="12" customFormat="1">
      <c r="B1130" s="247"/>
      <c r="C1130" s="248"/>
      <c r="D1130" s="249" t="s">
        <v>180</v>
      </c>
      <c r="E1130" s="250" t="s">
        <v>22</v>
      </c>
      <c r="F1130" s="251" t="s">
        <v>627</v>
      </c>
      <c r="G1130" s="248"/>
      <c r="H1130" s="252">
        <v>22.433</v>
      </c>
      <c r="I1130" s="253"/>
      <c r="J1130" s="248"/>
      <c r="K1130" s="248"/>
      <c r="L1130" s="254"/>
      <c r="M1130" s="255"/>
      <c r="N1130" s="256"/>
      <c r="O1130" s="256"/>
      <c r="P1130" s="256"/>
      <c r="Q1130" s="256"/>
      <c r="R1130" s="256"/>
      <c r="S1130" s="256"/>
      <c r="T1130" s="257"/>
      <c r="AT1130" s="258" t="s">
        <v>180</v>
      </c>
      <c r="AU1130" s="258" t="s">
        <v>83</v>
      </c>
      <c r="AV1130" s="12" t="s">
        <v>83</v>
      </c>
      <c r="AW1130" s="12" t="s">
        <v>182</v>
      </c>
      <c r="AX1130" s="12" t="s">
        <v>75</v>
      </c>
      <c r="AY1130" s="258" t="s">
        <v>171</v>
      </c>
    </row>
    <row r="1131" s="12" customFormat="1">
      <c r="B1131" s="247"/>
      <c r="C1131" s="248"/>
      <c r="D1131" s="249" t="s">
        <v>180</v>
      </c>
      <c r="E1131" s="250" t="s">
        <v>22</v>
      </c>
      <c r="F1131" s="251" t="s">
        <v>628</v>
      </c>
      <c r="G1131" s="248"/>
      <c r="H1131" s="252">
        <v>16.890000000000001</v>
      </c>
      <c r="I1131" s="253"/>
      <c r="J1131" s="248"/>
      <c r="K1131" s="248"/>
      <c r="L1131" s="254"/>
      <c r="M1131" s="255"/>
      <c r="N1131" s="256"/>
      <c r="O1131" s="256"/>
      <c r="P1131" s="256"/>
      <c r="Q1131" s="256"/>
      <c r="R1131" s="256"/>
      <c r="S1131" s="256"/>
      <c r="T1131" s="257"/>
      <c r="AT1131" s="258" t="s">
        <v>180</v>
      </c>
      <c r="AU1131" s="258" t="s">
        <v>83</v>
      </c>
      <c r="AV1131" s="12" t="s">
        <v>83</v>
      </c>
      <c r="AW1131" s="12" t="s">
        <v>182</v>
      </c>
      <c r="AX1131" s="12" t="s">
        <v>75</v>
      </c>
      <c r="AY1131" s="258" t="s">
        <v>171</v>
      </c>
    </row>
    <row r="1132" s="12" customFormat="1">
      <c r="B1132" s="247"/>
      <c r="C1132" s="248"/>
      <c r="D1132" s="249" t="s">
        <v>180</v>
      </c>
      <c r="E1132" s="250" t="s">
        <v>22</v>
      </c>
      <c r="F1132" s="251" t="s">
        <v>629</v>
      </c>
      <c r="G1132" s="248"/>
      <c r="H1132" s="252">
        <v>12.310000000000001</v>
      </c>
      <c r="I1132" s="253"/>
      <c r="J1132" s="248"/>
      <c r="K1132" s="248"/>
      <c r="L1132" s="254"/>
      <c r="M1132" s="255"/>
      <c r="N1132" s="256"/>
      <c r="O1132" s="256"/>
      <c r="P1132" s="256"/>
      <c r="Q1132" s="256"/>
      <c r="R1132" s="256"/>
      <c r="S1132" s="256"/>
      <c r="T1132" s="257"/>
      <c r="AT1132" s="258" t="s">
        <v>180</v>
      </c>
      <c r="AU1132" s="258" t="s">
        <v>83</v>
      </c>
      <c r="AV1132" s="12" t="s">
        <v>83</v>
      </c>
      <c r="AW1132" s="12" t="s">
        <v>182</v>
      </c>
      <c r="AX1132" s="12" t="s">
        <v>75</v>
      </c>
      <c r="AY1132" s="258" t="s">
        <v>171</v>
      </c>
    </row>
    <row r="1133" s="12" customFormat="1">
      <c r="B1133" s="247"/>
      <c r="C1133" s="248"/>
      <c r="D1133" s="249" t="s">
        <v>180</v>
      </c>
      <c r="E1133" s="250" t="s">
        <v>22</v>
      </c>
      <c r="F1133" s="251" t="s">
        <v>630</v>
      </c>
      <c r="G1133" s="248"/>
      <c r="H1133" s="252">
        <v>12.449999999999999</v>
      </c>
      <c r="I1133" s="253"/>
      <c r="J1133" s="248"/>
      <c r="K1133" s="248"/>
      <c r="L1133" s="254"/>
      <c r="M1133" s="255"/>
      <c r="N1133" s="256"/>
      <c r="O1133" s="256"/>
      <c r="P1133" s="256"/>
      <c r="Q1133" s="256"/>
      <c r="R1133" s="256"/>
      <c r="S1133" s="256"/>
      <c r="T1133" s="257"/>
      <c r="AT1133" s="258" t="s">
        <v>180</v>
      </c>
      <c r="AU1133" s="258" t="s">
        <v>83</v>
      </c>
      <c r="AV1133" s="12" t="s">
        <v>83</v>
      </c>
      <c r="AW1133" s="12" t="s">
        <v>182</v>
      </c>
      <c r="AX1133" s="12" t="s">
        <v>75</v>
      </c>
      <c r="AY1133" s="258" t="s">
        <v>171</v>
      </c>
    </row>
    <row r="1134" s="12" customFormat="1">
      <c r="B1134" s="247"/>
      <c r="C1134" s="248"/>
      <c r="D1134" s="249" t="s">
        <v>180</v>
      </c>
      <c r="E1134" s="250" t="s">
        <v>22</v>
      </c>
      <c r="F1134" s="251" t="s">
        <v>631</v>
      </c>
      <c r="G1134" s="248"/>
      <c r="H1134" s="252">
        <v>7.1100000000000003</v>
      </c>
      <c r="I1134" s="253"/>
      <c r="J1134" s="248"/>
      <c r="K1134" s="248"/>
      <c r="L1134" s="254"/>
      <c r="M1134" s="255"/>
      <c r="N1134" s="256"/>
      <c r="O1134" s="256"/>
      <c r="P1134" s="256"/>
      <c r="Q1134" s="256"/>
      <c r="R1134" s="256"/>
      <c r="S1134" s="256"/>
      <c r="T1134" s="257"/>
      <c r="AT1134" s="258" t="s">
        <v>180</v>
      </c>
      <c r="AU1134" s="258" t="s">
        <v>83</v>
      </c>
      <c r="AV1134" s="12" t="s">
        <v>83</v>
      </c>
      <c r="AW1134" s="12" t="s">
        <v>182</v>
      </c>
      <c r="AX1134" s="12" t="s">
        <v>75</v>
      </c>
      <c r="AY1134" s="258" t="s">
        <v>171</v>
      </c>
    </row>
    <row r="1135" s="12" customFormat="1">
      <c r="B1135" s="247"/>
      <c r="C1135" s="248"/>
      <c r="D1135" s="249" t="s">
        <v>180</v>
      </c>
      <c r="E1135" s="250" t="s">
        <v>22</v>
      </c>
      <c r="F1135" s="251" t="s">
        <v>632</v>
      </c>
      <c r="G1135" s="248"/>
      <c r="H1135" s="252">
        <v>10.130000000000001</v>
      </c>
      <c r="I1135" s="253"/>
      <c r="J1135" s="248"/>
      <c r="K1135" s="248"/>
      <c r="L1135" s="254"/>
      <c r="M1135" s="255"/>
      <c r="N1135" s="256"/>
      <c r="O1135" s="256"/>
      <c r="P1135" s="256"/>
      <c r="Q1135" s="256"/>
      <c r="R1135" s="256"/>
      <c r="S1135" s="256"/>
      <c r="T1135" s="257"/>
      <c r="AT1135" s="258" t="s">
        <v>180</v>
      </c>
      <c r="AU1135" s="258" t="s">
        <v>83</v>
      </c>
      <c r="AV1135" s="12" t="s">
        <v>83</v>
      </c>
      <c r="AW1135" s="12" t="s">
        <v>182</v>
      </c>
      <c r="AX1135" s="12" t="s">
        <v>75</v>
      </c>
      <c r="AY1135" s="258" t="s">
        <v>171</v>
      </c>
    </row>
    <row r="1136" s="12" customFormat="1">
      <c r="B1136" s="247"/>
      <c r="C1136" s="248"/>
      <c r="D1136" s="249" t="s">
        <v>180</v>
      </c>
      <c r="E1136" s="250" t="s">
        <v>22</v>
      </c>
      <c r="F1136" s="251" t="s">
        <v>633</v>
      </c>
      <c r="G1136" s="248"/>
      <c r="H1136" s="252">
        <v>16.039999999999999</v>
      </c>
      <c r="I1136" s="253"/>
      <c r="J1136" s="248"/>
      <c r="K1136" s="248"/>
      <c r="L1136" s="254"/>
      <c r="M1136" s="255"/>
      <c r="N1136" s="256"/>
      <c r="O1136" s="256"/>
      <c r="P1136" s="256"/>
      <c r="Q1136" s="256"/>
      <c r="R1136" s="256"/>
      <c r="S1136" s="256"/>
      <c r="T1136" s="257"/>
      <c r="AT1136" s="258" t="s">
        <v>180</v>
      </c>
      <c r="AU1136" s="258" t="s">
        <v>83</v>
      </c>
      <c r="AV1136" s="12" t="s">
        <v>83</v>
      </c>
      <c r="AW1136" s="12" t="s">
        <v>182</v>
      </c>
      <c r="AX1136" s="12" t="s">
        <v>75</v>
      </c>
      <c r="AY1136" s="258" t="s">
        <v>171</v>
      </c>
    </row>
    <row r="1137" s="12" customFormat="1">
      <c r="B1137" s="247"/>
      <c r="C1137" s="248"/>
      <c r="D1137" s="249" t="s">
        <v>180</v>
      </c>
      <c r="E1137" s="250" t="s">
        <v>22</v>
      </c>
      <c r="F1137" s="251" t="s">
        <v>634</v>
      </c>
      <c r="G1137" s="248"/>
      <c r="H1137" s="252">
        <v>5.3600000000000003</v>
      </c>
      <c r="I1137" s="253"/>
      <c r="J1137" s="248"/>
      <c r="K1137" s="248"/>
      <c r="L1137" s="254"/>
      <c r="M1137" s="255"/>
      <c r="N1137" s="256"/>
      <c r="O1137" s="256"/>
      <c r="P1137" s="256"/>
      <c r="Q1137" s="256"/>
      <c r="R1137" s="256"/>
      <c r="S1137" s="256"/>
      <c r="T1137" s="257"/>
      <c r="AT1137" s="258" t="s">
        <v>180</v>
      </c>
      <c r="AU1137" s="258" t="s">
        <v>83</v>
      </c>
      <c r="AV1137" s="12" t="s">
        <v>83</v>
      </c>
      <c r="AW1137" s="12" t="s">
        <v>182</v>
      </c>
      <c r="AX1137" s="12" t="s">
        <v>75</v>
      </c>
      <c r="AY1137" s="258" t="s">
        <v>171</v>
      </c>
    </row>
    <row r="1138" s="12" customFormat="1">
      <c r="B1138" s="247"/>
      <c r="C1138" s="248"/>
      <c r="D1138" s="249" t="s">
        <v>180</v>
      </c>
      <c r="E1138" s="250" t="s">
        <v>22</v>
      </c>
      <c r="F1138" s="251" t="s">
        <v>635</v>
      </c>
      <c r="G1138" s="248"/>
      <c r="H1138" s="252">
        <v>5.4400000000000004</v>
      </c>
      <c r="I1138" s="253"/>
      <c r="J1138" s="248"/>
      <c r="K1138" s="248"/>
      <c r="L1138" s="254"/>
      <c r="M1138" s="255"/>
      <c r="N1138" s="256"/>
      <c r="O1138" s="256"/>
      <c r="P1138" s="256"/>
      <c r="Q1138" s="256"/>
      <c r="R1138" s="256"/>
      <c r="S1138" s="256"/>
      <c r="T1138" s="257"/>
      <c r="AT1138" s="258" t="s">
        <v>180</v>
      </c>
      <c r="AU1138" s="258" t="s">
        <v>83</v>
      </c>
      <c r="AV1138" s="12" t="s">
        <v>83</v>
      </c>
      <c r="AW1138" s="12" t="s">
        <v>182</v>
      </c>
      <c r="AX1138" s="12" t="s">
        <v>75</v>
      </c>
      <c r="AY1138" s="258" t="s">
        <v>171</v>
      </c>
    </row>
    <row r="1139" s="12" customFormat="1">
      <c r="B1139" s="247"/>
      <c r="C1139" s="248"/>
      <c r="D1139" s="249" t="s">
        <v>180</v>
      </c>
      <c r="E1139" s="250" t="s">
        <v>22</v>
      </c>
      <c r="F1139" s="251" t="s">
        <v>636</v>
      </c>
      <c r="G1139" s="248"/>
      <c r="H1139" s="252">
        <v>5.2300000000000004</v>
      </c>
      <c r="I1139" s="253"/>
      <c r="J1139" s="248"/>
      <c r="K1139" s="248"/>
      <c r="L1139" s="254"/>
      <c r="M1139" s="255"/>
      <c r="N1139" s="256"/>
      <c r="O1139" s="256"/>
      <c r="P1139" s="256"/>
      <c r="Q1139" s="256"/>
      <c r="R1139" s="256"/>
      <c r="S1139" s="256"/>
      <c r="T1139" s="257"/>
      <c r="AT1139" s="258" t="s">
        <v>180</v>
      </c>
      <c r="AU1139" s="258" t="s">
        <v>83</v>
      </c>
      <c r="AV1139" s="12" t="s">
        <v>83</v>
      </c>
      <c r="AW1139" s="12" t="s">
        <v>182</v>
      </c>
      <c r="AX1139" s="12" t="s">
        <v>75</v>
      </c>
      <c r="AY1139" s="258" t="s">
        <v>171</v>
      </c>
    </row>
    <row r="1140" s="12" customFormat="1">
      <c r="B1140" s="247"/>
      <c r="C1140" s="248"/>
      <c r="D1140" s="249" t="s">
        <v>180</v>
      </c>
      <c r="E1140" s="250" t="s">
        <v>22</v>
      </c>
      <c r="F1140" s="251" t="s">
        <v>637</v>
      </c>
      <c r="G1140" s="248"/>
      <c r="H1140" s="252">
        <v>17.890000000000001</v>
      </c>
      <c r="I1140" s="253"/>
      <c r="J1140" s="248"/>
      <c r="K1140" s="248"/>
      <c r="L1140" s="254"/>
      <c r="M1140" s="255"/>
      <c r="N1140" s="256"/>
      <c r="O1140" s="256"/>
      <c r="P1140" s="256"/>
      <c r="Q1140" s="256"/>
      <c r="R1140" s="256"/>
      <c r="S1140" s="256"/>
      <c r="T1140" s="257"/>
      <c r="AT1140" s="258" t="s">
        <v>180</v>
      </c>
      <c r="AU1140" s="258" t="s">
        <v>83</v>
      </c>
      <c r="AV1140" s="12" t="s">
        <v>83</v>
      </c>
      <c r="AW1140" s="12" t="s">
        <v>182</v>
      </c>
      <c r="AX1140" s="12" t="s">
        <v>75</v>
      </c>
      <c r="AY1140" s="258" t="s">
        <v>171</v>
      </c>
    </row>
    <row r="1141" s="12" customFormat="1">
      <c r="B1141" s="247"/>
      <c r="C1141" s="248"/>
      <c r="D1141" s="249" t="s">
        <v>180</v>
      </c>
      <c r="E1141" s="250" t="s">
        <v>22</v>
      </c>
      <c r="F1141" s="251" t="s">
        <v>638</v>
      </c>
      <c r="G1141" s="248"/>
      <c r="H1141" s="252">
        <v>5.8799999999999999</v>
      </c>
      <c r="I1141" s="253"/>
      <c r="J1141" s="248"/>
      <c r="K1141" s="248"/>
      <c r="L1141" s="254"/>
      <c r="M1141" s="255"/>
      <c r="N1141" s="256"/>
      <c r="O1141" s="256"/>
      <c r="P1141" s="256"/>
      <c r="Q1141" s="256"/>
      <c r="R1141" s="256"/>
      <c r="S1141" s="256"/>
      <c r="T1141" s="257"/>
      <c r="AT1141" s="258" t="s">
        <v>180</v>
      </c>
      <c r="AU1141" s="258" t="s">
        <v>83</v>
      </c>
      <c r="AV1141" s="12" t="s">
        <v>83</v>
      </c>
      <c r="AW1141" s="12" t="s">
        <v>182</v>
      </c>
      <c r="AX1141" s="12" t="s">
        <v>75</v>
      </c>
      <c r="AY1141" s="258" t="s">
        <v>171</v>
      </c>
    </row>
    <row r="1142" s="12" customFormat="1">
      <c r="B1142" s="247"/>
      <c r="C1142" s="248"/>
      <c r="D1142" s="249" t="s">
        <v>180</v>
      </c>
      <c r="E1142" s="250" t="s">
        <v>22</v>
      </c>
      <c r="F1142" s="251" t="s">
        <v>639</v>
      </c>
      <c r="G1142" s="248"/>
      <c r="H1142" s="252">
        <v>5.8899999999999997</v>
      </c>
      <c r="I1142" s="253"/>
      <c r="J1142" s="248"/>
      <c r="K1142" s="248"/>
      <c r="L1142" s="254"/>
      <c r="M1142" s="255"/>
      <c r="N1142" s="256"/>
      <c r="O1142" s="256"/>
      <c r="P1142" s="256"/>
      <c r="Q1142" s="256"/>
      <c r="R1142" s="256"/>
      <c r="S1142" s="256"/>
      <c r="T1142" s="257"/>
      <c r="AT1142" s="258" t="s">
        <v>180</v>
      </c>
      <c r="AU1142" s="258" t="s">
        <v>83</v>
      </c>
      <c r="AV1142" s="12" t="s">
        <v>83</v>
      </c>
      <c r="AW1142" s="12" t="s">
        <v>182</v>
      </c>
      <c r="AX1142" s="12" t="s">
        <v>75</v>
      </c>
      <c r="AY1142" s="258" t="s">
        <v>171</v>
      </c>
    </row>
    <row r="1143" s="12" customFormat="1">
      <c r="B1143" s="247"/>
      <c r="C1143" s="248"/>
      <c r="D1143" s="249" t="s">
        <v>180</v>
      </c>
      <c r="E1143" s="250" t="s">
        <v>22</v>
      </c>
      <c r="F1143" s="251" t="s">
        <v>640</v>
      </c>
      <c r="G1143" s="248"/>
      <c r="H1143" s="252">
        <v>21.719999999999999</v>
      </c>
      <c r="I1143" s="253"/>
      <c r="J1143" s="248"/>
      <c r="K1143" s="248"/>
      <c r="L1143" s="254"/>
      <c r="M1143" s="255"/>
      <c r="N1143" s="256"/>
      <c r="O1143" s="256"/>
      <c r="P1143" s="256"/>
      <c r="Q1143" s="256"/>
      <c r="R1143" s="256"/>
      <c r="S1143" s="256"/>
      <c r="T1143" s="257"/>
      <c r="AT1143" s="258" t="s">
        <v>180</v>
      </c>
      <c r="AU1143" s="258" t="s">
        <v>83</v>
      </c>
      <c r="AV1143" s="12" t="s">
        <v>83</v>
      </c>
      <c r="AW1143" s="12" t="s">
        <v>182</v>
      </c>
      <c r="AX1143" s="12" t="s">
        <v>75</v>
      </c>
      <c r="AY1143" s="258" t="s">
        <v>171</v>
      </c>
    </row>
    <row r="1144" s="12" customFormat="1">
      <c r="B1144" s="247"/>
      <c r="C1144" s="248"/>
      <c r="D1144" s="249" t="s">
        <v>180</v>
      </c>
      <c r="E1144" s="250" t="s">
        <v>22</v>
      </c>
      <c r="F1144" s="251" t="s">
        <v>641</v>
      </c>
      <c r="G1144" s="248"/>
      <c r="H1144" s="252">
        <v>5.5199999999999996</v>
      </c>
      <c r="I1144" s="253"/>
      <c r="J1144" s="248"/>
      <c r="K1144" s="248"/>
      <c r="L1144" s="254"/>
      <c r="M1144" s="255"/>
      <c r="N1144" s="256"/>
      <c r="O1144" s="256"/>
      <c r="P1144" s="256"/>
      <c r="Q1144" s="256"/>
      <c r="R1144" s="256"/>
      <c r="S1144" s="256"/>
      <c r="T1144" s="257"/>
      <c r="AT1144" s="258" t="s">
        <v>180</v>
      </c>
      <c r="AU1144" s="258" t="s">
        <v>83</v>
      </c>
      <c r="AV1144" s="12" t="s">
        <v>83</v>
      </c>
      <c r="AW1144" s="12" t="s">
        <v>182</v>
      </c>
      <c r="AX1144" s="12" t="s">
        <v>75</v>
      </c>
      <c r="AY1144" s="258" t="s">
        <v>171</v>
      </c>
    </row>
    <row r="1145" s="1" customFormat="1" ht="22.8" customHeight="1">
      <c r="B1145" s="46"/>
      <c r="C1145" s="271" t="s">
        <v>1511</v>
      </c>
      <c r="D1145" s="271" t="s">
        <v>422</v>
      </c>
      <c r="E1145" s="272" t="s">
        <v>1512</v>
      </c>
      <c r="F1145" s="273" t="s">
        <v>1513</v>
      </c>
      <c r="G1145" s="274" t="s">
        <v>247</v>
      </c>
      <c r="H1145" s="275">
        <v>640.67999999999995</v>
      </c>
      <c r="I1145" s="276"/>
      <c r="J1145" s="277">
        <f>ROUND(I1145*H1145,2)</f>
        <v>0</v>
      </c>
      <c r="K1145" s="273" t="s">
        <v>177</v>
      </c>
      <c r="L1145" s="278"/>
      <c r="M1145" s="279" t="s">
        <v>22</v>
      </c>
      <c r="N1145" s="280" t="s">
        <v>46</v>
      </c>
      <c r="O1145" s="47"/>
      <c r="P1145" s="244">
        <f>O1145*H1145</f>
        <v>0</v>
      </c>
      <c r="Q1145" s="244">
        <v>0.019199999999999998</v>
      </c>
      <c r="R1145" s="244">
        <f>Q1145*H1145</f>
        <v>12.301055999999997</v>
      </c>
      <c r="S1145" s="244">
        <v>0</v>
      </c>
      <c r="T1145" s="245">
        <f>S1145*H1145</f>
        <v>0</v>
      </c>
      <c r="AR1145" s="24" t="s">
        <v>405</v>
      </c>
      <c r="AT1145" s="24" t="s">
        <v>422</v>
      </c>
      <c r="AU1145" s="24" t="s">
        <v>83</v>
      </c>
      <c r="AY1145" s="24" t="s">
        <v>171</v>
      </c>
      <c r="BE1145" s="246">
        <f>IF(N1145="základní",J1145,0)</f>
        <v>0</v>
      </c>
      <c r="BF1145" s="246">
        <f>IF(N1145="snížená",J1145,0)</f>
        <v>0</v>
      </c>
      <c r="BG1145" s="246">
        <f>IF(N1145="zákl. přenesená",J1145,0)</f>
        <v>0</v>
      </c>
      <c r="BH1145" s="246">
        <f>IF(N1145="sníž. přenesená",J1145,0)</f>
        <v>0</v>
      </c>
      <c r="BI1145" s="246">
        <f>IF(N1145="nulová",J1145,0)</f>
        <v>0</v>
      </c>
      <c r="BJ1145" s="24" t="s">
        <v>24</v>
      </c>
      <c r="BK1145" s="246">
        <f>ROUND(I1145*H1145,2)</f>
        <v>0</v>
      </c>
      <c r="BL1145" s="24" t="s">
        <v>273</v>
      </c>
      <c r="BM1145" s="24" t="s">
        <v>1514</v>
      </c>
    </row>
    <row r="1146" s="12" customFormat="1">
      <c r="B1146" s="247"/>
      <c r="C1146" s="248"/>
      <c r="D1146" s="249" t="s">
        <v>180</v>
      </c>
      <c r="E1146" s="248"/>
      <c r="F1146" s="251" t="s">
        <v>1515</v>
      </c>
      <c r="G1146" s="248"/>
      <c r="H1146" s="252">
        <v>640.67999999999995</v>
      </c>
      <c r="I1146" s="253"/>
      <c r="J1146" s="248"/>
      <c r="K1146" s="248"/>
      <c r="L1146" s="254"/>
      <c r="M1146" s="255"/>
      <c r="N1146" s="256"/>
      <c r="O1146" s="256"/>
      <c r="P1146" s="256"/>
      <c r="Q1146" s="256"/>
      <c r="R1146" s="256"/>
      <c r="S1146" s="256"/>
      <c r="T1146" s="257"/>
      <c r="AT1146" s="258" t="s">
        <v>180</v>
      </c>
      <c r="AU1146" s="258" t="s">
        <v>83</v>
      </c>
      <c r="AV1146" s="12" t="s">
        <v>83</v>
      </c>
      <c r="AW1146" s="12" t="s">
        <v>6</v>
      </c>
      <c r="AX1146" s="12" t="s">
        <v>24</v>
      </c>
      <c r="AY1146" s="258" t="s">
        <v>171</v>
      </c>
    </row>
    <row r="1147" s="1" customFormat="1" ht="22.8" customHeight="1">
      <c r="B1147" s="46"/>
      <c r="C1147" s="235" t="s">
        <v>1516</v>
      </c>
      <c r="D1147" s="235" t="s">
        <v>173</v>
      </c>
      <c r="E1147" s="236" t="s">
        <v>1517</v>
      </c>
      <c r="F1147" s="237" t="s">
        <v>1518</v>
      </c>
      <c r="G1147" s="238" t="s">
        <v>247</v>
      </c>
      <c r="H1147" s="239">
        <v>590.73199999999997</v>
      </c>
      <c r="I1147" s="240"/>
      <c r="J1147" s="241">
        <f>ROUND(I1147*H1147,2)</f>
        <v>0</v>
      </c>
      <c r="K1147" s="237" t="s">
        <v>177</v>
      </c>
      <c r="L1147" s="72"/>
      <c r="M1147" s="242" t="s">
        <v>22</v>
      </c>
      <c r="N1147" s="243" t="s">
        <v>46</v>
      </c>
      <c r="O1147" s="47"/>
      <c r="P1147" s="244">
        <f>O1147*H1147</f>
        <v>0</v>
      </c>
      <c r="Q1147" s="244">
        <v>0</v>
      </c>
      <c r="R1147" s="244">
        <f>Q1147*H1147</f>
        <v>0</v>
      </c>
      <c r="S1147" s="244">
        <v>0</v>
      </c>
      <c r="T1147" s="245">
        <f>S1147*H1147</f>
        <v>0</v>
      </c>
      <c r="AR1147" s="24" t="s">
        <v>273</v>
      </c>
      <c r="AT1147" s="24" t="s">
        <v>173</v>
      </c>
      <c r="AU1147" s="24" t="s">
        <v>83</v>
      </c>
      <c r="AY1147" s="24" t="s">
        <v>171</v>
      </c>
      <c r="BE1147" s="246">
        <f>IF(N1147="základní",J1147,0)</f>
        <v>0</v>
      </c>
      <c r="BF1147" s="246">
        <f>IF(N1147="snížená",J1147,0)</f>
        <v>0</v>
      </c>
      <c r="BG1147" s="246">
        <f>IF(N1147="zákl. přenesená",J1147,0)</f>
        <v>0</v>
      </c>
      <c r="BH1147" s="246">
        <f>IF(N1147="sníž. přenesená",J1147,0)</f>
        <v>0</v>
      </c>
      <c r="BI1147" s="246">
        <f>IF(N1147="nulová",J1147,0)</f>
        <v>0</v>
      </c>
      <c r="BJ1147" s="24" t="s">
        <v>24</v>
      </c>
      <c r="BK1147" s="246">
        <f>ROUND(I1147*H1147,2)</f>
        <v>0</v>
      </c>
      <c r="BL1147" s="24" t="s">
        <v>273</v>
      </c>
      <c r="BM1147" s="24" t="s">
        <v>1519</v>
      </c>
    </row>
    <row r="1148" s="12" customFormat="1">
      <c r="B1148" s="247"/>
      <c r="C1148" s="248"/>
      <c r="D1148" s="249" t="s">
        <v>180</v>
      </c>
      <c r="E1148" s="250" t="s">
        <v>22</v>
      </c>
      <c r="F1148" s="251" t="s">
        <v>1520</v>
      </c>
      <c r="G1148" s="248"/>
      <c r="H1148" s="252">
        <v>590.73199999999997</v>
      </c>
      <c r="I1148" s="253"/>
      <c r="J1148" s="248"/>
      <c r="K1148" s="248"/>
      <c r="L1148" s="254"/>
      <c r="M1148" s="255"/>
      <c r="N1148" s="256"/>
      <c r="O1148" s="256"/>
      <c r="P1148" s="256"/>
      <c r="Q1148" s="256"/>
      <c r="R1148" s="256"/>
      <c r="S1148" s="256"/>
      <c r="T1148" s="257"/>
      <c r="AT1148" s="258" t="s">
        <v>180</v>
      </c>
      <c r="AU1148" s="258" t="s">
        <v>83</v>
      </c>
      <c r="AV1148" s="12" t="s">
        <v>83</v>
      </c>
      <c r="AW1148" s="12" t="s">
        <v>182</v>
      </c>
      <c r="AX1148" s="12" t="s">
        <v>75</v>
      </c>
      <c r="AY1148" s="258" t="s">
        <v>171</v>
      </c>
    </row>
    <row r="1149" s="1" customFormat="1" ht="22.8" customHeight="1">
      <c r="B1149" s="46"/>
      <c r="C1149" s="235" t="s">
        <v>1521</v>
      </c>
      <c r="D1149" s="235" t="s">
        <v>173</v>
      </c>
      <c r="E1149" s="236" t="s">
        <v>1522</v>
      </c>
      <c r="F1149" s="237" t="s">
        <v>1523</v>
      </c>
      <c r="G1149" s="238" t="s">
        <v>247</v>
      </c>
      <c r="H1149" s="239">
        <v>590.73199999999997</v>
      </c>
      <c r="I1149" s="240"/>
      <c r="J1149" s="241">
        <f>ROUND(I1149*H1149,2)</f>
        <v>0</v>
      </c>
      <c r="K1149" s="237" t="s">
        <v>177</v>
      </c>
      <c r="L1149" s="72"/>
      <c r="M1149" s="242" t="s">
        <v>22</v>
      </c>
      <c r="N1149" s="243" t="s">
        <v>46</v>
      </c>
      <c r="O1149" s="47"/>
      <c r="P1149" s="244">
        <f>O1149*H1149</f>
        <v>0</v>
      </c>
      <c r="Q1149" s="244">
        <v>0</v>
      </c>
      <c r="R1149" s="244">
        <f>Q1149*H1149</f>
        <v>0</v>
      </c>
      <c r="S1149" s="244">
        <v>0</v>
      </c>
      <c r="T1149" s="245">
        <f>S1149*H1149</f>
        <v>0</v>
      </c>
      <c r="AR1149" s="24" t="s">
        <v>273</v>
      </c>
      <c r="AT1149" s="24" t="s">
        <v>173</v>
      </c>
      <c r="AU1149" s="24" t="s">
        <v>83</v>
      </c>
      <c r="AY1149" s="24" t="s">
        <v>171</v>
      </c>
      <c r="BE1149" s="246">
        <f>IF(N1149="základní",J1149,0)</f>
        <v>0</v>
      </c>
      <c r="BF1149" s="246">
        <f>IF(N1149="snížená",J1149,0)</f>
        <v>0</v>
      </c>
      <c r="BG1149" s="246">
        <f>IF(N1149="zákl. přenesená",J1149,0)</f>
        <v>0</v>
      </c>
      <c r="BH1149" s="246">
        <f>IF(N1149="sníž. přenesená",J1149,0)</f>
        <v>0</v>
      </c>
      <c r="BI1149" s="246">
        <f>IF(N1149="nulová",J1149,0)</f>
        <v>0</v>
      </c>
      <c r="BJ1149" s="24" t="s">
        <v>24</v>
      </c>
      <c r="BK1149" s="246">
        <f>ROUND(I1149*H1149,2)</f>
        <v>0</v>
      </c>
      <c r="BL1149" s="24" t="s">
        <v>273</v>
      </c>
      <c r="BM1149" s="24" t="s">
        <v>1524</v>
      </c>
    </row>
    <row r="1150" s="1" customFormat="1" ht="14.4" customHeight="1">
      <c r="B1150" s="46"/>
      <c r="C1150" s="235" t="s">
        <v>1525</v>
      </c>
      <c r="D1150" s="235" t="s">
        <v>173</v>
      </c>
      <c r="E1150" s="236" t="s">
        <v>1526</v>
      </c>
      <c r="F1150" s="237" t="s">
        <v>1527</v>
      </c>
      <c r="G1150" s="238" t="s">
        <v>247</v>
      </c>
      <c r="H1150" s="239">
        <v>590.73199999999997</v>
      </c>
      <c r="I1150" s="240"/>
      <c r="J1150" s="241">
        <f>ROUND(I1150*H1150,2)</f>
        <v>0</v>
      </c>
      <c r="K1150" s="237" t="s">
        <v>177</v>
      </c>
      <c r="L1150" s="72"/>
      <c r="M1150" s="242" t="s">
        <v>22</v>
      </c>
      <c r="N1150" s="243" t="s">
        <v>46</v>
      </c>
      <c r="O1150" s="47"/>
      <c r="P1150" s="244">
        <f>O1150*H1150</f>
        <v>0</v>
      </c>
      <c r="Q1150" s="244">
        <v>0.00029999999999999997</v>
      </c>
      <c r="R1150" s="244">
        <f>Q1150*H1150</f>
        <v>0.17721959999999998</v>
      </c>
      <c r="S1150" s="244">
        <v>0</v>
      </c>
      <c r="T1150" s="245">
        <f>S1150*H1150</f>
        <v>0</v>
      </c>
      <c r="AR1150" s="24" t="s">
        <v>273</v>
      </c>
      <c r="AT1150" s="24" t="s">
        <v>173</v>
      </c>
      <c r="AU1150" s="24" t="s">
        <v>83</v>
      </c>
      <c r="AY1150" s="24" t="s">
        <v>171</v>
      </c>
      <c r="BE1150" s="246">
        <f>IF(N1150="základní",J1150,0)</f>
        <v>0</v>
      </c>
      <c r="BF1150" s="246">
        <f>IF(N1150="snížená",J1150,0)</f>
        <v>0</v>
      </c>
      <c r="BG1150" s="246">
        <f>IF(N1150="zákl. přenesená",J1150,0)</f>
        <v>0</v>
      </c>
      <c r="BH1150" s="246">
        <f>IF(N1150="sníž. přenesená",J1150,0)</f>
        <v>0</v>
      </c>
      <c r="BI1150" s="246">
        <f>IF(N1150="nulová",J1150,0)</f>
        <v>0</v>
      </c>
      <c r="BJ1150" s="24" t="s">
        <v>24</v>
      </c>
      <c r="BK1150" s="246">
        <f>ROUND(I1150*H1150,2)</f>
        <v>0</v>
      </c>
      <c r="BL1150" s="24" t="s">
        <v>273</v>
      </c>
      <c r="BM1150" s="24" t="s">
        <v>1528</v>
      </c>
    </row>
    <row r="1151" s="1" customFormat="1" ht="22.8" customHeight="1">
      <c r="B1151" s="46"/>
      <c r="C1151" s="235" t="s">
        <v>1529</v>
      </c>
      <c r="D1151" s="235" t="s">
        <v>173</v>
      </c>
      <c r="E1151" s="236" t="s">
        <v>1530</v>
      </c>
      <c r="F1151" s="237" t="s">
        <v>1531</v>
      </c>
      <c r="G1151" s="238" t="s">
        <v>247</v>
      </c>
      <c r="H1151" s="239">
        <v>590.73199999999997</v>
      </c>
      <c r="I1151" s="240"/>
      <c r="J1151" s="241">
        <f>ROUND(I1151*H1151,2)</f>
        <v>0</v>
      </c>
      <c r="K1151" s="237" t="s">
        <v>177</v>
      </c>
      <c r="L1151" s="72"/>
      <c r="M1151" s="242" t="s">
        <v>22</v>
      </c>
      <c r="N1151" s="243" t="s">
        <v>46</v>
      </c>
      <c r="O1151" s="47"/>
      <c r="P1151" s="244">
        <f>O1151*H1151</f>
        <v>0</v>
      </c>
      <c r="Q1151" s="244">
        <v>0.0077000000000000002</v>
      </c>
      <c r="R1151" s="244">
        <f>Q1151*H1151</f>
        <v>4.5486364000000004</v>
      </c>
      <c r="S1151" s="244">
        <v>0</v>
      </c>
      <c r="T1151" s="245">
        <f>S1151*H1151</f>
        <v>0</v>
      </c>
      <c r="AR1151" s="24" t="s">
        <v>273</v>
      </c>
      <c r="AT1151" s="24" t="s">
        <v>173</v>
      </c>
      <c r="AU1151" s="24" t="s">
        <v>83</v>
      </c>
      <c r="AY1151" s="24" t="s">
        <v>171</v>
      </c>
      <c r="BE1151" s="246">
        <f>IF(N1151="základní",J1151,0)</f>
        <v>0</v>
      </c>
      <c r="BF1151" s="246">
        <f>IF(N1151="snížená",J1151,0)</f>
        <v>0</v>
      </c>
      <c r="BG1151" s="246">
        <f>IF(N1151="zákl. přenesená",J1151,0)</f>
        <v>0</v>
      </c>
      <c r="BH1151" s="246">
        <f>IF(N1151="sníž. přenesená",J1151,0)</f>
        <v>0</v>
      </c>
      <c r="BI1151" s="246">
        <f>IF(N1151="nulová",J1151,0)</f>
        <v>0</v>
      </c>
      <c r="BJ1151" s="24" t="s">
        <v>24</v>
      </c>
      <c r="BK1151" s="246">
        <f>ROUND(I1151*H1151,2)</f>
        <v>0</v>
      </c>
      <c r="BL1151" s="24" t="s">
        <v>273</v>
      </c>
      <c r="BM1151" s="24" t="s">
        <v>1532</v>
      </c>
    </row>
    <row r="1152" s="1" customFormat="1" ht="14.4" customHeight="1">
      <c r="B1152" s="46"/>
      <c r="C1152" s="235" t="s">
        <v>1533</v>
      </c>
      <c r="D1152" s="235" t="s">
        <v>173</v>
      </c>
      <c r="E1152" s="236" t="s">
        <v>1534</v>
      </c>
      <c r="F1152" s="237" t="s">
        <v>1535</v>
      </c>
      <c r="G1152" s="238" t="s">
        <v>344</v>
      </c>
      <c r="H1152" s="239">
        <v>165.91999999999999</v>
      </c>
      <c r="I1152" s="240"/>
      <c r="J1152" s="241">
        <f>ROUND(I1152*H1152,2)</f>
        <v>0</v>
      </c>
      <c r="K1152" s="237" t="s">
        <v>177</v>
      </c>
      <c r="L1152" s="72"/>
      <c r="M1152" s="242" t="s">
        <v>22</v>
      </c>
      <c r="N1152" s="243" t="s">
        <v>46</v>
      </c>
      <c r="O1152" s="47"/>
      <c r="P1152" s="244">
        <f>O1152*H1152</f>
        <v>0</v>
      </c>
      <c r="Q1152" s="244">
        <v>3.0000000000000001E-05</v>
      </c>
      <c r="R1152" s="244">
        <f>Q1152*H1152</f>
        <v>0.0049775999999999996</v>
      </c>
      <c r="S1152" s="244">
        <v>0</v>
      </c>
      <c r="T1152" s="245">
        <f>S1152*H1152</f>
        <v>0</v>
      </c>
      <c r="AR1152" s="24" t="s">
        <v>273</v>
      </c>
      <c r="AT1152" s="24" t="s">
        <v>173</v>
      </c>
      <c r="AU1152" s="24" t="s">
        <v>83</v>
      </c>
      <c r="AY1152" s="24" t="s">
        <v>171</v>
      </c>
      <c r="BE1152" s="246">
        <f>IF(N1152="základní",J1152,0)</f>
        <v>0</v>
      </c>
      <c r="BF1152" s="246">
        <f>IF(N1152="snížená",J1152,0)</f>
        <v>0</v>
      </c>
      <c r="BG1152" s="246">
        <f>IF(N1152="zákl. přenesená",J1152,0)</f>
        <v>0</v>
      </c>
      <c r="BH1152" s="246">
        <f>IF(N1152="sníž. přenesená",J1152,0)</f>
        <v>0</v>
      </c>
      <c r="BI1152" s="246">
        <f>IF(N1152="nulová",J1152,0)</f>
        <v>0</v>
      </c>
      <c r="BJ1152" s="24" t="s">
        <v>24</v>
      </c>
      <c r="BK1152" s="246">
        <f>ROUND(I1152*H1152,2)</f>
        <v>0</v>
      </c>
      <c r="BL1152" s="24" t="s">
        <v>273</v>
      </c>
      <c r="BM1152" s="24" t="s">
        <v>1536</v>
      </c>
    </row>
    <row r="1153" s="12" customFormat="1">
      <c r="B1153" s="247"/>
      <c r="C1153" s="248"/>
      <c r="D1153" s="249" t="s">
        <v>180</v>
      </c>
      <c r="E1153" s="250" t="s">
        <v>22</v>
      </c>
      <c r="F1153" s="251" t="s">
        <v>1537</v>
      </c>
      <c r="G1153" s="248"/>
      <c r="H1153" s="252">
        <v>165.91999999999999</v>
      </c>
      <c r="I1153" s="253"/>
      <c r="J1153" s="248"/>
      <c r="K1153" s="248"/>
      <c r="L1153" s="254"/>
      <c r="M1153" s="255"/>
      <c r="N1153" s="256"/>
      <c r="O1153" s="256"/>
      <c r="P1153" s="256"/>
      <c r="Q1153" s="256"/>
      <c r="R1153" s="256"/>
      <c r="S1153" s="256"/>
      <c r="T1153" s="257"/>
      <c r="AT1153" s="258" t="s">
        <v>180</v>
      </c>
      <c r="AU1153" s="258" t="s">
        <v>83</v>
      </c>
      <c r="AV1153" s="12" t="s">
        <v>83</v>
      </c>
      <c r="AW1153" s="12" t="s">
        <v>182</v>
      </c>
      <c r="AX1153" s="12" t="s">
        <v>75</v>
      </c>
      <c r="AY1153" s="258" t="s">
        <v>171</v>
      </c>
    </row>
    <row r="1154" s="1" customFormat="1" ht="22.8" customHeight="1">
      <c r="B1154" s="46"/>
      <c r="C1154" s="235" t="s">
        <v>1538</v>
      </c>
      <c r="D1154" s="235" t="s">
        <v>173</v>
      </c>
      <c r="E1154" s="236" t="s">
        <v>1539</v>
      </c>
      <c r="F1154" s="237" t="s">
        <v>1540</v>
      </c>
      <c r="G1154" s="238" t="s">
        <v>344</v>
      </c>
      <c r="H1154" s="239">
        <v>29.050000000000001</v>
      </c>
      <c r="I1154" s="240"/>
      <c r="J1154" s="241">
        <f>ROUND(I1154*H1154,2)</f>
        <v>0</v>
      </c>
      <c r="K1154" s="237" t="s">
        <v>177</v>
      </c>
      <c r="L1154" s="72"/>
      <c r="M1154" s="242" t="s">
        <v>22</v>
      </c>
      <c r="N1154" s="243" t="s">
        <v>46</v>
      </c>
      <c r="O1154" s="47"/>
      <c r="P1154" s="244">
        <f>O1154*H1154</f>
        <v>0</v>
      </c>
      <c r="Q1154" s="244">
        <v>0.00020000000000000001</v>
      </c>
      <c r="R1154" s="244">
        <f>Q1154*H1154</f>
        <v>0.0058100000000000001</v>
      </c>
      <c r="S1154" s="244">
        <v>0</v>
      </c>
      <c r="T1154" s="245">
        <f>S1154*H1154</f>
        <v>0</v>
      </c>
      <c r="AR1154" s="24" t="s">
        <v>273</v>
      </c>
      <c r="AT1154" s="24" t="s">
        <v>173</v>
      </c>
      <c r="AU1154" s="24" t="s">
        <v>83</v>
      </c>
      <c r="AY1154" s="24" t="s">
        <v>171</v>
      </c>
      <c r="BE1154" s="246">
        <f>IF(N1154="základní",J1154,0)</f>
        <v>0</v>
      </c>
      <c r="BF1154" s="246">
        <f>IF(N1154="snížená",J1154,0)</f>
        <v>0</v>
      </c>
      <c r="BG1154" s="246">
        <f>IF(N1154="zákl. přenesená",J1154,0)</f>
        <v>0</v>
      </c>
      <c r="BH1154" s="246">
        <f>IF(N1154="sníž. přenesená",J1154,0)</f>
        <v>0</v>
      </c>
      <c r="BI1154" s="246">
        <f>IF(N1154="nulová",J1154,0)</f>
        <v>0</v>
      </c>
      <c r="BJ1154" s="24" t="s">
        <v>24</v>
      </c>
      <c r="BK1154" s="246">
        <f>ROUND(I1154*H1154,2)</f>
        <v>0</v>
      </c>
      <c r="BL1154" s="24" t="s">
        <v>273</v>
      </c>
      <c r="BM1154" s="24" t="s">
        <v>1541</v>
      </c>
    </row>
    <row r="1155" s="12" customFormat="1">
      <c r="B1155" s="247"/>
      <c r="C1155" s="248"/>
      <c r="D1155" s="249" t="s">
        <v>180</v>
      </c>
      <c r="E1155" s="250" t="s">
        <v>22</v>
      </c>
      <c r="F1155" s="251" t="s">
        <v>1542</v>
      </c>
      <c r="G1155" s="248"/>
      <c r="H1155" s="252">
        <v>3.6000000000000001</v>
      </c>
      <c r="I1155" s="253"/>
      <c r="J1155" s="248"/>
      <c r="K1155" s="248"/>
      <c r="L1155" s="254"/>
      <c r="M1155" s="255"/>
      <c r="N1155" s="256"/>
      <c r="O1155" s="256"/>
      <c r="P1155" s="256"/>
      <c r="Q1155" s="256"/>
      <c r="R1155" s="256"/>
      <c r="S1155" s="256"/>
      <c r="T1155" s="257"/>
      <c r="AT1155" s="258" t="s">
        <v>180</v>
      </c>
      <c r="AU1155" s="258" t="s">
        <v>83</v>
      </c>
      <c r="AV1155" s="12" t="s">
        <v>83</v>
      </c>
      <c r="AW1155" s="12" t="s">
        <v>182</v>
      </c>
      <c r="AX1155" s="12" t="s">
        <v>75</v>
      </c>
      <c r="AY1155" s="258" t="s">
        <v>171</v>
      </c>
    </row>
    <row r="1156" s="12" customFormat="1">
      <c r="B1156" s="247"/>
      <c r="C1156" s="248"/>
      <c r="D1156" s="249" t="s">
        <v>180</v>
      </c>
      <c r="E1156" s="250" t="s">
        <v>22</v>
      </c>
      <c r="F1156" s="251" t="s">
        <v>1543</v>
      </c>
      <c r="G1156" s="248"/>
      <c r="H1156" s="252">
        <v>25.449999999999999</v>
      </c>
      <c r="I1156" s="253"/>
      <c r="J1156" s="248"/>
      <c r="K1156" s="248"/>
      <c r="L1156" s="254"/>
      <c r="M1156" s="255"/>
      <c r="N1156" s="256"/>
      <c r="O1156" s="256"/>
      <c r="P1156" s="256"/>
      <c r="Q1156" s="256"/>
      <c r="R1156" s="256"/>
      <c r="S1156" s="256"/>
      <c r="T1156" s="257"/>
      <c r="AT1156" s="258" t="s">
        <v>180</v>
      </c>
      <c r="AU1156" s="258" t="s">
        <v>83</v>
      </c>
      <c r="AV1156" s="12" t="s">
        <v>83</v>
      </c>
      <c r="AW1156" s="12" t="s">
        <v>182</v>
      </c>
      <c r="AX1156" s="12" t="s">
        <v>75</v>
      </c>
      <c r="AY1156" s="258" t="s">
        <v>171</v>
      </c>
    </row>
    <row r="1157" s="1" customFormat="1" ht="14.4" customHeight="1">
      <c r="B1157" s="46"/>
      <c r="C1157" s="271" t="s">
        <v>1544</v>
      </c>
      <c r="D1157" s="271" t="s">
        <v>422</v>
      </c>
      <c r="E1157" s="272" t="s">
        <v>1545</v>
      </c>
      <c r="F1157" s="273" t="s">
        <v>1546</v>
      </c>
      <c r="G1157" s="274" t="s">
        <v>344</v>
      </c>
      <c r="H1157" s="275">
        <v>31.954999999999998</v>
      </c>
      <c r="I1157" s="276"/>
      <c r="J1157" s="277">
        <f>ROUND(I1157*H1157,2)</f>
        <v>0</v>
      </c>
      <c r="K1157" s="273" t="s">
        <v>177</v>
      </c>
      <c r="L1157" s="278"/>
      <c r="M1157" s="279" t="s">
        <v>22</v>
      </c>
      <c r="N1157" s="280" t="s">
        <v>46</v>
      </c>
      <c r="O1157" s="47"/>
      <c r="P1157" s="244">
        <f>O1157*H1157</f>
        <v>0</v>
      </c>
      <c r="Q1157" s="244">
        <v>0.00017000000000000001</v>
      </c>
      <c r="R1157" s="244">
        <f>Q1157*H1157</f>
        <v>0.0054323499999999999</v>
      </c>
      <c r="S1157" s="244">
        <v>0</v>
      </c>
      <c r="T1157" s="245">
        <f>S1157*H1157</f>
        <v>0</v>
      </c>
      <c r="AR1157" s="24" t="s">
        <v>405</v>
      </c>
      <c r="AT1157" s="24" t="s">
        <v>422</v>
      </c>
      <c r="AU1157" s="24" t="s">
        <v>83</v>
      </c>
      <c r="AY1157" s="24" t="s">
        <v>171</v>
      </c>
      <c r="BE1157" s="246">
        <f>IF(N1157="základní",J1157,0)</f>
        <v>0</v>
      </c>
      <c r="BF1157" s="246">
        <f>IF(N1157="snížená",J1157,0)</f>
        <v>0</v>
      </c>
      <c r="BG1157" s="246">
        <f>IF(N1157="zákl. přenesená",J1157,0)</f>
        <v>0</v>
      </c>
      <c r="BH1157" s="246">
        <f>IF(N1157="sníž. přenesená",J1157,0)</f>
        <v>0</v>
      </c>
      <c r="BI1157" s="246">
        <f>IF(N1157="nulová",J1157,0)</f>
        <v>0</v>
      </c>
      <c r="BJ1157" s="24" t="s">
        <v>24</v>
      </c>
      <c r="BK1157" s="246">
        <f>ROUND(I1157*H1157,2)</f>
        <v>0</v>
      </c>
      <c r="BL1157" s="24" t="s">
        <v>273</v>
      </c>
      <c r="BM1157" s="24" t="s">
        <v>1547</v>
      </c>
    </row>
    <row r="1158" s="12" customFormat="1">
      <c r="B1158" s="247"/>
      <c r="C1158" s="248"/>
      <c r="D1158" s="249" t="s">
        <v>180</v>
      </c>
      <c r="E1158" s="250" t="s">
        <v>22</v>
      </c>
      <c r="F1158" s="251" t="s">
        <v>1542</v>
      </c>
      <c r="G1158" s="248"/>
      <c r="H1158" s="252">
        <v>3.6000000000000001</v>
      </c>
      <c r="I1158" s="253"/>
      <c r="J1158" s="248"/>
      <c r="K1158" s="248"/>
      <c r="L1158" s="254"/>
      <c r="M1158" s="255"/>
      <c r="N1158" s="256"/>
      <c r="O1158" s="256"/>
      <c r="P1158" s="256"/>
      <c r="Q1158" s="256"/>
      <c r="R1158" s="256"/>
      <c r="S1158" s="256"/>
      <c r="T1158" s="257"/>
      <c r="AT1158" s="258" t="s">
        <v>180</v>
      </c>
      <c r="AU1158" s="258" t="s">
        <v>83</v>
      </c>
      <c r="AV1158" s="12" t="s">
        <v>83</v>
      </c>
      <c r="AW1158" s="12" t="s">
        <v>182</v>
      </c>
      <c r="AX1158" s="12" t="s">
        <v>75</v>
      </c>
      <c r="AY1158" s="258" t="s">
        <v>171</v>
      </c>
    </row>
    <row r="1159" s="12" customFormat="1">
      <c r="B1159" s="247"/>
      <c r="C1159" s="248"/>
      <c r="D1159" s="249" t="s">
        <v>180</v>
      </c>
      <c r="E1159" s="250" t="s">
        <v>22</v>
      </c>
      <c r="F1159" s="251" t="s">
        <v>1543</v>
      </c>
      <c r="G1159" s="248"/>
      <c r="H1159" s="252">
        <v>25.449999999999999</v>
      </c>
      <c r="I1159" s="253"/>
      <c r="J1159" s="248"/>
      <c r="K1159" s="248"/>
      <c r="L1159" s="254"/>
      <c r="M1159" s="255"/>
      <c r="N1159" s="256"/>
      <c r="O1159" s="256"/>
      <c r="P1159" s="256"/>
      <c r="Q1159" s="256"/>
      <c r="R1159" s="256"/>
      <c r="S1159" s="256"/>
      <c r="T1159" s="257"/>
      <c r="AT1159" s="258" t="s">
        <v>180</v>
      </c>
      <c r="AU1159" s="258" t="s">
        <v>83</v>
      </c>
      <c r="AV1159" s="12" t="s">
        <v>83</v>
      </c>
      <c r="AW1159" s="12" t="s">
        <v>182</v>
      </c>
      <c r="AX1159" s="12" t="s">
        <v>75</v>
      </c>
      <c r="AY1159" s="258" t="s">
        <v>171</v>
      </c>
    </row>
    <row r="1160" s="12" customFormat="1">
      <c r="B1160" s="247"/>
      <c r="C1160" s="248"/>
      <c r="D1160" s="249" t="s">
        <v>180</v>
      </c>
      <c r="E1160" s="248"/>
      <c r="F1160" s="251" t="s">
        <v>1548</v>
      </c>
      <c r="G1160" s="248"/>
      <c r="H1160" s="252">
        <v>31.954999999999998</v>
      </c>
      <c r="I1160" s="253"/>
      <c r="J1160" s="248"/>
      <c r="K1160" s="248"/>
      <c r="L1160" s="254"/>
      <c r="M1160" s="255"/>
      <c r="N1160" s="256"/>
      <c r="O1160" s="256"/>
      <c r="P1160" s="256"/>
      <c r="Q1160" s="256"/>
      <c r="R1160" s="256"/>
      <c r="S1160" s="256"/>
      <c r="T1160" s="257"/>
      <c r="AT1160" s="258" t="s">
        <v>180</v>
      </c>
      <c r="AU1160" s="258" t="s">
        <v>83</v>
      </c>
      <c r="AV1160" s="12" t="s">
        <v>83</v>
      </c>
      <c r="AW1160" s="12" t="s">
        <v>6</v>
      </c>
      <c r="AX1160" s="12" t="s">
        <v>24</v>
      </c>
      <c r="AY1160" s="258" t="s">
        <v>171</v>
      </c>
    </row>
    <row r="1161" s="1" customFormat="1" ht="34.2" customHeight="1">
      <c r="B1161" s="46"/>
      <c r="C1161" s="235" t="s">
        <v>1549</v>
      </c>
      <c r="D1161" s="235" t="s">
        <v>173</v>
      </c>
      <c r="E1161" s="236" t="s">
        <v>1550</v>
      </c>
      <c r="F1161" s="237" t="s">
        <v>1551</v>
      </c>
      <c r="G1161" s="238" t="s">
        <v>193</v>
      </c>
      <c r="H1161" s="239">
        <v>19.466000000000001</v>
      </c>
      <c r="I1161" s="240"/>
      <c r="J1161" s="241">
        <f>ROUND(I1161*H1161,2)</f>
        <v>0</v>
      </c>
      <c r="K1161" s="237" t="s">
        <v>177</v>
      </c>
      <c r="L1161" s="72"/>
      <c r="M1161" s="242" t="s">
        <v>22</v>
      </c>
      <c r="N1161" s="243" t="s">
        <v>46</v>
      </c>
      <c r="O1161" s="47"/>
      <c r="P1161" s="244">
        <f>O1161*H1161</f>
        <v>0</v>
      </c>
      <c r="Q1161" s="244">
        <v>0</v>
      </c>
      <c r="R1161" s="244">
        <f>Q1161*H1161</f>
        <v>0</v>
      </c>
      <c r="S1161" s="244">
        <v>0</v>
      </c>
      <c r="T1161" s="245">
        <f>S1161*H1161</f>
        <v>0</v>
      </c>
      <c r="AR1161" s="24" t="s">
        <v>273</v>
      </c>
      <c r="AT1161" s="24" t="s">
        <v>173</v>
      </c>
      <c r="AU1161" s="24" t="s">
        <v>83</v>
      </c>
      <c r="AY1161" s="24" t="s">
        <v>171</v>
      </c>
      <c r="BE1161" s="246">
        <f>IF(N1161="základní",J1161,0)</f>
        <v>0</v>
      </c>
      <c r="BF1161" s="246">
        <f>IF(N1161="snížená",J1161,0)</f>
        <v>0</v>
      </c>
      <c r="BG1161" s="246">
        <f>IF(N1161="zákl. přenesená",J1161,0)</f>
        <v>0</v>
      </c>
      <c r="BH1161" s="246">
        <f>IF(N1161="sníž. přenesená",J1161,0)</f>
        <v>0</v>
      </c>
      <c r="BI1161" s="246">
        <f>IF(N1161="nulová",J1161,0)</f>
        <v>0</v>
      </c>
      <c r="BJ1161" s="24" t="s">
        <v>24</v>
      </c>
      <c r="BK1161" s="246">
        <f>ROUND(I1161*H1161,2)</f>
        <v>0</v>
      </c>
      <c r="BL1161" s="24" t="s">
        <v>273</v>
      </c>
      <c r="BM1161" s="24" t="s">
        <v>1552</v>
      </c>
    </row>
    <row r="1162" s="11" customFormat="1" ht="29.88" customHeight="1">
      <c r="B1162" s="219"/>
      <c r="C1162" s="220"/>
      <c r="D1162" s="221" t="s">
        <v>74</v>
      </c>
      <c r="E1162" s="233" t="s">
        <v>1553</v>
      </c>
      <c r="F1162" s="233" t="s">
        <v>1554</v>
      </c>
      <c r="G1162" s="220"/>
      <c r="H1162" s="220"/>
      <c r="I1162" s="223"/>
      <c r="J1162" s="234">
        <f>BK1162</f>
        <v>0</v>
      </c>
      <c r="K1162" s="220"/>
      <c r="L1162" s="225"/>
      <c r="M1162" s="226"/>
      <c r="N1162" s="227"/>
      <c r="O1162" s="227"/>
      <c r="P1162" s="228">
        <f>SUM(P1163:P1178)</f>
        <v>0</v>
      </c>
      <c r="Q1162" s="227"/>
      <c r="R1162" s="228">
        <f>SUM(R1163:R1178)</f>
        <v>0.11352890000000002</v>
      </c>
      <c r="S1162" s="227"/>
      <c r="T1162" s="229">
        <f>SUM(T1163:T1178)</f>
        <v>0</v>
      </c>
      <c r="AR1162" s="230" t="s">
        <v>83</v>
      </c>
      <c r="AT1162" s="231" t="s">
        <v>74</v>
      </c>
      <c r="AU1162" s="231" t="s">
        <v>24</v>
      </c>
      <c r="AY1162" s="230" t="s">
        <v>171</v>
      </c>
      <c r="BK1162" s="232">
        <f>SUM(BK1163:BK1178)</f>
        <v>0</v>
      </c>
    </row>
    <row r="1163" s="1" customFormat="1" ht="14.4" customHeight="1">
      <c r="B1163" s="46"/>
      <c r="C1163" s="235" t="s">
        <v>1555</v>
      </c>
      <c r="D1163" s="235" t="s">
        <v>173</v>
      </c>
      <c r="E1163" s="236" t="s">
        <v>1556</v>
      </c>
      <c r="F1163" s="237" t="s">
        <v>1557</v>
      </c>
      <c r="G1163" s="238" t="s">
        <v>344</v>
      </c>
      <c r="H1163" s="239">
        <v>15</v>
      </c>
      <c r="I1163" s="240"/>
      <c r="J1163" s="241">
        <f>ROUND(I1163*H1163,2)</f>
        <v>0</v>
      </c>
      <c r="K1163" s="237" t="s">
        <v>177</v>
      </c>
      <c r="L1163" s="72"/>
      <c r="M1163" s="242" t="s">
        <v>22</v>
      </c>
      <c r="N1163" s="243" t="s">
        <v>46</v>
      </c>
      <c r="O1163" s="47"/>
      <c r="P1163" s="244">
        <f>O1163*H1163</f>
        <v>0</v>
      </c>
      <c r="Q1163" s="244">
        <v>1.0000000000000001E-05</v>
      </c>
      <c r="R1163" s="244">
        <f>Q1163*H1163</f>
        <v>0.00015000000000000001</v>
      </c>
      <c r="S1163" s="244">
        <v>0</v>
      </c>
      <c r="T1163" s="245">
        <f>S1163*H1163</f>
        <v>0</v>
      </c>
      <c r="AR1163" s="24" t="s">
        <v>273</v>
      </c>
      <c r="AT1163" s="24" t="s">
        <v>173</v>
      </c>
      <c r="AU1163" s="24" t="s">
        <v>83</v>
      </c>
      <c r="AY1163" s="24" t="s">
        <v>171</v>
      </c>
      <c r="BE1163" s="246">
        <f>IF(N1163="základní",J1163,0)</f>
        <v>0</v>
      </c>
      <c r="BF1163" s="246">
        <f>IF(N1163="snížená",J1163,0)</f>
        <v>0</v>
      </c>
      <c r="BG1163" s="246">
        <f>IF(N1163="zákl. přenesená",J1163,0)</f>
        <v>0</v>
      </c>
      <c r="BH1163" s="246">
        <f>IF(N1163="sníž. přenesená",J1163,0)</f>
        <v>0</v>
      </c>
      <c r="BI1163" s="246">
        <f>IF(N1163="nulová",J1163,0)</f>
        <v>0</v>
      </c>
      <c r="BJ1163" s="24" t="s">
        <v>24</v>
      </c>
      <c r="BK1163" s="246">
        <f>ROUND(I1163*H1163,2)</f>
        <v>0</v>
      </c>
      <c r="BL1163" s="24" t="s">
        <v>273</v>
      </c>
      <c r="BM1163" s="24" t="s">
        <v>1558</v>
      </c>
    </row>
    <row r="1164" s="13" customFormat="1">
      <c r="B1164" s="261"/>
      <c r="C1164" s="262"/>
      <c r="D1164" s="249" t="s">
        <v>180</v>
      </c>
      <c r="E1164" s="263" t="s">
        <v>22</v>
      </c>
      <c r="F1164" s="264" t="s">
        <v>219</v>
      </c>
      <c r="G1164" s="262"/>
      <c r="H1164" s="263" t="s">
        <v>22</v>
      </c>
      <c r="I1164" s="265"/>
      <c r="J1164" s="262"/>
      <c r="K1164" s="262"/>
      <c r="L1164" s="266"/>
      <c r="M1164" s="267"/>
      <c r="N1164" s="268"/>
      <c r="O1164" s="268"/>
      <c r="P1164" s="268"/>
      <c r="Q1164" s="268"/>
      <c r="R1164" s="268"/>
      <c r="S1164" s="268"/>
      <c r="T1164" s="269"/>
      <c r="AT1164" s="270" t="s">
        <v>180</v>
      </c>
      <c r="AU1164" s="270" t="s">
        <v>83</v>
      </c>
      <c r="AV1164" s="13" t="s">
        <v>24</v>
      </c>
      <c r="AW1164" s="13" t="s">
        <v>182</v>
      </c>
      <c r="AX1164" s="13" t="s">
        <v>75</v>
      </c>
      <c r="AY1164" s="270" t="s">
        <v>171</v>
      </c>
    </row>
    <row r="1165" s="12" customFormat="1">
      <c r="B1165" s="247"/>
      <c r="C1165" s="248"/>
      <c r="D1165" s="249" t="s">
        <v>180</v>
      </c>
      <c r="E1165" s="250" t="s">
        <v>22</v>
      </c>
      <c r="F1165" s="251" t="s">
        <v>1559</v>
      </c>
      <c r="G1165" s="248"/>
      <c r="H1165" s="252">
        <v>15</v>
      </c>
      <c r="I1165" s="253"/>
      <c r="J1165" s="248"/>
      <c r="K1165" s="248"/>
      <c r="L1165" s="254"/>
      <c r="M1165" s="255"/>
      <c r="N1165" s="256"/>
      <c r="O1165" s="256"/>
      <c r="P1165" s="256"/>
      <c r="Q1165" s="256"/>
      <c r="R1165" s="256"/>
      <c r="S1165" s="256"/>
      <c r="T1165" s="257"/>
      <c r="AT1165" s="258" t="s">
        <v>180</v>
      </c>
      <c r="AU1165" s="258" t="s">
        <v>83</v>
      </c>
      <c r="AV1165" s="12" t="s">
        <v>83</v>
      </c>
      <c r="AW1165" s="12" t="s">
        <v>182</v>
      </c>
      <c r="AX1165" s="12" t="s">
        <v>75</v>
      </c>
      <c r="AY1165" s="258" t="s">
        <v>171</v>
      </c>
    </row>
    <row r="1166" s="1" customFormat="1" ht="14.4" customHeight="1">
      <c r="B1166" s="46"/>
      <c r="C1166" s="271" t="s">
        <v>1560</v>
      </c>
      <c r="D1166" s="271" t="s">
        <v>422</v>
      </c>
      <c r="E1166" s="272" t="s">
        <v>1561</v>
      </c>
      <c r="F1166" s="273" t="s">
        <v>1562</v>
      </c>
      <c r="G1166" s="274" t="s">
        <v>344</v>
      </c>
      <c r="H1166" s="275">
        <v>16.5</v>
      </c>
      <c r="I1166" s="276"/>
      <c r="J1166" s="277">
        <f>ROUND(I1166*H1166,2)</f>
        <v>0</v>
      </c>
      <c r="K1166" s="273" t="s">
        <v>177</v>
      </c>
      <c r="L1166" s="278"/>
      <c r="M1166" s="279" t="s">
        <v>22</v>
      </c>
      <c r="N1166" s="280" t="s">
        <v>46</v>
      </c>
      <c r="O1166" s="47"/>
      <c r="P1166" s="244">
        <f>O1166*H1166</f>
        <v>0</v>
      </c>
      <c r="Q1166" s="244">
        <v>0.00020000000000000001</v>
      </c>
      <c r="R1166" s="244">
        <f>Q1166*H1166</f>
        <v>0.0033</v>
      </c>
      <c r="S1166" s="244">
        <v>0</v>
      </c>
      <c r="T1166" s="245">
        <f>S1166*H1166</f>
        <v>0</v>
      </c>
      <c r="AR1166" s="24" t="s">
        <v>405</v>
      </c>
      <c r="AT1166" s="24" t="s">
        <v>422</v>
      </c>
      <c r="AU1166" s="24" t="s">
        <v>83</v>
      </c>
      <c r="AY1166" s="24" t="s">
        <v>171</v>
      </c>
      <c r="BE1166" s="246">
        <f>IF(N1166="základní",J1166,0)</f>
        <v>0</v>
      </c>
      <c r="BF1166" s="246">
        <f>IF(N1166="snížená",J1166,0)</f>
        <v>0</v>
      </c>
      <c r="BG1166" s="246">
        <f>IF(N1166="zákl. přenesená",J1166,0)</f>
        <v>0</v>
      </c>
      <c r="BH1166" s="246">
        <f>IF(N1166="sníž. přenesená",J1166,0)</f>
        <v>0</v>
      </c>
      <c r="BI1166" s="246">
        <f>IF(N1166="nulová",J1166,0)</f>
        <v>0</v>
      </c>
      <c r="BJ1166" s="24" t="s">
        <v>24</v>
      </c>
      <c r="BK1166" s="246">
        <f>ROUND(I1166*H1166,2)</f>
        <v>0</v>
      </c>
      <c r="BL1166" s="24" t="s">
        <v>273</v>
      </c>
      <c r="BM1166" s="24" t="s">
        <v>1563</v>
      </c>
    </row>
    <row r="1167" s="12" customFormat="1">
      <c r="B1167" s="247"/>
      <c r="C1167" s="248"/>
      <c r="D1167" s="249" t="s">
        <v>180</v>
      </c>
      <c r="E1167" s="248"/>
      <c r="F1167" s="251" t="s">
        <v>1564</v>
      </c>
      <c r="G1167" s="248"/>
      <c r="H1167" s="252">
        <v>16.5</v>
      </c>
      <c r="I1167" s="253"/>
      <c r="J1167" s="248"/>
      <c r="K1167" s="248"/>
      <c r="L1167" s="254"/>
      <c r="M1167" s="255"/>
      <c r="N1167" s="256"/>
      <c r="O1167" s="256"/>
      <c r="P1167" s="256"/>
      <c r="Q1167" s="256"/>
      <c r="R1167" s="256"/>
      <c r="S1167" s="256"/>
      <c r="T1167" s="257"/>
      <c r="AT1167" s="258" t="s">
        <v>180</v>
      </c>
      <c r="AU1167" s="258" t="s">
        <v>83</v>
      </c>
      <c r="AV1167" s="12" t="s">
        <v>83</v>
      </c>
      <c r="AW1167" s="12" t="s">
        <v>6</v>
      </c>
      <c r="AX1167" s="12" t="s">
        <v>24</v>
      </c>
      <c r="AY1167" s="258" t="s">
        <v>171</v>
      </c>
    </row>
    <row r="1168" s="1" customFormat="1" ht="14.4" customHeight="1">
      <c r="B1168" s="46"/>
      <c r="C1168" s="235" t="s">
        <v>1565</v>
      </c>
      <c r="D1168" s="235" t="s">
        <v>173</v>
      </c>
      <c r="E1168" s="236" t="s">
        <v>1566</v>
      </c>
      <c r="F1168" s="237" t="s">
        <v>1567</v>
      </c>
      <c r="G1168" s="238" t="s">
        <v>247</v>
      </c>
      <c r="H1168" s="239">
        <v>14.380000000000001</v>
      </c>
      <c r="I1168" s="240"/>
      <c r="J1168" s="241">
        <f>ROUND(I1168*H1168,2)</f>
        <v>0</v>
      </c>
      <c r="K1168" s="237" t="s">
        <v>177</v>
      </c>
      <c r="L1168" s="72"/>
      <c r="M1168" s="242" t="s">
        <v>22</v>
      </c>
      <c r="N1168" s="243" t="s">
        <v>46</v>
      </c>
      <c r="O1168" s="47"/>
      <c r="P1168" s="244">
        <f>O1168*H1168</f>
        <v>0</v>
      </c>
      <c r="Q1168" s="244">
        <v>0.00050000000000000001</v>
      </c>
      <c r="R1168" s="244">
        <f>Q1168*H1168</f>
        <v>0.0071900000000000002</v>
      </c>
      <c r="S1168" s="244">
        <v>0</v>
      </c>
      <c r="T1168" s="245">
        <f>S1168*H1168</f>
        <v>0</v>
      </c>
      <c r="AR1168" s="24" t="s">
        <v>273</v>
      </c>
      <c r="AT1168" s="24" t="s">
        <v>173</v>
      </c>
      <c r="AU1168" s="24" t="s">
        <v>83</v>
      </c>
      <c r="AY1168" s="24" t="s">
        <v>171</v>
      </c>
      <c r="BE1168" s="246">
        <f>IF(N1168="základní",J1168,0)</f>
        <v>0</v>
      </c>
      <c r="BF1168" s="246">
        <f>IF(N1168="snížená",J1168,0)</f>
        <v>0</v>
      </c>
      <c r="BG1168" s="246">
        <f>IF(N1168="zákl. přenesená",J1168,0)</f>
        <v>0</v>
      </c>
      <c r="BH1168" s="246">
        <f>IF(N1168="sníž. přenesená",J1168,0)</f>
        <v>0</v>
      </c>
      <c r="BI1168" s="246">
        <f>IF(N1168="nulová",J1168,0)</f>
        <v>0</v>
      </c>
      <c r="BJ1168" s="24" t="s">
        <v>24</v>
      </c>
      <c r="BK1168" s="246">
        <f>ROUND(I1168*H1168,2)</f>
        <v>0</v>
      </c>
      <c r="BL1168" s="24" t="s">
        <v>273</v>
      </c>
      <c r="BM1168" s="24" t="s">
        <v>1568</v>
      </c>
    </row>
    <row r="1169" s="1" customFormat="1">
      <c r="B1169" s="46"/>
      <c r="C1169" s="74"/>
      <c r="D1169" s="249" t="s">
        <v>201</v>
      </c>
      <c r="E1169" s="74"/>
      <c r="F1169" s="259" t="s">
        <v>1569</v>
      </c>
      <c r="G1169" s="74"/>
      <c r="H1169" s="74"/>
      <c r="I1169" s="203"/>
      <c r="J1169" s="74"/>
      <c r="K1169" s="74"/>
      <c r="L1169" s="72"/>
      <c r="M1169" s="260"/>
      <c r="N1169" s="47"/>
      <c r="O1169" s="47"/>
      <c r="P1169" s="47"/>
      <c r="Q1169" s="47"/>
      <c r="R1169" s="47"/>
      <c r="S1169" s="47"/>
      <c r="T1169" s="95"/>
      <c r="AT1169" s="24" t="s">
        <v>201</v>
      </c>
      <c r="AU1169" s="24" t="s">
        <v>83</v>
      </c>
    </row>
    <row r="1170" s="13" customFormat="1">
      <c r="B1170" s="261"/>
      <c r="C1170" s="262"/>
      <c r="D1170" s="249" t="s">
        <v>180</v>
      </c>
      <c r="E1170" s="263" t="s">
        <v>22</v>
      </c>
      <c r="F1170" s="264" t="s">
        <v>219</v>
      </c>
      <c r="G1170" s="262"/>
      <c r="H1170" s="263" t="s">
        <v>22</v>
      </c>
      <c r="I1170" s="265"/>
      <c r="J1170" s="262"/>
      <c r="K1170" s="262"/>
      <c r="L1170" s="266"/>
      <c r="M1170" s="267"/>
      <c r="N1170" s="268"/>
      <c r="O1170" s="268"/>
      <c r="P1170" s="268"/>
      <c r="Q1170" s="268"/>
      <c r="R1170" s="268"/>
      <c r="S1170" s="268"/>
      <c r="T1170" s="269"/>
      <c r="AT1170" s="270" t="s">
        <v>180</v>
      </c>
      <c r="AU1170" s="270" t="s">
        <v>83</v>
      </c>
      <c r="AV1170" s="13" t="s">
        <v>24</v>
      </c>
      <c r="AW1170" s="13" t="s">
        <v>182</v>
      </c>
      <c r="AX1170" s="13" t="s">
        <v>75</v>
      </c>
      <c r="AY1170" s="270" t="s">
        <v>171</v>
      </c>
    </row>
    <row r="1171" s="12" customFormat="1">
      <c r="B1171" s="247"/>
      <c r="C1171" s="248"/>
      <c r="D1171" s="249" t="s">
        <v>180</v>
      </c>
      <c r="E1171" s="250" t="s">
        <v>22</v>
      </c>
      <c r="F1171" s="251" t="s">
        <v>778</v>
      </c>
      <c r="G1171" s="248"/>
      <c r="H1171" s="252">
        <v>14.380000000000001</v>
      </c>
      <c r="I1171" s="253"/>
      <c r="J1171" s="248"/>
      <c r="K1171" s="248"/>
      <c r="L1171" s="254"/>
      <c r="M1171" s="255"/>
      <c r="N1171" s="256"/>
      <c r="O1171" s="256"/>
      <c r="P1171" s="256"/>
      <c r="Q1171" s="256"/>
      <c r="R1171" s="256"/>
      <c r="S1171" s="256"/>
      <c r="T1171" s="257"/>
      <c r="AT1171" s="258" t="s">
        <v>180</v>
      </c>
      <c r="AU1171" s="258" t="s">
        <v>83</v>
      </c>
      <c r="AV1171" s="12" t="s">
        <v>83</v>
      </c>
      <c r="AW1171" s="12" t="s">
        <v>182</v>
      </c>
      <c r="AX1171" s="12" t="s">
        <v>75</v>
      </c>
      <c r="AY1171" s="258" t="s">
        <v>171</v>
      </c>
    </row>
    <row r="1172" s="1" customFormat="1" ht="22.8" customHeight="1">
      <c r="B1172" s="46"/>
      <c r="C1172" s="271" t="s">
        <v>1570</v>
      </c>
      <c r="D1172" s="271" t="s">
        <v>422</v>
      </c>
      <c r="E1172" s="272" t="s">
        <v>1571</v>
      </c>
      <c r="F1172" s="273" t="s">
        <v>1572</v>
      </c>
      <c r="G1172" s="274" t="s">
        <v>247</v>
      </c>
      <c r="H1172" s="275">
        <v>15.818</v>
      </c>
      <c r="I1172" s="276"/>
      <c r="J1172" s="277">
        <f>ROUND(I1172*H1172,2)</f>
        <v>0</v>
      </c>
      <c r="K1172" s="273" t="s">
        <v>177</v>
      </c>
      <c r="L1172" s="278"/>
      <c r="M1172" s="279" t="s">
        <v>22</v>
      </c>
      <c r="N1172" s="280" t="s">
        <v>46</v>
      </c>
      <c r="O1172" s="47"/>
      <c r="P1172" s="244">
        <f>O1172*H1172</f>
        <v>0</v>
      </c>
      <c r="Q1172" s="244">
        <v>0.0023500000000000001</v>
      </c>
      <c r="R1172" s="244">
        <f>Q1172*H1172</f>
        <v>0.037172299999999998</v>
      </c>
      <c r="S1172" s="244">
        <v>0</v>
      </c>
      <c r="T1172" s="245">
        <f>S1172*H1172</f>
        <v>0</v>
      </c>
      <c r="AR1172" s="24" t="s">
        <v>405</v>
      </c>
      <c r="AT1172" s="24" t="s">
        <v>422</v>
      </c>
      <c r="AU1172" s="24" t="s">
        <v>83</v>
      </c>
      <c r="AY1172" s="24" t="s">
        <v>171</v>
      </c>
      <c r="BE1172" s="246">
        <f>IF(N1172="základní",J1172,0)</f>
        <v>0</v>
      </c>
      <c r="BF1172" s="246">
        <f>IF(N1172="snížená",J1172,0)</f>
        <v>0</v>
      </c>
      <c r="BG1172" s="246">
        <f>IF(N1172="zákl. přenesená",J1172,0)</f>
        <v>0</v>
      </c>
      <c r="BH1172" s="246">
        <f>IF(N1172="sníž. přenesená",J1172,0)</f>
        <v>0</v>
      </c>
      <c r="BI1172" s="246">
        <f>IF(N1172="nulová",J1172,0)</f>
        <v>0</v>
      </c>
      <c r="BJ1172" s="24" t="s">
        <v>24</v>
      </c>
      <c r="BK1172" s="246">
        <f>ROUND(I1172*H1172,2)</f>
        <v>0</v>
      </c>
      <c r="BL1172" s="24" t="s">
        <v>273</v>
      </c>
      <c r="BM1172" s="24" t="s">
        <v>1573</v>
      </c>
    </row>
    <row r="1173" s="12" customFormat="1">
      <c r="B1173" s="247"/>
      <c r="C1173" s="248"/>
      <c r="D1173" s="249" t="s">
        <v>180</v>
      </c>
      <c r="E1173" s="248"/>
      <c r="F1173" s="251" t="s">
        <v>1574</v>
      </c>
      <c r="G1173" s="248"/>
      <c r="H1173" s="252">
        <v>15.818</v>
      </c>
      <c r="I1173" s="253"/>
      <c r="J1173" s="248"/>
      <c r="K1173" s="248"/>
      <c r="L1173" s="254"/>
      <c r="M1173" s="255"/>
      <c r="N1173" s="256"/>
      <c r="O1173" s="256"/>
      <c r="P1173" s="256"/>
      <c r="Q1173" s="256"/>
      <c r="R1173" s="256"/>
      <c r="S1173" s="256"/>
      <c r="T1173" s="257"/>
      <c r="AT1173" s="258" t="s">
        <v>180</v>
      </c>
      <c r="AU1173" s="258" t="s">
        <v>83</v>
      </c>
      <c r="AV1173" s="12" t="s">
        <v>83</v>
      </c>
      <c r="AW1173" s="12" t="s">
        <v>6</v>
      </c>
      <c r="AX1173" s="12" t="s">
        <v>24</v>
      </c>
      <c r="AY1173" s="258" t="s">
        <v>171</v>
      </c>
    </row>
    <row r="1174" s="1" customFormat="1" ht="22.8" customHeight="1">
      <c r="B1174" s="46"/>
      <c r="C1174" s="235" t="s">
        <v>1575</v>
      </c>
      <c r="D1174" s="235" t="s">
        <v>173</v>
      </c>
      <c r="E1174" s="236" t="s">
        <v>1576</v>
      </c>
      <c r="F1174" s="237" t="s">
        <v>1577</v>
      </c>
      <c r="G1174" s="238" t="s">
        <v>247</v>
      </c>
      <c r="H1174" s="239">
        <v>14.380000000000001</v>
      </c>
      <c r="I1174" s="240"/>
      <c r="J1174" s="241">
        <f>ROUND(I1174*H1174,2)</f>
        <v>0</v>
      </c>
      <c r="K1174" s="237" t="s">
        <v>177</v>
      </c>
      <c r="L1174" s="72"/>
      <c r="M1174" s="242" t="s">
        <v>22</v>
      </c>
      <c r="N1174" s="243" t="s">
        <v>46</v>
      </c>
      <c r="O1174" s="47"/>
      <c r="P1174" s="244">
        <f>O1174*H1174</f>
        <v>0</v>
      </c>
      <c r="Q1174" s="244">
        <v>6.9999999999999994E-05</v>
      </c>
      <c r="R1174" s="244">
        <f>Q1174*H1174</f>
        <v>0.0010066000000000001</v>
      </c>
      <c r="S1174" s="244">
        <v>0</v>
      </c>
      <c r="T1174" s="245">
        <f>S1174*H1174</f>
        <v>0</v>
      </c>
      <c r="AR1174" s="24" t="s">
        <v>273</v>
      </c>
      <c r="AT1174" s="24" t="s">
        <v>173</v>
      </c>
      <c r="AU1174" s="24" t="s">
        <v>83</v>
      </c>
      <c r="AY1174" s="24" t="s">
        <v>171</v>
      </c>
      <c r="BE1174" s="246">
        <f>IF(N1174="základní",J1174,0)</f>
        <v>0</v>
      </c>
      <c r="BF1174" s="246">
        <f>IF(N1174="snížená",J1174,0)</f>
        <v>0</v>
      </c>
      <c r="BG1174" s="246">
        <f>IF(N1174="zákl. přenesená",J1174,0)</f>
        <v>0</v>
      </c>
      <c r="BH1174" s="246">
        <f>IF(N1174="sníž. přenesená",J1174,0)</f>
        <v>0</v>
      </c>
      <c r="BI1174" s="246">
        <f>IF(N1174="nulová",J1174,0)</f>
        <v>0</v>
      </c>
      <c r="BJ1174" s="24" t="s">
        <v>24</v>
      </c>
      <c r="BK1174" s="246">
        <f>ROUND(I1174*H1174,2)</f>
        <v>0</v>
      </c>
      <c r="BL1174" s="24" t="s">
        <v>273</v>
      </c>
      <c r="BM1174" s="24" t="s">
        <v>1578</v>
      </c>
    </row>
    <row r="1175" s="1" customFormat="1">
      <c r="B1175" s="46"/>
      <c r="C1175" s="74"/>
      <c r="D1175" s="249" t="s">
        <v>201</v>
      </c>
      <c r="E1175" s="74"/>
      <c r="F1175" s="259" t="s">
        <v>1579</v>
      </c>
      <c r="G1175" s="74"/>
      <c r="H1175" s="74"/>
      <c r="I1175" s="203"/>
      <c r="J1175" s="74"/>
      <c r="K1175" s="74"/>
      <c r="L1175" s="72"/>
      <c r="M1175" s="260"/>
      <c r="N1175" s="47"/>
      <c r="O1175" s="47"/>
      <c r="P1175" s="47"/>
      <c r="Q1175" s="47"/>
      <c r="R1175" s="47"/>
      <c r="S1175" s="47"/>
      <c r="T1175" s="95"/>
      <c r="AT1175" s="24" t="s">
        <v>201</v>
      </c>
      <c r="AU1175" s="24" t="s">
        <v>83</v>
      </c>
    </row>
    <row r="1176" s="1" customFormat="1" ht="22.8" customHeight="1">
      <c r="B1176" s="46"/>
      <c r="C1176" s="235" t="s">
        <v>1580</v>
      </c>
      <c r="D1176" s="235" t="s">
        <v>173</v>
      </c>
      <c r="E1176" s="236" t="s">
        <v>1581</v>
      </c>
      <c r="F1176" s="237" t="s">
        <v>1582</v>
      </c>
      <c r="G1176" s="238" t="s">
        <v>247</v>
      </c>
      <c r="H1176" s="239">
        <v>14.380000000000001</v>
      </c>
      <c r="I1176" s="240"/>
      <c r="J1176" s="241">
        <f>ROUND(I1176*H1176,2)</f>
        <v>0</v>
      </c>
      <c r="K1176" s="237" t="s">
        <v>177</v>
      </c>
      <c r="L1176" s="72"/>
      <c r="M1176" s="242" t="s">
        <v>22</v>
      </c>
      <c r="N1176" s="243" t="s">
        <v>46</v>
      </c>
      <c r="O1176" s="47"/>
      <c r="P1176" s="244">
        <f>O1176*H1176</f>
        <v>0</v>
      </c>
      <c r="Q1176" s="244">
        <v>0.0044999999999999997</v>
      </c>
      <c r="R1176" s="244">
        <f>Q1176*H1176</f>
        <v>0.064710000000000004</v>
      </c>
      <c r="S1176" s="244">
        <v>0</v>
      </c>
      <c r="T1176" s="245">
        <f>S1176*H1176</f>
        <v>0</v>
      </c>
      <c r="AR1176" s="24" t="s">
        <v>273</v>
      </c>
      <c r="AT1176" s="24" t="s">
        <v>173</v>
      </c>
      <c r="AU1176" s="24" t="s">
        <v>83</v>
      </c>
      <c r="AY1176" s="24" t="s">
        <v>171</v>
      </c>
      <c r="BE1176" s="246">
        <f>IF(N1176="základní",J1176,0)</f>
        <v>0</v>
      </c>
      <c r="BF1176" s="246">
        <f>IF(N1176="snížená",J1176,0)</f>
        <v>0</v>
      </c>
      <c r="BG1176" s="246">
        <f>IF(N1176="zákl. přenesená",J1176,0)</f>
        <v>0</v>
      </c>
      <c r="BH1176" s="246">
        <f>IF(N1176="sníž. přenesená",J1176,0)</f>
        <v>0</v>
      </c>
      <c r="BI1176" s="246">
        <f>IF(N1176="nulová",J1176,0)</f>
        <v>0</v>
      </c>
      <c r="BJ1176" s="24" t="s">
        <v>24</v>
      </c>
      <c r="BK1176" s="246">
        <f>ROUND(I1176*H1176,2)</f>
        <v>0</v>
      </c>
      <c r="BL1176" s="24" t="s">
        <v>273</v>
      </c>
      <c r="BM1176" s="24" t="s">
        <v>1583</v>
      </c>
    </row>
    <row r="1177" s="1" customFormat="1">
      <c r="B1177" s="46"/>
      <c r="C1177" s="74"/>
      <c r="D1177" s="249" t="s">
        <v>201</v>
      </c>
      <c r="E1177" s="74"/>
      <c r="F1177" s="259" t="s">
        <v>1579</v>
      </c>
      <c r="G1177" s="74"/>
      <c r="H1177" s="74"/>
      <c r="I1177" s="203"/>
      <c r="J1177" s="74"/>
      <c r="K1177" s="74"/>
      <c r="L1177" s="72"/>
      <c r="M1177" s="260"/>
      <c r="N1177" s="47"/>
      <c r="O1177" s="47"/>
      <c r="P1177" s="47"/>
      <c r="Q1177" s="47"/>
      <c r="R1177" s="47"/>
      <c r="S1177" s="47"/>
      <c r="T1177" s="95"/>
      <c r="AT1177" s="24" t="s">
        <v>201</v>
      </c>
      <c r="AU1177" s="24" t="s">
        <v>83</v>
      </c>
    </row>
    <row r="1178" s="1" customFormat="1" ht="34.2" customHeight="1">
      <c r="B1178" s="46"/>
      <c r="C1178" s="235" t="s">
        <v>1584</v>
      </c>
      <c r="D1178" s="235" t="s">
        <v>173</v>
      </c>
      <c r="E1178" s="236" t="s">
        <v>1585</v>
      </c>
      <c r="F1178" s="237" t="s">
        <v>1586</v>
      </c>
      <c r="G1178" s="238" t="s">
        <v>193</v>
      </c>
      <c r="H1178" s="239">
        <v>0.114</v>
      </c>
      <c r="I1178" s="240"/>
      <c r="J1178" s="241">
        <f>ROUND(I1178*H1178,2)</f>
        <v>0</v>
      </c>
      <c r="K1178" s="237" t="s">
        <v>177</v>
      </c>
      <c r="L1178" s="72"/>
      <c r="M1178" s="242" t="s">
        <v>22</v>
      </c>
      <c r="N1178" s="243" t="s">
        <v>46</v>
      </c>
      <c r="O1178" s="47"/>
      <c r="P1178" s="244">
        <f>O1178*H1178</f>
        <v>0</v>
      </c>
      <c r="Q1178" s="244">
        <v>0</v>
      </c>
      <c r="R1178" s="244">
        <f>Q1178*H1178</f>
        <v>0</v>
      </c>
      <c r="S1178" s="244">
        <v>0</v>
      </c>
      <c r="T1178" s="245">
        <f>S1178*H1178</f>
        <v>0</v>
      </c>
      <c r="AR1178" s="24" t="s">
        <v>273</v>
      </c>
      <c r="AT1178" s="24" t="s">
        <v>173</v>
      </c>
      <c r="AU1178" s="24" t="s">
        <v>83</v>
      </c>
      <c r="AY1178" s="24" t="s">
        <v>171</v>
      </c>
      <c r="BE1178" s="246">
        <f>IF(N1178="základní",J1178,0)</f>
        <v>0</v>
      </c>
      <c r="BF1178" s="246">
        <f>IF(N1178="snížená",J1178,0)</f>
        <v>0</v>
      </c>
      <c r="BG1178" s="246">
        <f>IF(N1178="zákl. přenesená",J1178,0)</f>
        <v>0</v>
      </c>
      <c r="BH1178" s="246">
        <f>IF(N1178="sníž. přenesená",J1178,0)</f>
        <v>0</v>
      </c>
      <c r="BI1178" s="246">
        <f>IF(N1178="nulová",J1178,0)</f>
        <v>0</v>
      </c>
      <c r="BJ1178" s="24" t="s">
        <v>24</v>
      </c>
      <c r="BK1178" s="246">
        <f>ROUND(I1178*H1178,2)</f>
        <v>0</v>
      </c>
      <c r="BL1178" s="24" t="s">
        <v>273</v>
      </c>
      <c r="BM1178" s="24" t="s">
        <v>1587</v>
      </c>
    </row>
    <row r="1179" s="11" customFormat="1" ht="29.88" customHeight="1">
      <c r="B1179" s="219"/>
      <c r="C1179" s="220"/>
      <c r="D1179" s="221" t="s">
        <v>74</v>
      </c>
      <c r="E1179" s="233" t="s">
        <v>1588</v>
      </c>
      <c r="F1179" s="233" t="s">
        <v>1589</v>
      </c>
      <c r="G1179" s="220"/>
      <c r="H1179" s="220"/>
      <c r="I1179" s="223"/>
      <c r="J1179" s="234">
        <f>BK1179</f>
        <v>0</v>
      </c>
      <c r="K1179" s="220"/>
      <c r="L1179" s="225"/>
      <c r="M1179" s="226"/>
      <c r="N1179" s="227"/>
      <c r="O1179" s="227"/>
      <c r="P1179" s="228">
        <f>SUM(P1180:P1256)</f>
        <v>0</v>
      </c>
      <c r="Q1179" s="227"/>
      <c r="R1179" s="228">
        <f>SUM(R1180:R1256)</f>
        <v>7.9510855000000005</v>
      </c>
      <c r="S1179" s="227"/>
      <c r="T1179" s="229">
        <f>SUM(T1180:T1256)</f>
        <v>0</v>
      </c>
      <c r="AR1179" s="230" t="s">
        <v>83</v>
      </c>
      <c r="AT1179" s="231" t="s">
        <v>74</v>
      </c>
      <c r="AU1179" s="231" t="s">
        <v>24</v>
      </c>
      <c r="AY1179" s="230" t="s">
        <v>171</v>
      </c>
      <c r="BK1179" s="232">
        <f>SUM(BK1180:BK1256)</f>
        <v>0</v>
      </c>
    </row>
    <row r="1180" s="1" customFormat="1" ht="22.8" customHeight="1">
      <c r="B1180" s="46"/>
      <c r="C1180" s="235" t="s">
        <v>1590</v>
      </c>
      <c r="D1180" s="235" t="s">
        <v>173</v>
      </c>
      <c r="E1180" s="236" t="s">
        <v>1591</v>
      </c>
      <c r="F1180" s="237" t="s">
        <v>1592</v>
      </c>
      <c r="G1180" s="238" t="s">
        <v>247</v>
      </c>
      <c r="H1180" s="239">
        <v>324.75400000000002</v>
      </c>
      <c r="I1180" s="240"/>
      <c r="J1180" s="241">
        <f>ROUND(I1180*H1180,2)</f>
        <v>0</v>
      </c>
      <c r="K1180" s="237" t="s">
        <v>177</v>
      </c>
      <c r="L1180" s="72"/>
      <c r="M1180" s="242" t="s">
        <v>22</v>
      </c>
      <c r="N1180" s="243" t="s">
        <v>46</v>
      </c>
      <c r="O1180" s="47"/>
      <c r="P1180" s="244">
        <f>O1180*H1180</f>
        <v>0</v>
      </c>
      <c r="Q1180" s="244">
        <v>0.0030999999999999999</v>
      </c>
      <c r="R1180" s="244">
        <f>Q1180*H1180</f>
        <v>1.0067374</v>
      </c>
      <c r="S1180" s="244">
        <v>0</v>
      </c>
      <c r="T1180" s="245">
        <f>S1180*H1180</f>
        <v>0</v>
      </c>
      <c r="AR1180" s="24" t="s">
        <v>273</v>
      </c>
      <c r="AT1180" s="24" t="s">
        <v>173</v>
      </c>
      <c r="AU1180" s="24" t="s">
        <v>83</v>
      </c>
      <c r="AY1180" s="24" t="s">
        <v>171</v>
      </c>
      <c r="BE1180" s="246">
        <f>IF(N1180="základní",J1180,0)</f>
        <v>0</v>
      </c>
      <c r="BF1180" s="246">
        <f>IF(N1180="snížená",J1180,0)</f>
        <v>0</v>
      </c>
      <c r="BG1180" s="246">
        <f>IF(N1180="zákl. přenesená",J1180,0)</f>
        <v>0</v>
      </c>
      <c r="BH1180" s="246">
        <f>IF(N1180="sníž. přenesená",J1180,0)</f>
        <v>0</v>
      </c>
      <c r="BI1180" s="246">
        <f>IF(N1180="nulová",J1180,0)</f>
        <v>0</v>
      </c>
      <c r="BJ1180" s="24" t="s">
        <v>24</v>
      </c>
      <c r="BK1180" s="246">
        <f>ROUND(I1180*H1180,2)</f>
        <v>0</v>
      </c>
      <c r="BL1180" s="24" t="s">
        <v>273</v>
      </c>
      <c r="BM1180" s="24" t="s">
        <v>1593</v>
      </c>
    </row>
    <row r="1181" s="13" customFormat="1">
      <c r="B1181" s="261"/>
      <c r="C1181" s="262"/>
      <c r="D1181" s="249" t="s">
        <v>180</v>
      </c>
      <c r="E1181" s="263" t="s">
        <v>22</v>
      </c>
      <c r="F1181" s="264" t="s">
        <v>217</v>
      </c>
      <c r="G1181" s="262"/>
      <c r="H1181" s="263" t="s">
        <v>22</v>
      </c>
      <c r="I1181" s="265"/>
      <c r="J1181" s="262"/>
      <c r="K1181" s="262"/>
      <c r="L1181" s="266"/>
      <c r="M1181" s="267"/>
      <c r="N1181" s="268"/>
      <c r="O1181" s="268"/>
      <c r="P1181" s="268"/>
      <c r="Q1181" s="268"/>
      <c r="R1181" s="268"/>
      <c r="S1181" s="268"/>
      <c r="T1181" s="269"/>
      <c r="AT1181" s="270" t="s">
        <v>180</v>
      </c>
      <c r="AU1181" s="270" t="s">
        <v>83</v>
      </c>
      <c r="AV1181" s="13" t="s">
        <v>24</v>
      </c>
      <c r="AW1181" s="13" t="s">
        <v>182</v>
      </c>
      <c r="AX1181" s="13" t="s">
        <v>75</v>
      </c>
      <c r="AY1181" s="270" t="s">
        <v>171</v>
      </c>
    </row>
    <row r="1182" s="12" customFormat="1">
      <c r="B1182" s="247"/>
      <c r="C1182" s="248"/>
      <c r="D1182" s="249" t="s">
        <v>180</v>
      </c>
      <c r="E1182" s="250" t="s">
        <v>22</v>
      </c>
      <c r="F1182" s="251" t="s">
        <v>1594</v>
      </c>
      <c r="G1182" s="248"/>
      <c r="H1182" s="252">
        <v>29.585999999999999</v>
      </c>
      <c r="I1182" s="253"/>
      <c r="J1182" s="248"/>
      <c r="K1182" s="248"/>
      <c r="L1182" s="254"/>
      <c r="M1182" s="255"/>
      <c r="N1182" s="256"/>
      <c r="O1182" s="256"/>
      <c r="P1182" s="256"/>
      <c r="Q1182" s="256"/>
      <c r="R1182" s="256"/>
      <c r="S1182" s="256"/>
      <c r="T1182" s="257"/>
      <c r="AT1182" s="258" t="s">
        <v>180</v>
      </c>
      <c r="AU1182" s="258" t="s">
        <v>83</v>
      </c>
      <c r="AV1182" s="12" t="s">
        <v>83</v>
      </c>
      <c r="AW1182" s="12" t="s">
        <v>182</v>
      </c>
      <c r="AX1182" s="12" t="s">
        <v>75</v>
      </c>
      <c r="AY1182" s="258" t="s">
        <v>171</v>
      </c>
    </row>
    <row r="1183" s="12" customFormat="1">
      <c r="B1183" s="247"/>
      <c r="C1183" s="248"/>
      <c r="D1183" s="249" t="s">
        <v>180</v>
      </c>
      <c r="E1183" s="250" t="s">
        <v>22</v>
      </c>
      <c r="F1183" s="251" t="s">
        <v>1595</v>
      </c>
      <c r="G1183" s="248"/>
      <c r="H1183" s="252">
        <v>16.649999999999999</v>
      </c>
      <c r="I1183" s="253"/>
      <c r="J1183" s="248"/>
      <c r="K1183" s="248"/>
      <c r="L1183" s="254"/>
      <c r="M1183" s="255"/>
      <c r="N1183" s="256"/>
      <c r="O1183" s="256"/>
      <c r="P1183" s="256"/>
      <c r="Q1183" s="256"/>
      <c r="R1183" s="256"/>
      <c r="S1183" s="256"/>
      <c r="T1183" s="257"/>
      <c r="AT1183" s="258" t="s">
        <v>180</v>
      </c>
      <c r="AU1183" s="258" t="s">
        <v>83</v>
      </c>
      <c r="AV1183" s="12" t="s">
        <v>83</v>
      </c>
      <c r="AW1183" s="12" t="s">
        <v>182</v>
      </c>
      <c r="AX1183" s="12" t="s">
        <v>75</v>
      </c>
      <c r="AY1183" s="258" t="s">
        <v>171</v>
      </c>
    </row>
    <row r="1184" s="13" customFormat="1">
      <c r="B1184" s="261"/>
      <c r="C1184" s="262"/>
      <c r="D1184" s="249" t="s">
        <v>180</v>
      </c>
      <c r="E1184" s="263" t="s">
        <v>22</v>
      </c>
      <c r="F1184" s="264" t="s">
        <v>646</v>
      </c>
      <c r="G1184" s="262"/>
      <c r="H1184" s="263" t="s">
        <v>22</v>
      </c>
      <c r="I1184" s="265"/>
      <c r="J1184" s="262"/>
      <c r="K1184" s="262"/>
      <c r="L1184" s="266"/>
      <c r="M1184" s="267"/>
      <c r="N1184" s="268"/>
      <c r="O1184" s="268"/>
      <c r="P1184" s="268"/>
      <c r="Q1184" s="268"/>
      <c r="R1184" s="268"/>
      <c r="S1184" s="268"/>
      <c r="T1184" s="269"/>
      <c r="AT1184" s="270" t="s">
        <v>180</v>
      </c>
      <c r="AU1184" s="270" t="s">
        <v>83</v>
      </c>
      <c r="AV1184" s="13" t="s">
        <v>24</v>
      </c>
      <c r="AW1184" s="13" t="s">
        <v>182</v>
      </c>
      <c r="AX1184" s="13" t="s">
        <v>75</v>
      </c>
      <c r="AY1184" s="270" t="s">
        <v>171</v>
      </c>
    </row>
    <row r="1185" s="12" customFormat="1">
      <c r="B1185" s="247"/>
      <c r="C1185" s="248"/>
      <c r="D1185" s="249" t="s">
        <v>180</v>
      </c>
      <c r="E1185" s="250" t="s">
        <v>22</v>
      </c>
      <c r="F1185" s="251" t="s">
        <v>1596</v>
      </c>
      <c r="G1185" s="248"/>
      <c r="H1185" s="252">
        <v>2</v>
      </c>
      <c r="I1185" s="253"/>
      <c r="J1185" s="248"/>
      <c r="K1185" s="248"/>
      <c r="L1185" s="254"/>
      <c r="M1185" s="255"/>
      <c r="N1185" s="256"/>
      <c r="O1185" s="256"/>
      <c r="P1185" s="256"/>
      <c r="Q1185" s="256"/>
      <c r="R1185" s="256"/>
      <c r="S1185" s="256"/>
      <c r="T1185" s="257"/>
      <c r="AT1185" s="258" t="s">
        <v>180</v>
      </c>
      <c r="AU1185" s="258" t="s">
        <v>83</v>
      </c>
      <c r="AV1185" s="12" t="s">
        <v>83</v>
      </c>
      <c r="AW1185" s="12" t="s">
        <v>182</v>
      </c>
      <c r="AX1185" s="12" t="s">
        <v>75</v>
      </c>
      <c r="AY1185" s="258" t="s">
        <v>171</v>
      </c>
    </row>
    <row r="1186" s="12" customFormat="1">
      <c r="B1186" s="247"/>
      <c r="C1186" s="248"/>
      <c r="D1186" s="249" t="s">
        <v>180</v>
      </c>
      <c r="E1186" s="250" t="s">
        <v>22</v>
      </c>
      <c r="F1186" s="251" t="s">
        <v>1597</v>
      </c>
      <c r="G1186" s="248"/>
      <c r="H1186" s="252">
        <v>21.800000000000001</v>
      </c>
      <c r="I1186" s="253"/>
      <c r="J1186" s="248"/>
      <c r="K1186" s="248"/>
      <c r="L1186" s="254"/>
      <c r="M1186" s="255"/>
      <c r="N1186" s="256"/>
      <c r="O1186" s="256"/>
      <c r="P1186" s="256"/>
      <c r="Q1186" s="256"/>
      <c r="R1186" s="256"/>
      <c r="S1186" s="256"/>
      <c r="T1186" s="257"/>
      <c r="AT1186" s="258" t="s">
        <v>180</v>
      </c>
      <c r="AU1186" s="258" t="s">
        <v>83</v>
      </c>
      <c r="AV1186" s="12" t="s">
        <v>83</v>
      </c>
      <c r="AW1186" s="12" t="s">
        <v>182</v>
      </c>
      <c r="AX1186" s="12" t="s">
        <v>75</v>
      </c>
      <c r="AY1186" s="258" t="s">
        <v>171</v>
      </c>
    </row>
    <row r="1187" s="12" customFormat="1">
      <c r="B1187" s="247"/>
      <c r="C1187" s="248"/>
      <c r="D1187" s="249" t="s">
        <v>180</v>
      </c>
      <c r="E1187" s="250" t="s">
        <v>22</v>
      </c>
      <c r="F1187" s="251" t="s">
        <v>1598</v>
      </c>
      <c r="G1187" s="248"/>
      <c r="H1187" s="252">
        <v>12.199999999999999</v>
      </c>
      <c r="I1187" s="253"/>
      <c r="J1187" s="248"/>
      <c r="K1187" s="248"/>
      <c r="L1187" s="254"/>
      <c r="M1187" s="255"/>
      <c r="N1187" s="256"/>
      <c r="O1187" s="256"/>
      <c r="P1187" s="256"/>
      <c r="Q1187" s="256"/>
      <c r="R1187" s="256"/>
      <c r="S1187" s="256"/>
      <c r="T1187" s="257"/>
      <c r="AT1187" s="258" t="s">
        <v>180</v>
      </c>
      <c r="AU1187" s="258" t="s">
        <v>83</v>
      </c>
      <c r="AV1187" s="12" t="s">
        <v>83</v>
      </c>
      <c r="AW1187" s="12" t="s">
        <v>182</v>
      </c>
      <c r="AX1187" s="12" t="s">
        <v>75</v>
      </c>
      <c r="AY1187" s="258" t="s">
        <v>171</v>
      </c>
    </row>
    <row r="1188" s="12" customFormat="1">
      <c r="B1188" s="247"/>
      <c r="C1188" s="248"/>
      <c r="D1188" s="249" t="s">
        <v>180</v>
      </c>
      <c r="E1188" s="250" t="s">
        <v>22</v>
      </c>
      <c r="F1188" s="251" t="s">
        <v>1599</v>
      </c>
      <c r="G1188" s="248"/>
      <c r="H1188" s="252">
        <v>11.9</v>
      </c>
      <c r="I1188" s="253"/>
      <c r="J1188" s="248"/>
      <c r="K1188" s="248"/>
      <c r="L1188" s="254"/>
      <c r="M1188" s="255"/>
      <c r="N1188" s="256"/>
      <c r="O1188" s="256"/>
      <c r="P1188" s="256"/>
      <c r="Q1188" s="256"/>
      <c r="R1188" s="256"/>
      <c r="S1188" s="256"/>
      <c r="T1188" s="257"/>
      <c r="AT1188" s="258" t="s">
        <v>180</v>
      </c>
      <c r="AU1188" s="258" t="s">
        <v>83</v>
      </c>
      <c r="AV1188" s="12" t="s">
        <v>83</v>
      </c>
      <c r="AW1188" s="12" t="s">
        <v>182</v>
      </c>
      <c r="AX1188" s="12" t="s">
        <v>75</v>
      </c>
      <c r="AY1188" s="258" t="s">
        <v>171</v>
      </c>
    </row>
    <row r="1189" s="12" customFormat="1">
      <c r="B1189" s="247"/>
      <c r="C1189" s="248"/>
      <c r="D1189" s="249" t="s">
        <v>180</v>
      </c>
      <c r="E1189" s="250" t="s">
        <v>22</v>
      </c>
      <c r="F1189" s="251" t="s">
        <v>1600</v>
      </c>
      <c r="G1189" s="248"/>
      <c r="H1189" s="252">
        <v>5</v>
      </c>
      <c r="I1189" s="253"/>
      <c r="J1189" s="248"/>
      <c r="K1189" s="248"/>
      <c r="L1189" s="254"/>
      <c r="M1189" s="255"/>
      <c r="N1189" s="256"/>
      <c r="O1189" s="256"/>
      <c r="P1189" s="256"/>
      <c r="Q1189" s="256"/>
      <c r="R1189" s="256"/>
      <c r="S1189" s="256"/>
      <c r="T1189" s="257"/>
      <c r="AT1189" s="258" t="s">
        <v>180</v>
      </c>
      <c r="AU1189" s="258" t="s">
        <v>83</v>
      </c>
      <c r="AV1189" s="12" t="s">
        <v>83</v>
      </c>
      <c r="AW1189" s="12" t="s">
        <v>182</v>
      </c>
      <c r="AX1189" s="12" t="s">
        <v>75</v>
      </c>
      <c r="AY1189" s="258" t="s">
        <v>171</v>
      </c>
    </row>
    <row r="1190" s="12" customFormat="1">
      <c r="B1190" s="247"/>
      <c r="C1190" s="248"/>
      <c r="D1190" s="249" t="s">
        <v>180</v>
      </c>
      <c r="E1190" s="250" t="s">
        <v>22</v>
      </c>
      <c r="F1190" s="251" t="s">
        <v>1601</v>
      </c>
      <c r="G1190" s="248"/>
      <c r="H1190" s="252">
        <v>17.27</v>
      </c>
      <c r="I1190" s="253"/>
      <c r="J1190" s="248"/>
      <c r="K1190" s="248"/>
      <c r="L1190" s="254"/>
      <c r="M1190" s="255"/>
      <c r="N1190" s="256"/>
      <c r="O1190" s="256"/>
      <c r="P1190" s="256"/>
      <c r="Q1190" s="256"/>
      <c r="R1190" s="256"/>
      <c r="S1190" s="256"/>
      <c r="T1190" s="257"/>
      <c r="AT1190" s="258" t="s">
        <v>180</v>
      </c>
      <c r="AU1190" s="258" t="s">
        <v>83</v>
      </c>
      <c r="AV1190" s="12" t="s">
        <v>83</v>
      </c>
      <c r="AW1190" s="12" t="s">
        <v>182</v>
      </c>
      <c r="AX1190" s="12" t="s">
        <v>75</v>
      </c>
      <c r="AY1190" s="258" t="s">
        <v>171</v>
      </c>
    </row>
    <row r="1191" s="12" customFormat="1">
      <c r="B1191" s="247"/>
      <c r="C1191" s="248"/>
      <c r="D1191" s="249" t="s">
        <v>180</v>
      </c>
      <c r="E1191" s="250" t="s">
        <v>22</v>
      </c>
      <c r="F1191" s="251" t="s">
        <v>1602</v>
      </c>
      <c r="G1191" s="248"/>
      <c r="H1191" s="252">
        <v>3.5</v>
      </c>
      <c r="I1191" s="253"/>
      <c r="J1191" s="248"/>
      <c r="K1191" s="248"/>
      <c r="L1191" s="254"/>
      <c r="M1191" s="255"/>
      <c r="N1191" s="256"/>
      <c r="O1191" s="256"/>
      <c r="P1191" s="256"/>
      <c r="Q1191" s="256"/>
      <c r="R1191" s="256"/>
      <c r="S1191" s="256"/>
      <c r="T1191" s="257"/>
      <c r="AT1191" s="258" t="s">
        <v>180</v>
      </c>
      <c r="AU1191" s="258" t="s">
        <v>83</v>
      </c>
      <c r="AV1191" s="12" t="s">
        <v>83</v>
      </c>
      <c r="AW1191" s="12" t="s">
        <v>182</v>
      </c>
      <c r="AX1191" s="12" t="s">
        <v>75</v>
      </c>
      <c r="AY1191" s="258" t="s">
        <v>171</v>
      </c>
    </row>
    <row r="1192" s="12" customFormat="1">
      <c r="B1192" s="247"/>
      <c r="C1192" s="248"/>
      <c r="D1192" s="249" t="s">
        <v>180</v>
      </c>
      <c r="E1192" s="250" t="s">
        <v>22</v>
      </c>
      <c r="F1192" s="251" t="s">
        <v>1603</v>
      </c>
      <c r="G1192" s="248"/>
      <c r="H1192" s="252">
        <v>10.699999999999999</v>
      </c>
      <c r="I1192" s="253"/>
      <c r="J1192" s="248"/>
      <c r="K1192" s="248"/>
      <c r="L1192" s="254"/>
      <c r="M1192" s="255"/>
      <c r="N1192" s="256"/>
      <c r="O1192" s="256"/>
      <c r="P1192" s="256"/>
      <c r="Q1192" s="256"/>
      <c r="R1192" s="256"/>
      <c r="S1192" s="256"/>
      <c r="T1192" s="257"/>
      <c r="AT1192" s="258" t="s">
        <v>180</v>
      </c>
      <c r="AU1192" s="258" t="s">
        <v>83</v>
      </c>
      <c r="AV1192" s="12" t="s">
        <v>83</v>
      </c>
      <c r="AW1192" s="12" t="s">
        <v>182</v>
      </c>
      <c r="AX1192" s="12" t="s">
        <v>75</v>
      </c>
      <c r="AY1192" s="258" t="s">
        <v>171</v>
      </c>
    </row>
    <row r="1193" s="12" customFormat="1">
      <c r="B1193" s="247"/>
      <c r="C1193" s="248"/>
      <c r="D1193" s="249" t="s">
        <v>180</v>
      </c>
      <c r="E1193" s="250" t="s">
        <v>22</v>
      </c>
      <c r="F1193" s="251" t="s">
        <v>1604</v>
      </c>
      <c r="G1193" s="248"/>
      <c r="H1193" s="252">
        <v>22.600000000000001</v>
      </c>
      <c r="I1193" s="253"/>
      <c r="J1193" s="248"/>
      <c r="K1193" s="248"/>
      <c r="L1193" s="254"/>
      <c r="M1193" s="255"/>
      <c r="N1193" s="256"/>
      <c r="O1193" s="256"/>
      <c r="P1193" s="256"/>
      <c r="Q1193" s="256"/>
      <c r="R1193" s="256"/>
      <c r="S1193" s="256"/>
      <c r="T1193" s="257"/>
      <c r="AT1193" s="258" t="s">
        <v>180</v>
      </c>
      <c r="AU1193" s="258" t="s">
        <v>83</v>
      </c>
      <c r="AV1193" s="12" t="s">
        <v>83</v>
      </c>
      <c r="AW1193" s="12" t="s">
        <v>182</v>
      </c>
      <c r="AX1193" s="12" t="s">
        <v>75</v>
      </c>
      <c r="AY1193" s="258" t="s">
        <v>171</v>
      </c>
    </row>
    <row r="1194" s="12" customFormat="1">
      <c r="B1194" s="247"/>
      <c r="C1194" s="248"/>
      <c r="D1194" s="249" t="s">
        <v>180</v>
      </c>
      <c r="E1194" s="250" t="s">
        <v>22</v>
      </c>
      <c r="F1194" s="251" t="s">
        <v>1605</v>
      </c>
      <c r="G1194" s="248"/>
      <c r="H1194" s="252">
        <v>37.600000000000001</v>
      </c>
      <c r="I1194" s="253"/>
      <c r="J1194" s="248"/>
      <c r="K1194" s="248"/>
      <c r="L1194" s="254"/>
      <c r="M1194" s="255"/>
      <c r="N1194" s="256"/>
      <c r="O1194" s="256"/>
      <c r="P1194" s="256"/>
      <c r="Q1194" s="256"/>
      <c r="R1194" s="256"/>
      <c r="S1194" s="256"/>
      <c r="T1194" s="257"/>
      <c r="AT1194" s="258" t="s">
        <v>180</v>
      </c>
      <c r="AU1194" s="258" t="s">
        <v>83</v>
      </c>
      <c r="AV1194" s="12" t="s">
        <v>83</v>
      </c>
      <c r="AW1194" s="12" t="s">
        <v>182</v>
      </c>
      <c r="AX1194" s="12" t="s">
        <v>75</v>
      </c>
      <c r="AY1194" s="258" t="s">
        <v>171</v>
      </c>
    </row>
    <row r="1195" s="12" customFormat="1">
      <c r="B1195" s="247"/>
      <c r="C1195" s="248"/>
      <c r="D1195" s="249" t="s">
        <v>180</v>
      </c>
      <c r="E1195" s="250" t="s">
        <v>22</v>
      </c>
      <c r="F1195" s="251" t="s">
        <v>1606</v>
      </c>
      <c r="G1195" s="248"/>
      <c r="H1195" s="252">
        <v>10.1</v>
      </c>
      <c r="I1195" s="253"/>
      <c r="J1195" s="248"/>
      <c r="K1195" s="248"/>
      <c r="L1195" s="254"/>
      <c r="M1195" s="255"/>
      <c r="N1195" s="256"/>
      <c r="O1195" s="256"/>
      <c r="P1195" s="256"/>
      <c r="Q1195" s="256"/>
      <c r="R1195" s="256"/>
      <c r="S1195" s="256"/>
      <c r="T1195" s="257"/>
      <c r="AT1195" s="258" t="s">
        <v>180</v>
      </c>
      <c r="AU1195" s="258" t="s">
        <v>83</v>
      </c>
      <c r="AV1195" s="12" t="s">
        <v>83</v>
      </c>
      <c r="AW1195" s="12" t="s">
        <v>182</v>
      </c>
      <c r="AX1195" s="12" t="s">
        <v>75</v>
      </c>
      <c r="AY1195" s="258" t="s">
        <v>171</v>
      </c>
    </row>
    <row r="1196" s="12" customFormat="1">
      <c r="B1196" s="247"/>
      <c r="C1196" s="248"/>
      <c r="D1196" s="249" t="s">
        <v>180</v>
      </c>
      <c r="E1196" s="250" t="s">
        <v>22</v>
      </c>
      <c r="F1196" s="251" t="s">
        <v>1607</v>
      </c>
      <c r="G1196" s="248"/>
      <c r="H1196" s="252">
        <v>15.327500000000001</v>
      </c>
      <c r="I1196" s="253"/>
      <c r="J1196" s="248"/>
      <c r="K1196" s="248"/>
      <c r="L1196" s="254"/>
      <c r="M1196" s="255"/>
      <c r="N1196" s="256"/>
      <c r="O1196" s="256"/>
      <c r="P1196" s="256"/>
      <c r="Q1196" s="256"/>
      <c r="R1196" s="256"/>
      <c r="S1196" s="256"/>
      <c r="T1196" s="257"/>
      <c r="AT1196" s="258" t="s">
        <v>180</v>
      </c>
      <c r="AU1196" s="258" t="s">
        <v>83</v>
      </c>
      <c r="AV1196" s="12" t="s">
        <v>83</v>
      </c>
      <c r="AW1196" s="12" t="s">
        <v>182</v>
      </c>
      <c r="AX1196" s="12" t="s">
        <v>75</v>
      </c>
      <c r="AY1196" s="258" t="s">
        <v>171</v>
      </c>
    </row>
    <row r="1197" s="12" customFormat="1">
      <c r="B1197" s="247"/>
      <c r="C1197" s="248"/>
      <c r="D1197" s="249" t="s">
        <v>180</v>
      </c>
      <c r="E1197" s="250" t="s">
        <v>22</v>
      </c>
      <c r="F1197" s="251" t="s">
        <v>1608</v>
      </c>
      <c r="G1197" s="248"/>
      <c r="H1197" s="252">
        <v>16.399999999999999</v>
      </c>
      <c r="I1197" s="253"/>
      <c r="J1197" s="248"/>
      <c r="K1197" s="248"/>
      <c r="L1197" s="254"/>
      <c r="M1197" s="255"/>
      <c r="N1197" s="256"/>
      <c r="O1197" s="256"/>
      <c r="P1197" s="256"/>
      <c r="Q1197" s="256"/>
      <c r="R1197" s="256"/>
      <c r="S1197" s="256"/>
      <c r="T1197" s="257"/>
      <c r="AT1197" s="258" t="s">
        <v>180</v>
      </c>
      <c r="AU1197" s="258" t="s">
        <v>83</v>
      </c>
      <c r="AV1197" s="12" t="s">
        <v>83</v>
      </c>
      <c r="AW1197" s="12" t="s">
        <v>182</v>
      </c>
      <c r="AX1197" s="12" t="s">
        <v>75</v>
      </c>
      <c r="AY1197" s="258" t="s">
        <v>171</v>
      </c>
    </row>
    <row r="1198" s="12" customFormat="1">
      <c r="B1198" s="247"/>
      <c r="C1198" s="248"/>
      <c r="D1198" s="249" t="s">
        <v>180</v>
      </c>
      <c r="E1198" s="250" t="s">
        <v>22</v>
      </c>
      <c r="F1198" s="251" t="s">
        <v>1609</v>
      </c>
      <c r="G1198" s="248"/>
      <c r="H1198" s="252">
        <v>22.920000000000002</v>
      </c>
      <c r="I1198" s="253"/>
      <c r="J1198" s="248"/>
      <c r="K1198" s="248"/>
      <c r="L1198" s="254"/>
      <c r="M1198" s="255"/>
      <c r="N1198" s="256"/>
      <c r="O1198" s="256"/>
      <c r="P1198" s="256"/>
      <c r="Q1198" s="256"/>
      <c r="R1198" s="256"/>
      <c r="S1198" s="256"/>
      <c r="T1198" s="257"/>
      <c r="AT1198" s="258" t="s">
        <v>180</v>
      </c>
      <c r="AU1198" s="258" t="s">
        <v>83</v>
      </c>
      <c r="AV1198" s="12" t="s">
        <v>83</v>
      </c>
      <c r="AW1198" s="12" t="s">
        <v>182</v>
      </c>
      <c r="AX1198" s="12" t="s">
        <v>75</v>
      </c>
      <c r="AY1198" s="258" t="s">
        <v>171</v>
      </c>
    </row>
    <row r="1199" s="12" customFormat="1">
      <c r="B1199" s="247"/>
      <c r="C1199" s="248"/>
      <c r="D1199" s="249" t="s">
        <v>180</v>
      </c>
      <c r="E1199" s="250" t="s">
        <v>22</v>
      </c>
      <c r="F1199" s="251" t="s">
        <v>1610</v>
      </c>
      <c r="G1199" s="248"/>
      <c r="H1199" s="252">
        <v>13.300000000000001</v>
      </c>
      <c r="I1199" s="253"/>
      <c r="J1199" s="248"/>
      <c r="K1199" s="248"/>
      <c r="L1199" s="254"/>
      <c r="M1199" s="255"/>
      <c r="N1199" s="256"/>
      <c r="O1199" s="256"/>
      <c r="P1199" s="256"/>
      <c r="Q1199" s="256"/>
      <c r="R1199" s="256"/>
      <c r="S1199" s="256"/>
      <c r="T1199" s="257"/>
      <c r="AT1199" s="258" t="s">
        <v>180</v>
      </c>
      <c r="AU1199" s="258" t="s">
        <v>83</v>
      </c>
      <c r="AV1199" s="12" t="s">
        <v>83</v>
      </c>
      <c r="AW1199" s="12" t="s">
        <v>182</v>
      </c>
      <c r="AX1199" s="12" t="s">
        <v>75</v>
      </c>
      <c r="AY1199" s="258" t="s">
        <v>171</v>
      </c>
    </row>
    <row r="1200" s="12" customFormat="1">
      <c r="B1200" s="247"/>
      <c r="C1200" s="248"/>
      <c r="D1200" s="249" t="s">
        <v>180</v>
      </c>
      <c r="E1200" s="250" t="s">
        <v>22</v>
      </c>
      <c r="F1200" s="251" t="s">
        <v>1611</v>
      </c>
      <c r="G1200" s="248"/>
      <c r="H1200" s="252">
        <v>15.4</v>
      </c>
      <c r="I1200" s="253"/>
      <c r="J1200" s="248"/>
      <c r="K1200" s="248"/>
      <c r="L1200" s="254"/>
      <c r="M1200" s="255"/>
      <c r="N1200" s="256"/>
      <c r="O1200" s="256"/>
      <c r="P1200" s="256"/>
      <c r="Q1200" s="256"/>
      <c r="R1200" s="256"/>
      <c r="S1200" s="256"/>
      <c r="T1200" s="257"/>
      <c r="AT1200" s="258" t="s">
        <v>180</v>
      </c>
      <c r="AU1200" s="258" t="s">
        <v>83</v>
      </c>
      <c r="AV1200" s="12" t="s">
        <v>83</v>
      </c>
      <c r="AW1200" s="12" t="s">
        <v>182</v>
      </c>
      <c r="AX1200" s="12" t="s">
        <v>75</v>
      </c>
      <c r="AY1200" s="258" t="s">
        <v>171</v>
      </c>
    </row>
    <row r="1201" s="12" customFormat="1">
      <c r="B1201" s="247"/>
      <c r="C1201" s="248"/>
      <c r="D1201" s="249" t="s">
        <v>180</v>
      </c>
      <c r="E1201" s="250" t="s">
        <v>22</v>
      </c>
      <c r="F1201" s="251" t="s">
        <v>1612</v>
      </c>
      <c r="G1201" s="248"/>
      <c r="H1201" s="252">
        <v>18</v>
      </c>
      <c r="I1201" s="253"/>
      <c r="J1201" s="248"/>
      <c r="K1201" s="248"/>
      <c r="L1201" s="254"/>
      <c r="M1201" s="255"/>
      <c r="N1201" s="256"/>
      <c r="O1201" s="256"/>
      <c r="P1201" s="256"/>
      <c r="Q1201" s="256"/>
      <c r="R1201" s="256"/>
      <c r="S1201" s="256"/>
      <c r="T1201" s="257"/>
      <c r="AT1201" s="258" t="s">
        <v>180</v>
      </c>
      <c r="AU1201" s="258" t="s">
        <v>83</v>
      </c>
      <c r="AV1201" s="12" t="s">
        <v>83</v>
      </c>
      <c r="AW1201" s="12" t="s">
        <v>182</v>
      </c>
      <c r="AX1201" s="12" t="s">
        <v>75</v>
      </c>
      <c r="AY1201" s="258" t="s">
        <v>171</v>
      </c>
    </row>
    <row r="1202" s="12" customFormat="1">
      <c r="B1202" s="247"/>
      <c r="C1202" s="248"/>
      <c r="D1202" s="249" t="s">
        <v>180</v>
      </c>
      <c r="E1202" s="250" t="s">
        <v>22</v>
      </c>
      <c r="F1202" s="251" t="s">
        <v>1613</v>
      </c>
      <c r="G1202" s="248"/>
      <c r="H1202" s="252">
        <v>2.3999999999999999</v>
      </c>
      <c r="I1202" s="253"/>
      <c r="J1202" s="248"/>
      <c r="K1202" s="248"/>
      <c r="L1202" s="254"/>
      <c r="M1202" s="255"/>
      <c r="N1202" s="256"/>
      <c r="O1202" s="256"/>
      <c r="P1202" s="256"/>
      <c r="Q1202" s="256"/>
      <c r="R1202" s="256"/>
      <c r="S1202" s="256"/>
      <c r="T1202" s="257"/>
      <c r="AT1202" s="258" t="s">
        <v>180</v>
      </c>
      <c r="AU1202" s="258" t="s">
        <v>83</v>
      </c>
      <c r="AV1202" s="12" t="s">
        <v>83</v>
      </c>
      <c r="AW1202" s="12" t="s">
        <v>182</v>
      </c>
      <c r="AX1202" s="12" t="s">
        <v>75</v>
      </c>
      <c r="AY1202" s="258" t="s">
        <v>171</v>
      </c>
    </row>
    <row r="1203" s="12" customFormat="1">
      <c r="B1203" s="247"/>
      <c r="C1203" s="248"/>
      <c r="D1203" s="249" t="s">
        <v>180</v>
      </c>
      <c r="E1203" s="250" t="s">
        <v>22</v>
      </c>
      <c r="F1203" s="251" t="s">
        <v>1614</v>
      </c>
      <c r="G1203" s="248"/>
      <c r="H1203" s="252">
        <v>20.100000000000001</v>
      </c>
      <c r="I1203" s="253"/>
      <c r="J1203" s="248"/>
      <c r="K1203" s="248"/>
      <c r="L1203" s="254"/>
      <c r="M1203" s="255"/>
      <c r="N1203" s="256"/>
      <c r="O1203" s="256"/>
      <c r="P1203" s="256"/>
      <c r="Q1203" s="256"/>
      <c r="R1203" s="256"/>
      <c r="S1203" s="256"/>
      <c r="T1203" s="257"/>
      <c r="AT1203" s="258" t="s">
        <v>180</v>
      </c>
      <c r="AU1203" s="258" t="s">
        <v>83</v>
      </c>
      <c r="AV1203" s="12" t="s">
        <v>83</v>
      </c>
      <c r="AW1203" s="12" t="s">
        <v>182</v>
      </c>
      <c r="AX1203" s="12" t="s">
        <v>75</v>
      </c>
      <c r="AY1203" s="258" t="s">
        <v>171</v>
      </c>
    </row>
    <row r="1204" s="1" customFormat="1" ht="14.4" customHeight="1">
      <c r="B1204" s="46"/>
      <c r="C1204" s="271" t="s">
        <v>1615</v>
      </c>
      <c r="D1204" s="271" t="s">
        <v>422</v>
      </c>
      <c r="E1204" s="272" t="s">
        <v>1616</v>
      </c>
      <c r="F1204" s="273" t="s">
        <v>1617</v>
      </c>
      <c r="G1204" s="274" t="s">
        <v>247</v>
      </c>
      <c r="H1204" s="275">
        <v>357.22899999999998</v>
      </c>
      <c r="I1204" s="276"/>
      <c r="J1204" s="277">
        <f>ROUND(I1204*H1204,2)</f>
        <v>0</v>
      </c>
      <c r="K1204" s="273" t="s">
        <v>177</v>
      </c>
      <c r="L1204" s="278"/>
      <c r="M1204" s="279" t="s">
        <v>22</v>
      </c>
      <c r="N1204" s="280" t="s">
        <v>46</v>
      </c>
      <c r="O1204" s="47"/>
      <c r="P1204" s="244">
        <f>O1204*H1204</f>
        <v>0</v>
      </c>
      <c r="Q1204" s="244">
        <v>0.0118</v>
      </c>
      <c r="R1204" s="244">
        <f>Q1204*H1204</f>
        <v>4.2153022</v>
      </c>
      <c r="S1204" s="244">
        <v>0</v>
      </c>
      <c r="T1204" s="245">
        <f>S1204*H1204</f>
        <v>0</v>
      </c>
      <c r="AR1204" s="24" t="s">
        <v>405</v>
      </c>
      <c r="AT1204" s="24" t="s">
        <v>422</v>
      </c>
      <c r="AU1204" s="24" t="s">
        <v>83</v>
      </c>
      <c r="AY1204" s="24" t="s">
        <v>171</v>
      </c>
      <c r="BE1204" s="246">
        <f>IF(N1204="základní",J1204,0)</f>
        <v>0</v>
      </c>
      <c r="BF1204" s="246">
        <f>IF(N1204="snížená",J1204,0)</f>
        <v>0</v>
      </c>
      <c r="BG1204" s="246">
        <f>IF(N1204="zákl. přenesená",J1204,0)</f>
        <v>0</v>
      </c>
      <c r="BH1204" s="246">
        <f>IF(N1204="sníž. přenesená",J1204,0)</f>
        <v>0</v>
      </c>
      <c r="BI1204" s="246">
        <f>IF(N1204="nulová",J1204,0)</f>
        <v>0</v>
      </c>
      <c r="BJ1204" s="24" t="s">
        <v>24</v>
      </c>
      <c r="BK1204" s="246">
        <f>ROUND(I1204*H1204,2)</f>
        <v>0</v>
      </c>
      <c r="BL1204" s="24" t="s">
        <v>273</v>
      </c>
      <c r="BM1204" s="24" t="s">
        <v>1618</v>
      </c>
    </row>
    <row r="1205" s="12" customFormat="1">
      <c r="B1205" s="247"/>
      <c r="C1205" s="248"/>
      <c r="D1205" s="249" t="s">
        <v>180</v>
      </c>
      <c r="E1205" s="250" t="s">
        <v>22</v>
      </c>
      <c r="F1205" s="251" t="s">
        <v>1619</v>
      </c>
      <c r="G1205" s="248"/>
      <c r="H1205" s="252">
        <v>324.75400000000002</v>
      </c>
      <c r="I1205" s="253"/>
      <c r="J1205" s="248"/>
      <c r="K1205" s="248"/>
      <c r="L1205" s="254"/>
      <c r="M1205" s="255"/>
      <c r="N1205" s="256"/>
      <c r="O1205" s="256"/>
      <c r="P1205" s="256"/>
      <c r="Q1205" s="256"/>
      <c r="R1205" s="256"/>
      <c r="S1205" s="256"/>
      <c r="T1205" s="257"/>
      <c r="AT1205" s="258" t="s">
        <v>180</v>
      </c>
      <c r="AU1205" s="258" t="s">
        <v>83</v>
      </c>
      <c r="AV1205" s="12" t="s">
        <v>83</v>
      </c>
      <c r="AW1205" s="12" t="s">
        <v>182</v>
      </c>
      <c r="AX1205" s="12" t="s">
        <v>75</v>
      </c>
      <c r="AY1205" s="258" t="s">
        <v>171</v>
      </c>
    </row>
    <row r="1206" s="12" customFormat="1">
      <c r="B1206" s="247"/>
      <c r="C1206" s="248"/>
      <c r="D1206" s="249" t="s">
        <v>180</v>
      </c>
      <c r="E1206" s="248"/>
      <c r="F1206" s="251" t="s">
        <v>1620</v>
      </c>
      <c r="G1206" s="248"/>
      <c r="H1206" s="252">
        <v>357.22899999999998</v>
      </c>
      <c r="I1206" s="253"/>
      <c r="J1206" s="248"/>
      <c r="K1206" s="248"/>
      <c r="L1206" s="254"/>
      <c r="M1206" s="255"/>
      <c r="N1206" s="256"/>
      <c r="O1206" s="256"/>
      <c r="P1206" s="256"/>
      <c r="Q1206" s="256"/>
      <c r="R1206" s="256"/>
      <c r="S1206" s="256"/>
      <c r="T1206" s="257"/>
      <c r="AT1206" s="258" t="s">
        <v>180</v>
      </c>
      <c r="AU1206" s="258" t="s">
        <v>83</v>
      </c>
      <c r="AV1206" s="12" t="s">
        <v>83</v>
      </c>
      <c r="AW1206" s="12" t="s">
        <v>6</v>
      </c>
      <c r="AX1206" s="12" t="s">
        <v>24</v>
      </c>
      <c r="AY1206" s="258" t="s">
        <v>171</v>
      </c>
    </row>
    <row r="1207" s="1" customFormat="1" ht="22.8" customHeight="1">
      <c r="B1207" s="46"/>
      <c r="C1207" s="235" t="s">
        <v>1621</v>
      </c>
      <c r="D1207" s="235" t="s">
        <v>173</v>
      </c>
      <c r="E1207" s="236" t="s">
        <v>1622</v>
      </c>
      <c r="F1207" s="237" t="s">
        <v>1623</v>
      </c>
      <c r="G1207" s="238" t="s">
        <v>247</v>
      </c>
      <c r="H1207" s="239">
        <v>324.75400000000002</v>
      </c>
      <c r="I1207" s="240"/>
      <c r="J1207" s="241">
        <f>ROUND(I1207*H1207,2)</f>
        <v>0</v>
      </c>
      <c r="K1207" s="237" t="s">
        <v>177</v>
      </c>
      <c r="L1207" s="72"/>
      <c r="M1207" s="242" t="s">
        <v>22</v>
      </c>
      <c r="N1207" s="243" t="s">
        <v>46</v>
      </c>
      <c r="O1207" s="47"/>
      <c r="P1207" s="244">
        <f>O1207*H1207</f>
        <v>0</v>
      </c>
      <c r="Q1207" s="244">
        <v>0.0080000000000000002</v>
      </c>
      <c r="R1207" s="244">
        <f>Q1207*H1207</f>
        <v>2.5980320000000003</v>
      </c>
      <c r="S1207" s="244">
        <v>0</v>
      </c>
      <c r="T1207" s="245">
        <f>S1207*H1207</f>
        <v>0</v>
      </c>
      <c r="AR1207" s="24" t="s">
        <v>273</v>
      </c>
      <c r="AT1207" s="24" t="s">
        <v>173</v>
      </c>
      <c r="AU1207" s="24" t="s">
        <v>83</v>
      </c>
      <c r="AY1207" s="24" t="s">
        <v>171</v>
      </c>
      <c r="BE1207" s="246">
        <f>IF(N1207="základní",J1207,0)</f>
        <v>0</v>
      </c>
      <c r="BF1207" s="246">
        <f>IF(N1207="snížená",J1207,0)</f>
        <v>0</v>
      </c>
      <c r="BG1207" s="246">
        <f>IF(N1207="zákl. přenesená",J1207,0)</f>
        <v>0</v>
      </c>
      <c r="BH1207" s="246">
        <f>IF(N1207="sníž. přenesená",J1207,0)</f>
        <v>0</v>
      </c>
      <c r="BI1207" s="246">
        <f>IF(N1207="nulová",J1207,0)</f>
        <v>0</v>
      </c>
      <c r="BJ1207" s="24" t="s">
        <v>24</v>
      </c>
      <c r="BK1207" s="246">
        <f>ROUND(I1207*H1207,2)</f>
        <v>0</v>
      </c>
      <c r="BL1207" s="24" t="s">
        <v>273</v>
      </c>
      <c r="BM1207" s="24" t="s">
        <v>1624</v>
      </c>
    </row>
    <row r="1208" s="1" customFormat="1" ht="14.4" customHeight="1">
      <c r="B1208" s="46"/>
      <c r="C1208" s="235" t="s">
        <v>1625</v>
      </c>
      <c r="D1208" s="235" t="s">
        <v>173</v>
      </c>
      <c r="E1208" s="236" t="s">
        <v>1626</v>
      </c>
      <c r="F1208" s="237" t="s">
        <v>1627</v>
      </c>
      <c r="G1208" s="238" t="s">
        <v>344</v>
      </c>
      <c r="H1208" s="239">
        <v>336.83999999999997</v>
      </c>
      <c r="I1208" s="240"/>
      <c r="J1208" s="241">
        <f>ROUND(I1208*H1208,2)</f>
        <v>0</v>
      </c>
      <c r="K1208" s="237" t="s">
        <v>177</v>
      </c>
      <c r="L1208" s="72"/>
      <c r="M1208" s="242" t="s">
        <v>22</v>
      </c>
      <c r="N1208" s="243" t="s">
        <v>46</v>
      </c>
      <c r="O1208" s="47"/>
      <c r="P1208" s="244">
        <f>O1208*H1208</f>
        <v>0</v>
      </c>
      <c r="Q1208" s="244">
        <v>3.0000000000000001E-05</v>
      </c>
      <c r="R1208" s="244">
        <f>Q1208*H1208</f>
        <v>0.0101052</v>
      </c>
      <c r="S1208" s="244">
        <v>0</v>
      </c>
      <c r="T1208" s="245">
        <f>S1208*H1208</f>
        <v>0</v>
      </c>
      <c r="AR1208" s="24" t="s">
        <v>273</v>
      </c>
      <c r="AT1208" s="24" t="s">
        <v>173</v>
      </c>
      <c r="AU1208" s="24" t="s">
        <v>83</v>
      </c>
      <c r="AY1208" s="24" t="s">
        <v>171</v>
      </c>
      <c r="BE1208" s="246">
        <f>IF(N1208="základní",J1208,0)</f>
        <v>0</v>
      </c>
      <c r="BF1208" s="246">
        <f>IF(N1208="snížená",J1208,0)</f>
        <v>0</v>
      </c>
      <c r="BG1208" s="246">
        <f>IF(N1208="zákl. přenesená",J1208,0)</f>
        <v>0</v>
      </c>
      <c r="BH1208" s="246">
        <f>IF(N1208="sníž. přenesená",J1208,0)</f>
        <v>0</v>
      </c>
      <c r="BI1208" s="246">
        <f>IF(N1208="nulová",J1208,0)</f>
        <v>0</v>
      </c>
      <c r="BJ1208" s="24" t="s">
        <v>24</v>
      </c>
      <c r="BK1208" s="246">
        <f>ROUND(I1208*H1208,2)</f>
        <v>0</v>
      </c>
      <c r="BL1208" s="24" t="s">
        <v>273</v>
      </c>
      <c r="BM1208" s="24" t="s">
        <v>1628</v>
      </c>
    </row>
    <row r="1209" s="13" customFormat="1">
      <c r="B1209" s="261"/>
      <c r="C1209" s="262"/>
      <c r="D1209" s="249" t="s">
        <v>180</v>
      </c>
      <c r="E1209" s="263" t="s">
        <v>22</v>
      </c>
      <c r="F1209" s="264" t="s">
        <v>217</v>
      </c>
      <c r="G1209" s="262"/>
      <c r="H1209" s="263" t="s">
        <v>22</v>
      </c>
      <c r="I1209" s="265"/>
      <c r="J1209" s="262"/>
      <c r="K1209" s="262"/>
      <c r="L1209" s="266"/>
      <c r="M1209" s="267"/>
      <c r="N1209" s="268"/>
      <c r="O1209" s="268"/>
      <c r="P1209" s="268"/>
      <c r="Q1209" s="268"/>
      <c r="R1209" s="268"/>
      <c r="S1209" s="268"/>
      <c r="T1209" s="269"/>
      <c r="AT1209" s="270" t="s">
        <v>180</v>
      </c>
      <c r="AU1209" s="270" t="s">
        <v>83</v>
      </c>
      <c r="AV1209" s="13" t="s">
        <v>24</v>
      </c>
      <c r="AW1209" s="13" t="s">
        <v>182</v>
      </c>
      <c r="AX1209" s="13" t="s">
        <v>75</v>
      </c>
      <c r="AY1209" s="270" t="s">
        <v>171</v>
      </c>
    </row>
    <row r="1210" s="12" customFormat="1">
      <c r="B1210" s="247"/>
      <c r="C1210" s="248"/>
      <c r="D1210" s="249" t="s">
        <v>180</v>
      </c>
      <c r="E1210" s="250" t="s">
        <v>22</v>
      </c>
      <c r="F1210" s="251" t="s">
        <v>1629</v>
      </c>
      <c r="G1210" s="248"/>
      <c r="H1210" s="252">
        <v>16.32</v>
      </c>
      <c r="I1210" s="253"/>
      <c r="J1210" s="248"/>
      <c r="K1210" s="248"/>
      <c r="L1210" s="254"/>
      <c r="M1210" s="255"/>
      <c r="N1210" s="256"/>
      <c r="O1210" s="256"/>
      <c r="P1210" s="256"/>
      <c r="Q1210" s="256"/>
      <c r="R1210" s="256"/>
      <c r="S1210" s="256"/>
      <c r="T1210" s="257"/>
      <c r="AT1210" s="258" t="s">
        <v>180</v>
      </c>
      <c r="AU1210" s="258" t="s">
        <v>83</v>
      </c>
      <c r="AV1210" s="12" t="s">
        <v>83</v>
      </c>
      <c r="AW1210" s="12" t="s">
        <v>182</v>
      </c>
      <c r="AX1210" s="12" t="s">
        <v>75</v>
      </c>
      <c r="AY1210" s="258" t="s">
        <v>171</v>
      </c>
    </row>
    <row r="1211" s="12" customFormat="1">
      <c r="B1211" s="247"/>
      <c r="C1211" s="248"/>
      <c r="D1211" s="249" t="s">
        <v>180</v>
      </c>
      <c r="E1211" s="250" t="s">
        <v>22</v>
      </c>
      <c r="F1211" s="251" t="s">
        <v>1219</v>
      </c>
      <c r="G1211" s="248"/>
      <c r="H1211" s="252">
        <v>11.35</v>
      </c>
      <c r="I1211" s="253"/>
      <c r="J1211" s="248"/>
      <c r="K1211" s="248"/>
      <c r="L1211" s="254"/>
      <c r="M1211" s="255"/>
      <c r="N1211" s="256"/>
      <c r="O1211" s="256"/>
      <c r="P1211" s="256"/>
      <c r="Q1211" s="256"/>
      <c r="R1211" s="256"/>
      <c r="S1211" s="256"/>
      <c r="T1211" s="257"/>
      <c r="AT1211" s="258" t="s">
        <v>180</v>
      </c>
      <c r="AU1211" s="258" t="s">
        <v>83</v>
      </c>
      <c r="AV1211" s="12" t="s">
        <v>83</v>
      </c>
      <c r="AW1211" s="12" t="s">
        <v>182</v>
      </c>
      <c r="AX1211" s="12" t="s">
        <v>75</v>
      </c>
      <c r="AY1211" s="258" t="s">
        <v>171</v>
      </c>
    </row>
    <row r="1212" s="13" customFormat="1">
      <c r="B1212" s="261"/>
      <c r="C1212" s="262"/>
      <c r="D1212" s="249" t="s">
        <v>180</v>
      </c>
      <c r="E1212" s="263" t="s">
        <v>22</v>
      </c>
      <c r="F1212" s="264" t="s">
        <v>646</v>
      </c>
      <c r="G1212" s="262"/>
      <c r="H1212" s="263" t="s">
        <v>22</v>
      </c>
      <c r="I1212" s="265"/>
      <c r="J1212" s="262"/>
      <c r="K1212" s="262"/>
      <c r="L1212" s="266"/>
      <c r="M1212" s="267"/>
      <c r="N1212" s="268"/>
      <c r="O1212" s="268"/>
      <c r="P1212" s="268"/>
      <c r="Q1212" s="268"/>
      <c r="R1212" s="268"/>
      <c r="S1212" s="268"/>
      <c r="T1212" s="269"/>
      <c r="AT1212" s="270" t="s">
        <v>180</v>
      </c>
      <c r="AU1212" s="270" t="s">
        <v>83</v>
      </c>
      <c r="AV1212" s="13" t="s">
        <v>24</v>
      </c>
      <c r="AW1212" s="13" t="s">
        <v>182</v>
      </c>
      <c r="AX1212" s="13" t="s">
        <v>75</v>
      </c>
      <c r="AY1212" s="270" t="s">
        <v>171</v>
      </c>
    </row>
    <row r="1213" s="12" customFormat="1">
      <c r="B1213" s="247"/>
      <c r="C1213" s="248"/>
      <c r="D1213" s="249" t="s">
        <v>180</v>
      </c>
      <c r="E1213" s="250" t="s">
        <v>22</v>
      </c>
      <c r="F1213" s="251" t="s">
        <v>1596</v>
      </c>
      <c r="G1213" s="248"/>
      <c r="H1213" s="252">
        <v>2</v>
      </c>
      <c r="I1213" s="253"/>
      <c r="J1213" s="248"/>
      <c r="K1213" s="248"/>
      <c r="L1213" s="254"/>
      <c r="M1213" s="255"/>
      <c r="N1213" s="256"/>
      <c r="O1213" s="256"/>
      <c r="P1213" s="256"/>
      <c r="Q1213" s="256"/>
      <c r="R1213" s="256"/>
      <c r="S1213" s="256"/>
      <c r="T1213" s="257"/>
      <c r="AT1213" s="258" t="s">
        <v>180</v>
      </c>
      <c r="AU1213" s="258" t="s">
        <v>83</v>
      </c>
      <c r="AV1213" s="12" t="s">
        <v>83</v>
      </c>
      <c r="AW1213" s="12" t="s">
        <v>182</v>
      </c>
      <c r="AX1213" s="12" t="s">
        <v>75</v>
      </c>
      <c r="AY1213" s="258" t="s">
        <v>171</v>
      </c>
    </row>
    <row r="1214" s="12" customFormat="1">
      <c r="B1214" s="247"/>
      <c r="C1214" s="248"/>
      <c r="D1214" s="249" t="s">
        <v>180</v>
      </c>
      <c r="E1214" s="250" t="s">
        <v>22</v>
      </c>
      <c r="F1214" s="251" t="s">
        <v>1630</v>
      </c>
      <c r="G1214" s="248"/>
      <c r="H1214" s="252">
        <v>20.800000000000001</v>
      </c>
      <c r="I1214" s="253"/>
      <c r="J1214" s="248"/>
      <c r="K1214" s="248"/>
      <c r="L1214" s="254"/>
      <c r="M1214" s="255"/>
      <c r="N1214" s="256"/>
      <c r="O1214" s="256"/>
      <c r="P1214" s="256"/>
      <c r="Q1214" s="256"/>
      <c r="R1214" s="256"/>
      <c r="S1214" s="256"/>
      <c r="T1214" s="257"/>
      <c r="AT1214" s="258" t="s">
        <v>180</v>
      </c>
      <c r="AU1214" s="258" t="s">
        <v>83</v>
      </c>
      <c r="AV1214" s="12" t="s">
        <v>83</v>
      </c>
      <c r="AW1214" s="12" t="s">
        <v>182</v>
      </c>
      <c r="AX1214" s="12" t="s">
        <v>75</v>
      </c>
      <c r="AY1214" s="258" t="s">
        <v>171</v>
      </c>
    </row>
    <row r="1215" s="12" customFormat="1">
      <c r="B1215" s="247"/>
      <c r="C1215" s="248"/>
      <c r="D1215" s="249" t="s">
        <v>180</v>
      </c>
      <c r="E1215" s="250" t="s">
        <v>22</v>
      </c>
      <c r="F1215" s="251" t="s">
        <v>1598</v>
      </c>
      <c r="G1215" s="248"/>
      <c r="H1215" s="252">
        <v>12.199999999999999</v>
      </c>
      <c r="I1215" s="253"/>
      <c r="J1215" s="248"/>
      <c r="K1215" s="248"/>
      <c r="L1215" s="254"/>
      <c r="M1215" s="255"/>
      <c r="N1215" s="256"/>
      <c r="O1215" s="256"/>
      <c r="P1215" s="256"/>
      <c r="Q1215" s="256"/>
      <c r="R1215" s="256"/>
      <c r="S1215" s="256"/>
      <c r="T1215" s="257"/>
      <c r="AT1215" s="258" t="s">
        <v>180</v>
      </c>
      <c r="AU1215" s="258" t="s">
        <v>83</v>
      </c>
      <c r="AV1215" s="12" t="s">
        <v>83</v>
      </c>
      <c r="AW1215" s="12" t="s">
        <v>182</v>
      </c>
      <c r="AX1215" s="12" t="s">
        <v>75</v>
      </c>
      <c r="AY1215" s="258" t="s">
        <v>171</v>
      </c>
    </row>
    <row r="1216" s="12" customFormat="1">
      <c r="B1216" s="247"/>
      <c r="C1216" s="248"/>
      <c r="D1216" s="249" t="s">
        <v>180</v>
      </c>
      <c r="E1216" s="250" t="s">
        <v>22</v>
      </c>
      <c r="F1216" s="251" t="s">
        <v>1631</v>
      </c>
      <c r="G1216" s="248"/>
      <c r="H1216" s="252">
        <v>13.1</v>
      </c>
      <c r="I1216" s="253"/>
      <c r="J1216" s="248"/>
      <c r="K1216" s="248"/>
      <c r="L1216" s="254"/>
      <c r="M1216" s="255"/>
      <c r="N1216" s="256"/>
      <c r="O1216" s="256"/>
      <c r="P1216" s="256"/>
      <c r="Q1216" s="256"/>
      <c r="R1216" s="256"/>
      <c r="S1216" s="256"/>
      <c r="T1216" s="257"/>
      <c r="AT1216" s="258" t="s">
        <v>180</v>
      </c>
      <c r="AU1216" s="258" t="s">
        <v>83</v>
      </c>
      <c r="AV1216" s="12" t="s">
        <v>83</v>
      </c>
      <c r="AW1216" s="12" t="s">
        <v>182</v>
      </c>
      <c r="AX1216" s="12" t="s">
        <v>75</v>
      </c>
      <c r="AY1216" s="258" t="s">
        <v>171</v>
      </c>
    </row>
    <row r="1217" s="12" customFormat="1">
      <c r="B1217" s="247"/>
      <c r="C1217" s="248"/>
      <c r="D1217" s="249" t="s">
        <v>180</v>
      </c>
      <c r="E1217" s="250" t="s">
        <v>22</v>
      </c>
      <c r="F1217" s="251" t="s">
        <v>1600</v>
      </c>
      <c r="G1217" s="248"/>
      <c r="H1217" s="252">
        <v>5</v>
      </c>
      <c r="I1217" s="253"/>
      <c r="J1217" s="248"/>
      <c r="K1217" s="248"/>
      <c r="L1217" s="254"/>
      <c r="M1217" s="255"/>
      <c r="N1217" s="256"/>
      <c r="O1217" s="256"/>
      <c r="P1217" s="256"/>
      <c r="Q1217" s="256"/>
      <c r="R1217" s="256"/>
      <c r="S1217" s="256"/>
      <c r="T1217" s="257"/>
      <c r="AT1217" s="258" t="s">
        <v>180</v>
      </c>
      <c r="AU1217" s="258" t="s">
        <v>83</v>
      </c>
      <c r="AV1217" s="12" t="s">
        <v>83</v>
      </c>
      <c r="AW1217" s="12" t="s">
        <v>182</v>
      </c>
      <c r="AX1217" s="12" t="s">
        <v>75</v>
      </c>
      <c r="AY1217" s="258" t="s">
        <v>171</v>
      </c>
    </row>
    <row r="1218" s="12" customFormat="1">
      <c r="B1218" s="247"/>
      <c r="C1218" s="248"/>
      <c r="D1218" s="249" t="s">
        <v>180</v>
      </c>
      <c r="E1218" s="250" t="s">
        <v>22</v>
      </c>
      <c r="F1218" s="251" t="s">
        <v>1601</v>
      </c>
      <c r="G1218" s="248"/>
      <c r="H1218" s="252">
        <v>17.27</v>
      </c>
      <c r="I1218" s="253"/>
      <c r="J1218" s="248"/>
      <c r="K1218" s="248"/>
      <c r="L1218" s="254"/>
      <c r="M1218" s="255"/>
      <c r="N1218" s="256"/>
      <c r="O1218" s="256"/>
      <c r="P1218" s="256"/>
      <c r="Q1218" s="256"/>
      <c r="R1218" s="256"/>
      <c r="S1218" s="256"/>
      <c r="T1218" s="257"/>
      <c r="AT1218" s="258" t="s">
        <v>180</v>
      </c>
      <c r="AU1218" s="258" t="s">
        <v>83</v>
      </c>
      <c r="AV1218" s="12" t="s">
        <v>83</v>
      </c>
      <c r="AW1218" s="12" t="s">
        <v>182</v>
      </c>
      <c r="AX1218" s="12" t="s">
        <v>75</v>
      </c>
      <c r="AY1218" s="258" t="s">
        <v>171</v>
      </c>
    </row>
    <row r="1219" s="12" customFormat="1">
      <c r="B1219" s="247"/>
      <c r="C1219" s="248"/>
      <c r="D1219" s="249" t="s">
        <v>180</v>
      </c>
      <c r="E1219" s="250" t="s">
        <v>22</v>
      </c>
      <c r="F1219" s="251" t="s">
        <v>1602</v>
      </c>
      <c r="G1219" s="248"/>
      <c r="H1219" s="252">
        <v>3.5</v>
      </c>
      <c r="I1219" s="253"/>
      <c r="J1219" s="248"/>
      <c r="K1219" s="248"/>
      <c r="L1219" s="254"/>
      <c r="M1219" s="255"/>
      <c r="N1219" s="256"/>
      <c r="O1219" s="256"/>
      <c r="P1219" s="256"/>
      <c r="Q1219" s="256"/>
      <c r="R1219" s="256"/>
      <c r="S1219" s="256"/>
      <c r="T1219" s="257"/>
      <c r="AT1219" s="258" t="s">
        <v>180</v>
      </c>
      <c r="AU1219" s="258" t="s">
        <v>83</v>
      </c>
      <c r="AV1219" s="12" t="s">
        <v>83</v>
      </c>
      <c r="AW1219" s="12" t="s">
        <v>182</v>
      </c>
      <c r="AX1219" s="12" t="s">
        <v>75</v>
      </c>
      <c r="AY1219" s="258" t="s">
        <v>171</v>
      </c>
    </row>
    <row r="1220" s="12" customFormat="1">
      <c r="B1220" s="247"/>
      <c r="C1220" s="248"/>
      <c r="D1220" s="249" t="s">
        <v>180</v>
      </c>
      <c r="E1220" s="250" t="s">
        <v>22</v>
      </c>
      <c r="F1220" s="251" t="s">
        <v>1603</v>
      </c>
      <c r="G1220" s="248"/>
      <c r="H1220" s="252">
        <v>10.699999999999999</v>
      </c>
      <c r="I1220" s="253"/>
      <c r="J1220" s="248"/>
      <c r="K1220" s="248"/>
      <c r="L1220" s="254"/>
      <c r="M1220" s="255"/>
      <c r="N1220" s="256"/>
      <c r="O1220" s="256"/>
      <c r="P1220" s="256"/>
      <c r="Q1220" s="256"/>
      <c r="R1220" s="256"/>
      <c r="S1220" s="256"/>
      <c r="T1220" s="257"/>
      <c r="AT1220" s="258" t="s">
        <v>180</v>
      </c>
      <c r="AU1220" s="258" t="s">
        <v>83</v>
      </c>
      <c r="AV1220" s="12" t="s">
        <v>83</v>
      </c>
      <c r="AW1220" s="12" t="s">
        <v>182</v>
      </c>
      <c r="AX1220" s="12" t="s">
        <v>75</v>
      </c>
      <c r="AY1220" s="258" t="s">
        <v>171</v>
      </c>
    </row>
    <row r="1221" s="12" customFormat="1">
      <c r="B1221" s="247"/>
      <c r="C1221" s="248"/>
      <c r="D1221" s="249" t="s">
        <v>180</v>
      </c>
      <c r="E1221" s="250" t="s">
        <v>22</v>
      </c>
      <c r="F1221" s="251" t="s">
        <v>1604</v>
      </c>
      <c r="G1221" s="248"/>
      <c r="H1221" s="252">
        <v>22.600000000000001</v>
      </c>
      <c r="I1221" s="253"/>
      <c r="J1221" s="248"/>
      <c r="K1221" s="248"/>
      <c r="L1221" s="254"/>
      <c r="M1221" s="255"/>
      <c r="N1221" s="256"/>
      <c r="O1221" s="256"/>
      <c r="P1221" s="256"/>
      <c r="Q1221" s="256"/>
      <c r="R1221" s="256"/>
      <c r="S1221" s="256"/>
      <c r="T1221" s="257"/>
      <c r="AT1221" s="258" t="s">
        <v>180</v>
      </c>
      <c r="AU1221" s="258" t="s">
        <v>83</v>
      </c>
      <c r="AV1221" s="12" t="s">
        <v>83</v>
      </c>
      <c r="AW1221" s="12" t="s">
        <v>182</v>
      </c>
      <c r="AX1221" s="12" t="s">
        <v>75</v>
      </c>
      <c r="AY1221" s="258" t="s">
        <v>171</v>
      </c>
    </row>
    <row r="1222" s="12" customFormat="1">
      <c r="B1222" s="247"/>
      <c r="C1222" s="248"/>
      <c r="D1222" s="249" t="s">
        <v>180</v>
      </c>
      <c r="E1222" s="250" t="s">
        <v>22</v>
      </c>
      <c r="F1222" s="251" t="s">
        <v>1632</v>
      </c>
      <c r="G1222" s="248"/>
      <c r="H1222" s="252">
        <v>46</v>
      </c>
      <c r="I1222" s="253"/>
      <c r="J1222" s="248"/>
      <c r="K1222" s="248"/>
      <c r="L1222" s="254"/>
      <c r="M1222" s="255"/>
      <c r="N1222" s="256"/>
      <c r="O1222" s="256"/>
      <c r="P1222" s="256"/>
      <c r="Q1222" s="256"/>
      <c r="R1222" s="256"/>
      <c r="S1222" s="256"/>
      <c r="T1222" s="257"/>
      <c r="AT1222" s="258" t="s">
        <v>180</v>
      </c>
      <c r="AU1222" s="258" t="s">
        <v>83</v>
      </c>
      <c r="AV1222" s="12" t="s">
        <v>83</v>
      </c>
      <c r="AW1222" s="12" t="s">
        <v>182</v>
      </c>
      <c r="AX1222" s="12" t="s">
        <v>75</v>
      </c>
      <c r="AY1222" s="258" t="s">
        <v>171</v>
      </c>
    </row>
    <row r="1223" s="12" customFormat="1">
      <c r="B1223" s="247"/>
      <c r="C1223" s="248"/>
      <c r="D1223" s="249" t="s">
        <v>180</v>
      </c>
      <c r="E1223" s="250" t="s">
        <v>22</v>
      </c>
      <c r="F1223" s="251" t="s">
        <v>1606</v>
      </c>
      <c r="G1223" s="248"/>
      <c r="H1223" s="252">
        <v>10.1</v>
      </c>
      <c r="I1223" s="253"/>
      <c r="J1223" s="248"/>
      <c r="K1223" s="248"/>
      <c r="L1223" s="254"/>
      <c r="M1223" s="255"/>
      <c r="N1223" s="256"/>
      <c r="O1223" s="256"/>
      <c r="P1223" s="256"/>
      <c r="Q1223" s="256"/>
      <c r="R1223" s="256"/>
      <c r="S1223" s="256"/>
      <c r="T1223" s="257"/>
      <c r="AT1223" s="258" t="s">
        <v>180</v>
      </c>
      <c r="AU1223" s="258" t="s">
        <v>83</v>
      </c>
      <c r="AV1223" s="12" t="s">
        <v>83</v>
      </c>
      <c r="AW1223" s="12" t="s">
        <v>182</v>
      </c>
      <c r="AX1223" s="12" t="s">
        <v>75</v>
      </c>
      <c r="AY1223" s="258" t="s">
        <v>171</v>
      </c>
    </row>
    <row r="1224" s="12" customFormat="1">
      <c r="B1224" s="247"/>
      <c r="C1224" s="248"/>
      <c r="D1224" s="249" t="s">
        <v>180</v>
      </c>
      <c r="E1224" s="250" t="s">
        <v>22</v>
      </c>
      <c r="F1224" s="251" t="s">
        <v>1633</v>
      </c>
      <c r="G1224" s="248"/>
      <c r="H1224" s="252">
        <v>19.699999999999999</v>
      </c>
      <c r="I1224" s="253"/>
      <c r="J1224" s="248"/>
      <c r="K1224" s="248"/>
      <c r="L1224" s="254"/>
      <c r="M1224" s="255"/>
      <c r="N1224" s="256"/>
      <c r="O1224" s="256"/>
      <c r="P1224" s="256"/>
      <c r="Q1224" s="256"/>
      <c r="R1224" s="256"/>
      <c r="S1224" s="256"/>
      <c r="T1224" s="257"/>
      <c r="AT1224" s="258" t="s">
        <v>180</v>
      </c>
      <c r="AU1224" s="258" t="s">
        <v>83</v>
      </c>
      <c r="AV1224" s="12" t="s">
        <v>83</v>
      </c>
      <c r="AW1224" s="12" t="s">
        <v>182</v>
      </c>
      <c r="AX1224" s="12" t="s">
        <v>75</v>
      </c>
      <c r="AY1224" s="258" t="s">
        <v>171</v>
      </c>
    </row>
    <row r="1225" s="12" customFormat="1">
      <c r="B1225" s="247"/>
      <c r="C1225" s="248"/>
      <c r="D1225" s="249" t="s">
        <v>180</v>
      </c>
      <c r="E1225" s="250" t="s">
        <v>22</v>
      </c>
      <c r="F1225" s="251" t="s">
        <v>1634</v>
      </c>
      <c r="G1225" s="248"/>
      <c r="H1225" s="252">
        <v>19.399999999999999</v>
      </c>
      <c r="I1225" s="253"/>
      <c r="J1225" s="248"/>
      <c r="K1225" s="248"/>
      <c r="L1225" s="254"/>
      <c r="M1225" s="255"/>
      <c r="N1225" s="256"/>
      <c r="O1225" s="256"/>
      <c r="P1225" s="256"/>
      <c r="Q1225" s="256"/>
      <c r="R1225" s="256"/>
      <c r="S1225" s="256"/>
      <c r="T1225" s="257"/>
      <c r="AT1225" s="258" t="s">
        <v>180</v>
      </c>
      <c r="AU1225" s="258" t="s">
        <v>83</v>
      </c>
      <c r="AV1225" s="12" t="s">
        <v>83</v>
      </c>
      <c r="AW1225" s="12" t="s">
        <v>182</v>
      </c>
      <c r="AX1225" s="12" t="s">
        <v>75</v>
      </c>
      <c r="AY1225" s="258" t="s">
        <v>171</v>
      </c>
    </row>
    <row r="1226" s="12" customFormat="1">
      <c r="B1226" s="247"/>
      <c r="C1226" s="248"/>
      <c r="D1226" s="249" t="s">
        <v>180</v>
      </c>
      <c r="E1226" s="250" t="s">
        <v>22</v>
      </c>
      <c r="F1226" s="251" t="s">
        <v>1635</v>
      </c>
      <c r="G1226" s="248"/>
      <c r="H1226" s="252">
        <v>28.600000000000001</v>
      </c>
      <c r="I1226" s="253"/>
      <c r="J1226" s="248"/>
      <c r="K1226" s="248"/>
      <c r="L1226" s="254"/>
      <c r="M1226" s="255"/>
      <c r="N1226" s="256"/>
      <c r="O1226" s="256"/>
      <c r="P1226" s="256"/>
      <c r="Q1226" s="256"/>
      <c r="R1226" s="256"/>
      <c r="S1226" s="256"/>
      <c r="T1226" s="257"/>
      <c r="AT1226" s="258" t="s">
        <v>180</v>
      </c>
      <c r="AU1226" s="258" t="s">
        <v>83</v>
      </c>
      <c r="AV1226" s="12" t="s">
        <v>83</v>
      </c>
      <c r="AW1226" s="12" t="s">
        <v>182</v>
      </c>
      <c r="AX1226" s="12" t="s">
        <v>75</v>
      </c>
      <c r="AY1226" s="258" t="s">
        <v>171</v>
      </c>
    </row>
    <row r="1227" s="12" customFormat="1">
      <c r="B1227" s="247"/>
      <c r="C1227" s="248"/>
      <c r="D1227" s="249" t="s">
        <v>180</v>
      </c>
      <c r="E1227" s="250" t="s">
        <v>22</v>
      </c>
      <c r="F1227" s="251" t="s">
        <v>1636</v>
      </c>
      <c r="G1227" s="248"/>
      <c r="H1227" s="252">
        <v>14.699999999999999</v>
      </c>
      <c r="I1227" s="253"/>
      <c r="J1227" s="248"/>
      <c r="K1227" s="248"/>
      <c r="L1227" s="254"/>
      <c r="M1227" s="255"/>
      <c r="N1227" s="256"/>
      <c r="O1227" s="256"/>
      <c r="P1227" s="256"/>
      <c r="Q1227" s="256"/>
      <c r="R1227" s="256"/>
      <c r="S1227" s="256"/>
      <c r="T1227" s="257"/>
      <c r="AT1227" s="258" t="s">
        <v>180</v>
      </c>
      <c r="AU1227" s="258" t="s">
        <v>83</v>
      </c>
      <c r="AV1227" s="12" t="s">
        <v>83</v>
      </c>
      <c r="AW1227" s="12" t="s">
        <v>182</v>
      </c>
      <c r="AX1227" s="12" t="s">
        <v>75</v>
      </c>
      <c r="AY1227" s="258" t="s">
        <v>171</v>
      </c>
    </row>
    <row r="1228" s="12" customFormat="1">
      <c r="B1228" s="247"/>
      <c r="C1228" s="248"/>
      <c r="D1228" s="249" t="s">
        <v>180</v>
      </c>
      <c r="E1228" s="250" t="s">
        <v>22</v>
      </c>
      <c r="F1228" s="251" t="s">
        <v>1637</v>
      </c>
      <c r="G1228" s="248"/>
      <c r="H1228" s="252">
        <v>19.199999999999999</v>
      </c>
      <c r="I1228" s="253"/>
      <c r="J1228" s="248"/>
      <c r="K1228" s="248"/>
      <c r="L1228" s="254"/>
      <c r="M1228" s="255"/>
      <c r="N1228" s="256"/>
      <c r="O1228" s="256"/>
      <c r="P1228" s="256"/>
      <c r="Q1228" s="256"/>
      <c r="R1228" s="256"/>
      <c r="S1228" s="256"/>
      <c r="T1228" s="257"/>
      <c r="AT1228" s="258" t="s">
        <v>180</v>
      </c>
      <c r="AU1228" s="258" t="s">
        <v>83</v>
      </c>
      <c r="AV1228" s="12" t="s">
        <v>83</v>
      </c>
      <c r="AW1228" s="12" t="s">
        <v>182</v>
      </c>
      <c r="AX1228" s="12" t="s">
        <v>75</v>
      </c>
      <c r="AY1228" s="258" t="s">
        <v>171</v>
      </c>
    </row>
    <row r="1229" s="12" customFormat="1">
      <c r="B1229" s="247"/>
      <c r="C1229" s="248"/>
      <c r="D1229" s="249" t="s">
        <v>180</v>
      </c>
      <c r="E1229" s="250" t="s">
        <v>22</v>
      </c>
      <c r="F1229" s="251" t="s">
        <v>1638</v>
      </c>
      <c r="G1229" s="248"/>
      <c r="H1229" s="252">
        <v>20.399999999999999</v>
      </c>
      <c r="I1229" s="253"/>
      <c r="J1229" s="248"/>
      <c r="K1229" s="248"/>
      <c r="L1229" s="254"/>
      <c r="M1229" s="255"/>
      <c r="N1229" s="256"/>
      <c r="O1229" s="256"/>
      <c r="P1229" s="256"/>
      <c r="Q1229" s="256"/>
      <c r="R1229" s="256"/>
      <c r="S1229" s="256"/>
      <c r="T1229" s="257"/>
      <c r="AT1229" s="258" t="s">
        <v>180</v>
      </c>
      <c r="AU1229" s="258" t="s">
        <v>83</v>
      </c>
      <c r="AV1229" s="12" t="s">
        <v>83</v>
      </c>
      <c r="AW1229" s="12" t="s">
        <v>182</v>
      </c>
      <c r="AX1229" s="12" t="s">
        <v>75</v>
      </c>
      <c r="AY1229" s="258" t="s">
        <v>171</v>
      </c>
    </row>
    <row r="1230" s="12" customFormat="1">
      <c r="B1230" s="247"/>
      <c r="C1230" s="248"/>
      <c r="D1230" s="249" t="s">
        <v>180</v>
      </c>
      <c r="E1230" s="250" t="s">
        <v>22</v>
      </c>
      <c r="F1230" s="251" t="s">
        <v>1613</v>
      </c>
      <c r="G1230" s="248"/>
      <c r="H1230" s="252">
        <v>2.3999999999999999</v>
      </c>
      <c r="I1230" s="253"/>
      <c r="J1230" s="248"/>
      <c r="K1230" s="248"/>
      <c r="L1230" s="254"/>
      <c r="M1230" s="255"/>
      <c r="N1230" s="256"/>
      <c r="O1230" s="256"/>
      <c r="P1230" s="256"/>
      <c r="Q1230" s="256"/>
      <c r="R1230" s="256"/>
      <c r="S1230" s="256"/>
      <c r="T1230" s="257"/>
      <c r="AT1230" s="258" t="s">
        <v>180</v>
      </c>
      <c r="AU1230" s="258" t="s">
        <v>83</v>
      </c>
      <c r="AV1230" s="12" t="s">
        <v>83</v>
      </c>
      <c r="AW1230" s="12" t="s">
        <v>182</v>
      </c>
      <c r="AX1230" s="12" t="s">
        <v>75</v>
      </c>
      <c r="AY1230" s="258" t="s">
        <v>171</v>
      </c>
    </row>
    <row r="1231" s="12" customFormat="1">
      <c r="B1231" s="247"/>
      <c r="C1231" s="248"/>
      <c r="D1231" s="249" t="s">
        <v>180</v>
      </c>
      <c r="E1231" s="250" t="s">
        <v>22</v>
      </c>
      <c r="F1231" s="251" t="s">
        <v>1639</v>
      </c>
      <c r="G1231" s="248"/>
      <c r="H1231" s="252">
        <v>21.5</v>
      </c>
      <c r="I1231" s="253"/>
      <c r="J1231" s="248"/>
      <c r="K1231" s="248"/>
      <c r="L1231" s="254"/>
      <c r="M1231" s="255"/>
      <c r="N1231" s="256"/>
      <c r="O1231" s="256"/>
      <c r="P1231" s="256"/>
      <c r="Q1231" s="256"/>
      <c r="R1231" s="256"/>
      <c r="S1231" s="256"/>
      <c r="T1231" s="257"/>
      <c r="AT1231" s="258" t="s">
        <v>180</v>
      </c>
      <c r="AU1231" s="258" t="s">
        <v>83</v>
      </c>
      <c r="AV1231" s="12" t="s">
        <v>83</v>
      </c>
      <c r="AW1231" s="12" t="s">
        <v>182</v>
      </c>
      <c r="AX1231" s="12" t="s">
        <v>75</v>
      </c>
      <c r="AY1231" s="258" t="s">
        <v>171</v>
      </c>
    </row>
    <row r="1232" s="1" customFormat="1" ht="14.4" customHeight="1">
      <c r="B1232" s="46"/>
      <c r="C1232" s="235" t="s">
        <v>1640</v>
      </c>
      <c r="D1232" s="235" t="s">
        <v>173</v>
      </c>
      <c r="E1232" s="236" t="s">
        <v>1641</v>
      </c>
      <c r="F1232" s="237" t="s">
        <v>1642</v>
      </c>
      <c r="G1232" s="238" t="s">
        <v>247</v>
      </c>
      <c r="H1232" s="239">
        <v>324.75400000000002</v>
      </c>
      <c r="I1232" s="240"/>
      <c r="J1232" s="241">
        <f>ROUND(I1232*H1232,2)</f>
        <v>0</v>
      </c>
      <c r="K1232" s="237" t="s">
        <v>177</v>
      </c>
      <c r="L1232" s="72"/>
      <c r="M1232" s="242" t="s">
        <v>22</v>
      </c>
      <c r="N1232" s="243" t="s">
        <v>46</v>
      </c>
      <c r="O1232" s="47"/>
      <c r="P1232" s="244">
        <f>O1232*H1232</f>
        <v>0</v>
      </c>
      <c r="Q1232" s="244">
        <v>0.00029999999999999997</v>
      </c>
      <c r="R1232" s="244">
        <f>Q1232*H1232</f>
        <v>0.097426199999999991</v>
      </c>
      <c r="S1232" s="244">
        <v>0</v>
      </c>
      <c r="T1232" s="245">
        <f>S1232*H1232</f>
        <v>0</v>
      </c>
      <c r="AR1232" s="24" t="s">
        <v>273</v>
      </c>
      <c r="AT1232" s="24" t="s">
        <v>173</v>
      </c>
      <c r="AU1232" s="24" t="s">
        <v>83</v>
      </c>
      <c r="AY1232" s="24" t="s">
        <v>171</v>
      </c>
      <c r="BE1232" s="246">
        <f>IF(N1232="základní",J1232,0)</f>
        <v>0</v>
      </c>
      <c r="BF1232" s="246">
        <f>IF(N1232="snížená",J1232,0)</f>
        <v>0</v>
      </c>
      <c r="BG1232" s="246">
        <f>IF(N1232="zákl. přenesená",J1232,0)</f>
        <v>0</v>
      </c>
      <c r="BH1232" s="246">
        <f>IF(N1232="sníž. přenesená",J1232,0)</f>
        <v>0</v>
      </c>
      <c r="BI1232" s="246">
        <f>IF(N1232="nulová",J1232,0)</f>
        <v>0</v>
      </c>
      <c r="BJ1232" s="24" t="s">
        <v>24</v>
      </c>
      <c r="BK1232" s="246">
        <f>ROUND(I1232*H1232,2)</f>
        <v>0</v>
      </c>
      <c r="BL1232" s="24" t="s">
        <v>273</v>
      </c>
      <c r="BM1232" s="24" t="s">
        <v>1643</v>
      </c>
    </row>
    <row r="1233" s="1" customFormat="1" ht="22.8" customHeight="1">
      <c r="B1233" s="46"/>
      <c r="C1233" s="235" t="s">
        <v>1644</v>
      </c>
      <c r="D1233" s="235" t="s">
        <v>173</v>
      </c>
      <c r="E1233" s="236" t="s">
        <v>1645</v>
      </c>
      <c r="F1233" s="237" t="s">
        <v>1646</v>
      </c>
      <c r="G1233" s="238" t="s">
        <v>247</v>
      </c>
      <c r="H1233" s="239">
        <v>324.75400000000002</v>
      </c>
      <c r="I1233" s="240"/>
      <c r="J1233" s="241">
        <f>ROUND(I1233*H1233,2)</f>
        <v>0</v>
      </c>
      <c r="K1233" s="237" t="s">
        <v>177</v>
      </c>
      <c r="L1233" s="72"/>
      <c r="M1233" s="242" t="s">
        <v>22</v>
      </c>
      <c r="N1233" s="243" t="s">
        <v>46</v>
      </c>
      <c r="O1233" s="47"/>
      <c r="P1233" s="244">
        <f>O1233*H1233</f>
        <v>0</v>
      </c>
      <c r="Q1233" s="244">
        <v>0</v>
      </c>
      <c r="R1233" s="244">
        <f>Q1233*H1233</f>
        <v>0</v>
      </c>
      <c r="S1233" s="244">
        <v>0</v>
      </c>
      <c r="T1233" s="245">
        <f>S1233*H1233</f>
        <v>0</v>
      </c>
      <c r="AR1233" s="24" t="s">
        <v>273</v>
      </c>
      <c r="AT1233" s="24" t="s">
        <v>173</v>
      </c>
      <c r="AU1233" s="24" t="s">
        <v>83</v>
      </c>
      <c r="AY1233" s="24" t="s">
        <v>171</v>
      </c>
      <c r="BE1233" s="246">
        <f>IF(N1233="základní",J1233,0)</f>
        <v>0</v>
      </c>
      <c r="BF1233" s="246">
        <f>IF(N1233="snížená",J1233,0)</f>
        <v>0</v>
      </c>
      <c r="BG1233" s="246">
        <f>IF(N1233="zákl. přenesená",J1233,0)</f>
        <v>0</v>
      </c>
      <c r="BH1233" s="246">
        <f>IF(N1233="sníž. přenesená",J1233,0)</f>
        <v>0</v>
      </c>
      <c r="BI1233" s="246">
        <f>IF(N1233="nulová",J1233,0)</f>
        <v>0</v>
      </c>
      <c r="BJ1233" s="24" t="s">
        <v>24</v>
      </c>
      <c r="BK1233" s="246">
        <f>ROUND(I1233*H1233,2)</f>
        <v>0</v>
      </c>
      <c r="BL1233" s="24" t="s">
        <v>273</v>
      </c>
      <c r="BM1233" s="24" t="s">
        <v>1647</v>
      </c>
    </row>
    <row r="1234" s="1" customFormat="1" ht="22.8" customHeight="1">
      <c r="B1234" s="46"/>
      <c r="C1234" s="235" t="s">
        <v>1648</v>
      </c>
      <c r="D1234" s="235" t="s">
        <v>173</v>
      </c>
      <c r="E1234" s="236" t="s">
        <v>1649</v>
      </c>
      <c r="F1234" s="237" t="s">
        <v>1650</v>
      </c>
      <c r="G1234" s="238" t="s">
        <v>247</v>
      </c>
      <c r="H1234" s="239">
        <v>324.75400000000002</v>
      </c>
      <c r="I1234" s="240"/>
      <c r="J1234" s="241">
        <f>ROUND(I1234*H1234,2)</f>
        <v>0</v>
      </c>
      <c r="K1234" s="237" t="s">
        <v>177</v>
      </c>
      <c r="L1234" s="72"/>
      <c r="M1234" s="242" t="s">
        <v>22</v>
      </c>
      <c r="N1234" s="243" t="s">
        <v>46</v>
      </c>
      <c r="O1234" s="47"/>
      <c r="P1234" s="244">
        <f>O1234*H1234</f>
        <v>0</v>
      </c>
      <c r="Q1234" s="244">
        <v>0</v>
      </c>
      <c r="R1234" s="244">
        <f>Q1234*H1234</f>
        <v>0</v>
      </c>
      <c r="S1234" s="244">
        <v>0</v>
      </c>
      <c r="T1234" s="245">
        <f>S1234*H1234</f>
        <v>0</v>
      </c>
      <c r="AR1234" s="24" t="s">
        <v>273</v>
      </c>
      <c r="AT1234" s="24" t="s">
        <v>173</v>
      </c>
      <c r="AU1234" s="24" t="s">
        <v>83</v>
      </c>
      <c r="AY1234" s="24" t="s">
        <v>171</v>
      </c>
      <c r="BE1234" s="246">
        <f>IF(N1234="základní",J1234,0)</f>
        <v>0</v>
      </c>
      <c r="BF1234" s="246">
        <f>IF(N1234="snížená",J1234,0)</f>
        <v>0</v>
      </c>
      <c r="BG1234" s="246">
        <f>IF(N1234="zákl. přenesená",J1234,0)</f>
        <v>0</v>
      </c>
      <c r="BH1234" s="246">
        <f>IF(N1234="sníž. přenesená",J1234,0)</f>
        <v>0</v>
      </c>
      <c r="BI1234" s="246">
        <f>IF(N1234="nulová",J1234,0)</f>
        <v>0</v>
      </c>
      <c r="BJ1234" s="24" t="s">
        <v>24</v>
      </c>
      <c r="BK1234" s="246">
        <f>ROUND(I1234*H1234,2)</f>
        <v>0</v>
      </c>
      <c r="BL1234" s="24" t="s">
        <v>273</v>
      </c>
      <c r="BM1234" s="24" t="s">
        <v>1651</v>
      </c>
    </row>
    <row r="1235" s="1" customFormat="1" ht="22.8" customHeight="1">
      <c r="B1235" s="46"/>
      <c r="C1235" s="235" t="s">
        <v>1652</v>
      </c>
      <c r="D1235" s="235" t="s">
        <v>173</v>
      </c>
      <c r="E1235" s="236" t="s">
        <v>1653</v>
      </c>
      <c r="F1235" s="237" t="s">
        <v>1654</v>
      </c>
      <c r="G1235" s="238" t="s">
        <v>344</v>
      </c>
      <c r="H1235" s="239">
        <v>72.549999999999997</v>
      </c>
      <c r="I1235" s="240"/>
      <c r="J1235" s="241">
        <f>ROUND(I1235*H1235,2)</f>
        <v>0</v>
      </c>
      <c r="K1235" s="237" t="s">
        <v>177</v>
      </c>
      <c r="L1235" s="72"/>
      <c r="M1235" s="242" t="s">
        <v>22</v>
      </c>
      <c r="N1235" s="243" t="s">
        <v>46</v>
      </c>
      <c r="O1235" s="47"/>
      <c r="P1235" s="244">
        <f>O1235*H1235</f>
        <v>0</v>
      </c>
      <c r="Q1235" s="244">
        <v>0.00031</v>
      </c>
      <c r="R1235" s="244">
        <f>Q1235*H1235</f>
        <v>0.0224905</v>
      </c>
      <c r="S1235" s="244">
        <v>0</v>
      </c>
      <c r="T1235" s="245">
        <f>S1235*H1235</f>
        <v>0</v>
      </c>
      <c r="AR1235" s="24" t="s">
        <v>273</v>
      </c>
      <c r="AT1235" s="24" t="s">
        <v>173</v>
      </c>
      <c r="AU1235" s="24" t="s">
        <v>83</v>
      </c>
      <c r="AY1235" s="24" t="s">
        <v>171</v>
      </c>
      <c r="BE1235" s="246">
        <f>IF(N1235="základní",J1235,0)</f>
        <v>0</v>
      </c>
      <c r="BF1235" s="246">
        <f>IF(N1235="snížená",J1235,0)</f>
        <v>0</v>
      </c>
      <c r="BG1235" s="246">
        <f>IF(N1235="zákl. přenesená",J1235,0)</f>
        <v>0</v>
      </c>
      <c r="BH1235" s="246">
        <f>IF(N1235="sníž. přenesená",J1235,0)</f>
        <v>0</v>
      </c>
      <c r="BI1235" s="246">
        <f>IF(N1235="nulová",J1235,0)</f>
        <v>0</v>
      </c>
      <c r="BJ1235" s="24" t="s">
        <v>24</v>
      </c>
      <c r="BK1235" s="246">
        <f>ROUND(I1235*H1235,2)</f>
        <v>0</v>
      </c>
      <c r="BL1235" s="24" t="s">
        <v>273</v>
      </c>
      <c r="BM1235" s="24" t="s">
        <v>1655</v>
      </c>
    </row>
    <row r="1236" s="13" customFormat="1">
      <c r="B1236" s="261"/>
      <c r="C1236" s="262"/>
      <c r="D1236" s="249" t="s">
        <v>180</v>
      </c>
      <c r="E1236" s="263" t="s">
        <v>22</v>
      </c>
      <c r="F1236" s="264" t="s">
        <v>217</v>
      </c>
      <c r="G1236" s="262"/>
      <c r="H1236" s="263" t="s">
        <v>22</v>
      </c>
      <c r="I1236" s="265"/>
      <c r="J1236" s="262"/>
      <c r="K1236" s="262"/>
      <c r="L1236" s="266"/>
      <c r="M1236" s="267"/>
      <c r="N1236" s="268"/>
      <c r="O1236" s="268"/>
      <c r="P1236" s="268"/>
      <c r="Q1236" s="268"/>
      <c r="R1236" s="268"/>
      <c r="S1236" s="268"/>
      <c r="T1236" s="269"/>
      <c r="AT1236" s="270" t="s">
        <v>180</v>
      </c>
      <c r="AU1236" s="270" t="s">
        <v>83</v>
      </c>
      <c r="AV1236" s="13" t="s">
        <v>24</v>
      </c>
      <c r="AW1236" s="13" t="s">
        <v>182</v>
      </c>
      <c r="AX1236" s="13" t="s">
        <v>75</v>
      </c>
      <c r="AY1236" s="270" t="s">
        <v>171</v>
      </c>
    </row>
    <row r="1237" s="12" customFormat="1">
      <c r="B1237" s="247"/>
      <c r="C1237" s="248"/>
      <c r="D1237" s="249" t="s">
        <v>180</v>
      </c>
      <c r="E1237" s="250" t="s">
        <v>22</v>
      </c>
      <c r="F1237" s="251" t="s">
        <v>1656</v>
      </c>
      <c r="G1237" s="248"/>
      <c r="H1237" s="252">
        <v>7.2000000000000002</v>
      </c>
      <c r="I1237" s="253"/>
      <c r="J1237" s="248"/>
      <c r="K1237" s="248"/>
      <c r="L1237" s="254"/>
      <c r="M1237" s="255"/>
      <c r="N1237" s="256"/>
      <c r="O1237" s="256"/>
      <c r="P1237" s="256"/>
      <c r="Q1237" s="256"/>
      <c r="R1237" s="256"/>
      <c r="S1237" s="256"/>
      <c r="T1237" s="257"/>
      <c r="AT1237" s="258" t="s">
        <v>180</v>
      </c>
      <c r="AU1237" s="258" t="s">
        <v>83</v>
      </c>
      <c r="AV1237" s="12" t="s">
        <v>83</v>
      </c>
      <c r="AW1237" s="12" t="s">
        <v>182</v>
      </c>
      <c r="AX1237" s="12" t="s">
        <v>75</v>
      </c>
      <c r="AY1237" s="258" t="s">
        <v>171</v>
      </c>
    </row>
    <row r="1238" s="12" customFormat="1">
      <c r="B1238" s="247"/>
      <c r="C1238" s="248"/>
      <c r="D1238" s="249" t="s">
        <v>180</v>
      </c>
      <c r="E1238" s="250" t="s">
        <v>22</v>
      </c>
      <c r="F1238" s="251" t="s">
        <v>1657</v>
      </c>
      <c r="G1238" s="248"/>
      <c r="H1238" s="252">
        <v>2.7999999999999998</v>
      </c>
      <c r="I1238" s="253"/>
      <c r="J1238" s="248"/>
      <c r="K1238" s="248"/>
      <c r="L1238" s="254"/>
      <c r="M1238" s="255"/>
      <c r="N1238" s="256"/>
      <c r="O1238" s="256"/>
      <c r="P1238" s="256"/>
      <c r="Q1238" s="256"/>
      <c r="R1238" s="256"/>
      <c r="S1238" s="256"/>
      <c r="T1238" s="257"/>
      <c r="AT1238" s="258" t="s">
        <v>180</v>
      </c>
      <c r="AU1238" s="258" t="s">
        <v>83</v>
      </c>
      <c r="AV1238" s="12" t="s">
        <v>83</v>
      </c>
      <c r="AW1238" s="12" t="s">
        <v>182</v>
      </c>
      <c r="AX1238" s="12" t="s">
        <v>75</v>
      </c>
      <c r="AY1238" s="258" t="s">
        <v>171</v>
      </c>
    </row>
    <row r="1239" s="13" customFormat="1">
      <c r="B1239" s="261"/>
      <c r="C1239" s="262"/>
      <c r="D1239" s="249" t="s">
        <v>180</v>
      </c>
      <c r="E1239" s="263" t="s">
        <v>22</v>
      </c>
      <c r="F1239" s="264" t="s">
        <v>646</v>
      </c>
      <c r="G1239" s="262"/>
      <c r="H1239" s="263" t="s">
        <v>22</v>
      </c>
      <c r="I1239" s="265"/>
      <c r="J1239" s="262"/>
      <c r="K1239" s="262"/>
      <c r="L1239" s="266"/>
      <c r="M1239" s="267"/>
      <c r="N1239" s="268"/>
      <c r="O1239" s="268"/>
      <c r="P1239" s="268"/>
      <c r="Q1239" s="268"/>
      <c r="R1239" s="268"/>
      <c r="S1239" s="268"/>
      <c r="T1239" s="269"/>
      <c r="AT1239" s="270" t="s">
        <v>180</v>
      </c>
      <c r="AU1239" s="270" t="s">
        <v>83</v>
      </c>
      <c r="AV1239" s="13" t="s">
        <v>24</v>
      </c>
      <c r="AW1239" s="13" t="s">
        <v>182</v>
      </c>
      <c r="AX1239" s="13" t="s">
        <v>75</v>
      </c>
      <c r="AY1239" s="270" t="s">
        <v>171</v>
      </c>
    </row>
    <row r="1240" s="12" customFormat="1">
      <c r="B1240" s="247"/>
      <c r="C1240" s="248"/>
      <c r="D1240" s="249" t="s">
        <v>180</v>
      </c>
      <c r="E1240" s="250" t="s">
        <v>22</v>
      </c>
      <c r="F1240" s="251" t="s">
        <v>1658</v>
      </c>
      <c r="G1240" s="248"/>
      <c r="H1240" s="252">
        <v>6</v>
      </c>
      <c r="I1240" s="253"/>
      <c r="J1240" s="248"/>
      <c r="K1240" s="248"/>
      <c r="L1240" s="254"/>
      <c r="M1240" s="255"/>
      <c r="N1240" s="256"/>
      <c r="O1240" s="256"/>
      <c r="P1240" s="256"/>
      <c r="Q1240" s="256"/>
      <c r="R1240" s="256"/>
      <c r="S1240" s="256"/>
      <c r="T1240" s="257"/>
      <c r="AT1240" s="258" t="s">
        <v>180</v>
      </c>
      <c r="AU1240" s="258" t="s">
        <v>83</v>
      </c>
      <c r="AV1240" s="12" t="s">
        <v>83</v>
      </c>
      <c r="AW1240" s="12" t="s">
        <v>182</v>
      </c>
      <c r="AX1240" s="12" t="s">
        <v>75</v>
      </c>
      <c r="AY1240" s="258" t="s">
        <v>171</v>
      </c>
    </row>
    <row r="1241" s="12" customFormat="1">
      <c r="B1241" s="247"/>
      <c r="C1241" s="248"/>
      <c r="D1241" s="249" t="s">
        <v>180</v>
      </c>
      <c r="E1241" s="250" t="s">
        <v>22</v>
      </c>
      <c r="F1241" s="251" t="s">
        <v>1659</v>
      </c>
      <c r="G1241" s="248"/>
      <c r="H1241" s="252">
        <v>8</v>
      </c>
      <c r="I1241" s="253"/>
      <c r="J1241" s="248"/>
      <c r="K1241" s="248"/>
      <c r="L1241" s="254"/>
      <c r="M1241" s="255"/>
      <c r="N1241" s="256"/>
      <c r="O1241" s="256"/>
      <c r="P1241" s="256"/>
      <c r="Q1241" s="256"/>
      <c r="R1241" s="256"/>
      <c r="S1241" s="256"/>
      <c r="T1241" s="257"/>
      <c r="AT1241" s="258" t="s">
        <v>180</v>
      </c>
      <c r="AU1241" s="258" t="s">
        <v>83</v>
      </c>
      <c r="AV1241" s="12" t="s">
        <v>83</v>
      </c>
      <c r="AW1241" s="12" t="s">
        <v>182</v>
      </c>
      <c r="AX1241" s="12" t="s">
        <v>75</v>
      </c>
      <c r="AY1241" s="258" t="s">
        <v>171</v>
      </c>
    </row>
    <row r="1242" s="12" customFormat="1">
      <c r="B1242" s="247"/>
      <c r="C1242" s="248"/>
      <c r="D1242" s="249" t="s">
        <v>180</v>
      </c>
      <c r="E1242" s="250" t="s">
        <v>22</v>
      </c>
      <c r="F1242" s="251" t="s">
        <v>1660</v>
      </c>
      <c r="G1242" s="248"/>
      <c r="H1242" s="252">
        <v>18</v>
      </c>
      <c r="I1242" s="253"/>
      <c r="J1242" s="248"/>
      <c r="K1242" s="248"/>
      <c r="L1242" s="254"/>
      <c r="M1242" s="255"/>
      <c r="N1242" s="256"/>
      <c r="O1242" s="256"/>
      <c r="P1242" s="256"/>
      <c r="Q1242" s="256"/>
      <c r="R1242" s="256"/>
      <c r="S1242" s="256"/>
      <c r="T1242" s="257"/>
      <c r="AT1242" s="258" t="s">
        <v>180</v>
      </c>
      <c r="AU1242" s="258" t="s">
        <v>83</v>
      </c>
      <c r="AV1242" s="12" t="s">
        <v>83</v>
      </c>
      <c r="AW1242" s="12" t="s">
        <v>182</v>
      </c>
      <c r="AX1242" s="12" t="s">
        <v>75</v>
      </c>
      <c r="AY1242" s="258" t="s">
        <v>171</v>
      </c>
    </row>
    <row r="1243" s="12" customFormat="1">
      <c r="B1243" s="247"/>
      <c r="C1243" s="248"/>
      <c r="D1243" s="249" t="s">
        <v>180</v>
      </c>
      <c r="E1243" s="250" t="s">
        <v>22</v>
      </c>
      <c r="F1243" s="251" t="s">
        <v>1661</v>
      </c>
      <c r="G1243" s="248"/>
      <c r="H1243" s="252">
        <v>2</v>
      </c>
      <c r="I1243" s="253"/>
      <c r="J1243" s="248"/>
      <c r="K1243" s="248"/>
      <c r="L1243" s="254"/>
      <c r="M1243" s="255"/>
      <c r="N1243" s="256"/>
      <c r="O1243" s="256"/>
      <c r="P1243" s="256"/>
      <c r="Q1243" s="256"/>
      <c r="R1243" s="256"/>
      <c r="S1243" s="256"/>
      <c r="T1243" s="257"/>
      <c r="AT1243" s="258" t="s">
        <v>180</v>
      </c>
      <c r="AU1243" s="258" t="s">
        <v>83</v>
      </c>
      <c r="AV1243" s="12" t="s">
        <v>83</v>
      </c>
      <c r="AW1243" s="12" t="s">
        <v>182</v>
      </c>
      <c r="AX1243" s="12" t="s">
        <v>75</v>
      </c>
      <c r="AY1243" s="258" t="s">
        <v>171</v>
      </c>
    </row>
    <row r="1244" s="12" customFormat="1">
      <c r="B1244" s="247"/>
      <c r="C1244" s="248"/>
      <c r="D1244" s="249" t="s">
        <v>180</v>
      </c>
      <c r="E1244" s="250" t="s">
        <v>22</v>
      </c>
      <c r="F1244" s="251" t="s">
        <v>1662</v>
      </c>
      <c r="G1244" s="248"/>
      <c r="H1244" s="252">
        <v>4</v>
      </c>
      <c r="I1244" s="253"/>
      <c r="J1244" s="248"/>
      <c r="K1244" s="248"/>
      <c r="L1244" s="254"/>
      <c r="M1244" s="255"/>
      <c r="N1244" s="256"/>
      <c r="O1244" s="256"/>
      <c r="P1244" s="256"/>
      <c r="Q1244" s="256"/>
      <c r="R1244" s="256"/>
      <c r="S1244" s="256"/>
      <c r="T1244" s="257"/>
      <c r="AT1244" s="258" t="s">
        <v>180</v>
      </c>
      <c r="AU1244" s="258" t="s">
        <v>83</v>
      </c>
      <c r="AV1244" s="12" t="s">
        <v>83</v>
      </c>
      <c r="AW1244" s="12" t="s">
        <v>182</v>
      </c>
      <c r="AX1244" s="12" t="s">
        <v>75</v>
      </c>
      <c r="AY1244" s="258" t="s">
        <v>171</v>
      </c>
    </row>
    <row r="1245" s="12" customFormat="1">
      <c r="B1245" s="247"/>
      <c r="C1245" s="248"/>
      <c r="D1245" s="249" t="s">
        <v>180</v>
      </c>
      <c r="E1245" s="250" t="s">
        <v>22</v>
      </c>
      <c r="F1245" s="251" t="s">
        <v>1663</v>
      </c>
      <c r="G1245" s="248"/>
      <c r="H1245" s="252">
        <v>1.8</v>
      </c>
      <c r="I1245" s="253"/>
      <c r="J1245" s="248"/>
      <c r="K1245" s="248"/>
      <c r="L1245" s="254"/>
      <c r="M1245" s="255"/>
      <c r="N1245" s="256"/>
      <c r="O1245" s="256"/>
      <c r="P1245" s="256"/>
      <c r="Q1245" s="256"/>
      <c r="R1245" s="256"/>
      <c r="S1245" s="256"/>
      <c r="T1245" s="257"/>
      <c r="AT1245" s="258" t="s">
        <v>180</v>
      </c>
      <c r="AU1245" s="258" t="s">
        <v>83</v>
      </c>
      <c r="AV1245" s="12" t="s">
        <v>83</v>
      </c>
      <c r="AW1245" s="12" t="s">
        <v>182</v>
      </c>
      <c r="AX1245" s="12" t="s">
        <v>75</v>
      </c>
      <c r="AY1245" s="258" t="s">
        <v>171</v>
      </c>
    </row>
    <row r="1246" s="12" customFormat="1">
      <c r="B1246" s="247"/>
      <c r="C1246" s="248"/>
      <c r="D1246" s="249" t="s">
        <v>180</v>
      </c>
      <c r="E1246" s="250" t="s">
        <v>22</v>
      </c>
      <c r="F1246" s="251" t="s">
        <v>1664</v>
      </c>
      <c r="G1246" s="248"/>
      <c r="H1246" s="252">
        <v>3.9500000000000002</v>
      </c>
      <c r="I1246" s="253"/>
      <c r="J1246" s="248"/>
      <c r="K1246" s="248"/>
      <c r="L1246" s="254"/>
      <c r="M1246" s="255"/>
      <c r="N1246" s="256"/>
      <c r="O1246" s="256"/>
      <c r="P1246" s="256"/>
      <c r="Q1246" s="256"/>
      <c r="R1246" s="256"/>
      <c r="S1246" s="256"/>
      <c r="T1246" s="257"/>
      <c r="AT1246" s="258" t="s">
        <v>180</v>
      </c>
      <c r="AU1246" s="258" t="s">
        <v>83</v>
      </c>
      <c r="AV1246" s="12" t="s">
        <v>83</v>
      </c>
      <c r="AW1246" s="12" t="s">
        <v>182</v>
      </c>
      <c r="AX1246" s="12" t="s">
        <v>75</v>
      </c>
      <c r="AY1246" s="258" t="s">
        <v>171</v>
      </c>
    </row>
    <row r="1247" s="12" customFormat="1">
      <c r="B1247" s="247"/>
      <c r="C1247" s="248"/>
      <c r="D1247" s="249" t="s">
        <v>180</v>
      </c>
      <c r="E1247" s="250" t="s">
        <v>22</v>
      </c>
      <c r="F1247" s="251" t="s">
        <v>1665</v>
      </c>
      <c r="G1247" s="248"/>
      <c r="H1247" s="252">
        <v>4</v>
      </c>
      <c r="I1247" s="253"/>
      <c r="J1247" s="248"/>
      <c r="K1247" s="248"/>
      <c r="L1247" s="254"/>
      <c r="M1247" s="255"/>
      <c r="N1247" s="256"/>
      <c r="O1247" s="256"/>
      <c r="P1247" s="256"/>
      <c r="Q1247" s="256"/>
      <c r="R1247" s="256"/>
      <c r="S1247" s="256"/>
      <c r="T1247" s="257"/>
      <c r="AT1247" s="258" t="s">
        <v>180</v>
      </c>
      <c r="AU1247" s="258" t="s">
        <v>83</v>
      </c>
      <c r="AV1247" s="12" t="s">
        <v>83</v>
      </c>
      <c r="AW1247" s="12" t="s">
        <v>182</v>
      </c>
      <c r="AX1247" s="12" t="s">
        <v>75</v>
      </c>
      <c r="AY1247" s="258" t="s">
        <v>171</v>
      </c>
    </row>
    <row r="1248" s="12" customFormat="1">
      <c r="B1248" s="247"/>
      <c r="C1248" s="248"/>
      <c r="D1248" s="249" t="s">
        <v>180</v>
      </c>
      <c r="E1248" s="250" t="s">
        <v>22</v>
      </c>
      <c r="F1248" s="251" t="s">
        <v>1666</v>
      </c>
      <c r="G1248" s="248"/>
      <c r="H1248" s="252">
        <v>2.7999999999999998</v>
      </c>
      <c r="I1248" s="253"/>
      <c r="J1248" s="248"/>
      <c r="K1248" s="248"/>
      <c r="L1248" s="254"/>
      <c r="M1248" s="255"/>
      <c r="N1248" s="256"/>
      <c r="O1248" s="256"/>
      <c r="P1248" s="256"/>
      <c r="Q1248" s="256"/>
      <c r="R1248" s="256"/>
      <c r="S1248" s="256"/>
      <c r="T1248" s="257"/>
      <c r="AT1248" s="258" t="s">
        <v>180</v>
      </c>
      <c r="AU1248" s="258" t="s">
        <v>83</v>
      </c>
      <c r="AV1248" s="12" t="s">
        <v>83</v>
      </c>
      <c r="AW1248" s="12" t="s">
        <v>182</v>
      </c>
      <c r="AX1248" s="12" t="s">
        <v>75</v>
      </c>
      <c r="AY1248" s="258" t="s">
        <v>171</v>
      </c>
    </row>
    <row r="1249" s="12" customFormat="1">
      <c r="B1249" s="247"/>
      <c r="C1249" s="248"/>
      <c r="D1249" s="249" t="s">
        <v>180</v>
      </c>
      <c r="E1249" s="250" t="s">
        <v>22</v>
      </c>
      <c r="F1249" s="251" t="s">
        <v>1667</v>
      </c>
      <c r="G1249" s="248"/>
      <c r="H1249" s="252">
        <v>2</v>
      </c>
      <c r="I1249" s="253"/>
      <c r="J1249" s="248"/>
      <c r="K1249" s="248"/>
      <c r="L1249" s="254"/>
      <c r="M1249" s="255"/>
      <c r="N1249" s="256"/>
      <c r="O1249" s="256"/>
      <c r="P1249" s="256"/>
      <c r="Q1249" s="256"/>
      <c r="R1249" s="256"/>
      <c r="S1249" s="256"/>
      <c r="T1249" s="257"/>
      <c r="AT1249" s="258" t="s">
        <v>180</v>
      </c>
      <c r="AU1249" s="258" t="s">
        <v>83</v>
      </c>
      <c r="AV1249" s="12" t="s">
        <v>83</v>
      </c>
      <c r="AW1249" s="12" t="s">
        <v>182</v>
      </c>
      <c r="AX1249" s="12" t="s">
        <v>75</v>
      </c>
      <c r="AY1249" s="258" t="s">
        <v>171</v>
      </c>
    </row>
    <row r="1250" s="12" customFormat="1">
      <c r="B1250" s="247"/>
      <c r="C1250" s="248"/>
      <c r="D1250" s="249" t="s">
        <v>180</v>
      </c>
      <c r="E1250" s="250" t="s">
        <v>22</v>
      </c>
      <c r="F1250" s="251" t="s">
        <v>1668</v>
      </c>
      <c r="G1250" s="248"/>
      <c r="H1250" s="252">
        <v>6</v>
      </c>
      <c r="I1250" s="253"/>
      <c r="J1250" s="248"/>
      <c r="K1250" s="248"/>
      <c r="L1250" s="254"/>
      <c r="M1250" s="255"/>
      <c r="N1250" s="256"/>
      <c r="O1250" s="256"/>
      <c r="P1250" s="256"/>
      <c r="Q1250" s="256"/>
      <c r="R1250" s="256"/>
      <c r="S1250" s="256"/>
      <c r="T1250" s="257"/>
      <c r="AT1250" s="258" t="s">
        <v>180</v>
      </c>
      <c r="AU1250" s="258" t="s">
        <v>83</v>
      </c>
      <c r="AV1250" s="12" t="s">
        <v>83</v>
      </c>
      <c r="AW1250" s="12" t="s">
        <v>182</v>
      </c>
      <c r="AX1250" s="12" t="s">
        <v>75</v>
      </c>
      <c r="AY1250" s="258" t="s">
        <v>171</v>
      </c>
    </row>
    <row r="1251" s="12" customFormat="1">
      <c r="B1251" s="247"/>
      <c r="C1251" s="248"/>
      <c r="D1251" s="249" t="s">
        <v>180</v>
      </c>
      <c r="E1251" s="250" t="s">
        <v>22</v>
      </c>
      <c r="F1251" s="251" t="s">
        <v>1669</v>
      </c>
      <c r="G1251" s="248"/>
      <c r="H1251" s="252">
        <v>2</v>
      </c>
      <c r="I1251" s="253"/>
      <c r="J1251" s="248"/>
      <c r="K1251" s="248"/>
      <c r="L1251" s="254"/>
      <c r="M1251" s="255"/>
      <c r="N1251" s="256"/>
      <c r="O1251" s="256"/>
      <c r="P1251" s="256"/>
      <c r="Q1251" s="256"/>
      <c r="R1251" s="256"/>
      <c r="S1251" s="256"/>
      <c r="T1251" s="257"/>
      <c r="AT1251" s="258" t="s">
        <v>180</v>
      </c>
      <c r="AU1251" s="258" t="s">
        <v>83</v>
      </c>
      <c r="AV1251" s="12" t="s">
        <v>83</v>
      </c>
      <c r="AW1251" s="12" t="s">
        <v>182</v>
      </c>
      <c r="AX1251" s="12" t="s">
        <v>75</v>
      </c>
      <c r="AY1251" s="258" t="s">
        <v>171</v>
      </c>
    </row>
    <row r="1252" s="12" customFormat="1">
      <c r="B1252" s="247"/>
      <c r="C1252" s="248"/>
      <c r="D1252" s="249" t="s">
        <v>180</v>
      </c>
      <c r="E1252" s="250" t="s">
        <v>22</v>
      </c>
      <c r="F1252" s="251" t="s">
        <v>1670</v>
      </c>
      <c r="G1252" s="248"/>
      <c r="H1252" s="252">
        <v>2</v>
      </c>
      <c r="I1252" s="253"/>
      <c r="J1252" s="248"/>
      <c r="K1252" s="248"/>
      <c r="L1252" s="254"/>
      <c r="M1252" s="255"/>
      <c r="N1252" s="256"/>
      <c r="O1252" s="256"/>
      <c r="P1252" s="256"/>
      <c r="Q1252" s="256"/>
      <c r="R1252" s="256"/>
      <c r="S1252" s="256"/>
      <c r="T1252" s="257"/>
      <c r="AT1252" s="258" t="s">
        <v>180</v>
      </c>
      <c r="AU1252" s="258" t="s">
        <v>83</v>
      </c>
      <c r="AV1252" s="12" t="s">
        <v>83</v>
      </c>
      <c r="AW1252" s="12" t="s">
        <v>182</v>
      </c>
      <c r="AX1252" s="12" t="s">
        <v>75</v>
      </c>
      <c r="AY1252" s="258" t="s">
        <v>171</v>
      </c>
    </row>
    <row r="1253" s="1" customFormat="1" ht="22.8" customHeight="1">
      <c r="B1253" s="46"/>
      <c r="C1253" s="235" t="s">
        <v>1671</v>
      </c>
      <c r="D1253" s="235" t="s">
        <v>173</v>
      </c>
      <c r="E1253" s="236" t="s">
        <v>1672</v>
      </c>
      <c r="F1253" s="237" t="s">
        <v>1673</v>
      </c>
      <c r="G1253" s="238" t="s">
        <v>344</v>
      </c>
      <c r="H1253" s="239">
        <v>3.2000000000000002</v>
      </c>
      <c r="I1253" s="240"/>
      <c r="J1253" s="241">
        <f>ROUND(I1253*H1253,2)</f>
        <v>0</v>
      </c>
      <c r="K1253" s="237" t="s">
        <v>177</v>
      </c>
      <c r="L1253" s="72"/>
      <c r="M1253" s="242" t="s">
        <v>22</v>
      </c>
      <c r="N1253" s="243" t="s">
        <v>46</v>
      </c>
      <c r="O1253" s="47"/>
      <c r="P1253" s="244">
        <f>O1253*H1253</f>
        <v>0</v>
      </c>
      <c r="Q1253" s="244">
        <v>0.00031</v>
      </c>
      <c r="R1253" s="244">
        <f>Q1253*H1253</f>
        <v>0.00099200000000000004</v>
      </c>
      <c r="S1253" s="244">
        <v>0</v>
      </c>
      <c r="T1253" s="245">
        <f>S1253*H1253</f>
        <v>0</v>
      </c>
      <c r="AR1253" s="24" t="s">
        <v>273</v>
      </c>
      <c r="AT1253" s="24" t="s">
        <v>173</v>
      </c>
      <c r="AU1253" s="24" t="s">
        <v>83</v>
      </c>
      <c r="AY1253" s="24" t="s">
        <v>171</v>
      </c>
      <c r="BE1253" s="246">
        <f>IF(N1253="základní",J1253,0)</f>
        <v>0</v>
      </c>
      <c r="BF1253" s="246">
        <f>IF(N1253="snížená",J1253,0)</f>
        <v>0</v>
      </c>
      <c r="BG1253" s="246">
        <f>IF(N1253="zákl. přenesená",J1253,0)</f>
        <v>0</v>
      </c>
      <c r="BH1253" s="246">
        <f>IF(N1253="sníž. přenesená",J1253,0)</f>
        <v>0</v>
      </c>
      <c r="BI1253" s="246">
        <f>IF(N1253="nulová",J1253,0)</f>
        <v>0</v>
      </c>
      <c r="BJ1253" s="24" t="s">
        <v>24</v>
      </c>
      <c r="BK1253" s="246">
        <f>ROUND(I1253*H1253,2)</f>
        <v>0</v>
      </c>
      <c r="BL1253" s="24" t="s">
        <v>273</v>
      </c>
      <c r="BM1253" s="24" t="s">
        <v>1674</v>
      </c>
    </row>
    <row r="1254" s="13" customFormat="1">
      <c r="B1254" s="261"/>
      <c r="C1254" s="262"/>
      <c r="D1254" s="249" t="s">
        <v>180</v>
      </c>
      <c r="E1254" s="263" t="s">
        <v>22</v>
      </c>
      <c r="F1254" s="264" t="s">
        <v>646</v>
      </c>
      <c r="G1254" s="262"/>
      <c r="H1254" s="263" t="s">
        <v>22</v>
      </c>
      <c r="I1254" s="265"/>
      <c r="J1254" s="262"/>
      <c r="K1254" s="262"/>
      <c r="L1254" s="266"/>
      <c r="M1254" s="267"/>
      <c r="N1254" s="268"/>
      <c r="O1254" s="268"/>
      <c r="P1254" s="268"/>
      <c r="Q1254" s="268"/>
      <c r="R1254" s="268"/>
      <c r="S1254" s="268"/>
      <c r="T1254" s="269"/>
      <c r="AT1254" s="270" t="s">
        <v>180</v>
      </c>
      <c r="AU1254" s="270" t="s">
        <v>83</v>
      </c>
      <c r="AV1254" s="13" t="s">
        <v>24</v>
      </c>
      <c r="AW1254" s="13" t="s">
        <v>182</v>
      </c>
      <c r="AX1254" s="13" t="s">
        <v>75</v>
      </c>
      <c r="AY1254" s="270" t="s">
        <v>171</v>
      </c>
    </row>
    <row r="1255" s="12" customFormat="1">
      <c r="B1255" s="247"/>
      <c r="C1255" s="248"/>
      <c r="D1255" s="249" t="s">
        <v>180</v>
      </c>
      <c r="E1255" s="250" t="s">
        <v>22</v>
      </c>
      <c r="F1255" s="251" t="s">
        <v>1675</v>
      </c>
      <c r="G1255" s="248"/>
      <c r="H1255" s="252">
        <v>3.2000000000000002</v>
      </c>
      <c r="I1255" s="253"/>
      <c r="J1255" s="248"/>
      <c r="K1255" s="248"/>
      <c r="L1255" s="254"/>
      <c r="M1255" s="255"/>
      <c r="N1255" s="256"/>
      <c r="O1255" s="256"/>
      <c r="P1255" s="256"/>
      <c r="Q1255" s="256"/>
      <c r="R1255" s="256"/>
      <c r="S1255" s="256"/>
      <c r="T1255" s="257"/>
      <c r="AT1255" s="258" t="s">
        <v>180</v>
      </c>
      <c r="AU1255" s="258" t="s">
        <v>83</v>
      </c>
      <c r="AV1255" s="12" t="s">
        <v>83</v>
      </c>
      <c r="AW1255" s="12" t="s">
        <v>182</v>
      </c>
      <c r="AX1255" s="12" t="s">
        <v>75</v>
      </c>
      <c r="AY1255" s="258" t="s">
        <v>171</v>
      </c>
    </row>
    <row r="1256" s="1" customFormat="1" ht="34.2" customHeight="1">
      <c r="B1256" s="46"/>
      <c r="C1256" s="235" t="s">
        <v>1676</v>
      </c>
      <c r="D1256" s="235" t="s">
        <v>173</v>
      </c>
      <c r="E1256" s="236" t="s">
        <v>1677</v>
      </c>
      <c r="F1256" s="237" t="s">
        <v>1678</v>
      </c>
      <c r="G1256" s="238" t="s">
        <v>193</v>
      </c>
      <c r="H1256" s="239">
        <v>7.9509999999999996</v>
      </c>
      <c r="I1256" s="240"/>
      <c r="J1256" s="241">
        <f>ROUND(I1256*H1256,2)</f>
        <v>0</v>
      </c>
      <c r="K1256" s="237" t="s">
        <v>177</v>
      </c>
      <c r="L1256" s="72"/>
      <c r="M1256" s="242" t="s">
        <v>22</v>
      </c>
      <c r="N1256" s="243" t="s">
        <v>46</v>
      </c>
      <c r="O1256" s="47"/>
      <c r="P1256" s="244">
        <f>O1256*H1256</f>
        <v>0</v>
      </c>
      <c r="Q1256" s="244">
        <v>0</v>
      </c>
      <c r="R1256" s="244">
        <f>Q1256*H1256</f>
        <v>0</v>
      </c>
      <c r="S1256" s="244">
        <v>0</v>
      </c>
      <c r="T1256" s="245">
        <f>S1256*H1256</f>
        <v>0</v>
      </c>
      <c r="AR1256" s="24" t="s">
        <v>273</v>
      </c>
      <c r="AT1256" s="24" t="s">
        <v>173</v>
      </c>
      <c r="AU1256" s="24" t="s">
        <v>83</v>
      </c>
      <c r="AY1256" s="24" t="s">
        <v>171</v>
      </c>
      <c r="BE1256" s="246">
        <f>IF(N1256="základní",J1256,0)</f>
        <v>0</v>
      </c>
      <c r="BF1256" s="246">
        <f>IF(N1256="snížená",J1256,0)</f>
        <v>0</v>
      </c>
      <c r="BG1256" s="246">
        <f>IF(N1256="zákl. přenesená",J1256,0)</f>
        <v>0</v>
      </c>
      <c r="BH1256" s="246">
        <f>IF(N1256="sníž. přenesená",J1256,0)</f>
        <v>0</v>
      </c>
      <c r="BI1256" s="246">
        <f>IF(N1256="nulová",J1256,0)</f>
        <v>0</v>
      </c>
      <c r="BJ1256" s="24" t="s">
        <v>24</v>
      </c>
      <c r="BK1256" s="246">
        <f>ROUND(I1256*H1256,2)</f>
        <v>0</v>
      </c>
      <c r="BL1256" s="24" t="s">
        <v>273</v>
      </c>
      <c r="BM1256" s="24" t="s">
        <v>1679</v>
      </c>
    </row>
    <row r="1257" s="11" customFormat="1" ht="29.88" customHeight="1">
      <c r="B1257" s="219"/>
      <c r="C1257" s="220"/>
      <c r="D1257" s="221" t="s">
        <v>74</v>
      </c>
      <c r="E1257" s="233" t="s">
        <v>1680</v>
      </c>
      <c r="F1257" s="233" t="s">
        <v>1681</v>
      </c>
      <c r="G1257" s="220"/>
      <c r="H1257" s="220"/>
      <c r="I1257" s="223"/>
      <c r="J1257" s="234">
        <f>BK1257</f>
        <v>0</v>
      </c>
      <c r="K1257" s="220"/>
      <c r="L1257" s="225"/>
      <c r="M1257" s="226"/>
      <c r="N1257" s="227"/>
      <c r="O1257" s="227"/>
      <c r="P1257" s="228">
        <f>SUM(P1258:P1332)</f>
        <v>0</v>
      </c>
      <c r="Q1257" s="227"/>
      <c r="R1257" s="228">
        <f>SUM(R1258:R1332)</f>
        <v>0.043176499999999993</v>
      </c>
      <c r="S1257" s="227"/>
      <c r="T1257" s="229">
        <f>SUM(T1258:T1332)</f>
        <v>0</v>
      </c>
      <c r="AR1257" s="230" t="s">
        <v>83</v>
      </c>
      <c r="AT1257" s="231" t="s">
        <v>74</v>
      </c>
      <c r="AU1257" s="231" t="s">
        <v>24</v>
      </c>
      <c r="AY1257" s="230" t="s">
        <v>171</v>
      </c>
      <c r="BK1257" s="232">
        <f>SUM(BK1258:BK1332)</f>
        <v>0</v>
      </c>
    </row>
    <row r="1258" s="1" customFormat="1" ht="22.8" customHeight="1">
      <c r="B1258" s="46"/>
      <c r="C1258" s="235" t="s">
        <v>1682</v>
      </c>
      <c r="D1258" s="235" t="s">
        <v>173</v>
      </c>
      <c r="E1258" s="236" t="s">
        <v>1683</v>
      </c>
      <c r="F1258" s="237" t="s">
        <v>1684</v>
      </c>
      <c r="G1258" s="238" t="s">
        <v>247</v>
      </c>
      <c r="H1258" s="239">
        <v>15.763999999999999</v>
      </c>
      <c r="I1258" s="240"/>
      <c r="J1258" s="241">
        <f>ROUND(I1258*H1258,2)</f>
        <v>0</v>
      </c>
      <c r="K1258" s="237" t="s">
        <v>177</v>
      </c>
      <c r="L1258" s="72"/>
      <c r="M1258" s="242" t="s">
        <v>22</v>
      </c>
      <c r="N1258" s="243" t="s">
        <v>46</v>
      </c>
      <c r="O1258" s="47"/>
      <c r="P1258" s="244">
        <f>O1258*H1258</f>
        <v>0</v>
      </c>
      <c r="Q1258" s="244">
        <v>0.00013999999999999999</v>
      </c>
      <c r="R1258" s="244">
        <f>Q1258*H1258</f>
        <v>0.0022069599999999996</v>
      </c>
      <c r="S1258" s="244">
        <v>0</v>
      </c>
      <c r="T1258" s="245">
        <f>S1258*H1258</f>
        <v>0</v>
      </c>
      <c r="AR1258" s="24" t="s">
        <v>273</v>
      </c>
      <c r="AT1258" s="24" t="s">
        <v>173</v>
      </c>
      <c r="AU1258" s="24" t="s">
        <v>83</v>
      </c>
      <c r="AY1258" s="24" t="s">
        <v>171</v>
      </c>
      <c r="BE1258" s="246">
        <f>IF(N1258="základní",J1258,0)</f>
        <v>0</v>
      </c>
      <c r="BF1258" s="246">
        <f>IF(N1258="snížená",J1258,0)</f>
        <v>0</v>
      </c>
      <c r="BG1258" s="246">
        <f>IF(N1258="zákl. přenesená",J1258,0)</f>
        <v>0</v>
      </c>
      <c r="BH1258" s="246">
        <f>IF(N1258="sníž. přenesená",J1258,0)</f>
        <v>0</v>
      </c>
      <c r="BI1258" s="246">
        <f>IF(N1258="nulová",J1258,0)</f>
        <v>0</v>
      </c>
      <c r="BJ1258" s="24" t="s">
        <v>24</v>
      </c>
      <c r="BK1258" s="246">
        <f>ROUND(I1258*H1258,2)</f>
        <v>0</v>
      </c>
      <c r="BL1258" s="24" t="s">
        <v>273</v>
      </c>
      <c r="BM1258" s="24" t="s">
        <v>1685</v>
      </c>
    </row>
    <row r="1259" s="13" customFormat="1">
      <c r="B1259" s="261"/>
      <c r="C1259" s="262"/>
      <c r="D1259" s="249" t="s">
        <v>180</v>
      </c>
      <c r="E1259" s="263" t="s">
        <v>22</v>
      </c>
      <c r="F1259" s="264" t="s">
        <v>1686</v>
      </c>
      <c r="G1259" s="262"/>
      <c r="H1259" s="263" t="s">
        <v>22</v>
      </c>
      <c r="I1259" s="265"/>
      <c r="J1259" s="262"/>
      <c r="K1259" s="262"/>
      <c r="L1259" s="266"/>
      <c r="M1259" s="267"/>
      <c r="N1259" s="268"/>
      <c r="O1259" s="268"/>
      <c r="P1259" s="268"/>
      <c r="Q1259" s="268"/>
      <c r="R1259" s="268"/>
      <c r="S1259" s="268"/>
      <c r="T1259" s="269"/>
      <c r="AT1259" s="270" t="s">
        <v>180</v>
      </c>
      <c r="AU1259" s="270" t="s">
        <v>83</v>
      </c>
      <c r="AV1259" s="13" t="s">
        <v>24</v>
      </c>
      <c r="AW1259" s="13" t="s">
        <v>182</v>
      </c>
      <c r="AX1259" s="13" t="s">
        <v>75</v>
      </c>
      <c r="AY1259" s="270" t="s">
        <v>171</v>
      </c>
    </row>
    <row r="1260" s="12" customFormat="1">
      <c r="B1260" s="247"/>
      <c r="C1260" s="248"/>
      <c r="D1260" s="249" t="s">
        <v>180</v>
      </c>
      <c r="E1260" s="250" t="s">
        <v>22</v>
      </c>
      <c r="F1260" s="251" t="s">
        <v>1687</v>
      </c>
      <c r="G1260" s="248"/>
      <c r="H1260" s="252">
        <v>0.48180000000000001</v>
      </c>
      <c r="I1260" s="253"/>
      <c r="J1260" s="248"/>
      <c r="K1260" s="248"/>
      <c r="L1260" s="254"/>
      <c r="M1260" s="255"/>
      <c r="N1260" s="256"/>
      <c r="O1260" s="256"/>
      <c r="P1260" s="256"/>
      <c r="Q1260" s="256"/>
      <c r="R1260" s="256"/>
      <c r="S1260" s="256"/>
      <c r="T1260" s="257"/>
      <c r="AT1260" s="258" t="s">
        <v>180</v>
      </c>
      <c r="AU1260" s="258" t="s">
        <v>83</v>
      </c>
      <c r="AV1260" s="12" t="s">
        <v>83</v>
      </c>
      <c r="AW1260" s="12" t="s">
        <v>182</v>
      </c>
      <c r="AX1260" s="12" t="s">
        <v>75</v>
      </c>
      <c r="AY1260" s="258" t="s">
        <v>171</v>
      </c>
    </row>
    <row r="1261" s="12" customFormat="1">
      <c r="B1261" s="247"/>
      <c r="C1261" s="248"/>
      <c r="D1261" s="249" t="s">
        <v>180</v>
      </c>
      <c r="E1261" s="250" t="s">
        <v>22</v>
      </c>
      <c r="F1261" s="251" t="s">
        <v>1688</v>
      </c>
      <c r="G1261" s="248"/>
      <c r="H1261" s="252">
        <v>0.48180000000000001</v>
      </c>
      <c r="I1261" s="253"/>
      <c r="J1261" s="248"/>
      <c r="K1261" s="248"/>
      <c r="L1261" s="254"/>
      <c r="M1261" s="255"/>
      <c r="N1261" s="256"/>
      <c r="O1261" s="256"/>
      <c r="P1261" s="256"/>
      <c r="Q1261" s="256"/>
      <c r="R1261" s="256"/>
      <c r="S1261" s="256"/>
      <c r="T1261" s="257"/>
      <c r="AT1261" s="258" t="s">
        <v>180</v>
      </c>
      <c r="AU1261" s="258" t="s">
        <v>83</v>
      </c>
      <c r="AV1261" s="12" t="s">
        <v>83</v>
      </c>
      <c r="AW1261" s="12" t="s">
        <v>182</v>
      </c>
      <c r="AX1261" s="12" t="s">
        <v>75</v>
      </c>
      <c r="AY1261" s="258" t="s">
        <v>171</v>
      </c>
    </row>
    <row r="1262" s="13" customFormat="1">
      <c r="B1262" s="261"/>
      <c r="C1262" s="262"/>
      <c r="D1262" s="249" t="s">
        <v>180</v>
      </c>
      <c r="E1262" s="263" t="s">
        <v>22</v>
      </c>
      <c r="F1262" s="264" t="s">
        <v>1689</v>
      </c>
      <c r="G1262" s="262"/>
      <c r="H1262" s="263" t="s">
        <v>22</v>
      </c>
      <c r="I1262" s="265"/>
      <c r="J1262" s="262"/>
      <c r="K1262" s="262"/>
      <c r="L1262" s="266"/>
      <c r="M1262" s="267"/>
      <c r="N1262" s="268"/>
      <c r="O1262" s="268"/>
      <c r="P1262" s="268"/>
      <c r="Q1262" s="268"/>
      <c r="R1262" s="268"/>
      <c r="S1262" s="268"/>
      <c r="T1262" s="269"/>
      <c r="AT1262" s="270" t="s">
        <v>180</v>
      </c>
      <c r="AU1262" s="270" t="s">
        <v>83</v>
      </c>
      <c r="AV1262" s="13" t="s">
        <v>24</v>
      </c>
      <c r="AW1262" s="13" t="s">
        <v>182</v>
      </c>
      <c r="AX1262" s="13" t="s">
        <v>75</v>
      </c>
      <c r="AY1262" s="270" t="s">
        <v>171</v>
      </c>
    </row>
    <row r="1263" s="12" customFormat="1">
      <c r="B1263" s="247"/>
      <c r="C1263" s="248"/>
      <c r="D1263" s="249" t="s">
        <v>180</v>
      </c>
      <c r="E1263" s="250" t="s">
        <v>22</v>
      </c>
      <c r="F1263" s="251" t="s">
        <v>1690</v>
      </c>
      <c r="G1263" s="248"/>
      <c r="H1263" s="252">
        <v>1.3140000000000001</v>
      </c>
      <c r="I1263" s="253"/>
      <c r="J1263" s="248"/>
      <c r="K1263" s="248"/>
      <c r="L1263" s="254"/>
      <c r="M1263" s="255"/>
      <c r="N1263" s="256"/>
      <c r="O1263" s="256"/>
      <c r="P1263" s="256"/>
      <c r="Q1263" s="256"/>
      <c r="R1263" s="256"/>
      <c r="S1263" s="256"/>
      <c r="T1263" s="257"/>
      <c r="AT1263" s="258" t="s">
        <v>180</v>
      </c>
      <c r="AU1263" s="258" t="s">
        <v>83</v>
      </c>
      <c r="AV1263" s="12" t="s">
        <v>83</v>
      </c>
      <c r="AW1263" s="12" t="s">
        <v>182</v>
      </c>
      <c r="AX1263" s="12" t="s">
        <v>75</v>
      </c>
      <c r="AY1263" s="258" t="s">
        <v>171</v>
      </c>
    </row>
    <row r="1264" s="12" customFormat="1">
      <c r="B1264" s="247"/>
      <c r="C1264" s="248"/>
      <c r="D1264" s="249" t="s">
        <v>180</v>
      </c>
      <c r="E1264" s="250" t="s">
        <v>22</v>
      </c>
      <c r="F1264" s="251" t="s">
        <v>1691</v>
      </c>
      <c r="G1264" s="248"/>
      <c r="H1264" s="252">
        <v>0.48180000000000001</v>
      </c>
      <c r="I1264" s="253"/>
      <c r="J1264" s="248"/>
      <c r="K1264" s="248"/>
      <c r="L1264" s="254"/>
      <c r="M1264" s="255"/>
      <c r="N1264" s="256"/>
      <c r="O1264" s="256"/>
      <c r="P1264" s="256"/>
      <c r="Q1264" s="256"/>
      <c r="R1264" s="256"/>
      <c r="S1264" s="256"/>
      <c r="T1264" s="257"/>
      <c r="AT1264" s="258" t="s">
        <v>180</v>
      </c>
      <c r="AU1264" s="258" t="s">
        <v>83</v>
      </c>
      <c r="AV1264" s="12" t="s">
        <v>83</v>
      </c>
      <c r="AW1264" s="12" t="s">
        <v>182</v>
      </c>
      <c r="AX1264" s="12" t="s">
        <v>75</v>
      </c>
      <c r="AY1264" s="258" t="s">
        <v>171</v>
      </c>
    </row>
    <row r="1265" s="12" customFormat="1">
      <c r="B1265" s="247"/>
      <c r="C1265" s="248"/>
      <c r="D1265" s="249" t="s">
        <v>180</v>
      </c>
      <c r="E1265" s="250" t="s">
        <v>22</v>
      </c>
      <c r="F1265" s="251" t="s">
        <v>1692</v>
      </c>
      <c r="G1265" s="248"/>
      <c r="H1265" s="252">
        <v>0.48180000000000001</v>
      </c>
      <c r="I1265" s="253"/>
      <c r="J1265" s="248"/>
      <c r="K1265" s="248"/>
      <c r="L1265" s="254"/>
      <c r="M1265" s="255"/>
      <c r="N1265" s="256"/>
      <c r="O1265" s="256"/>
      <c r="P1265" s="256"/>
      <c r="Q1265" s="256"/>
      <c r="R1265" s="256"/>
      <c r="S1265" s="256"/>
      <c r="T1265" s="257"/>
      <c r="AT1265" s="258" t="s">
        <v>180</v>
      </c>
      <c r="AU1265" s="258" t="s">
        <v>83</v>
      </c>
      <c r="AV1265" s="12" t="s">
        <v>83</v>
      </c>
      <c r="AW1265" s="12" t="s">
        <v>182</v>
      </c>
      <c r="AX1265" s="12" t="s">
        <v>75</v>
      </c>
      <c r="AY1265" s="258" t="s">
        <v>171</v>
      </c>
    </row>
    <row r="1266" s="12" customFormat="1">
      <c r="B1266" s="247"/>
      <c r="C1266" s="248"/>
      <c r="D1266" s="249" t="s">
        <v>180</v>
      </c>
      <c r="E1266" s="250" t="s">
        <v>22</v>
      </c>
      <c r="F1266" s="251" t="s">
        <v>1693</v>
      </c>
      <c r="G1266" s="248"/>
      <c r="H1266" s="252">
        <v>0.438</v>
      </c>
      <c r="I1266" s="253"/>
      <c r="J1266" s="248"/>
      <c r="K1266" s="248"/>
      <c r="L1266" s="254"/>
      <c r="M1266" s="255"/>
      <c r="N1266" s="256"/>
      <c r="O1266" s="256"/>
      <c r="P1266" s="256"/>
      <c r="Q1266" s="256"/>
      <c r="R1266" s="256"/>
      <c r="S1266" s="256"/>
      <c r="T1266" s="257"/>
      <c r="AT1266" s="258" t="s">
        <v>180</v>
      </c>
      <c r="AU1266" s="258" t="s">
        <v>83</v>
      </c>
      <c r="AV1266" s="12" t="s">
        <v>83</v>
      </c>
      <c r="AW1266" s="12" t="s">
        <v>182</v>
      </c>
      <c r="AX1266" s="12" t="s">
        <v>75</v>
      </c>
      <c r="AY1266" s="258" t="s">
        <v>171</v>
      </c>
    </row>
    <row r="1267" s="12" customFormat="1">
      <c r="B1267" s="247"/>
      <c r="C1267" s="248"/>
      <c r="D1267" s="249" t="s">
        <v>180</v>
      </c>
      <c r="E1267" s="250" t="s">
        <v>22</v>
      </c>
      <c r="F1267" s="251" t="s">
        <v>1694</v>
      </c>
      <c r="G1267" s="248"/>
      <c r="H1267" s="252">
        <v>0.48180000000000001</v>
      </c>
      <c r="I1267" s="253"/>
      <c r="J1267" s="248"/>
      <c r="K1267" s="248"/>
      <c r="L1267" s="254"/>
      <c r="M1267" s="255"/>
      <c r="N1267" s="256"/>
      <c r="O1267" s="256"/>
      <c r="P1267" s="256"/>
      <c r="Q1267" s="256"/>
      <c r="R1267" s="256"/>
      <c r="S1267" s="256"/>
      <c r="T1267" s="257"/>
      <c r="AT1267" s="258" t="s">
        <v>180</v>
      </c>
      <c r="AU1267" s="258" t="s">
        <v>83</v>
      </c>
      <c r="AV1267" s="12" t="s">
        <v>83</v>
      </c>
      <c r="AW1267" s="12" t="s">
        <v>182</v>
      </c>
      <c r="AX1267" s="12" t="s">
        <v>75</v>
      </c>
      <c r="AY1267" s="258" t="s">
        <v>171</v>
      </c>
    </row>
    <row r="1268" s="12" customFormat="1">
      <c r="B1268" s="247"/>
      <c r="C1268" s="248"/>
      <c r="D1268" s="249" t="s">
        <v>180</v>
      </c>
      <c r="E1268" s="250" t="s">
        <v>22</v>
      </c>
      <c r="F1268" s="251" t="s">
        <v>1695</v>
      </c>
      <c r="G1268" s="248"/>
      <c r="H1268" s="252">
        <v>0.48180000000000001</v>
      </c>
      <c r="I1268" s="253"/>
      <c r="J1268" s="248"/>
      <c r="K1268" s="248"/>
      <c r="L1268" s="254"/>
      <c r="M1268" s="255"/>
      <c r="N1268" s="256"/>
      <c r="O1268" s="256"/>
      <c r="P1268" s="256"/>
      <c r="Q1268" s="256"/>
      <c r="R1268" s="256"/>
      <c r="S1268" s="256"/>
      <c r="T1268" s="257"/>
      <c r="AT1268" s="258" t="s">
        <v>180</v>
      </c>
      <c r="AU1268" s="258" t="s">
        <v>83</v>
      </c>
      <c r="AV1268" s="12" t="s">
        <v>83</v>
      </c>
      <c r="AW1268" s="12" t="s">
        <v>182</v>
      </c>
      <c r="AX1268" s="12" t="s">
        <v>75</v>
      </c>
      <c r="AY1268" s="258" t="s">
        <v>171</v>
      </c>
    </row>
    <row r="1269" s="12" customFormat="1">
      <c r="B1269" s="247"/>
      <c r="C1269" s="248"/>
      <c r="D1269" s="249" t="s">
        <v>180</v>
      </c>
      <c r="E1269" s="250" t="s">
        <v>22</v>
      </c>
      <c r="F1269" s="251" t="s">
        <v>1696</v>
      </c>
      <c r="G1269" s="248"/>
      <c r="H1269" s="252">
        <v>8.2883999999999993</v>
      </c>
      <c r="I1269" s="253"/>
      <c r="J1269" s="248"/>
      <c r="K1269" s="248"/>
      <c r="L1269" s="254"/>
      <c r="M1269" s="255"/>
      <c r="N1269" s="256"/>
      <c r="O1269" s="256"/>
      <c r="P1269" s="256"/>
      <c r="Q1269" s="256"/>
      <c r="R1269" s="256"/>
      <c r="S1269" s="256"/>
      <c r="T1269" s="257"/>
      <c r="AT1269" s="258" t="s">
        <v>180</v>
      </c>
      <c r="AU1269" s="258" t="s">
        <v>83</v>
      </c>
      <c r="AV1269" s="12" t="s">
        <v>83</v>
      </c>
      <c r="AW1269" s="12" t="s">
        <v>182</v>
      </c>
      <c r="AX1269" s="12" t="s">
        <v>75</v>
      </c>
      <c r="AY1269" s="258" t="s">
        <v>171</v>
      </c>
    </row>
    <row r="1270" s="12" customFormat="1">
      <c r="B1270" s="247"/>
      <c r="C1270" s="248"/>
      <c r="D1270" s="249" t="s">
        <v>180</v>
      </c>
      <c r="E1270" s="250" t="s">
        <v>22</v>
      </c>
      <c r="F1270" s="251" t="s">
        <v>1697</v>
      </c>
      <c r="G1270" s="248"/>
      <c r="H1270" s="252">
        <v>2.8328000000000002</v>
      </c>
      <c r="I1270" s="253"/>
      <c r="J1270" s="248"/>
      <c r="K1270" s="248"/>
      <c r="L1270" s="254"/>
      <c r="M1270" s="255"/>
      <c r="N1270" s="256"/>
      <c r="O1270" s="256"/>
      <c r="P1270" s="256"/>
      <c r="Q1270" s="256"/>
      <c r="R1270" s="256"/>
      <c r="S1270" s="256"/>
      <c r="T1270" s="257"/>
      <c r="AT1270" s="258" t="s">
        <v>180</v>
      </c>
      <c r="AU1270" s="258" t="s">
        <v>83</v>
      </c>
      <c r="AV1270" s="12" t="s">
        <v>83</v>
      </c>
      <c r="AW1270" s="12" t="s">
        <v>182</v>
      </c>
      <c r="AX1270" s="12" t="s">
        <v>75</v>
      </c>
      <c r="AY1270" s="258" t="s">
        <v>171</v>
      </c>
    </row>
    <row r="1271" s="1" customFormat="1" ht="22.8" customHeight="1">
      <c r="B1271" s="46"/>
      <c r="C1271" s="235" t="s">
        <v>1698</v>
      </c>
      <c r="D1271" s="235" t="s">
        <v>173</v>
      </c>
      <c r="E1271" s="236" t="s">
        <v>1699</v>
      </c>
      <c r="F1271" s="237" t="s">
        <v>1700</v>
      </c>
      <c r="G1271" s="238" t="s">
        <v>247</v>
      </c>
      <c r="H1271" s="239">
        <v>95.629999999999995</v>
      </c>
      <c r="I1271" s="240"/>
      <c r="J1271" s="241">
        <f>ROUND(I1271*H1271,2)</f>
        <v>0</v>
      </c>
      <c r="K1271" s="237" t="s">
        <v>177</v>
      </c>
      <c r="L1271" s="72"/>
      <c r="M1271" s="242" t="s">
        <v>22</v>
      </c>
      <c r="N1271" s="243" t="s">
        <v>46</v>
      </c>
      <c r="O1271" s="47"/>
      <c r="P1271" s="244">
        <f>O1271*H1271</f>
        <v>0</v>
      </c>
      <c r="Q1271" s="244">
        <v>8.0000000000000007E-05</v>
      </c>
      <c r="R1271" s="244">
        <f>Q1271*H1271</f>
        <v>0.0076503999999999999</v>
      </c>
      <c r="S1271" s="244">
        <v>0</v>
      </c>
      <c r="T1271" s="245">
        <f>S1271*H1271</f>
        <v>0</v>
      </c>
      <c r="AR1271" s="24" t="s">
        <v>273</v>
      </c>
      <c r="AT1271" s="24" t="s">
        <v>173</v>
      </c>
      <c r="AU1271" s="24" t="s">
        <v>83</v>
      </c>
      <c r="AY1271" s="24" t="s">
        <v>171</v>
      </c>
      <c r="BE1271" s="246">
        <f>IF(N1271="základní",J1271,0)</f>
        <v>0</v>
      </c>
      <c r="BF1271" s="246">
        <f>IF(N1271="snížená",J1271,0)</f>
        <v>0</v>
      </c>
      <c r="BG1271" s="246">
        <f>IF(N1271="zákl. přenesená",J1271,0)</f>
        <v>0</v>
      </c>
      <c r="BH1271" s="246">
        <f>IF(N1271="sníž. přenesená",J1271,0)</f>
        <v>0</v>
      </c>
      <c r="BI1271" s="246">
        <f>IF(N1271="nulová",J1271,0)</f>
        <v>0</v>
      </c>
      <c r="BJ1271" s="24" t="s">
        <v>24</v>
      </c>
      <c r="BK1271" s="246">
        <f>ROUND(I1271*H1271,2)</f>
        <v>0</v>
      </c>
      <c r="BL1271" s="24" t="s">
        <v>273</v>
      </c>
      <c r="BM1271" s="24" t="s">
        <v>1701</v>
      </c>
    </row>
    <row r="1272" s="12" customFormat="1">
      <c r="B1272" s="247"/>
      <c r="C1272" s="248"/>
      <c r="D1272" s="249" t="s">
        <v>180</v>
      </c>
      <c r="E1272" s="250" t="s">
        <v>22</v>
      </c>
      <c r="F1272" s="251" t="s">
        <v>1702</v>
      </c>
      <c r="G1272" s="248"/>
      <c r="H1272" s="252">
        <v>12.930999999999999</v>
      </c>
      <c r="I1272" s="253"/>
      <c r="J1272" s="248"/>
      <c r="K1272" s="248"/>
      <c r="L1272" s="254"/>
      <c r="M1272" s="255"/>
      <c r="N1272" s="256"/>
      <c r="O1272" s="256"/>
      <c r="P1272" s="256"/>
      <c r="Q1272" s="256"/>
      <c r="R1272" s="256"/>
      <c r="S1272" s="256"/>
      <c r="T1272" s="257"/>
      <c r="AT1272" s="258" t="s">
        <v>180</v>
      </c>
      <c r="AU1272" s="258" t="s">
        <v>83</v>
      </c>
      <c r="AV1272" s="12" t="s">
        <v>83</v>
      </c>
      <c r="AW1272" s="12" t="s">
        <v>182</v>
      </c>
      <c r="AX1272" s="12" t="s">
        <v>75</v>
      </c>
      <c r="AY1272" s="258" t="s">
        <v>171</v>
      </c>
    </row>
    <row r="1273" s="13" customFormat="1">
      <c r="B1273" s="261"/>
      <c r="C1273" s="262"/>
      <c r="D1273" s="249" t="s">
        <v>180</v>
      </c>
      <c r="E1273" s="263" t="s">
        <v>22</v>
      </c>
      <c r="F1273" s="264" t="s">
        <v>1703</v>
      </c>
      <c r="G1273" s="262"/>
      <c r="H1273" s="263" t="s">
        <v>22</v>
      </c>
      <c r="I1273" s="265"/>
      <c r="J1273" s="262"/>
      <c r="K1273" s="262"/>
      <c r="L1273" s="266"/>
      <c r="M1273" s="267"/>
      <c r="N1273" s="268"/>
      <c r="O1273" s="268"/>
      <c r="P1273" s="268"/>
      <c r="Q1273" s="268"/>
      <c r="R1273" s="268"/>
      <c r="S1273" s="268"/>
      <c r="T1273" s="269"/>
      <c r="AT1273" s="270" t="s">
        <v>180</v>
      </c>
      <c r="AU1273" s="270" t="s">
        <v>83</v>
      </c>
      <c r="AV1273" s="13" t="s">
        <v>24</v>
      </c>
      <c r="AW1273" s="13" t="s">
        <v>182</v>
      </c>
      <c r="AX1273" s="13" t="s">
        <v>75</v>
      </c>
      <c r="AY1273" s="270" t="s">
        <v>171</v>
      </c>
    </row>
    <row r="1274" s="12" customFormat="1">
      <c r="B1274" s="247"/>
      <c r="C1274" s="248"/>
      <c r="D1274" s="249" t="s">
        <v>180</v>
      </c>
      <c r="E1274" s="250" t="s">
        <v>22</v>
      </c>
      <c r="F1274" s="251" t="s">
        <v>1704</v>
      </c>
      <c r="G1274" s="248"/>
      <c r="H1274" s="252">
        <v>1.44</v>
      </c>
      <c r="I1274" s="253"/>
      <c r="J1274" s="248"/>
      <c r="K1274" s="248"/>
      <c r="L1274" s="254"/>
      <c r="M1274" s="255"/>
      <c r="N1274" s="256"/>
      <c r="O1274" s="256"/>
      <c r="P1274" s="256"/>
      <c r="Q1274" s="256"/>
      <c r="R1274" s="256"/>
      <c r="S1274" s="256"/>
      <c r="T1274" s="257"/>
      <c r="AT1274" s="258" t="s">
        <v>180</v>
      </c>
      <c r="AU1274" s="258" t="s">
        <v>83</v>
      </c>
      <c r="AV1274" s="12" t="s">
        <v>83</v>
      </c>
      <c r="AW1274" s="12" t="s">
        <v>182</v>
      </c>
      <c r="AX1274" s="12" t="s">
        <v>75</v>
      </c>
      <c r="AY1274" s="258" t="s">
        <v>171</v>
      </c>
    </row>
    <row r="1275" s="12" customFormat="1">
      <c r="B1275" s="247"/>
      <c r="C1275" s="248"/>
      <c r="D1275" s="249" t="s">
        <v>180</v>
      </c>
      <c r="E1275" s="250" t="s">
        <v>22</v>
      </c>
      <c r="F1275" s="251" t="s">
        <v>1705</v>
      </c>
      <c r="G1275" s="248"/>
      <c r="H1275" s="252">
        <v>13.23</v>
      </c>
      <c r="I1275" s="253"/>
      <c r="J1275" s="248"/>
      <c r="K1275" s="248"/>
      <c r="L1275" s="254"/>
      <c r="M1275" s="255"/>
      <c r="N1275" s="256"/>
      <c r="O1275" s="256"/>
      <c r="P1275" s="256"/>
      <c r="Q1275" s="256"/>
      <c r="R1275" s="256"/>
      <c r="S1275" s="256"/>
      <c r="T1275" s="257"/>
      <c r="AT1275" s="258" t="s">
        <v>180</v>
      </c>
      <c r="AU1275" s="258" t="s">
        <v>83</v>
      </c>
      <c r="AV1275" s="12" t="s">
        <v>83</v>
      </c>
      <c r="AW1275" s="12" t="s">
        <v>182</v>
      </c>
      <c r="AX1275" s="12" t="s">
        <v>75</v>
      </c>
      <c r="AY1275" s="258" t="s">
        <v>171</v>
      </c>
    </row>
    <row r="1276" s="12" customFormat="1">
      <c r="B1276" s="247"/>
      <c r="C1276" s="248"/>
      <c r="D1276" s="249" t="s">
        <v>180</v>
      </c>
      <c r="E1276" s="250" t="s">
        <v>22</v>
      </c>
      <c r="F1276" s="251" t="s">
        <v>1706</v>
      </c>
      <c r="G1276" s="248"/>
      <c r="H1276" s="252">
        <v>3.4300000000000002</v>
      </c>
      <c r="I1276" s="253"/>
      <c r="J1276" s="248"/>
      <c r="K1276" s="248"/>
      <c r="L1276" s="254"/>
      <c r="M1276" s="255"/>
      <c r="N1276" s="256"/>
      <c r="O1276" s="256"/>
      <c r="P1276" s="256"/>
      <c r="Q1276" s="256"/>
      <c r="R1276" s="256"/>
      <c r="S1276" s="256"/>
      <c r="T1276" s="257"/>
      <c r="AT1276" s="258" t="s">
        <v>180</v>
      </c>
      <c r="AU1276" s="258" t="s">
        <v>83</v>
      </c>
      <c r="AV1276" s="12" t="s">
        <v>83</v>
      </c>
      <c r="AW1276" s="12" t="s">
        <v>182</v>
      </c>
      <c r="AX1276" s="12" t="s">
        <v>75</v>
      </c>
      <c r="AY1276" s="258" t="s">
        <v>171</v>
      </c>
    </row>
    <row r="1277" s="12" customFormat="1">
      <c r="B1277" s="247"/>
      <c r="C1277" s="248"/>
      <c r="D1277" s="249" t="s">
        <v>180</v>
      </c>
      <c r="E1277" s="250" t="s">
        <v>22</v>
      </c>
      <c r="F1277" s="251" t="s">
        <v>1707</v>
      </c>
      <c r="G1277" s="248"/>
      <c r="H1277" s="252">
        <v>13.5</v>
      </c>
      <c r="I1277" s="253"/>
      <c r="J1277" s="248"/>
      <c r="K1277" s="248"/>
      <c r="L1277" s="254"/>
      <c r="M1277" s="255"/>
      <c r="N1277" s="256"/>
      <c r="O1277" s="256"/>
      <c r="P1277" s="256"/>
      <c r="Q1277" s="256"/>
      <c r="R1277" s="256"/>
      <c r="S1277" s="256"/>
      <c r="T1277" s="257"/>
      <c r="AT1277" s="258" t="s">
        <v>180</v>
      </c>
      <c r="AU1277" s="258" t="s">
        <v>83</v>
      </c>
      <c r="AV1277" s="12" t="s">
        <v>83</v>
      </c>
      <c r="AW1277" s="12" t="s">
        <v>182</v>
      </c>
      <c r="AX1277" s="12" t="s">
        <v>75</v>
      </c>
      <c r="AY1277" s="258" t="s">
        <v>171</v>
      </c>
    </row>
    <row r="1278" s="12" customFormat="1">
      <c r="B1278" s="247"/>
      <c r="C1278" s="248"/>
      <c r="D1278" s="249" t="s">
        <v>180</v>
      </c>
      <c r="E1278" s="250" t="s">
        <v>22</v>
      </c>
      <c r="F1278" s="251" t="s">
        <v>1708</v>
      </c>
      <c r="G1278" s="248"/>
      <c r="H1278" s="252">
        <v>1.75</v>
      </c>
      <c r="I1278" s="253"/>
      <c r="J1278" s="248"/>
      <c r="K1278" s="248"/>
      <c r="L1278" s="254"/>
      <c r="M1278" s="255"/>
      <c r="N1278" s="256"/>
      <c r="O1278" s="256"/>
      <c r="P1278" s="256"/>
      <c r="Q1278" s="256"/>
      <c r="R1278" s="256"/>
      <c r="S1278" s="256"/>
      <c r="T1278" s="257"/>
      <c r="AT1278" s="258" t="s">
        <v>180</v>
      </c>
      <c r="AU1278" s="258" t="s">
        <v>83</v>
      </c>
      <c r="AV1278" s="12" t="s">
        <v>83</v>
      </c>
      <c r="AW1278" s="12" t="s">
        <v>182</v>
      </c>
      <c r="AX1278" s="12" t="s">
        <v>75</v>
      </c>
      <c r="AY1278" s="258" t="s">
        <v>171</v>
      </c>
    </row>
    <row r="1279" s="12" customFormat="1">
      <c r="B1279" s="247"/>
      <c r="C1279" s="248"/>
      <c r="D1279" s="249" t="s">
        <v>180</v>
      </c>
      <c r="E1279" s="250" t="s">
        <v>22</v>
      </c>
      <c r="F1279" s="251" t="s">
        <v>1709</v>
      </c>
      <c r="G1279" s="248"/>
      <c r="H1279" s="252">
        <v>1.53</v>
      </c>
      <c r="I1279" s="253"/>
      <c r="J1279" s="248"/>
      <c r="K1279" s="248"/>
      <c r="L1279" s="254"/>
      <c r="M1279" s="255"/>
      <c r="N1279" s="256"/>
      <c r="O1279" s="256"/>
      <c r="P1279" s="256"/>
      <c r="Q1279" s="256"/>
      <c r="R1279" s="256"/>
      <c r="S1279" s="256"/>
      <c r="T1279" s="257"/>
      <c r="AT1279" s="258" t="s">
        <v>180</v>
      </c>
      <c r="AU1279" s="258" t="s">
        <v>83</v>
      </c>
      <c r="AV1279" s="12" t="s">
        <v>83</v>
      </c>
      <c r="AW1279" s="12" t="s">
        <v>182</v>
      </c>
      <c r="AX1279" s="12" t="s">
        <v>75</v>
      </c>
      <c r="AY1279" s="258" t="s">
        <v>171</v>
      </c>
    </row>
    <row r="1280" s="12" customFormat="1">
      <c r="B1280" s="247"/>
      <c r="C1280" s="248"/>
      <c r="D1280" s="249" t="s">
        <v>180</v>
      </c>
      <c r="E1280" s="250" t="s">
        <v>22</v>
      </c>
      <c r="F1280" s="251" t="s">
        <v>1710</v>
      </c>
      <c r="G1280" s="248"/>
      <c r="H1280" s="252">
        <v>4.7699999999999996</v>
      </c>
      <c r="I1280" s="253"/>
      <c r="J1280" s="248"/>
      <c r="K1280" s="248"/>
      <c r="L1280" s="254"/>
      <c r="M1280" s="255"/>
      <c r="N1280" s="256"/>
      <c r="O1280" s="256"/>
      <c r="P1280" s="256"/>
      <c r="Q1280" s="256"/>
      <c r="R1280" s="256"/>
      <c r="S1280" s="256"/>
      <c r="T1280" s="257"/>
      <c r="AT1280" s="258" t="s">
        <v>180</v>
      </c>
      <c r="AU1280" s="258" t="s">
        <v>83</v>
      </c>
      <c r="AV1280" s="12" t="s">
        <v>83</v>
      </c>
      <c r="AW1280" s="12" t="s">
        <v>182</v>
      </c>
      <c r="AX1280" s="12" t="s">
        <v>75</v>
      </c>
      <c r="AY1280" s="258" t="s">
        <v>171</v>
      </c>
    </row>
    <row r="1281" s="12" customFormat="1">
      <c r="B1281" s="247"/>
      <c r="C1281" s="248"/>
      <c r="D1281" s="249" t="s">
        <v>180</v>
      </c>
      <c r="E1281" s="250" t="s">
        <v>22</v>
      </c>
      <c r="F1281" s="251" t="s">
        <v>1711</v>
      </c>
      <c r="G1281" s="248"/>
      <c r="H1281" s="252">
        <v>1.9075</v>
      </c>
      <c r="I1281" s="253"/>
      <c r="J1281" s="248"/>
      <c r="K1281" s="248"/>
      <c r="L1281" s="254"/>
      <c r="M1281" s="255"/>
      <c r="N1281" s="256"/>
      <c r="O1281" s="256"/>
      <c r="P1281" s="256"/>
      <c r="Q1281" s="256"/>
      <c r="R1281" s="256"/>
      <c r="S1281" s="256"/>
      <c r="T1281" s="257"/>
      <c r="AT1281" s="258" t="s">
        <v>180</v>
      </c>
      <c r="AU1281" s="258" t="s">
        <v>83</v>
      </c>
      <c r="AV1281" s="12" t="s">
        <v>83</v>
      </c>
      <c r="AW1281" s="12" t="s">
        <v>182</v>
      </c>
      <c r="AX1281" s="12" t="s">
        <v>75</v>
      </c>
      <c r="AY1281" s="258" t="s">
        <v>171</v>
      </c>
    </row>
    <row r="1282" s="12" customFormat="1">
      <c r="B1282" s="247"/>
      <c r="C1282" s="248"/>
      <c r="D1282" s="249" t="s">
        <v>180</v>
      </c>
      <c r="E1282" s="250" t="s">
        <v>22</v>
      </c>
      <c r="F1282" s="251" t="s">
        <v>1696</v>
      </c>
      <c r="G1282" s="248"/>
      <c r="H1282" s="252">
        <v>8.2883999999999993</v>
      </c>
      <c r="I1282" s="253"/>
      <c r="J1282" s="248"/>
      <c r="K1282" s="248"/>
      <c r="L1282" s="254"/>
      <c r="M1282" s="255"/>
      <c r="N1282" s="256"/>
      <c r="O1282" s="256"/>
      <c r="P1282" s="256"/>
      <c r="Q1282" s="256"/>
      <c r="R1282" s="256"/>
      <c r="S1282" s="256"/>
      <c r="T1282" s="257"/>
      <c r="AT1282" s="258" t="s">
        <v>180</v>
      </c>
      <c r="AU1282" s="258" t="s">
        <v>83</v>
      </c>
      <c r="AV1282" s="12" t="s">
        <v>83</v>
      </c>
      <c r="AW1282" s="12" t="s">
        <v>182</v>
      </c>
      <c r="AX1282" s="12" t="s">
        <v>75</v>
      </c>
      <c r="AY1282" s="258" t="s">
        <v>171</v>
      </c>
    </row>
    <row r="1283" s="12" customFormat="1">
      <c r="B1283" s="247"/>
      <c r="C1283" s="248"/>
      <c r="D1283" s="249" t="s">
        <v>180</v>
      </c>
      <c r="E1283" s="250" t="s">
        <v>22</v>
      </c>
      <c r="F1283" s="251" t="s">
        <v>1712</v>
      </c>
      <c r="G1283" s="248"/>
      <c r="H1283" s="252">
        <v>32.853000000000002</v>
      </c>
      <c r="I1283" s="253"/>
      <c r="J1283" s="248"/>
      <c r="K1283" s="248"/>
      <c r="L1283" s="254"/>
      <c r="M1283" s="255"/>
      <c r="N1283" s="256"/>
      <c r="O1283" s="256"/>
      <c r="P1283" s="256"/>
      <c r="Q1283" s="256"/>
      <c r="R1283" s="256"/>
      <c r="S1283" s="256"/>
      <c r="T1283" s="257"/>
      <c r="AT1283" s="258" t="s">
        <v>180</v>
      </c>
      <c r="AU1283" s="258" t="s">
        <v>83</v>
      </c>
      <c r="AV1283" s="12" t="s">
        <v>83</v>
      </c>
      <c r="AW1283" s="12" t="s">
        <v>182</v>
      </c>
      <c r="AX1283" s="12" t="s">
        <v>75</v>
      </c>
      <c r="AY1283" s="258" t="s">
        <v>171</v>
      </c>
    </row>
    <row r="1284" s="1" customFormat="1" ht="22.8" customHeight="1">
      <c r="B1284" s="46"/>
      <c r="C1284" s="235" t="s">
        <v>1713</v>
      </c>
      <c r="D1284" s="235" t="s">
        <v>173</v>
      </c>
      <c r="E1284" s="236" t="s">
        <v>1714</v>
      </c>
      <c r="F1284" s="237" t="s">
        <v>1715</v>
      </c>
      <c r="G1284" s="238" t="s">
        <v>247</v>
      </c>
      <c r="H1284" s="239">
        <v>95.629999999999995</v>
      </c>
      <c r="I1284" s="240"/>
      <c r="J1284" s="241">
        <f>ROUND(I1284*H1284,2)</f>
        <v>0</v>
      </c>
      <c r="K1284" s="237" t="s">
        <v>177</v>
      </c>
      <c r="L1284" s="72"/>
      <c r="M1284" s="242" t="s">
        <v>22</v>
      </c>
      <c r="N1284" s="243" t="s">
        <v>46</v>
      </c>
      <c r="O1284" s="47"/>
      <c r="P1284" s="244">
        <f>O1284*H1284</f>
        <v>0</v>
      </c>
      <c r="Q1284" s="244">
        <v>6.9999999999999994E-05</v>
      </c>
      <c r="R1284" s="244">
        <f>Q1284*H1284</f>
        <v>0.0066940999999999988</v>
      </c>
      <c r="S1284" s="244">
        <v>0</v>
      </c>
      <c r="T1284" s="245">
        <f>S1284*H1284</f>
        <v>0</v>
      </c>
      <c r="AR1284" s="24" t="s">
        <v>273</v>
      </c>
      <c r="AT1284" s="24" t="s">
        <v>173</v>
      </c>
      <c r="AU1284" s="24" t="s">
        <v>83</v>
      </c>
      <c r="AY1284" s="24" t="s">
        <v>171</v>
      </c>
      <c r="BE1284" s="246">
        <f>IF(N1284="základní",J1284,0)</f>
        <v>0</v>
      </c>
      <c r="BF1284" s="246">
        <f>IF(N1284="snížená",J1284,0)</f>
        <v>0</v>
      </c>
      <c r="BG1284" s="246">
        <f>IF(N1284="zákl. přenesená",J1284,0)</f>
        <v>0</v>
      </c>
      <c r="BH1284" s="246">
        <f>IF(N1284="sníž. přenesená",J1284,0)</f>
        <v>0</v>
      </c>
      <c r="BI1284" s="246">
        <f>IF(N1284="nulová",J1284,0)</f>
        <v>0</v>
      </c>
      <c r="BJ1284" s="24" t="s">
        <v>24</v>
      </c>
      <c r="BK1284" s="246">
        <f>ROUND(I1284*H1284,2)</f>
        <v>0</v>
      </c>
      <c r="BL1284" s="24" t="s">
        <v>273</v>
      </c>
      <c r="BM1284" s="24" t="s">
        <v>1716</v>
      </c>
    </row>
    <row r="1285" s="12" customFormat="1">
      <c r="B1285" s="247"/>
      <c r="C1285" s="248"/>
      <c r="D1285" s="249" t="s">
        <v>180</v>
      </c>
      <c r="E1285" s="250" t="s">
        <v>22</v>
      </c>
      <c r="F1285" s="251" t="s">
        <v>1702</v>
      </c>
      <c r="G1285" s="248"/>
      <c r="H1285" s="252">
        <v>12.930999999999999</v>
      </c>
      <c r="I1285" s="253"/>
      <c r="J1285" s="248"/>
      <c r="K1285" s="248"/>
      <c r="L1285" s="254"/>
      <c r="M1285" s="255"/>
      <c r="N1285" s="256"/>
      <c r="O1285" s="256"/>
      <c r="P1285" s="256"/>
      <c r="Q1285" s="256"/>
      <c r="R1285" s="256"/>
      <c r="S1285" s="256"/>
      <c r="T1285" s="257"/>
      <c r="AT1285" s="258" t="s">
        <v>180</v>
      </c>
      <c r="AU1285" s="258" t="s">
        <v>83</v>
      </c>
      <c r="AV1285" s="12" t="s">
        <v>83</v>
      </c>
      <c r="AW1285" s="12" t="s">
        <v>182</v>
      </c>
      <c r="AX1285" s="12" t="s">
        <v>75</v>
      </c>
      <c r="AY1285" s="258" t="s">
        <v>171</v>
      </c>
    </row>
    <row r="1286" s="13" customFormat="1">
      <c r="B1286" s="261"/>
      <c r="C1286" s="262"/>
      <c r="D1286" s="249" t="s">
        <v>180</v>
      </c>
      <c r="E1286" s="263" t="s">
        <v>22</v>
      </c>
      <c r="F1286" s="264" t="s">
        <v>1703</v>
      </c>
      <c r="G1286" s="262"/>
      <c r="H1286" s="263" t="s">
        <v>22</v>
      </c>
      <c r="I1286" s="265"/>
      <c r="J1286" s="262"/>
      <c r="K1286" s="262"/>
      <c r="L1286" s="266"/>
      <c r="M1286" s="267"/>
      <c r="N1286" s="268"/>
      <c r="O1286" s="268"/>
      <c r="P1286" s="268"/>
      <c r="Q1286" s="268"/>
      <c r="R1286" s="268"/>
      <c r="S1286" s="268"/>
      <c r="T1286" s="269"/>
      <c r="AT1286" s="270" t="s">
        <v>180</v>
      </c>
      <c r="AU1286" s="270" t="s">
        <v>83</v>
      </c>
      <c r="AV1286" s="13" t="s">
        <v>24</v>
      </c>
      <c r="AW1286" s="13" t="s">
        <v>182</v>
      </c>
      <c r="AX1286" s="13" t="s">
        <v>75</v>
      </c>
      <c r="AY1286" s="270" t="s">
        <v>171</v>
      </c>
    </row>
    <row r="1287" s="12" customFormat="1">
      <c r="B1287" s="247"/>
      <c r="C1287" s="248"/>
      <c r="D1287" s="249" t="s">
        <v>180</v>
      </c>
      <c r="E1287" s="250" t="s">
        <v>22</v>
      </c>
      <c r="F1287" s="251" t="s">
        <v>1704</v>
      </c>
      <c r="G1287" s="248"/>
      <c r="H1287" s="252">
        <v>1.44</v>
      </c>
      <c r="I1287" s="253"/>
      <c r="J1287" s="248"/>
      <c r="K1287" s="248"/>
      <c r="L1287" s="254"/>
      <c r="M1287" s="255"/>
      <c r="N1287" s="256"/>
      <c r="O1287" s="256"/>
      <c r="P1287" s="256"/>
      <c r="Q1287" s="256"/>
      <c r="R1287" s="256"/>
      <c r="S1287" s="256"/>
      <c r="T1287" s="257"/>
      <c r="AT1287" s="258" t="s">
        <v>180</v>
      </c>
      <c r="AU1287" s="258" t="s">
        <v>83</v>
      </c>
      <c r="AV1287" s="12" t="s">
        <v>83</v>
      </c>
      <c r="AW1287" s="12" t="s">
        <v>182</v>
      </c>
      <c r="AX1287" s="12" t="s">
        <v>75</v>
      </c>
      <c r="AY1287" s="258" t="s">
        <v>171</v>
      </c>
    </row>
    <row r="1288" s="12" customFormat="1">
      <c r="B1288" s="247"/>
      <c r="C1288" s="248"/>
      <c r="D1288" s="249" t="s">
        <v>180</v>
      </c>
      <c r="E1288" s="250" t="s">
        <v>22</v>
      </c>
      <c r="F1288" s="251" t="s">
        <v>1705</v>
      </c>
      <c r="G1288" s="248"/>
      <c r="H1288" s="252">
        <v>13.23</v>
      </c>
      <c r="I1288" s="253"/>
      <c r="J1288" s="248"/>
      <c r="K1288" s="248"/>
      <c r="L1288" s="254"/>
      <c r="M1288" s="255"/>
      <c r="N1288" s="256"/>
      <c r="O1288" s="256"/>
      <c r="P1288" s="256"/>
      <c r="Q1288" s="256"/>
      <c r="R1288" s="256"/>
      <c r="S1288" s="256"/>
      <c r="T1288" s="257"/>
      <c r="AT1288" s="258" t="s">
        <v>180</v>
      </c>
      <c r="AU1288" s="258" t="s">
        <v>83</v>
      </c>
      <c r="AV1288" s="12" t="s">
        <v>83</v>
      </c>
      <c r="AW1288" s="12" t="s">
        <v>182</v>
      </c>
      <c r="AX1288" s="12" t="s">
        <v>75</v>
      </c>
      <c r="AY1288" s="258" t="s">
        <v>171</v>
      </c>
    </row>
    <row r="1289" s="12" customFormat="1">
      <c r="B1289" s="247"/>
      <c r="C1289" s="248"/>
      <c r="D1289" s="249" t="s">
        <v>180</v>
      </c>
      <c r="E1289" s="250" t="s">
        <v>22</v>
      </c>
      <c r="F1289" s="251" t="s">
        <v>1706</v>
      </c>
      <c r="G1289" s="248"/>
      <c r="H1289" s="252">
        <v>3.4300000000000002</v>
      </c>
      <c r="I1289" s="253"/>
      <c r="J1289" s="248"/>
      <c r="K1289" s="248"/>
      <c r="L1289" s="254"/>
      <c r="M1289" s="255"/>
      <c r="N1289" s="256"/>
      <c r="O1289" s="256"/>
      <c r="P1289" s="256"/>
      <c r="Q1289" s="256"/>
      <c r="R1289" s="256"/>
      <c r="S1289" s="256"/>
      <c r="T1289" s="257"/>
      <c r="AT1289" s="258" t="s">
        <v>180</v>
      </c>
      <c r="AU1289" s="258" t="s">
        <v>83</v>
      </c>
      <c r="AV1289" s="12" t="s">
        <v>83</v>
      </c>
      <c r="AW1289" s="12" t="s">
        <v>182</v>
      </c>
      <c r="AX1289" s="12" t="s">
        <v>75</v>
      </c>
      <c r="AY1289" s="258" t="s">
        <v>171</v>
      </c>
    </row>
    <row r="1290" s="12" customFormat="1">
      <c r="B1290" s="247"/>
      <c r="C1290" s="248"/>
      <c r="D1290" s="249" t="s">
        <v>180</v>
      </c>
      <c r="E1290" s="250" t="s">
        <v>22</v>
      </c>
      <c r="F1290" s="251" t="s">
        <v>1707</v>
      </c>
      <c r="G1290" s="248"/>
      <c r="H1290" s="252">
        <v>13.5</v>
      </c>
      <c r="I1290" s="253"/>
      <c r="J1290" s="248"/>
      <c r="K1290" s="248"/>
      <c r="L1290" s="254"/>
      <c r="M1290" s="255"/>
      <c r="N1290" s="256"/>
      <c r="O1290" s="256"/>
      <c r="P1290" s="256"/>
      <c r="Q1290" s="256"/>
      <c r="R1290" s="256"/>
      <c r="S1290" s="256"/>
      <c r="T1290" s="257"/>
      <c r="AT1290" s="258" t="s">
        <v>180</v>
      </c>
      <c r="AU1290" s="258" t="s">
        <v>83</v>
      </c>
      <c r="AV1290" s="12" t="s">
        <v>83</v>
      </c>
      <c r="AW1290" s="12" t="s">
        <v>182</v>
      </c>
      <c r="AX1290" s="12" t="s">
        <v>75</v>
      </c>
      <c r="AY1290" s="258" t="s">
        <v>171</v>
      </c>
    </row>
    <row r="1291" s="12" customFormat="1">
      <c r="B1291" s="247"/>
      <c r="C1291" s="248"/>
      <c r="D1291" s="249" t="s">
        <v>180</v>
      </c>
      <c r="E1291" s="250" t="s">
        <v>22</v>
      </c>
      <c r="F1291" s="251" t="s">
        <v>1708</v>
      </c>
      <c r="G1291" s="248"/>
      <c r="H1291" s="252">
        <v>1.75</v>
      </c>
      <c r="I1291" s="253"/>
      <c r="J1291" s="248"/>
      <c r="K1291" s="248"/>
      <c r="L1291" s="254"/>
      <c r="M1291" s="255"/>
      <c r="N1291" s="256"/>
      <c r="O1291" s="256"/>
      <c r="P1291" s="256"/>
      <c r="Q1291" s="256"/>
      <c r="R1291" s="256"/>
      <c r="S1291" s="256"/>
      <c r="T1291" s="257"/>
      <c r="AT1291" s="258" t="s">
        <v>180</v>
      </c>
      <c r="AU1291" s="258" t="s">
        <v>83</v>
      </c>
      <c r="AV1291" s="12" t="s">
        <v>83</v>
      </c>
      <c r="AW1291" s="12" t="s">
        <v>182</v>
      </c>
      <c r="AX1291" s="12" t="s">
        <v>75</v>
      </c>
      <c r="AY1291" s="258" t="s">
        <v>171</v>
      </c>
    </row>
    <row r="1292" s="12" customFormat="1">
      <c r="B1292" s="247"/>
      <c r="C1292" s="248"/>
      <c r="D1292" s="249" t="s">
        <v>180</v>
      </c>
      <c r="E1292" s="250" t="s">
        <v>22</v>
      </c>
      <c r="F1292" s="251" t="s">
        <v>1709</v>
      </c>
      <c r="G1292" s="248"/>
      <c r="H1292" s="252">
        <v>1.53</v>
      </c>
      <c r="I1292" s="253"/>
      <c r="J1292" s="248"/>
      <c r="K1292" s="248"/>
      <c r="L1292" s="254"/>
      <c r="M1292" s="255"/>
      <c r="N1292" s="256"/>
      <c r="O1292" s="256"/>
      <c r="P1292" s="256"/>
      <c r="Q1292" s="256"/>
      <c r="R1292" s="256"/>
      <c r="S1292" s="256"/>
      <c r="T1292" s="257"/>
      <c r="AT1292" s="258" t="s">
        <v>180</v>
      </c>
      <c r="AU1292" s="258" t="s">
        <v>83</v>
      </c>
      <c r="AV1292" s="12" t="s">
        <v>83</v>
      </c>
      <c r="AW1292" s="12" t="s">
        <v>182</v>
      </c>
      <c r="AX1292" s="12" t="s">
        <v>75</v>
      </c>
      <c r="AY1292" s="258" t="s">
        <v>171</v>
      </c>
    </row>
    <row r="1293" s="12" customFormat="1">
      <c r="B1293" s="247"/>
      <c r="C1293" s="248"/>
      <c r="D1293" s="249" t="s">
        <v>180</v>
      </c>
      <c r="E1293" s="250" t="s">
        <v>22</v>
      </c>
      <c r="F1293" s="251" t="s">
        <v>1710</v>
      </c>
      <c r="G1293" s="248"/>
      <c r="H1293" s="252">
        <v>4.7699999999999996</v>
      </c>
      <c r="I1293" s="253"/>
      <c r="J1293" s="248"/>
      <c r="K1293" s="248"/>
      <c r="L1293" s="254"/>
      <c r="M1293" s="255"/>
      <c r="N1293" s="256"/>
      <c r="O1293" s="256"/>
      <c r="P1293" s="256"/>
      <c r="Q1293" s="256"/>
      <c r="R1293" s="256"/>
      <c r="S1293" s="256"/>
      <c r="T1293" s="257"/>
      <c r="AT1293" s="258" t="s">
        <v>180</v>
      </c>
      <c r="AU1293" s="258" t="s">
        <v>83</v>
      </c>
      <c r="AV1293" s="12" t="s">
        <v>83</v>
      </c>
      <c r="AW1293" s="12" t="s">
        <v>182</v>
      </c>
      <c r="AX1293" s="12" t="s">
        <v>75</v>
      </c>
      <c r="AY1293" s="258" t="s">
        <v>171</v>
      </c>
    </row>
    <row r="1294" s="12" customFormat="1">
      <c r="B1294" s="247"/>
      <c r="C1294" s="248"/>
      <c r="D1294" s="249" t="s">
        <v>180</v>
      </c>
      <c r="E1294" s="250" t="s">
        <v>22</v>
      </c>
      <c r="F1294" s="251" t="s">
        <v>1711</v>
      </c>
      <c r="G1294" s="248"/>
      <c r="H1294" s="252">
        <v>1.9075</v>
      </c>
      <c r="I1294" s="253"/>
      <c r="J1294" s="248"/>
      <c r="K1294" s="248"/>
      <c r="L1294" s="254"/>
      <c r="M1294" s="255"/>
      <c r="N1294" s="256"/>
      <c r="O1294" s="256"/>
      <c r="P1294" s="256"/>
      <c r="Q1294" s="256"/>
      <c r="R1294" s="256"/>
      <c r="S1294" s="256"/>
      <c r="T1294" s="257"/>
      <c r="AT1294" s="258" t="s">
        <v>180</v>
      </c>
      <c r="AU1294" s="258" t="s">
        <v>83</v>
      </c>
      <c r="AV1294" s="12" t="s">
        <v>83</v>
      </c>
      <c r="AW1294" s="12" t="s">
        <v>182</v>
      </c>
      <c r="AX1294" s="12" t="s">
        <v>75</v>
      </c>
      <c r="AY1294" s="258" t="s">
        <v>171</v>
      </c>
    </row>
    <row r="1295" s="12" customFormat="1">
      <c r="B1295" s="247"/>
      <c r="C1295" s="248"/>
      <c r="D1295" s="249" t="s">
        <v>180</v>
      </c>
      <c r="E1295" s="250" t="s">
        <v>22</v>
      </c>
      <c r="F1295" s="251" t="s">
        <v>1696</v>
      </c>
      <c r="G1295" s="248"/>
      <c r="H1295" s="252">
        <v>8.2883999999999993</v>
      </c>
      <c r="I1295" s="253"/>
      <c r="J1295" s="248"/>
      <c r="K1295" s="248"/>
      <c r="L1295" s="254"/>
      <c r="M1295" s="255"/>
      <c r="N1295" s="256"/>
      <c r="O1295" s="256"/>
      <c r="P1295" s="256"/>
      <c r="Q1295" s="256"/>
      <c r="R1295" s="256"/>
      <c r="S1295" s="256"/>
      <c r="T1295" s="257"/>
      <c r="AT1295" s="258" t="s">
        <v>180</v>
      </c>
      <c r="AU1295" s="258" t="s">
        <v>83</v>
      </c>
      <c r="AV1295" s="12" t="s">
        <v>83</v>
      </c>
      <c r="AW1295" s="12" t="s">
        <v>182</v>
      </c>
      <c r="AX1295" s="12" t="s">
        <v>75</v>
      </c>
      <c r="AY1295" s="258" t="s">
        <v>171</v>
      </c>
    </row>
    <row r="1296" s="12" customFormat="1">
      <c r="B1296" s="247"/>
      <c r="C1296" s="248"/>
      <c r="D1296" s="249" t="s">
        <v>180</v>
      </c>
      <c r="E1296" s="250" t="s">
        <v>22</v>
      </c>
      <c r="F1296" s="251" t="s">
        <v>1717</v>
      </c>
      <c r="G1296" s="248"/>
      <c r="H1296" s="252">
        <v>12.875</v>
      </c>
      <c r="I1296" s="253"/>
      <c r="J1296" s="248"/>
      <c r="K1296" s="248"/>
      <c r="L1296" s="254"/>
      <c r="M1296" s="255"/>
      <c r="N1296" s="256"/>
      <c r="O1296" s="256"/>
      <c r="P1296" s="256"/>
      <c r="Q1296" s="256"/>
      <c r="R1296" s="256"/>
      <c r="S1296" s="256"/>
      <c r="T1296" s="257"/>
      <c r="AT1296" s="258" t="s">
        <v>180</v>
      </c>
      <c r="AU1296" s="258" t="s">
        <v>83</v>
      </c>
      <c r="AV1296" s="12" t="s">
        <v>83</v>
      </c>
      <c r="AW1296" s="12" t="s">
        <v>182</v>
      </c>
      <c r="AX1296" s="12" t="s">
        <v>75</v>
      </c>
      <c r="AY1296" s="258" t="s">
        <v>171</v>
      </c>
    </row>
    <row r="1297" s="12" customFormat="1">
      <c r="B1297" s="247"/>
      <c r="C1297" s="248"/>
      <c r="D1297" s="249" t="s">
        <v>180</v>
      </c>
      <c r="E1297" s="250" t="s">
        <v>22</v>
      </c>
      <c r="F1297" s="251" t="s">
        <v>1718</v>
      </c>
      <c r="G1297" s="248"/>
      <c r="H1297" s="252">
        <v>19.978000000000002</v>
      </c>
      <c r="I1297" s="253"/>
      <c r="J1297" s="248"/>
      <c r="K1297" s="248"/>
      <c r="L1297" s="254"/>
      <c r="M1297" s="255"/>
      <c r="N1297" s="256"/>
      <c r="O1297" s="256"/>
      <c r="P1297" s="256"/>
      <c r="Q1297" s="256"/>
      <c r="R1297" s="256"/>
      <c r="S1297" s="256"/>
      <c r="T1297" s="257"/>
      <c r="AT1297" s="258" t="s">
        <v>180</v>
      </c>
      <c r="AU1297" s="258" t="s">
        <v>83</v>
      </c>
      <c r="AV1297" s="12" t="s">
        <v>83</v>
      </c>
      <c r="AW1297" s="12" t="s">
        <v>182</v>
      </c>
      <c r="AX1297" s="12" t="s">
        <v>75</v>
      </c>
      <c r="AY1297" s="258" t="s">
        <v>171</v>
      </c>
    </row>
    <row r="1298" s="1" customFormat="1" ht="22.8" customHeight="1">
      <c r="B1298" s="46"/>
      <c r="C1298" s="235" t="s">
        <v>1719</v>
      </c>
      <c r="D1298" s="235" t="s">
        <v>173</v>
      </c>
      <c r="E1298" s="236" t="s">
        <v>1720</v>
      </c>
      <c r="F1298" s="237" t="s">
        <v>1721</v>
      </c>
      <c r="G1298" s="238" t="s">
        <v>247</v>
      </c>
      <c r="H1298" s="239">
        <v>41.558</v>
      </c>
      <c r="I1298" s="240"/>
      <c r="J1298" s="241">
        <f>ROUND(I1298*H1298,2)</f>
        <v>0</v>
      </c>
      <c r="K1298" s="237" t="s">
        <v>177</v>
      </c>
      <c r="L1298" s="72"/>
      <c r="M1298" s="242" t="s">
        <v>22</v>
      </c>
      <c r="N1298" s="243" t="s">
        <v>46</v>
      </c>
      <c r="O1298" s="47"/>
      <c r="P1298" s="244">
        <f>O1298*H1298</f>
        <v>0</v>
      </c>
      <c r="Q1298" s="244">
        <v>0.00017000000000000001</v>
      </c>
      <c r="R1298" s="244">
        <f>Q1298*H1298</f>
        <v>0.0070648600000000001</v>
      </c>
      <c r="S1298" s="244">
        <v>0</v>
      </c>
      <c r="T1298" s="245">
        <f>S1298*H1298</f>
        <v>0</v>
      </c>
      <c r="AR1298" s="24" t="s">
        <v>273</v>
      </c>
      <c r="AT1298" s="24" t="s">
        <v>173</v>
      </c>
      <c r="AU1298" s="24" t="s">
        <v>83</v>
      </c>
      <c r="AY1298" s="24" t="s">
        <v>171</v>
      </c>
      <c r="BE1298" s="246">
        <f>IF(N1298="základní",J1298,0)</f>
        <v>0</v>
      </c>
      <c r="BF1298" s="246">
        <f>IF(N1298="snížená",J1298,0)</f>
        <v>0</v>
      </c>
      <c r="BG1298" s="246">
        <f>IF(N1298="zákl. přenesená",J1298,0)</f>
        <v>0</v>
      </c>
      <c r="BH1298" s="246">
        <f>IF(N1298="sníž. přenesená",J1298,0)</f>
        <v>0</v>
      </c>
      <c r="BI1298" s="246">
        <f>IF(N1298="nulová",J1298,0)</f>
        <v>0</v>
      </c>
      <c r="BJ1298" s="24" t="s">
        <v>24</v>
      </c>
      <c r="BK1298" s="246">
        <f>ROUND(I1298*H1298,2)</f>
        <v>0</v>
      </c>
      <c r="BL1298" s="24" t="s">
        <v>273</v>
      </c>
      <c r="BM1298" s="24" t="s">
        <v>1722</v>
      </c>
    </row>
    <row r="1299" s="13" customFormat="1">
      <c r="B1299" s="261"/>
      <c r="C1299" s="262"/>
      <c r="D1299" s="249" t="s">
        <v>180</v>
      </c>
      <c r="E1299" s="263" t="s">
        <v>22</v>
      </c>
      <c r="F1299" s="264" t="s">
        <v>1703</v>
      </c>
      <c r="G1299" s="262"/>
      <c r="H1299" s="263" t="s">
        <v>22</v>
      </c>
      <c r="I1299" s="265"/>
      <c r="J1299" s="262"/>
      <c r="K1299" s="262"/>
      <c r="L1299" s="266"/>
      <c r="M1299" s="267"/>
      <c r="N1299" s="268"/>
      <c r="O1299" s="268"/>
      <c r="P1299" s="268"/>
      <c r="Q1299" s="268"/>
      <c r="R1299" s="268"/>
      <c r="S1299" s="268"/>
      <c r="T1299" s="269"/>
      <c r="AT1299" s="270" t="s">
        <v>180</v>
      </c>
      <c r="AU1299" s="270" t="s">
        <v>83</v>
      </c>
      <c r="AV1299" s="13" t="s">
        <v>24</v>
      </c>
      <c r="AW1299" s="13" t="s">
        <v>182</v>
      </c>
      <c r="AX1299" s="13" t="s">
        <v>75</v>
      </c>
      <c r="AY1299" s="270" t="s">
        <v>171</v>
      </c>
    </row>
    <row r="1300" s="12" customFormat="1">
      <c r="B1300" s="247"/>
      <c r="C1300" s="248"/>
      <c r="D1300" s="249" t="s">
        <v>180</v>
      </c>
      <c r="E1300" s="250" t="s">
        <v>22</v>
      </c>
      <c r="F1300" s="251" t="s">
        <v>1704</v>
      </c>
      <c r="G1300" s="248"/>
      <c r="H1300" s="252">
        <v>1.44</v>
      </c>
      <c r="I1300" s="253"/>
      <c r="J1300" s="248"/>
      <c r="K1300" s="248"/>
      <c r="L1300" s="254"/>
      <c r="M1300" s="255"/>
      <c r="N1300" s="256"/>
      <c r="O1300" s="256"/>
      <c r="P1300" s="256"/>
      <c r="Q1300" s="256"/>
      <c r="R1300" s="256"/>
      <c r="S1300" s="256"/>
      <c r="T1300" s="257"/>
      <c r="AT1300" s="258" t="s">
        <v>180</v>
      </c>
      <c r="AU1300" s="258" t="s">
        <v>83</v>
      </c>
      <c r="AV1300" s="12" t="s">
        <v>83</v>
      </c>
      <c r="AW1300" s="12" t="s">
        <v>182</v>
      </c>
      <c r="AX1300" s="12" t="s">
        <v>75</v>
      </c>
      <c r="AY1300" s="258" t="s">
        <v>171</v>
      </c>
    </row>
    <row r="1301" s="12" customFormat="1">
      <c r="B1301" s="247"/>
      <c r="C1301" s="248"/>
      <c r="D1301" s="249" t="s">
        <v>180</v>
      </c>
      <c r="E1301" s="250" t="s">
        <v>22</v>
      </c>
      <c r="F1301" s="251" t="s">
        <v>1705</v>
      </c>
      <c r="G1301" s="248"/>
      <c r="H1301" s="252">
        <v>13.23</v>
      </c>
      <c r="I1301" s="253"/>
      <c r="J1301" s="248"/>
      <c r="K1301" s="248"/>
      <c r="L1301" s="254"/>
      <c r="M1301" s="255"/>
      <c r="N1301" s="256"/>
      <c r="O1301" s="256"/>
      <c r="P1301" s="256"/>
      <c r="Q1301" s="256"/>
      <c r="R1301" s="256"/>
      <c r="S1301" s="256"/>
      <c r="T1301" s="257"/>
      <c r="AT1301" s="258" t="s">
        <v>180</v>
      </c>
      <c r="AU1301" s="258" t="s">
        <v>83</v>
      </c>
      <c r="AV1301" s="12" t="s">
        <v>83</v>
      </c>
      <c r="AW1301" s="12" t="s">
        <v>182</v>
      </c>
      <c r="AX1301" s="12" t="s">
        <v>75</v>
      </c>
      <c r="AY1301" s="258" t="s">
        <v>171</v>
      </c>
    </row>
    <row r="1302" s="12" customFormat="1">
      <c r="B1302" s="247"/>
      <c r="C1302" s="248"/>
      <c r="D1302" s="249" t="s">
        <v>180</v>
      </c>
      <c r="E1302" s="250" t="s">
        <v>22</v>
      </c>
      <c r="F1302" s="251" t="s">
        <v>1706</v>
      </c>
      <c r="G1302" s="248"/>
      <c r="H1302" s="252">
        <v>3.4300000000000002</v>
      </c>
      <c r="I1302" s="253"/>
      <c r="J1302" s="248"/>
      <c r="K1302" s="248"/>
      <c r="L1302" s="254"/>
      <c r="M1302" s="255"/>
      <c r="N1302" s="256"/>
      <c r="O1302" s="256"/>
      <c r="P1302" s="256"/>
      <c r="Q1302" s="256"/>
      <c r="R1302" s="256"/>
      <c r="S1302" s="256"/>
      <c r="T1302" s="257"/>
      <c r="AT1302" s="258" t="s">
        <v>180</v>
      </c>
      <c r="AU1302" s="258" t="s">
        <v>83</v>
      </c>
      <c r="AV1302" s="12" t="s">
        <v>83</v>
      </c>
      <c r="AW1302" s="12" t="s">
        <v>182</v>
      </c>
      <c r="AX1302" s="12" t="s">
        <v>75</v>
      </c>
      <c r="AY1302" s="258" t="s">
        <v>171</v>
      </c>
    </row>
    <row r="1303" s="12" customFormat="1">
      <c r="B1303" s="247"/>
      <c r="C1303" s="248"/>
      <c r="D1303" s="249" t="s">
        <v>180</v>
      </c>
      <c r="E1303" s="250" t="s">
        <v>22</v>
      </c>
      <c r="F1303" s="251" t="s">
        <v>1707</v>
      </c>
      <c r="G1303" s="248"/>
      <c r="H1303" s="252">
        <v>13.5</v>
      </c>
      <c r="I1303" s="253"/>
      <c r="J1303" s="248"/>
      <c r="K1303" s="248"/>
      <c r="L1303" s="254"/>
      <c r="M1303" s="255"/>
      <c r="N1303" s="256"/>
      <c r="O1303" s="256"/>
      <c r="P1303" s="256"/>
      <c r="Q1303" s="256"/>
      <c r="R1303" s="256"/>
      <c r="S1303" s="256"/>
      <c r="T1303" s="257"/>
      <c r="AT1303" s="258" t="s">
        <v>180</v>
      </c>
      <c r="AU1303" s="258" t="s">
        <v>83</v>
      </c>
      <c r="AV1303" s="12" t="s">
        <v>83</v>
      </c>
      <c r="AW1303" s="12" t="s">
        <v>182</v>
      </c>
      <c r="AX1303" s="12" t="s">
        <v>75</v>
      </c>
      <c r="AY1303" s="258" t="s">
        <v>171</v>
      </c>
    </row>
    <row r="1304" s="12" customFormat="1">
      <c r="B1304" s="247"/>
      <c r="C1304" s="248"/>
      <c r="D1304" s="249" t="s">
        <v>180</v>
      </c>
      <c r="E1304" s="250" t="s">
        <v>22</v>
      </c>
      <c r="F1304" s="251" t="s">
        <v>1708</v>
      </c>
      <c r="G1304" s="248"/>
      <c r="H1304" s="252">
        <v>1.75</v>
      </c>
      <c r="I1304" s="253"/>
      <c r="J1304" s="248"/>
      <c r="K1304" s="248"/>
      <c r="L1304" s="254"/>
      <c r="M1304" s="255"/>
      <c r="N1304" s="256"/>
      <c r="O1304" s="256"/>
      <c r="P1304" s="256"/>
      <c r="Q1304" s="256"/>
      <c r="R1304" s="256"/>
      <c r="S1304" s="256"/>
      <c r="T1304" s="257"/>
      <c r="AT1304" s="258" t="s">
        <v>180</v>
      </c>
      <c r="AU1304" s="258" t="s">
        <v>83</v>
      </c>
      <c r="AV1304" s="12" t="s">
        <v>83</v>
      </c>
      <c r="AW1304" s="12" t="s">
        <v>182</v>
      </c>
      <c r="AX1304" s="12" t="s">
        <v>75</v>
      </c>
      <c r="AY1304" s="258" t="s">
        <v>171</v>
      </c>
    </row>
    <row r="1305" s="12" customFormat="1">
      <c r="B1305" s="247"/>
      <c r="C1305" s="248"/>
      <c r="D1305" s="249" t="s">
        <v>180</v>
      </c>
      <c r="E1305" s="250" t="s">
        <v>22</v>
      </c>
      <c r="F1305" s="251" t="s">
        <v>1709</v>
      </c>
      <c r="G1305" s="248"/>
      <c r="H1305" s="252">
        <v>1.53</v>
      </c>
      <c r="I1305" s="253"/>
      <c r="J1305" s="248"/>
      <c r="K1305" s="248"/>
      <c r="L1305" s="254"/>
      <c r="M1305" s="255"/>
      <c r="N1305" s="256"/>
      <c r="O1305" s="256"/>
      <c r="P1305" s="256"/>
      <c r="Q1305" s="256"/>
      <c r="R1305" s="256"/>
      <c r="S1305" s="256"/>
      <c r="T1305" s="257"/>
      <c r="AT1305" s="258" t="s">
        <v>180</v>
      </c>
      <c r="AU1305" s="258" t="s">
        <v>83</v>
      </c>
      <c r="AV1305" s="12" t="s">
        <v>83</v>
      </c>
      <c r="AW1305" s="12" t="s">
        <v>182</v>
      </c>
      <c r="AX1305" s="12" t="s">
        <v>75</v>
      </c>
      <c r="AY1305" s="258" t="s">
        <v>171</v>
      </c>
    </row>
    <row r="1306" s="12" customFormat="1">
      <c r="B1306" s="247"/>
      <c r="C1306" s="248"/>
      <c r="D1306" s="249" t="s">
        <v>180</v>
      </c>
      <c r="E1306" s="250" t="s">
        <v>22</v>
      </c>
      <c r="F1306" s="251" t="s">
        <v>1710</v>
      </c>
      <c r="G1306" s="248"/>
      <c r="H1306" s="252">
        <v>4.7699999999999996</v>
      </c>
      <c r="I1306" s="253"/>
      <c r="J1306" s="248"/>
      <c r="K1306" s="248"/>
      <c r="L1306" s="254"/>
      <c r="M1306" s="255"/>
      <c r="N1306" s="256"/>
      <c r="O1306" s="256"/>
      <c r="P1306" s="256"/>
      <c r="Q1306" s="256"/>
      <c r="R1306" s="256"/>
      <c r="S1306" s="256"/>
      <c r="T1306" s="257"/>
      <c r="AT1306" s="258" t="s">
        <v>180</v>
      </c>
      <c r="AU1306" s="258" t="s">
        <v>83</v>
      </c>
      <c r="AV1306" s="12" t="s">
        <v>83</v>
      </c>
      <c r="AW1306" s="12" t="s">
        <v>182</v>
      </c>
      <c r="AX1306" s="12" t="s">
        <v>75</v>
      </c>
      <c r="AY1306" s="258" t="s">
        <v>171</v>
      </c>
    </row>
    <row r="1307" s="12" customFormat="1">
      <c r="B1307" s="247"/>
      <c r="C1307" s="248"/>
      <c r="D1307" s="249" t="s">
        <v>180</v>
      </c>
      <c r="E1307" s="250" t="s">
        <v>22</v>
      </c>
      <c r="F1307" s="251" t="s">
        <v>1711</v>
      </c>
      <c r="G1307" s="248"/>
      <c r="H1307" s="252">
        <v>1.9075</v>
      </c>
      <c r="I1307" s="253"/>
      <c r="J1307" s="248"/>
      <c r="K1307" s="248"/>
      <c r="L1307" s="254"/>
      <c r="M1307" s="255"/>
      <c r="N1307" s="256"/>
      <c r="O1307" s="256"/>
      <c r="P1307" s="256"/>
      <c r="Q1307" s="256"/>
      <c r="R1307" s="256"/>
      <c r="S1307" s="256"/>
      <c r="T1307" s="257"/>
      <c r="AT1307" s="258" t="s">
        <v>180</v>
      </c>
      <c r="AU1307" s="258" t="s">
        <v>83</v>
      </c>
      <c r="AV1307" s="12" t="s">
        <v>83</v>
      </c>
      <c r="AW1307" s="12" t="s">
        <v>182</v>
      </c>
      <c r="AX1307" s="12" t="s">
        <v>75</v>
      </c>
      <c r="AY1307" s="258" t="s">
        <v>171</v>
      </c>
    </row>
    <row r="1308" s="1" customFormat="1" ht="22.8" customHeight="1">
      <c r="B1308" s="46"/>
      <c r="C1308" s="235" t="s">
        <v>1723</v>
      </c>
      <c r="D1308" s="235" t="s">
        <v>173</v>
      </c>
      <c r="E1308" s="236" t="s">
        <v>1724</v>
      </c>
      <c r="F1308" s="237" t="s">
        <v>1725</v>
      </c>
      <c r="G1308" s="238" t="s">
        <v>247</v>
      </c>
      <c r="H1308" s="239">
        <v>41.558</v>
      </c>
      <c r="I1308" s="240"/>
      <c r="J1308" s="241">
        <f>ROUND(I1308*H1308,2)</f>
        <v>0</v>
      </c>
      <c r="K1308" s="237" t="s">
        <v>177</v>
      </c>
      <c r="L1308" s="72"/>
      <c r="M1308" s="242" t="s">
        <v>22</v>
      </c>
      <c r="N1308" s="243" t="s">
        <v>46</v>
      </c>
      <c r="O1308" s="47"/>
      <c r="P1308" s="244">
        <f>O1308*H1308</f>
        <v>0</v>
      </c>
      <c r="Q1308" s="244">
        <v>0.00012</v>
      </c>
      <c r="R1308" s="244">
        <f>Q1308*H1308</f>
        <v>0.0049869600000000004</v>
      </c>
      <c r="S1308" s="244">
        <v>0</v>
      </c>
      <c r="T1308" s="245">
        <f>S1308*H1308</f>
        <v>0</v>
      </c>
      <c r="AR1308" s="24" t="s">
        <v>273</v>
      </c>
      <c r="AT1308" s="24" t="s">
        <v>173</v>
      </c>
      <c r="AU1308" s="24" t="s">
        <v>83</v>
      </c>
      <c r="AY1308" s="24" t="s">
        <v>171</v>
      </c>
      <c r="BE1308" s="246">
        <f>IF(N1308="základní",J1308,0)</f>
        <v>0</v>
      </c>
      <c r="BF1308" s="246">
        <f>IF(N1308="snížená",J1308,0)</f>
        <v>0</v>
      </c>
      <c r="BG1308" s="246">
        <f>IF(N1308="zákl. přenesená",J1308,0)</f>
        <v>0</v>
      </c>
      <c r="BH1308" s="246">
        <f>IF(N1308="sníž. přenesená",J1308,0)</f>
        <v>0</v>
      </c>
      <c r="BI1308" s="246">
        <f>IF(N1308="nulová",J1308,0)</f>
        <v>0</v>
      </c>
      <c r="BJ1308" s="24" t="s">
        <v>24</v>
      </c>
      <c r="BK1308" s="246">
        <f>ROUND(I1308*H1308,2)</f>
        <v>0</v>
      </c>
      <c r="BL1308" s="24" t="s">
        <v>273</v>
      </c>
      <c r="BM1308" s="24" t="s">
        <v>1726</v>
      </c>
    </row>
    <row r="1309" s="13" customFormat="1">
      <c r="B1309" s="261"/>
      <c r="C1309" s="262"/>
      <c r="D1309" s="249" t="s">
        <v>180</v>
      </c>
      <c r="E1309" s="263" t="s">
        <v>22</v>
      </c>
      <c r="F1309" s="264" t="s">
        <v>1703</v>
      </c>
      <c r="G1309" s="262"/>
      <c r="H1309" s="263" t="s">
        <v>22</v>
      </c>
      <c r="I1309" s="265"/>
      <c r="J1309" s="262"/>
      <c r="K1309" s="262"/>
      <c r="L1309" s="266"/>
      <c r="M1309" s="267"/>
      <c r="N1309" s="268"/>
      <c r="O1309" s="268"/>
      <c r="P1309" s="268"/>
      <c r="Q1309" s="268"/>
      <c r="R1309" s="268"/>
      <c r="S1309" s="268"/>
      <c r="T1309" s="269"/>
      <c r="AT1309" s="270" t="s">
        <v>180</v>
      </c>
      <c r="AU1309" s="270" t="s">
        <v>83</v>
      </c>
      <c r="AV1309" s="13" t="s">
        <v>24</v>
      </c>
      <c r="AW1309" s="13" t="s">
        <v>182</v>
      </c>
      <c r="AX1309" s="13" t="s">
        <v>75</v>
      </c>
      <c r="AY1309" s="270" t="s">
        <v>171</v>
      </c>
    </row>
    <row r="1310" s="12" customFormat="1">
      <c r="B1310" s="247"/>
      <c r="C1310" s="248"/>
      <c r="D1310" s="249" t="s">
        <v>180</v>
      </c>
      <c r="E1310" s="250" t="s">
        <v>22</v>
      </c>
      <c r="F1310" s="251" t="s">
        <v>1704</v>
      </c>
      <c r="G1310" s="248"/>
      <c r="H1310" s="252">
        <v>1.44</v>
      </c>
      <c r="I1310" s="253"/>
      <c r="J1310" s="248"/>
      <c r="K1310" s="248"/>
      <c r="L1310" s="254"/>
      <c r="M1310" s="255"/>
      <c r="N1310" s="256"/>
      <c r="O1310" s="256"/>
      <c r="P1310" s="256"/>
      <c r="Q1310" s="256"/>
      <c r="R1310" s="256"/>
      <c r="S1310" s="256"/>
      <c r="T1310" s="257"/>
      <c r="AT1310" s="258" t="s">
        <v>180</v>
      </c>
      <c r="AU1310" s="258" t="s">
        <v>83</v>
      </c>
      <c r="AV1310" s="12" t="s">
        <v>83</v>
      </c>
      <c r="AW1310" s="12" t="s">
        <v>182</v>
      </c>
      <c r="AX1310" s="12" t="s">
        <v>75</v>
      </c>
      <c r="AY1310" s="258" t="s">
        <v>171</v>
      </c>
    </row>
    <row r="1311" s="12" customFormat="1">
      <c r="B1311" s="247"/>
      <c r="C1311" s="248"/>
      <c r="D1311" s="249" t="s">
        <v>180</v>
      </c>
      <c r="E1311" s="250" t="s">
        <v>22</v>
      </c>
      <c r="F1311" s="251" t="s">
        <v>1705</v>
      </c>
      <c r="G1311" s="248"/>
      <c r="H1311" s="252">
        <v>13.23</v>
      </c>
      <c r="I1311" s="253"/>
      <c r="J1311" s="248"/>
      <c r="K1311" s="248"/>
      <c r="L1311" s="254"/>
      <c r="M1311" s="255"/>
      <c r="N1311" s="256"/>
      <c r="O1311" s="256"/>
      <c r="P1311" s="256"/>
      <c r="Q1311" s="256"/>
      <c r="R1311" s="256"/>
      <c r="S1311" s="256"/>
      <c r="T1311" s="257"/>
      <c r="AT1311" s="258" t="s">
        <v>180</v>
      </c>
      <c r="AU1311" s="258" t="s">
        <v>83</v>
      </c>
      <c r="AV1311" s="12" t="s">
        <v>83</v>
      </c>
      <c r="AW1311" s="12" t="s">
        <v>182</v>
      </c>
      <c r="AX1311" s="12" t="s">
        <v>75</v>
      </c>
      <c r="AY1311" s="258" t="s">
        <v>171</v>
      </c>
    </row>
    <row r="1312" s="12" customFormat="1">
      <c r="B1312" s="247"/>
      <c r="C1312" s="248"/>
      <c r="D1312" s="249" t="s">
        <v>180</v>
      </c>
      <c r="E1312" s="250" t="s">
        <v>22</v>
      </c>
      <c r="F1312" s="251" t="s">
        <v>1706</v>
      </c>
      <c r="G1312" s="248"/>
      <c r="H1312" s="252">
        <v>3.4300000000000002</v>
      </c>
      <c r="I1312" s="253"/>
      <c r="J1312" s="248"/>
      <c r="K1312" s="248"/>
      <c r="L1312" s="254"/>
      <c r="M1312" s="255"/>
      <c r="N1312" s="256"/>
      <c r="O1312" s="256"/>
      <c r="P1312" s="256"/>
      <c r="Q1312" s="256"/>
      <c r="R1312" s="256"/>
      <c r="S1312" s="256"/>
      <c r="T1312" s="257"/>
      <c r="AT1312" s="258" t="s">
        <v>180</v>
      </c>
      <c r="AU1312" s="258" t="s">
        <v>83</v>
      </c>
      <c r="AV1312" s="12" t="s">
        <v>83</v>
      </c>
      <c r="AW1312" s="12" t="s">
        <v>182</v>
      </c>
      <c r="AX1312" s="12" t="s">
        <v>75</v>
      </c>
      <c r="AY1312" s="258" t="s">
        <v>171</v>
      </c>
    </row>
    <row r="1313" s="12" customFormat="1">
      <c r="B1313" s="247"/>
      <c r="C1313" s="248"/>
      <c r="D1313" s="249" t="s">
        <v>180</v>
      </c>
      <c r="E1313" s="250" t="s">
        <v>22</v>
      </c>
      <c r="F1313" s="251" t="s">
        <v>1707</v>
      </c>
      <c r="G1313" s="248"/>
      <c r="H1313" s="252">
        <v>13.5</v>
      </c>
      <c r="I1313" s="253"/>
      <c r="J1313" s="248"/>
      <c r="K1313" s="248"/>
      <c r="L1313" s="254"/>
      <c r="M1313" s="255"/>
      <c r="N1313" s="256"/>
      <c r="O1313" s="256"/>
      <c r="P1313" s="256"/>
      <c r="Q1313" s="256"/>
      <c r="R1313" s="256"/>
      <c r="S1313" s="256"/>
      <c r="T1313" s="257"/>
      <c r="AT1313" s="258" t="s">
        <v>180</v>
      </c>
      <c r="AU1313" s="258" t="s">
        <v>83</v>
      </c>
      <c r="AV1313" s="12" t="s">
        <v>83</v>
      </c>
      <c r="AW1313" s="12" t="s">
        <v>182</v>
      </c>
      <c r="AX1313" s="12" t="s">
        <v>75</v>
      </c>
      <c r="AY1313" s="258" t="s">
        <v>171</v>
      </c>
    </row>
    <row r="1314" s="12" customFormat="1">
      <c r="B1314" s="247"/>
      <c r="C1314" s="248"/>
      <c r="D1314" s="249" t="s">
        <v>180</v>
      </c>
      <c r="E1314" s="250" t="s">
        <v>22</v>
      </c>
      <c r="F1314" s="251" t="s">
        <v>1708</v>
      </c>
      <c r="G1314" s="248"/>
      <c r="H1314" s="252">
        <v>1.75</v>
      </c>
      <c r="I1314" s="253"/>
      <c r="J1314" s="248"/>
      <c r="K1314" s="248"/>
      <c r="L1314" s="254"/>
      <c r="M1314" s="255"/>
      <c r="N1314" s="256"/>
      <c r="O1314" s="256"/>
      <c r="P1314" s="256"/>
      <c r="Q1314" s="256"/>
      <c r="R1314" s="256"/>
      <c r="S1314" s="256"/>
      <c r="T1314" s="257"/>
      <c r="AT1314" s="258" t="s">
        <v>180</v>
      </c>
      <c r="AU1314" s="258" t="s">
        <v>83</v>
      </c>
      <c r="AV1314" s="12" t="s">
        <v>83</v>
      </c>
      <c r="AW1314" s="12" t="s">
        <v>182</v>
      </c>
      <c r="AX1314" s="12" t="s">
        <v>75</v>
      </c>
      <c r="AY1314" s="258" t="s">
        <v>171</v>
      </c>
    </row>
    <row r="1315" s="12" customFormat="1">
      <c r="B1315" s="247"/>
      <c r="C1315" s="248"/>
      <c r="D1315" s="249" t="s">
        <v>180</v>
      </c>
      <c r="E1315" s="250" t="s">
        <v>22</v>
      </c>
      <c r="F1315" s="251" t="s">
        <v>1709</v>
      </c>
      <c r="G1315" s="248"/>
      <c r="H1315" s="252">
        <v>1.53</v>
      </c>
      <c r="I1315" s="253"/>
      <c r="J1315" s="248"/>
      <c r="K1315" s="248"/>
      <c r="L1315" s="254"/>
      <c r="M1315" s="255"/>
      <c r="N1315" s="256"/>
      <c r="O1315" s="256"/>
      <c r="P1315" s="256"/>
      <c r="Q1315" s="256"/>
      <c r="R1315" s="256"/>
      <c r="S1315" s="256"/>
      <c r="T1315" s="257"/>
      <c r="AT1315" s="258" t="s">
        <v>180</v>
      </c>
      <c r="AU1315" s="258" t="s">
        <v>83</v>
      </c>
      <c r="AV1315" s="12" t="s">
        <v>83</v>
      </c>
      <c r="AW1315" s="12" t="s">
        <v>182</v>
      </c>
      <c r="AX1315" s="12" t="s">
        <v>75</v>
      </c>
      <c r="AY1315" s="258" t="s">
        <v>171</v>
      </c>
    </row>
    <row r="1316" s="12" customFormat="1">
      <c r="B1316" s="247"/>
      <c r="C1316" s="248"/>
      <c r="D1316" s="249" t="s">
        <v>180</v>
      </c>
      <c r="E1316" s="250" t="s">
        <v>22</v>
      </c>
      <c r="F1316" s="251" t="s">
        <v>1710</v>
      </c>
      <c r="G1316" s="248"/>
      <c r="H1316" s="252">
        <v>4.7699999999999996</v>
      </c>
      <c r="I1316" s="253"/>
      <c r="J1316" s="248"/>
      <c r="K1316" s="248"/>
      <c r="L1316" s="254"/>
      <c r="M1316" s="255"/>
      <c r="N1316" s="256"/>
      <c r="O1316" s="256"/>
      <c r="P1316" s="256"/>
      <c r="Q1316" s="256"/>
      <c r="R1316" s="256"/>
      <c r="S1316" s="256"/>
      <c r="T1316" s="257"/>
      <c r="AT1316" s="258" t="s">
        <v>180</v>
      </c>
      <c r="AU1316" s="258" t="s">
        <v>83</v>
      </c>
      <c r="AV1316" s="12" t="s">
        <v>83</v>
      </c>
      <c r="AW1316" s="12" t="s">
        <v>182</v>
      </c>
      <c r="AX1316" s="12" t="s">
        <v>75</v>
      </c>
      <c r="AY1316" s="258" t="s">
        <v>171</v>
      </c>
    </row>
    <row r="1317" s="12" customFormat="1">
      <c r="B1317" s="247"/>
      <c r="C1317" s="248"/>
      <c r="D1317" s="249" t="s">
        <v>180</v>
      </c>
      <c r="E1317" s="250" t="s">
        <v>22</v>
      </c>
      <c r="F1317" s="251" t="s">
        <v>1711</v>
      </c>
      <c r="G1317" s="248"/>
      <c r="H1317" s="252">
        <v>1.9075</v>
      </c>
      <c r="I1317" s="253"/>
      <c r="J1317" s="248"/>
      <c r="K1317" s="248"/>
      <c r="L1317" s="254"/>
      <c r="M1317" s="255"/>
      <c r="N1317" s="256"/>
      <c r="O1317" s="256"/>
      <c r="P1317" s="256"/>
      <c r="Q1317" s="256"/>
      <c r="R1317" s="256"/>
      <c r="S1317" s="256"/>
      <c r="T1317" s="257"/>
      <c r="AT1317" s="258" t="s">
        <v>180</v>
      </c>
      <c r="AU1317" s="258" t="s">
        <v>83</v>
      </c>
      <c r="AV1317" s="12" t="s">
        <v>83</v>
      </c>
      <c r="AW1317" s="12" t="s">
        <v>182</v>
      </c>
      <c r="AX1317" s="12" t="s">
        <v>75</v>
      </c>
      <c r="AY1317" s="258" t="s">
        <v>171</v>
      </c>
    </row>
    <row r="1318" s="1" customFormat="1" ht="22.8" customHeight="1">
      <c r="B1318" s="46"/>
      <c r="C1318" s="235" t="s">
        <v>1727</v>
      </c>
      <c r="D1318" s="235" t="s">
        <v>173</v>
      </c>
      <c r="E1318" s="236" t="s">
        <v>1728</v>
      </c>
      <c r="F1318" s="237" t="s">
        <v>1729</v>
      </c>
      <c r="G1318" s="238" t="s">
        <v>247</v>
      </c>
      <c r="H1318" s="239">
        <v>83.114999999999995</v>
      </c>
      <c r="I1318" s="240"/>
      <c r="J1318" s="241">
        <f>ROUND(I1318*H1318,2)</f>
        <v>0</v>
      </c>
      <c r="K1318" s="237" t="s">
        <v>177</v>
      </c>
      <c r="L1318" s="72"/>
      <c r="M1318" s="242" t="s">
        <v>22</v>
      </c>
      <c r="N1318" s="243" t="s">
        <v>46</v>
      </c>
      <c r="O1318" s="47"/>
      <c r="P1318" s="244">
        <f>O1318*H1318</f>
        <v>0</v>
      </c>
      <c r="Q1318" s="244">
        <v>0.00012</v>
      </c>
      <c r="R1318" s="244">
        <f>Q1318*H1318</f>
        <v>0.0099737999999999997</v>
      </c>
      <c r="S1318" s="244">
        <v>0</v>
      </c>
      <c r="T1318" s="245">
        <f>S1318*H1318</f>
        <v>0</v>
      </c>
      <c r="AR1318" s="24" t="s">
        <v>273</v>
      </c>
      <c r="AT1318" s="24" t="s">
        <v>173</v>
      </c>
      <c r="AU1318" s="24" t="s">
        <v>83</v>
      </c>
      <c r="AY1318" s="24" t="s">
        <v>171</v>
      </c>
      <c r="BE1318" s="246">
        <f>IF(N1318="základní",J1318,0)</f>
        <v>0</v>
      </c>
      <c r="BF1318" s="246">
        <f>IF(N1318="snížená",J1318,0)</f>
        <v>0</v>
      </c>
      <c r="BG1318" s="246">
        <f>IF(N1318="zákl. přenesená",J1318,0)</f>
        <v>0</v>
      </c>
      <c r="BH1318" s="246">
        <f>IF(N1318="sníž. přenesená",J1318,0)</f>
        <v>0</v>
      </c>
      <c r="BI1318" s="246">
        <f>IF(N1318="nulová",J1318,0)</f>
        <v>0</v>
      </c>
      <c r="BJ1318" s="24" t="s">
        <v>24</v>
      </c>
      <c r="BK1318" s="246">
        <f>ROUND(I1318*H1318,2)</f>
        <v>0</v>
      </c>
      <c r="BL1318" s="24" t="s">
        <v>273</v>
      </c>
      <c r="BM1318" s="24" t="s">
        <v>1730</v>
      </c>
    </row>
    <row r="1319" s="1" customFormat="1">
      <c r="B1319" s="46"/>
      <c r="C1319" s="74"/>
      <c r="D1319" s="249" t="s">
        <v>739</v>
      </c>
      <c r="E1319" s="74"/>
      <c r="F1319" s="259" t="s">
        <v>1731</v>
      </c>
      <c r="G1319" s="74"/>
      <c r="H1319" s="74"/>
      <c r="I1319" s="203"/>
      <c r="J1319" s="74"/>
      <c r="K1319" s="74"/>
      <c r="L1319" s="72"/>
      <c r="M1319" s="260"/>
      <c r="N1319" s="47"/>
      <c r="O1319" s="47"/>
      <c r="P1319" s="47"/>
      <c r="Q1319" s="47"/>
      <c r="R1319" s="47"/>
      <c r="S1319" s="47"/>
      <c r="T1319" s="95"/>
      <c r="AT1319" s="24" t="s">
        <v>739</v>
      </c>
      <c r="AU1319" s="24" t="s">
        <v>83</v>
      </c>
    </row>
    <row r="1320" s="13" customFormat="1">
      <c r="B1320" s="261"/>
      <c r="C1320" s="262"/>
      <c r="D1320" s="249" t="s">
        <v>180</v>
      </c>
      <c r="E1320" s="263" t="s">
        <v>22</v>
      </c>
      <c r="F1320" s="264" t="s">
        <v>1703</v>
      </c>
      <c r="G1320" s="262"/>
      <c r="H1320" s="263" t="s">
        <v>22</v>
      </c>
      <c r="I1320" s="265"/>
      <c r="J1320" s="262"/>
      <c r="K1320" s="262"/>
      <c r="L1320" s="266"/>
      <c r="M1320" s="267"/>
      <c r="N1320" s="268"/>
      <c r="O1320" s="268"/>
      <c r="P1320" s="268"/>
      <c r="Q1320" s="268"/>
      <c r="R1320" s="268"/>
      <c r="S1320" s="268"/>
      <c r="T1320" s="269"/>
      <c r="AT1320" s="270" t="s">
        <v>180</v>
      </c>
      <c r="AU1320" s="270" t="s">
        <v>83</v>
      </c>
      <c r="AV1320" s="13" t="s">
        <v>24</v>
      </c>
      <c r="AW1320" s="13" t="s">
        <v>182</v>
      </c>
      <c r="AX1320" s="13" t="s">
        <v>75</v>
      </c>
      <c r="AY1320" s="270" t="s">
        <v>171</v>
      </c>
    </row>
    <row r="1321" s="12" customFormat="1">
      <c r="B1321" s="247"/>
      <c r="C1321" s="248"/>
      <c r="D1321" s="249" t="s">
        <v>180</v>
      </c>
      <c r="E1321" s="250" t="s">
        <v>22</v>
      </c>
      <c r="F1321" s="251" t="s">
        <v>1704</v>
      </c>
      <c r="G1321" s="248"/>
      <c r="H1321" s="252">
        <v>1.44</v>
      </c>
      <c r="I1321" s="253"/>
      <c r="J1321" s="248"/>
      <c r="K1321" s="248"/>
      <c r="L1321" s="254"/>
      <c r="M1321" s="255"/>
      <c r="N1321" s="256"/>
      <c r="O1321" s="256"/>
      <c r="P1321" s="256"/>
      <c r="Q1321" s="256"/>
      <c r="R1321" s="256"/>
      <c r="S1321" s="256"/>
      <c r="T1321" s="257"/>
      <c r="AT1321" s="258" t="s">
        <v>180</v>
      </c>
      <c r="AU1321" s="258" t="s">
        <v>83</v>
      </c>
      <c r="AV1321" s="12" t="s">
        <v>83</v>
      </c>
      <c r="AW1321" s="12" t="s">
        <v>182</v>
      </c>
      <c r="AX1321" s="12" t="s">
        <v>75</v>
      </c>
      <c r="AY1321" s="258" t="s">
        <v>171</v>
      </c>
    </row>
    <row r="1322" s="12" customFormat="1">
      <c r="B1322" s="247"/>
      <c r="C1322" s="248"/>
      <c r="D1322" s="249" t="s">
        <v>180</v>
      </c>
      <c r="E1322" s="250" t="s">
        <v>22</v>
      </c>
      <c r="F1322" s="251" t="s">
        <v>1705</v>
      </c>
      <c r="G1322" s="248"/>
      <c r="H1322" s="252">
        <v>13.23</v>
      </c>
      <c r="I1322" s="253"/>
      <c r="J1322" s="248"/>
      <c r="K1322" s="248"/>
      <c r="L1322" s="254"/>
      <c r="M1322" s="255"/>
      <c r="N1322" s="256"/>
      <c r="O1322" s="256"/>
      <c r="P1322" s="256"/>
      <c r="Q1322" s="256"/>
      <c r="R1322" s="256"/>
      <c r="S1322" s="256"/>
      <c r="T1322" s="257"/>
      <c r="AT1322" s="258" t="s">
        <v>180</v>
      </c>
      <c r="AU1322" s="258" t="s">
        <v>83</v>
      </c>
      <c r="AV1322" s="12" t="s">
        <v>83</v>
      </c>
      <c r="AW1322" s="12" t="s">
        <v>182</v>
      </c>
      <c r="AX1322" s="12" t="s">
        <v>75</v>
      </c>
      <c r="AY1322" s="258" t="s">
        <v>171</v>
      </c>
    </row>
    <row r="1323" s="12" customFormat="1">
      <c r="B1323" s="247"/>
      <c r="C1323" s="248"/>
      <c r="D1323" s="249" t="s">
        <v>180</v>
      </c>
      <c r="E1323" s="250" t="s">
        <v>22</v>
      </c>
      <c r="F1323" s="251" t="s">
        <v>1706</v>
      </c>
      <c r="G1323" s="248"/>
      <c r="H1323" s="252">
        <v>3.4300000000000002</v>
      </c>
      <c r="I1323" s="253"/>
      <c r="J1323" s="248"/>
      <c r="K1323" s="248"/>
      <c r="L1323" s="254"/>
      <c r="M1323" s="255"/>
      <c r="N1323" s="256"/>
      <c r="O1323" s="256"/>
      <c r="P1323" s="256"/>
      <c r="Q1323" s="256"/>
      <c r="R1323" s="256"/>
      <c r="S1323" s="256"/>
      <c r="T1323" s="257"/>
      <c r="AT1323" s="258" t="s">
        <v>180</v>
      </c>
      <c r="AU1323" s="258" t="s">
        <v>83</v>
      </c>
      <c r="AV1323" s="12" t="s">
        <v>83</v>
      </c>
      <c r="AW1323" s="12" t="s">
        <v>182</v>
      </c>
      <c r="AX1323" s="12" t="s">
        <v>75</v>
      </c>
      <c r="AY1323" s="258" t="s">
        <v>171</v>
      </c>
    </row>
    <row r="1324" s="12" customFormat="1">
      <c r="B1324" s="247"/>
      <c r="C1324" s="248"/>
      <c r="D1324" s="249" t="s">
        <v>180</v>
      </c>
      <c r="E1324" s="250" t="s">
        <v>22</v>
      </c>
      <c r="F1324" s="251" t="s">
        <v>1707</v>
      </c>
      <c r="G1324" s="248"/>
      <c r="H1324" s="252">
        <v>13.5</v>
      </c>
      <c r="I1324" s="253"/>
      <c r="J1324" s="248"/>
      <c r="K1324" s="248"/>
      <c r="L1324" s="254"/>
      <c r="M1324" s="255"/>
      <c r="N1324" s="256"/>
      <c r="O1324" s="256"/>
      <c r="P1324" s="256"/>
      <c r="Q1324" s="256"/>
      <c r="R1324" s="256"/>
      <c r="S1324" s="256"/>
      <c r="T1324" s="257"/>
      <c r="AT1324" s="258" t="s">
        <v>180</v>
      </c>
      <c r="AU1324" s="258" t="s">
        <v>83</v>
      </c>
      <c r="AV1324" s="12" t="s">
        <v>83</v>
      </c>
      <c r="AW1324" s="12" t="s">
        <v>182</v>
      </c>
      <c r="AX1324" s="12" t="s">
        <v>75</v>
      </c>
      <c r="AY1324" s="258" t="s">
        <v>171</v>
      </c>
    </row>
    <row r="1325" s="12" customFormat="1">
      <c r="B1325" s="247"/>
      <c r="C1325" s="248"/>
      <c r="D1325" s="249" t="s">
        <v>180</v>
      </c>
      <c r="E1325" s="250" t="s">
        <v>22</v>
      </c>
      <c r="F1325" s="251" t="s">
        <v>1708</v>
      </c>
      <c r="G1325" s="248"/>
      <c r="H1325" s="252">
        <v>1.75</v>
      </c>
      <c r="I1325" s="253"/>
      <c r="J1325" s="248"/>
      <c r="K1325" s="248"/>
      <c r="L1325" s="254"/>
      <c r="M1325" s="255"/>
      <c r="N1325" s="256"/>
      <c r="O1325" s="256"/>
      <c r="P1325" s="256"/>
      <c r="Q1325" s="256"/>
      <c r="R1325" s="256"/>
      <c r="S1325" s="256"/>
      <c r="T1325" s="257"/>
      <c r="AT1325" s="258" t="s">
        <v>180</v>
      </c>
      <c r="AU1325" s="258" t="s">
        <v>83</v>
      </c>
      <c r="AV1325" s="12" t="s">
        <v>83</v>
      </c>
      <c r="AW1325" s="12" t="s">
        <v>182</v>
      </c>
      <c r="AX1325" s="12" t="s">
        <v>75</v>
      </c>
      <c r="AY1325" s="258" t="s">
        <v>171</v>
      </c>
    </row>
    <row r="1326" s="12" customFormat="1">
      <c r="B1326" s="247"/>
      <c r="C1326" s="248"/>
      <c r="D1326" s="249" t="s">
        <v>180</v>
      </c>
      <c r="E1326" s="250" t="s">
        <v>22</v>
      </c>
      <c r="F1326" s="251" t="s">
        <v>1709</v>
      </c>
      <c r="G1326" s="248"/>
      <c r="H1326" s="252">
        <v>1.53</v>
      </c>
      <c r="I1326" s="253"/>
      <c r="J1326" s="248"/>
      <c r="K1326" s="248"/>
      <c r="L1326" s="254"/>
      <c r="M1326" s="255"/>
      <c r="N1326" s="256"/>
      <c r="O1326" s="256"/>
      <c r="P1326" s="256"/>
      <c r="Q1326" s="256"/>
      <c r="R1326" s="256"/>
      <c r="S1326" s="256"/>
      <c r="T1326" s="257"/>
      <c r="AT1326" s="258" t="s">
        <v>180</v>
      </c>
      <c r="AU1326" s="258" t="s">
        <v>83</v>
      </c>
      <c r="AV1326" s="12" t="s">
        <v>83</v>
      </c>
      <c r="AW1326" s="12" t="s">
        <v>182</v>
      </c>
      <c r="AX1326" s="12" t="s">
        <v>75</v>
      </c>
      <c r="AY1326" s="258" t="s">
        <v>171</v>
      </c>
    </row>
    <row r="1327" s="12" customFormat="1">
      <c r="B1327" s="247"/>
      <c r="C1327" s="248"/>
      <c r="D1327" s="249" t="s">
        <v>180</v>
      </c>
      <c r="E1327" s="250" t="s">
        <v>22</v>
      </c>
      <c r="F1327" s="251" t="s">
        <v>1710</v>
      </c>
      <c r="G1327" s="248"/>
      <c r="H1327" s="252">
        <v>4.7699999999999996</v>
      </c>
      <c r="I1327" s="253"/>
      <c r="J1327" s="248"/>
      <c r="K1327" s="248"/>
      <c r="L1327" s="254"/>
      <c r="M1327" s="255"/>
      <c r="N1327" s="256"/>
      <c r="O1327" s="256"/>
      <c r="P1327" s="256"/>
      <c r="Q1327" s="256"/>
      <c r="R1327" s="256"/>
      <c r="S1327" s="256"/>
      <c r="T1327" s="257"/>
      <c r="AT1327" s="258" t="s">
        <v>180</v>
      </c>
      <c r="AU1327" s="258" t="s">
        <v>83</v>
      </c>
      <c r="AV1327" s="12" t="s">
        <v>83</v>
      </c>
      <c r="AW1327" s="12" t="s">
        <v>182</v>
      </c>
      <c r="AX1327" s="12" t="s">
        <v>75</v>
      </c>
      <c r="AY1327" s="258" t="s">
        <v>171</v>
      </c>
    </row>
    <row r="1328" s="12" customFormat="1">
      <c r="B1328" s="247"/>
      <c r="C1328" s="248"/>
      <c r="D1328" s="249" t="s">
        <v>180</v>
      </c>
      <c r="E1328" s="250" t="s">
        <v>22</v>
      </c>
      <c r="F1328" s="251" t="s">
        <v>1711</v>
      </c>
      <c r="G1328" s="248"/>
      <c r="H1328" s="252">
        <v>1.9075</v>
      </c>
      <c r="I1328" s="253"/>
      <c r="J1328" s="248"/>
      <c r="K1328" s="248"/>
      <c r="L1328" s="254"/>
      <c r="M1328" s="255"/>
      <c r="N1328" s="256"/>
      <c r="O1328" s="256"/>
      <c r="P1328" s="256"/>
      <c r="Q1328" s="256"/>
      <c r="R1328" s="256"/>
      <c r="S1328" s="256"/>
      <c r="T1328" s="257"/>
      <c r="AT1328" s="258" t="s">
        <v>180</v>
      </c>
      <c r="AU1328" s="258" t="s">
        <v>83</v>
      </c>
      <c r="AV1328" s="12" t="s">
        <v>83</v>
      </c>
      <c r="AW1328" s="12" t="s">
        <v>182</v>
      </c>
      <c r="AX1328" s="12" t="s">
        <v>75</v>
      </c>
      <c r="AY1328" s="258" t="s">
        <v>171</v>
      </c>
    </row>
    <row r="1329" s="12" customFormat="1">
      <c r="B1329" s="247"/>
      <c r="C1329" s="248"/>
      <c r="D1329" s="249" t="s">
        <v>180</v>
      </c>
      <c r="E1329" s="248"/>
      <c r="F1329" s="251" t="s">
        <v>1732</v>
      </c>
      <c r="G1329" s="248"/>
      <c r="H1329" s="252">
        <v>83.114999999999995</v>
      </c>
      <c r="I1329" s="253"/>
      <c r="J1329" s="248"/>
      <c r="K1329" s="248"/>
      <c r="L1329" s="254"/>
      <c r="M1329" s="255"/>
      <c r="N1329" s="256"/>
      <c r="O1329" s="256"/>
      <c r="P1329" s="256"/>
      <c r="Q1329" s="256"/>
      <c r="R1329" s="256"/>
      <c r="S1329" s="256"/>
      <c r="T1329" s="257"/>
      <c r="AT1329" s="258" t="s">
        <v>180</v>
      </c>
      <c r="AU1329" s="258" t="s">
        <v>83</v>
      </c>
      <c r="AV1329" s="12" t="s">
        <v>83</v>
      </c>
      <c r="AW1329" s="12" t="s">
        <v>6</v>
      </c>
      <c r="AX1329" s="12" t="s">
        <v>24</v>
      </c>
      <c r="AY1329" s="258" t="s">
        <v>171</v>
      </c>
    </row>
    <row r="1330" s="1" customFormat="1" ht="22.8" customHeight="1">
      <c r="B1330" s="46"/>
      <c r="C1330" s="235" t="s">
        <v>1733</v>
      </c>
      <c r="D1330" s="235" t="s">
        <v>173</v>
      </c>
      <c r="E1330" s="236" t="s">
        <v>1683</v>
      </c>
      <c r="F1330" s="237" t="s">
        <v>1684</v>
      </c>
      <c r="G1330" s="238" t="s">
        <v>247</v>
      </c>
      <c r="H1330" s="239">
        <v>32.853000000000002</v>
      </c>
      <c r="I1330" s="240"/>
      <c r="J1330" s="241">
        <f>ROUND(I1330*H1330,2)</f>
        <v>0</v>
      </c>
      <c r="K1330" s="237" t="s">
        <v>177</v>
      </c>
      <c r="L1330" s="72"/>
      <c r="M1330" s="242" t="s">
        <v>22</v>
      </c>
      <c r="N1330" s="243" t="s">
        <v>46</v>
      </c>
      <c r="O1330" s="47"/>
      <c r="P1330" s="244">
        <f>O1330*H1330</f>
        <v>0</v>
      </c>
      <c r="Q1330" s="244">
        <v>0.00013999999999999999</v>
      </c>
      <c r="R1330" s="244">
        <f>Q1330*H1330</f>
        <v>0.0045994199999999999</v>
      </c>
      <c r="S1330" s="244">
        <v>0</v>
      </c>
      <c r="T1330" s="245">
        <f>S1330*H1330</f>
        <v>0</v>
      </c>
      <c r="AR1330" s="24" t="s">
        <v>273</v>
      </c>
      <c r="AT1330" s="24" t="s">
        <v>173</v>
      </c>
      <c r="AU1330" s="24" t="s">
        <v>83</v>
      </c>
      <c r="AY1330" s="24" t="s">
        <v>171</v>
      </c>
      <c r="BE1330" s="246">
        <f>IF(N1330="základní",J1330,0)</f>
        <v>0</v>
      </c>
      <c r="BF1330" s="246">
        <f>IF(N1330="snížená",J1330,0)</f>
        <v>0</v>
      </c>
      <c r="BG1330" s="246">
        <f>IF(N1330="zákl. přenesená",J1330,0)</f>
        <v>0</v>
      </c>
      <c r="BH1330" s="246">
        <f>IF(N1330="sníž. přenesená",J1330,0)</f>
        <v>0</v>
      </c>
      <c r="BI1330" s="246">
        <f>IF(N1330="nulová",J1330,0)</f>
        <v>0</v>
      </c>
      <c r="BJ1330" s="24" t="s">
        <v>24</v>
      </c>
      <c r="BK1330" s="246">
        <f>ROUND(I1330*H1330,2)</f>
        <v>0</v>
      </c>
      <c r="BL1330" s="24" t="s">
        <v>273</v>
      </c>
      <c r="BM1330" s="24" t="s">
        <v>1734</v>
      </c>
    </row>
    <row r="1331" s="12" customFormat="1">
      <c r="B1331" s="247"/>
      <c r="C1331" s="248"/>
      <c r="D1331" s="249" t="s">
        <v>180</v>
      </c>
      <c r="E1331" s="250" t="s">
        <v>22</v>
      </c>
      <c r="F1331" s="251" t="s">
        <v>1735</v>
      </c>
      <c r="G1331" s="248"/>
      <c r="H1331" s="252">
        <v>12.875</v>
      </c>
      <c r="I1331" s="253"/>
      <c r="J1331" s="248"/>
      <c r="K1331" s="248"/>
      <c r="L1331" s="254"/>
      <c r="M1331" s="255"/>
      <c r="N1331" s="256"/>
      <c r="O1331" s="256"/>
      <c r="P1331" s="256"/>
      <c r="Q1331" s="256"/>
      <c r="R1331" s="256"/>
      <c r="S1331" s="256"/>
      <c r="T1331" s="257"/>
      <c r="AT1331" s="258" t="s">
        <v>180</v>
      </c>
      <c r="AU1331" s="258" t="s">
        <v>83</v>
      </c>
      <c r="AV1331" s="12" t="s">
        <v>83</v>
      </c>
      <c r="AW1331" s="12" t="s">
        <v>182</v>
      </c>
      <c r="AX1331" s="12" t="s">
        <v>75</v>
      </c>
      <c r="AY1331" s="258" t="s">
        <v>171</v>
      </c>
    </row>
    <row r="1332" s="12" customFormat="1">
      <c r="B1332" s="247"/>
      <c r="C1332" s="248"/>
      <c r="D1332" s="249" t="s">
        <v>180</v>
      </c>
      <c r="E1332" s="250" t="s">
        <v>22</v>
      </c>
      <c r="F1332" s="251" t="s">
        <v>1736</v>
      </c>
      <c r="G1332" s="248"/>
      <c r="H1332" s="252">
        <v>19.978000000000002</v>
      </c>
      <c r="I1332" s="253"/>
      <c r="J1332" s="248"/>
      <c r="K1332" s="248"/>
      <c r="L1332" s="254"/>
      <c r="M1332" s="255"/>
      <c r="N1332" s="256"/>
      <c r="O1332" s="256"/>
      <c r="P1332" s="256"/>
      <c r="Q1332" s="256"/>
      <c r="R1332" s="256"/>
      <c r="S1332" s="256"/>
      <c r="T1332" s="257"/>
      <c r="AT1332" s="258" t="s">
        <v>180</v>
      </c>
      <c r="AU1332" s="258" t="s">
        <v>83</v>
      </c>
      <c r="AV1332" s="12" t="s">
        <v>83</v>
      </c>
      <c r="AW1332" s="12" t="s">
        <v>182</v>
      </c>
      <c r="AX1332" s="12" t="s">
        <v>75</v>
      </c>
      <c r="AY1332" s="258" t="s">
        <v>171</v>
      </c>
    </row>
    <row r="1333" s="11" customFormat="1" ht="29.88" customHeight="1">
      <c r="B1333" s="219"/>
      <c r="C1333" s="220"/>
      <c r="D1333" s="221" t="s">
        <v>74</v>
      </c>
      <c r="E1333" s="233" t="s">
        <v>1737</v>
      </c>
      <c r="F1333" s="233" t="s">
        <v>1738</v>
      </c>
      <c r="G1333" s="220"/>
      <c r="H1333" s="220"/>
      <c r="I1333" s="223"/>
      <c r="J1333" s="234">
        <f>BK1333</f>
        <v>0</v>
      </c>
      <c r="K1333" s="220"/>
      <c r="L1333" s="225"/>
      <c r="M1333" s="226"/>
      <c r="N1333" s="227"/>
      <c r="O1333" s="227"/>
      <c r="P1333" s="228">
        <f>SUM(P1334:P1387)</f>
        <v>0</v>
      </c>
      <c r="Q1333" s="227"/>
      <c r="R1333" s="228">
        <f>SUM(R1334:R1387)</f>
        <v>3.8832986599999995</v>
      </c>
      <c r="S1333" s="227"/>
      <c r="T1333" s="229">
        <f>SUM(T1334:T1387)</f>
        <v>0.80735687</v>
      </c>
      <c r="AR1333" s="230" t="s">
        <v>83</v>
      </c>
      <c r="AT1333" s="231" t="s">
        <v>74</v>
      </c>
      <c r="AU1333" s="231" t="s">
        <v>24</v>
      </c>
      <c r="AY1333" s="230" t="s">
        <v>171</v>
      </c>
      <c r="BK1333" s="232">
        <f>SUM(BK1334:BK1387)</f>
        <v>0</v>
      </c>
    </row>
    <row r="1334" s="1" customFormat="1" ht="14.4" customHeight="1">
      <c r="B1334" s="46"/>
      <c r="C1334" s="235" t="s">
        <v>1739</v>
      </c>
      <c r="D1334" s="235" t="s">
        <v>173</v>
      </c>
      <c r="E1334" s="236" t="s">
        <v>1740</v>
      </c>
      <c r="F1334" s="237" t="s">
        <v>1741</v>
      </c>
      <c r="G1334" s="238" t="s">
        <v>247</v>
      </c>
      <c r="H1334" s="239">
        <v>2604.377</v>
      </c>
      <c r="I1334" s="240"/>
      <c r="J1334" s="241">
        <f>ROUND(I1334*H1334,2)</f>
        <v>0</v>
      </c>
      <c r="K1334" s="237" t="s">
        <v>177</v>
      </c>
      <c r="L1334" s="72"/>
      <c r="M1334" s="242" t="s">
        <v>22</v>
      </c>
      <c r="N1334" s="243" t="s">
        <v>46</v>
      </c>
      <c r="O1334" s="47"/>
      <c r="P1334" s="244">
        <f>O1334*H1334</f>
        <v>0</v>
      </c>
      <c r="Q1334" s="244">
        <v>0.001</v>
      </c>
      <c r="R1334" s="244">
        <f>Q1334*H1334</f>
        <v>2.6043769999999999</v>
      </c>
      <c r="S1334" s="244">
        <v>0.00031</v>
      </c>
      <c r="T1334" s="245">
        <f>S1334*H1334</f>
        <v>0.80735687</v>
      </c>
      <c r="AR1334" s="24" t="s">
        <v>273</v>
      </c>
      <c r="AT1334" s="24" t="s">
        <v>173</v>
      </c>
      <c r="AU1334" s="24" t="s">
        <v>83</v>
      </c>
      <c r="AY1334" s="24" t="s">
        <v>171</v>
      </c>
      <c r="BE1334" s="246">
        <f>IF(N1334="základní",J1334,0)</f>
        <v>0</v>
      </c>
      <c r="BF1334" s="246">
        <f>IF(N1334="snížená",J1334,0)</f>
        <v>0</v>
      </c>
      <c r="BG1334" s="246">
        <f>IF(N1334="zákl. přenesená",J1334,0)</f>
        <v>0</v>
      </c>
      <c r="BH1334" s="246">
        <f>IF(N1334="sníž. přenesená",J1334,0)</f>
        <v>0</v>
      </c>
      <c r="BI1334" s="246">
        <f>IF(N1334="nulová",J1334,0)</f>
        <v>0</v>
      </c>
      <c r="BJ1334" s="24" t="s">
        <v>24</v>
      </c>
      <c r="BK1334" s="246">
        <f>ROUND(I1334*H1334,2)</f>
        <v>0</v>
      </c>
      <c r="BL1334" s="24" t="s">
        <v>273</v>
      </c>
      <c r="BM1334" s="24" t="s">
        <v>1742</v>
      </c>
    </row>
    <row r="1335" s="1" customFormat="1">
      <c r="B1335" s="46"/>
      <c r="C1335" s="74"/>
      <c r="D1335" s="249" t="s">
        <v>201</v>
      </c>
      <c r="E1335" s="74"/>
      <c r="F1335" s="259" t="s">
        <v>1743</v>
      </c>
      <c r="G1335" s="74"/>
      <c r="H1335" s="74"/>
      <c r="I1335" s="203"/>
      <c r="J1335" s="74"/>
      <c r="K1335" s="74"/>
      <c r="L1335" s="72"/>
      <c r="M1335" s="260"/>
      <c r="N1335" s="47"/>
      <c r="O1335" s="47"/>
      <c r="P1335" s="47"/>
      <c r="Q1335" s="47"/>
      <c r="R1335" s="47"/>
      <c r="S1335" s="47"/>
      <c r="T1335" s="95"/>
      <c r="AT1335" s="24" t="s">
        <v>201</v>
      </c>
      <c r="AU1335" s="24" t="s">
        <v>83</v>
      </c>
    </row>
    <row r="1336" s="12" customFormat="1">
      <c r="B1336" s="247"/>
      <c r="C1336" s="248"/>
      <c r="D1336" s="249" t="s">
        <v>180</v>
      </c>
      <c r="E1336" s="250" t="s">
        <v>22</v>
      </c>
      <c r="F1336" s="251" t="s">
        <v>1744</v>
      </c>
      <c r="G1336" s="248"/>
      <c r="H1336" s="252">
        <v>41.420000000000002</v>
      </c>
      <c r="I1336" s="253"/>
      <c r="J1336" s="248"/>
      <c r="K1336" s="248"/>
      <c r="L1336" s="254"/>
      <c r="M1336" s="255"/>
      <c r="N1336" s="256"/>
      <c r="O1336" s="256"/>
      <c r="P1336" s="256"/>
      <c r="Q1336" s="256"/>
      <c r="R1336" s="256"/>
      <c r="S1336" s="256"/>
      <c r="T1336" s="257"/>
      <c r="AT1336" s="258" t="s">
        <v>180</v>
      </c>
      <c r="AU1336" s="258" t="s">
        <v>83</v>
      </c>
      <c r="AV1336" s="12" t="s">
        <v>83</v>
      </c>
      <c r="AW1336" s="12" t="s">
        <v>182</v>
      </c>
      <c r="AX1336" s="12" t="s">
        <v>75</v>
      </c>
      <c r="AY1336" s="258" t="s">
        <v>171</v>
      </c>
    </row>
    <row r="1337" s="12" customFormat="1">
      <c r="B1337" s="247"/>
      <c r="C1337" s="248"/>
      <c r="D1337" s="249" t="s">
        <v>180</v>
      </c>
      <c r="E1337" s="250" t="s">
        <v>22</v>
      </c>
      <c r="F1337" s="251" t="s">
        <v>1745</v>
      </c>
      <c r="G1337" s="248"/>
      <c r="H1337" s="252">
        <v>1201.9300000000001</v>
      </c>
      <c r="I1337" s="253"/>
      <c r="J1337" s="248"/>
      <c r="K1337" s="248"/>
      <c r="L1337" s="254"/>
      <c r="M1337" s="255"/>
      <c r="N1337" s="256"/>
      <c r="O1337" s="256"/>
      <c r="P1337" s="256"/>
      <c r="Q1337" s="256"/>
      <c r="R1337" s="256"/>
      <c r="S1337" s="256"/>
      <c r="T1337" s="257"/>
      <c r="AT1337" s="258" t="s">
        <v>180</v>
      </c>
      <c r="AU1337" s="258" t="s">
        <v>83</v>
      </c>
      <c r="AV1337" s="12" t="s">
        <v>83</v>
      </c>
      <c r="AW1337" s="12" t="s">
        <v>182</v>
      </c>
      <c r="AX1337" s="12" t="s">
        <v>75</v>
      </c>
      <c r="AY1337" s="258" t="s">
        <v>171</v>
      </c>
    </row>
    <row r="1338" s="12" customFormat="1">
      <c r="B1338" s="247"/>
      <c r="C1338" s="248"/>
      <c r="D1338" s="249" t="s">
        <v>180</v>
      </c>
      <c r="E1338" s="250" t="s">
        <v>22</v>
      </c>
      <c r="F1338" s="251" t="s">
        <v>1746</v>
      </c>
      <c r="G1338" s="248"/>
      <c r="H1338" s="252">
        <v>206.363</v>
      </c>
      <c r="I1338" s="253"/>
      <c r="J1338" s="248"/>
      <c r="K1338" s="248"/>
      <c r="L1338" s="254"/>
      <c r="M1338" s="255"/>
      <c r="N1338" s="256"/>
      <c r="O1338" s="256"/>
      <c r="P1338" s="256"/>
      <c r="Q1338" s="256"/>
      <c r="R1338" s="256"/>
      <c r="S1338" s="256"/>
      <c r="T1338" s="257"/>
      <c r="AT1338" s="258" t="s">
        <v>180</v>
      </c>
      <c r="AU1338" s="258" t="s">
        <v>83</v>
      </c>
      <c r="AV1338" s="12" t="s">
        <v>83</v>
      </c>
      <c r="AW1338" s="12" t="s">
        <v>182</v>
      </c>
      <c r="AX1338" s="12" t="s">
        <v>75</v>
      </c>
      <c r="AY1338" s="258" t="s">
        <v>171</v>
      </c>
    </row>
    <row r="1339" s="12" customFormat="1">
      <c r="B1339" s="247"/>
      <c r="C1339" s="248"/>
      <c r="D1339" s="249" t="s">
        <v>180</v>
      </c>
      <c r="E1339" s="250" t="s">
        <v>22</v>
      </c>
      <c r="F1339" s="251" t="s">
        <v>1747</v>
      </c>
      <c r="G1339" s="248"/>
      <c r="H1339" s="252">
        <v>1154.664</v>
      </c>
      <c r="I1339" s="253"/>
      <c r="J1339" s="248"/>
      <c r="K1339" s="248"/>
      <c r="L1339" s="254"/>
      <c r="M1339" s="255"/>
      <c r="N1339" s="256"/>
      <c r="O1339" s="256"/>
      <c r="P1339" s="256"/>
      <c r="Q1339" s="256"/>
      <c r="R1339" s="256"/>
      <c r="S1339" s="256"/>
      <c r="T1339" s="257"/>
      <c r="AT1339" s="258" t="s">
        <v>180</v>
      </c>
      <c r="AU1339" s="258" t="s">
        <v>83</v>
      </c>
      <c r="AV1339" s="12" t="s">
        <v>83</v>
      </c>
      <c r="AW1339" s="12" t="s">
        <v>182</v>
      </c>
      <c r="AX1339" s="12" t="s">
        <v>75</v>
      </c>
      <c r="AY1339" s="258" t="s">
        <v>171</v>
      </c>
    </row>
    <row r="1340" s="1" customFormat="1" ht="22.8" customHeight="1">
      <c r="B1340" s="46"/>
      <c r="C1340" s="235" t="s">
        <v>1748</v>
      </c>
      <c r="D1340" s="235" t="s">
        <v>173</v>
      </c>
      <c r="E1340" s="236" t="s">
        <v>1749</v>
      </c>
      <c r="F1340" s="237" t="s">
        <v>1750</v>
      </c>
      <c r="G1340" s="238" t="s">
        <v>247</v>
      </c>
      <c r="H1340" s="239">
        <v>1243.3499999999999</v>
      </c>
      <c r="I1340" s="240"/>
      <c r="J1340" s="241">
        <f>ROUND(I1340*H1340,2)</f>
        <v>0</v>
      </c>
      <c r="K1340" s="237" t="s">
        <v>177</v>
      </c>
      <c r="L1340" s="72"/>
      <c r="M1340" s="242" t="s">
        <v>22</v>
      </c>
      <c r="N1340" s="243" t="s">
        <v>46</v>
      </c>
      <c r="O1340" s="47"/>
      <c r="P1340" s="244">
        <f>O1340*H1340</f>
        <v>0</v>
      </c>
      <c r="Q1340" s="244">
        <v>0.00020000000000000001</v>
      </c>
      <c r="R1340" s="244">
        <f>Q1340*H1340</f>
        <v>0.24867</v>
      </c>
      <c r="S1340" s="244">
        <v>0</v>
      </c>
      <c r="T1340" s="245">
        <f>S1340*H1340</f>
        <v>0</v>
      </c>
      <c r="AR1340" s="24" t="s">
        <v>273</v>
      </c>
      <c r="AT1340" s="24" t="s">
        <v>173</v>
      </c>
      <c r="AU1340" s="24" t="s">
        <v>83</v>
      </c>
      <c r="AY1340" s="24" t="s">
        <v>171</v>
      </c>
      <c r="BE1340" s="246">
        <f>IF(N1340="základní",J1340,0)</f>
        <v>0</v>
      </c>
      <c r="BF1340" s="246">
        <f>IF(N1340="snížená",J1340,0)</f>
        <v>0</v>
      </c>
      <c r="BG1340" s="246">
        <f>IF(N1340="zákl. přenesená",J1340,0)</f>
        <v>0</v>
      </c>
      <c r="BH1340" s="246">
        <f>IF(N1340="sníž. přenesená",J1340,0)</f>
        <v>0</v>
      </c>
      <c r="BI1340" s="246">
        <f>IF(N1340="nulová",J1340,0)</f>
        <v>0</v>
      </c>
      <c r="BJ1340" s="24" t="s">
        <v>24</v>
      </c>
      <c r="BK1340" s="246">
        <f>ROUND(I1340*H1340,2)</f>
        <v>0</v>
      </c>
      <c r="BL1340" s="24" t="s">
        <v>273</v>
      </c>
      <c r="BM1340" s="24" t="s">
        <v>1751</v>
      </c>
    </row>
    <row r="1341" s="1" customFormat="1" ht="34.2" customHeight="1">
      <c r="B1341" s="46"/>
      <c r="C1341" s="235" t="s">
        <v>1752</v>
      </c>
      <c r="D1341" s="235" t="s">
        <v>173</v>
      </c>
      <c r="E1341" s="236" t="s">
        <v>1753</v>
      </c>
      <c r="F1341" s="237" t="s">
        <v>1754</v>
      </c>
      <c r="G1341" s="238" t="s">
        <v>247</v>
      </c>
      <c r="H1341" s="239">
        <v>1243.3499999999999</v>
      </c>
      <c r="I1341" s="240"/>
      <c r="J1341" s="241">
        <f>ROUND(I1341*H1341,2)</f>
        <v>0</v>
      </c>
      <c r="K1341" s="237" t="s">
        <v>177</v>
      </c>
      <c r="L1341" s="72"/>
      <c r="M1341" s="242" t="s">
        <v>22</v>
      </c>
      <c r="N1341" s="243" t="s">
        <v>46</v>
      </c>
      <c r="O1341" s="47"/>
      <c r="P1341" s="244">
        <f>O1341*H1341</f>
        <v>0</v>
      </c>
      <c r="Q1341" s="244">
        <v>0.00029</v>
      </c>
      <c r="R1341" s="244">
        <f>Q1341*H1341</f>
        <v>0.36057149999999999</v>
      </c>
      <c r="S1341" s="244">
        <v>0</v>
      </c>
      <c r="T1341" s="245">
        <f>S1341*H1341</f>
        <v>0</v>
      </c>
      <c r="AR1341" s="24" t="s">
        <v>273</v>
      </c>
      <c r="AT1341" s="24" t="s">
        <v>173</v>
      </c>
      <c r="AU1341" s="24" t="s">
        <v>83</v>
      </c>
      <c r="AY1341" s="24" t="s">
        <v>171</v>
      </c>
      <c r="BE1341" s="246">
        <f>IF(N1341="základní",J1341,0)</f>
        <v>0</v>
      </c>
      <c r="BF1341" s="246">
        <f>IF(N1341="snížená",J1341,0)</f>
        <v>0</v>
      </c>
      <c r="BG1341" s="246">
        <f>IF(N1341="zákl. přenesená",J1341,0)</f>
        <v>0</v>
      </c>
      <c r="BH1341" s="246">
        <f>IF(N1341="sníž. přenesená",J1341,0)</f>
        <v>0</v>
      </c>
      <c r="BI1341" s="246">
        <f>IF(N1341="nulová",J1341,0)</f>
        <v>0</v>
      </c>
      <c r="BJ1341" s="24" t="s">
        <v>24</v>
      </c>
      <c r="BK1341" s="246">
        <f>ROUND(I1341*H1341,2)</f>
        <v>0</v>
      </c>
      <c r="BL1341" s="24" t="s">
        <v>273</v>
      </c>
      <c r="BM1341" s="24" t="s">
        <v>1755</v>
      </c>
    </row>
    <row r="1342" s="12" customFormat="1">
      <c r="B1342" s="247"/>
      <c r="C1342" s="248"/>
      <c r="D1342" s="249" t="s">
        <v>180</v>
      </c>
      <c r="E1342" s="250" t="s">
        <v>22</v>
      </c>
      <c r="F1342" s="251" t="s">
        <v>1744</v>
      </c>
      <c r="G1342" s="248"/>
      <c r="H1342" s="252">
        <v>41.420000000000002</v>
      </c>
      <c r="I1342" s="253"/>
      <c r="J1342" s="248"/>
      <c r="K1342" s="248"/>
      <c r="L1342" s="254"/>
      <c r="M1342" s="255"/>
      <c r="N1342" s="256"/>
      <c r="O1342" s="256"/>
      <c r="P1342" s="256"/>
      <c r="Q1342" s="256"/>
      <c r="R1342" s="256"/>
      <c r="S1342" s="256"/>
      <c r="T1342" s="257"/>
      <c r="AT1342" s="258" t="s">
        <v>180</v>
      </c>
      <c r="AU1342" s="258" t="s">
        <v>83</v>
      </c>
      <c r="AV1342" s="12" t="s">
        <v>83</v>
      </c>
      <c r="AW1342" s="12" t="s">
        <v>182</v>
      </c>
      <c r="AX1342" s="12" t="s">
        <v>75</v>
      </c>
      <c r="AY1342" s="258" t="s">
        <v>171</v>
      </c>
    </row>
    <row r="1343" s="12" customFormat="1">
      <c r="B1343" s="247"/>
      <c r="C1343" s="248"/>
      <c r="D1343" s="249" t="s">
        <v>180</v>
      </c>
      <c r="E1343" s="250" t="s">
        <v>22</v>
      </c>
      <c r="F1343" s="251" t="s">
        <v>1745</v>
      </c>
      <c r="G1343" s="248"/>
      <c r="H1343" s="252">
        <v>1201.9300000000001</v>
      </c>
      <c r="I1343" s="253"/>
      <c r="J1343" s="248"/>
      <c r="K1343" s="248"/>
      <c r="L1343" s="254"/>
      <c r="M1343" s="255"/>
      <c r="N1343" s="256"/>
      <c r="O1343" s="256"/>
      <c r="P1343" s="256"/>
      <c r="Q1343" s="256"/>
      <c r="R1343" s="256"/>
      <c r="S1343" s="256"/>
      <c r="T1343" s="257"/>
      <c r="AT1343" s="258" t="s">
        <v>180</v>
      </c>
      <c r="AU1343" s="258" t="s">
        <v>83</v>
      </c>
      <c r="AV1343" s="12" t="s">
        <v>83</v>
      </c>
      <c r="AW1343" s="12" t="s">
        <v>182</v>
      </c>
      <c r="AX1343" s="12" t="s">
        <v>75</v>
      </c>
      <c r="AY1343" s="258" t="s">
        <v>171</v>
      </c>
    </row>
    <row r="1344" s="1" customFormat="1" ht="22.8" customHeight="1">
      <c r="B1344" s="46"/>
      <c r="C1344" s="235" t="s">
        <v>1756</v>
      </c>
      <c r="D1344" s="235" t="s">
        <v>173</v>
      </c>
      <c r="E1344" s="236" t="s">
        <v>1749</v>
      </c>
      <c r="F1344" s="237" t="s">
        <v>1750</v>
      </c>
      <c r="G1344" s="238" t="s">
        <v>247</v>
      </c>
      <c r="H1344" s="239">
        <v>1395.1669999999999</v>
      </c>
      <c r="I1344" s="240"/>
      <c r="J1344" s="241">
        <f>ROUND(I1344*H1344,2)</f>
        <v>0</v>
      </c>
      <c r="K1344" s="237" t="s">
        <v>177</v>
      </c>
      <c r="L1344" s="72"/>
      <c r="M1344" s="242" t="s">
        <v>22</v>
      </c>
      <c r="N1344" s="243" t="s">
        <v>46</v>
      </c>
      <c r="O1344" s="47"/>
      <c r="P1344" s="244">
        <f>O1344*H1344</f>
        <v>0</v>
      </c>
      <c r="Q1344" s="244">
        <v>0.00020000000000000001</v>
      </c>
      <c r="R1344" s="244">
        <f>Q1344*H1344</f>
        <v>0.27903339999999999</v>
      </c>
      <c r="S1344" s="244">
        <v>0</v>
      </c>
      <c r="T1344" s="245">
        <f>S1344*H1344</f>
        <v>0</v>
      </c>
      <c r="AR1344" s="24" t="s">
        <v>273</v>
      </c>
      <c r="AT1344" s="24" t="s">
        <v>173</v>
      </c>
      <c r="AU1344" s="24" t="s">
        <v>83</v>
      </c>
      <c r="AY1344" s="24" t="s">
        <v>171</v>
      </c>
      <c r="BE1344" s="246">
        <f>IF(N1344="základní",J1344,0)</f>
        <v>0</v>
      </c>
      <c r="BF1344" s="246">
        <f>IF(N1344="snížená",J1344,0)</f>
        <v>0</v>
      </c>
      <c r="BG1344" s="246">
        <f>IF(N1344="zákl. přenesená",J1344,0)</f>
        <v>0</v>
      </c>
      <c r="BH1344" s="246">
        <f>IF(N1344="sníž. přenesená",J1344,0)</f>
        <v>0</v>
      </c>
      <c r="BI1344" s="246">
        <f>IF(N1344="nulová",J1344,0)</f>
        <v>0</v>
      </c>
      <c r="BJ1344" s="24" t="s">
        <v>24</v>
      </c>
      <c r="BK1344" s="246">
        <f>ROUND(I1344*H1344,2)</f>
        <v>0</v>
      </c>
      <c r="BL1344" s="24" t="s">
        <v>273</v>
      </c>
      <c r="BM1344" s="24" t="s">
        <v>1757</v>
      </c>
    </row>
    <row r="1345" s="12" customFormat="1">
      <c r="B1345" s="247"/>
      <c r="C1345" s="248"/>
      <c r="D1345" s="249" t="s">
        <v>180</v>
      </c>
      <c r="E1345" s="250" t="s">
        <v>22</v>
      </c>
      <c r="F1345" s="251" t="s">
        <v>1758</v>
      </c>
      <c r="G1345" s="248"/>
      <c r="H1345" s="252">
        <v>11.09</v>
      </c>
      <c r="I1345" s="253"/>
      <c r="J1345" s="248"/>
      <c r="K1345" s="248"/>
      <c r="L1345" s="254"/>
      <c r="M1345" s="255"/>
      <c r="N1345" s="256"/>
      <c r="O1345" s="256"/>
      <c r="P1345" s="256"/>
      <c r="Q1345" s="256"/>
      <c r="R1345" s="256"/>
      <c r="S1345" s="256"/>
      <c r="T1345" s="257"/>
      <c r="AT1345" s="258" t="s">
        <v>180</v>
      </c>
      <c r="AU1345" s="258" t="s">
        <v>83</v>
      </c>
      <c r="AV1345" s="12" t="s">
        <v>83</v>
      </c>
      <c r="AW1345" s="12" t="s">
        <v>182</v>
      </c>
      <c r="AX1345" s="12" t="s">
        <v>75</v>
      </c>
      <c r="AY1345" s="258" t="s">
        <v>171</v>
      </c>
    </row>
    <row r="1346" s="12" customFormat="1">
      <c r="B1346" s="247"/>
      <c r="C1346" s="248"/>
      <c r="D1346" s="249" t="s">
        <v>180</v>
      </c>
      <c r="E1346" s="250" t="s">
        <v>22</v>
      </c>
      <c r="F1346" s="251" t="s">
        <v>1759</v>
      </c>
      <c r="G1346" s="248"/>
      <c r="H1346" s="252">
        <v>4.25</v>
      </c>
      <c r="I1346" s="253"/>
      <c r="J1346" s="248"/>
      <c r="K1346" s="248"/>
      <c r="L1346" s="254"/>
      <c r="M1346" s="255"/>
      <c r="N1346" s="256"/>
      <c r="O1346" s="256"/>
      <c r="P1346" s="256"/>
      <c r="Q1346" s="256"/>
      <c r="R1346" s="256"/>
      <c r="S1346" s="256"/>
      <c r="T1346" s="257"/>
      <c r="AT1346" s="258" t="s">
        <v>180</v>
      </c>
      <c r="AU1346" s="258" t="s">
        <v>83</v>
      </c>
      <c r="AV1346" s="12" t="s">
        <v>83</v>
      </c>
      <c r="AW1346" s="12" t="s">
        <v>182</v>
      </c>
      <c r="AX1346" s="12" t="s">
        <v>75</v>
      </c>
      <c r="AY1346" s="258" t="s">
        <v>171</v>
      </c>
    </row>
    <row r="1347" s="12" customFormat="1">
      <c r="B1347" s="247"/>
      <c r="C1347" s="248"/>
      <c r="D1347" s="249" t="s">
        <v>180</v>
      </c>
      <c r="E1347" s="250" t="s">
        <v>22</v>
      </c>
      <c r="F1347" s="251" t="s">
        <v>1760</v>
      </c>
      <c r="G1347" s="248"/>
      <c r="H1347" s="252">
        <v>18.800000000000001</v>
      </c>
      <c r="I1347" s="253"/>
      <c r="J1347" s="248"/>
      <c r="K1347" s="248"/>
      <c r="L1347" s="254"/>
      <c r="M1347" s="255"/>
      <c r="N1347" s="256"/>
      <c r="O1347" s="256"/>
      <c r="P1347" s="256"/>
      <c r="Q1347" s="256"/>
      <c r="R1347" s="256"/>
      <c r="S1347" s="256"/>
      <c r="T1347" s="257"/>
      <c r="AT1347" s="258" t="s">
        <v>180</v>
      </c>
      <c r="AU1347" s="258" t="s">
        <v>83</v>
      </c>
      <c r="AV1347" s="12" t="s">
        <v>83</v>
      </c>
      <c r="AW1347" s="12" t="s">
        <v>182</v>
      </c>
      <c r="AX1347" s="12" t="s">
        <v>75</v>
      </c>
      <c r="AY1347" s="258" t="s">
        <v>171</v>
      </c>
    </row>
    <row r="1348" s="13" customFormat="1">
      <c r="B1348" s="261"/>
      <c r="C1348" s="262"/>
      <c r="D1348" s="249" t="s">
        <v>180</v>
      </c>
      <c r="E1348" s="263" t="s">
        <v>22</v>
      </c>
      <c r="F1348" s="264" t="s">
        <v>217</v>
      </c>
      <c r="G1348" s="262"/>
      <c r="H1348" s="263" t="s">
        <v>22</v>
      </c>
      <c r="I1348" s="265"/>
      <c r="J1348" s="262"/>
      <c r="K1348" s="262"/>
      <c r="L1348" s="266"/>
      <c r="M1348" s="267"/>
      <c r="N1348" s="268"/>
      <c r="O1348" s="268"/>
      <c r="P1348" s="268"/>
      <c r="Q1348" s="268"/>
      <c r="R1348" s="268"/>
      <c r="S1348" s="268"/>
      <c r="T1348" s="269"/>
      <c r="AT1348" s="270" t="s">
        <v>180</v>
      </c>
      <c r="AU1348" s="270" t="s">
        <v>83</v>
      </c>
      <c r="AV1348" s="13" t="s">
        <v>24</v>
      </c>
      <c r="AW1348" s="13" t="s">
        <v>182</v>
      </c>
      <c r="AX1348" s="13" t="s">
        <v>75</v>
      </c>
      <c r="AY1348" s="270" t="s">
        <v>171</v>
      </c>
    </row>
    <row r="1349" s="12" customFormat="1">
      <c r="B1349" s="247"/>
      <c r="C1349" s="248"/>
      <c r="D1349" s="249" t="s">
        <v>180</v>
      </c>
      <c r="E1349" s="250" t="s">
        <v>22</v>
      </c>
      <c r="F1349" s="251" t="s">
        <v>1761</v>
      </c>
      <c r="G1349" s="248"/>
      <c r="H1349" s="252">
        <v>70.915000000000006</v>
      </c>
      <c r="I1349" s="253"/>
      <c r="J1349" s="248"/>
      <c r="K1349" s="248"/>
      <c r="L1349" s="254"/>
      <c r="M1349" s="255"/>
      <c r="N1349" s="256"/>
      <c r="O1349" s="256"/>
      <c r="P1349" s="256"/>
      <c r="Q1349" s="256"/>
      <c r="R1349" s="256"/>
      <c r="S1349" s="256"/>
      <c r="T1349" s="257"/>
      <c r="AT1349" s="258" t="s">
        <v>180</v>
      </c>
      <c r="AU1349" s="258" t="s">
        <v>83</v>
      </c>
      <c r="AV1349" s="12" t="s">
        <v>83</v>
      </c>
      <c r="AW1349" s="12" t="s">
        <v>182</v>
      </c>
      <c r="AX1349" s="12" t="s">
        <v>75</v>
      </c>
      <c r="AY1349" s="258" t="s">
        <v>171</v>
      </c>
    </row>
    <row r="1350" s="12" customFormat="1">
      <c r="B1350" s="247"/>
      <c r="C1350" s="248"/>
      <c r="D1350" s="249" t="s">
        <v>180</v>
      </c>
      <c r="E1350" s="250" t="s">
        <v>22</v>
      </c>
      <c r="F1350" s="251" t="s">
        <v>1762</v>
      </c>
      <c r="G1350" s="248"/>
      <c r="H1350" s="252">
        <v>0</v>
      </c>
      <c r="I1350" s="253"/>
      <c r="J1350" s="248"/>
      <c r="K1350" s="248"/>
      <c r="L1350" s="254"/>
      <c r="M1350" s="255"/>
      <c r="N1350" s="256"/>
      <c r="O1350" s="256"/>
      <c r="P1350" s="256"/>
      <c r="Q1350" s="256"/>
      <c r="R1350" s="256"/>
      <c r="S1350" s="256"/>
      <c r="T1350" s="257"/>
      <c r="AT1350" s="258" t="s">
        <v>180</v>
      </c>
      <c r="AU1350" s="258" t="s">
        <v>83</v>
      </c>
      <c r="AV1350" s="12" t="s">
        <v>83</v>
      </c>
      <c r="AW1350" s="12" t="s">
        <v>182</v>
      </c>
      <c r="AX1350" s="12" t="s">
        <v>75</v>
      </c>
      <c r="AY1350" s="258" t="s">
        <v>171</v>
      </c>
    </row>
    <row r="1351" s="12" customFormat="1">
      <c r="B1351" s="247"/>
      <c r="C1351" s="248"/>
      <c r="D1351" s="249" t="s">
        <v>180</v>
      </c>
      <c r="E1351" s="250" t="s">
        <v>22</v>
      </c>
      <c r="F1351" s="251" t="s">
        <v>1763</v>
      </c>
      <c r="G1351" s="248"/>
      <c r="H1351" s="252">
        <v>43.119999999999997</v>
      </c>
      <c r="I1351" s="253"/>
      <c r="J1351" s="248"/>
      <c r="K1351" s="248"/>
      <c r="L1351" s="254"/>
      <c r="M1351" s="255"/>
      <c r="N1351" s="256"/>
      <c r="O1351" s="256"/>
      <c r="P1351" s="256"/>
      <c r="Q1351" s="256"/>
      <c r="R1351" s="256"/>
      <c r="S1351" s="256"/>
      <c r="T1351" s="257"/>
      <c r="AT1351" s="258" t="s">
        <v>180</v>
      </c>
      <c r="AU1351" s="258" t="s">
        <v>83</v>
      </c>
      <c r="AV1351" s="12" t="s">
        <v>83</v>
      </c>
      <c r="AW1351" s="12" t="s">
        <v>182</v>
      </c>
      <c r="AX1351" s="12" t="s">
        <v>75</v>
      </c>
      <c r="AY1351" s="258" t="s">
        <v>171</v>
      </c>
    </row>
    <row r="1352" s="12" customFormat="1">
      <c r="B1352" s="247"/>
      <c r="C1352" s="248"/>
      <c r="D1352" s="249" t="s">
        <v>180</v>
      </c>
      <c r="E1352" s="250" t="s">
        <v>22</v>
      </c>
      <c r="F1352" s="251" t="s">
        <v>1764</v>
      </c>
      <c r="G1352" s="248"/>
      <c r="H1352" s="252">
        <v>23.664000000000001</v>
      </c>
      <c r="I1352" s="253"/>
      <c r="J1352" s="248"/>
      <c r="K1352" s="248"/>
      <c r="L1352" s="254"/>
      <c r="M1352" s="255"/>
      <c r="N1352" s="256"/>
      <c r="O1352" s="256"/>
      <c r="P1352" s="256"/>
      <c r="Q1352" s="256"/>
      <c r="R1352" s="256"/>
      <c r="S1352" s="256"/>
      <c r="T1352" s="257"/>
      <c r="AT1352" s="258" t="s">
        <v>180</v>
      </c>
      <c r="AU1352" s="258" t="s">
        <v>83</v>
      </c>
      <c r="AV1352" s="12" t="s">
        <v>83</v>
      </c>
      <c r="AW1352" s="12" t="s">
        <v>182</v>
      </c>
      <c r="AX1352" s="12" t="s">
        <v>75</v>
      </c>
      <c r="AY1352" s="258" t="s">
        <v>171</v>
      </c>
    </row>
    <row r="1353" s="12" customFormat="1">
      <c r="B1353" s="247"/>
      <c r="C1353" s="248"/>
      <c r="D1353" s="249" t="s">
        <v>180</v>
      </c>
      <c r="E1353" s="250" t="s">
        <v>22</v>
      </c>
      <c r="F1353" s="251" t="s">
        <v>1765</v>
      </c>
      <c r="G1353" s="248"/>
      <c r="H1353" s="252">
        <v>16.4575</v>
      </c>
      <c r="I1353" s="253"/>
      <c r="J1353" s="248"/>
      <c r="K1353" s="248"/>
      <c r="L1353" s="254"/>
      <c r="M1353" s="255"/>
      <c r="N1353" s="256"/>
      <c r="O1353" s="256"/>
      <c r="P1353" s="256"/>
      <c r="Q1353" s="256"/>
      <c r="R1353" s="256"/>
      <c r="S1353" s="256"/>
      <c r="T1353" s="257"/>
      <c r="AT1353" s="258" t="s">
        <v>180</v>
      </c>
      <c r="AU1353" s="258" t="s">
        <v>83</v>
      </c>
      <c r="AV1353" s="12" t="s">
        <v>83</v>
      </c>
      <c r="AW1353" s="12" t="s">
        <v>182</v>
      </c>
      <c r="AX1353" s="12" t="s">
        <v>75</v>
      </c>
      <c r="AY1353" s="258" t="s">
        <v>171</v>
      </c>
    </row>
    <row r="1354" s="12" customFormat="1">
      <c r="B1354" s="247"/>
      <c r="C1354" s="248"/>
      <c r="D1354" s="249" t="s">
        <v>180</v>
      </c>
      <c r="E1354" s="250" t="s">
        <v>22</v>
      </c>
      <c r="F1354" s="251" t="s">
        <v>1766</v>
      </c>
      <c r="G1354" s="248"/>
      <c r="H1354" s="252">
        <v>52.206000000000003</v>
      </c>
      <c r="I1354" s="253"/>
      <c r="J1354" s="248"/>
      <c r="K1354" s="248"/>
      <c r="L1354" s="254"/>
      <c r="M1354" s="255"/>
      <c r="N1354" s="256"/>
      <c r="O1354" s="256"/>
      <c r="P1354" s="256"/>
      <c r="Q1354" s="256"/>
      <c r="R1354" s="256"/>
      <c r="S1354" s="256"/>
      <c r="T1354" s="257"/>
      <c r="AT1354" s="258" t="s">
        <v>180</v>
      </c>
      <c r="AU1354" s="258" t="s">
        <v>83</v>
      </c>
      <c r="AV1354" s="12" t="s">
        <v>83</v>
      </c>
      <c r="AW1354" s="12" t="s">
        <v>182</v>
      </c>
      <c r="AX1354" s="12" t="s">
        <v>75</v>
      </c>
      <c r="AY1354" s="258" t="s">
        <v>171</v>
      </c>
    </row>
    <row r="1355" s="13" customFormat="1">
      <c r="B1355" s="261"/>
      <c r="C1355" s="262"/>
      <c r="D1355" s="249" t="s">
        <v>180</v>
      </c>
      <c r="E1355" s="263" t="s">
        <v>22</v>
      </c>
      <c r="F1355" s="264" t="s">
        <v>646</v>
      </c>
      <c r="G1355" s="262"/>
      <c r="H1355" s="263" t="s">
        <v>22</v>
      </c>
      <c r="I1355" s="265"/>
      <c r="J1355" s="262"/>
      <c r="K1355" s="262"/>
      <c r="L1355" s="266"/>
      <c r="M1355" s="267"/>
      <c r="N1355" s="268"/>
      <c r="O1355" s="268"/>
      <c r="P1355" s="268"/>
      <c r="Q1355" s="268"/>
      <c r="R1355" s="268"/>
      <c r="S1355" s="268"/>
      <c r="T1355" s="269"/>
      <c r="AT1355" s="270" t="s">
        <v>180</v>
      </c>
      <c r="AU1355" s="270" t="s">
        <v>83</v>
      </c>
      <c r="AV1355" s="13" t="s">
        <v>24</v>
      </c>
      <c r="AW1355" s="13" t="s">
        <v>182</v>
      </c>
      <c r="AX1355" s="13" t="s">
        <v>75</v>
      </c>
      <c r="AY1355" s="270" t="s">
        <v>171</v>
      </c>
    </row>
    <row r="1356" s="12" customFormat="1">
      <c r="B1356" s="247"/>
      <c r="C1356" s="248"/>
      <c r="D1356" s="249" t="s">
        <v>180</v>
      </c>
      <c r="E1356" s="250" t="s">
        <v>22</v>
      </c>
      <c r="F1356" s="251" t="s">
        <v>1767</v>
      </c>
      <c r="G1356" s="248"/>
      <c r="H1356" s="252">
        <v>57.337499999999999</v>
      </c>
      <c r="I1356" s="253"/>
      <c r="J1356" s="248"/>
      <c r="K1356" s="248"/>
      <c r="L1356" s="254"/>
      <c r="M1356" s="255"/>
      <c r="N1356" s="256"/>
      <c r="O1356" s="256"/>
      <c r="P1356" s="256"/>
      <c r="Q1356" s="256"/>
      <c r="R1356" s="256"/>
      <c r="S1356" s="256"/>
      <c r="T1356" s="257"/>
      <c r="AT1356" s="258" t="s">
        <v>180</v>
      </c>
      <c r="AU1356" s="258" t="s">
        <v>83</v>
      </c>
      <c r="AV1356" s="12" t="s">
        <v>83</v>
      </c>
      <c r="AW1356" s="12" t="s">
        <v>182</v>
      </c>
      <c r="AX1356" s="12" t="s">
        <v>75</v>
      </c>
      <c r="AY1356" s="258" t="s">
        <v>171</v>
      </c>
    </row>
    <row r="1357" s="12" customFormat="1">
      <c r="B1357" s="247"/>
      <c r="C1357" s="248"/>
      <c r="D1357" s="249" t="s">
        <v>180</v>
      </c>
      <c r="E1357" s="250" t="s">
        <v>22</v>
      </c>
      <c r="F1357" s="251" t="s">
        <v>1768</v>
      </c>
      <c r="G1357" s="248"/>
      <c r="H1357" s="252">
        <v>0</v>
      </c>
      <c r="I1357" s="253"/>
      <c r="J1357" s="248"/>
      <c r="K1357" s="248"/>
      <c r="L1357" s="254"/>
      <c r="M1357" s="255"/>
      <c r="N1357" s="256"/>
      <c r="O1357" s="256"/>
      <c r="P1357" s="256"/>
      <c r="Q1357" s="256"/>
      <c r="R1357" s="256"/>
      <c r="S1357" s="256"/>
      <c r="T1357" s="257"/>
      <c r="AT1357" s="258" t="s">
        <v>180</v>
      </c>
      <c r="AU1357" s="258" t="s">
        <v>83</v>
      </c>
      <c r="AV1357" s="12" t="s">
        <v>83</v>
      </c>
      <c r="AW1357" s="12" t="s">
        <v>182</v>
      </c>
      <c r="AX1357" s="12" t="s">
        <v>75</v>
      </c>
      <c r="AY1357" s="258" t="s">
        <v>171</v>
      </c>
    </row>
    <row r="1358" s="12" customFormat="1">
      <c r="B1358" s="247"/>
      <c r="C1358" s="248"/>
      <c r="D1358" s="249" t="s">
        <v>180</v>
      </c>
      <c r="E1358" s="250" t="s">
        <v>22</v>
      </c>
      <c r="F1358" s="251" t="s">
        <v>1769</v>
      </c>
      <c r="G1358" s="248"/>
      <c r="H1358" s="252">
        <v>39.649999999999999</v>
      </c>
      <c r="I1358" s="253"/>
      <c r="J1358" s="248"/>
      <c r="K1358" s="248"/>
      <c r="L1358" s="254"/>
      <c r="M1358" s="255"/>
      <c r="N1358" s="256"/>
      <c r="O1358" s="256"/>
      <c r="P1358" s="256"/>
      <c r="Q1358" s="256"/>
      <c r="R1358" s="256"/>
      <c r="S1358" s="256"/>
      <c r="T1358" s="257"/>
      <c r="AT1358" s="258" t="s">
        <v>180</v>
      </c>
      <c r="AU1358" s="258" t="s">
        <v>83</v>
      </c>
      <c r="AV1358" s="12" t="s">
        <v>83</v>
      </c>
      <c r="AW1358" s="12" t="s">
        <v>182</v>
      </c>
      <c r="AX1358" s="12" t="s">
        <v>75</v>
      </c>
      <c r="AY1358" s="258" t="s">
        <v>171</v>
      </c>
    </row>
    <row r="1359" s="12" customFormat="1">
      <c r="B1359" s="247"/>
      <c r="C1359" s="248"/>
      <c r="D1359" s="249" t="s">
        <v>180</v>
      </c>
      <c r="E1359" s="250" t="s">
        <v>22</v>
      </c>
      <c r="F1359" s="251" t="s">
        <v>1770</v>
      </c>
      <c r="G1359" s="248"/>
      <c r="H1359" s="252">
        <v>151.53100000000001</v>
      </c>
      <c r="I1359" s="253"/>
      <c r="J1359" s="248"/>
      <c r="K1359" s="248"/>
      <c r="L1359" s="254"/>
      <c r="M1359" s="255"/>
      <c r="N1359" s="256"/>
      <c r="O1359" s="256"/>
      <c r="P1359" s="256"/>
      <c r="Q1359" s="256"/>
      <c r="R1359" s="256"/>
      <c r="S1359" s="256"/>
      <c r="T1359" s="257"/>
      <c r="AT1359" s="258" t="s">
        <v>180</v>
      </c>
      <c r="AU1359" s="258" t="s">
        <v>83</v>
      </c>
      <c r="AV1359" s="12" t="s">
        <v>83</v>
      </c>
      <c r="AW1359" s="12" t="s">
        <v>182</v>
      </c>
      <c r="AX1359" s="12" t="s">
        <v>75</v>
      </c>
      <c r="AY1359" s="258" t="s">
        <v>171</v>
      </c>
    </row>
    <row r="1360" s="12" customFormat="1">
      <c r="B1360" s="247"/>
      <c r="C1360" s="248"/>
      <c r="D1360" s="249" t="s">
        <v>180</v>
      </c>
      <c r="E1360" s="250" t="s">
        <v>22</v>
      </c>
      <c r="F1360" s="251" t="s">
        <v>1771</v>
      </c>
      <c r="G1360" s="248"/>
      <c r="H1360" s="252">
        <v>37.844999999999999</v>
      </c>
      <c r="I1360" s="253"/>
      <c r="J1360" s="248"/>
      <c r="K1360" s="248"/>
      <c r="L1360" s="254"/>
      <c r="M1360" s="255"/>
      <c r="N1360" s="256"/>
      <c r="O1360" s="256"/>
      <c r="P1360" s="256"/>
      <c r="Q1360" s="256"/>
      <c r="R1360" s="256"/>
      <c r="S1360" s="256"/>
      <c r="T1360" s="257"/>
      <c r="AT1360" s="258" t="s">
        <v>180</v>
      </c>
      <c r="AU1360" s="258" t="s">
        <v>83</v>
      </c>
      <c r="AV1360" s="12" t="s">
        <v>83</v>
      </c>
      <c r="AW1360" s="12" t="s">
        <v>182</v>
      </c>
      <c r="AX1360" s="12" t="s">
        <v>75</v>
      </c>
      <c r="AY1360" s="258" t="s">
        <v>171</v>
      </c>
    </row>
    <row r="1361" s="12" customFormat="1">
      <c r="B1361" s="247"/>
      <c r="C1361" s="248"/>
      <c r="D1361" s="249" t="s">
        <v>180</v>
      </c>
      <c r="E1361" s="250" t="s">
        <v>22</v>
      </c>
      <c r="F1361" s="251" t="s">
        <v>1772</v>
      </c>
      <c r="G1361" s="248"/>
      <c r="H1361" s="252">
        <v>79.75</v>
      </c>
      <c r="I1361" s="253"/>
      <c r="J1361" s="248"/>
      <c r="K1361" s="248"/>
      <c r="L1361" s="254"/>
      <c r="M1361" s="255"/>
      <c r="N1361" s="256"/>
      <c r="O1361" s="256"/>
      <c r="P1361" s="256"/>
      <c r="Q1361" s="256"/>
      <c r="R1361" s="256"/>
      <c r="S1361" s="256"/>
      <c r="T1361" s="257"/>
      <c r="AT1361" s="258" t="s">
        <v>180</v>
      </c>
      <c r="AU1361" s="258" t="s">
        <v>83</v>
      </c>
      <c r="AV1361" s="12" t="s">
        <v>83</v>
      </c>
      <c r="AW1361" s="12" t="s">
        <v>182</v>
      </c>
      <c r="AX1361" s="12" t="s">
        <v>75</v>
      </c>
      <c r="AY1361" s="258" t="s">
        <v>171</v>
      </c>
    </row>
    <row r="1362" s="12" customFormat="1">
      <c r="B1362" s="247"/>
      <c r="C1362" s="248"/>
      <c r="D1362" s="249" t="s">
        <v>180</v>
      </c>
      <c r="E1362" s="250" t="s">
        <v>22</v>
      </c>
      <c r="F1362" s="251" t="s">
        <v>1773</v>
      </c>
      <c r="G1362" s="248"/>
      <c r="H1362" s="252">
        <v>54.520000000000003</v>
      </c>
      <c r="I1362" s="253"/>
      <c r="J1362" s="248"/>
      <c r="K1362" s="248"/>
      <c r="L1362" s="254"/>
      <c r="M1362" s="255"/>
      <c r="N1362" s="256"/>
      <c r="O1362" s="256"/>
      <c r="P1362" s="256"/>
      <c r="Q1362" s="256"/>
      <c r="R1362" s="256"/>
      <c r="S1362" s="256"/>
      <c r="T1362" s="257"/>
      <c r="AT1362" s="258" t="s">
        <v>180</v>
      </c>
      <c r="AU1362" s="258" t="s">
        <v>83</v>
      </c>
      <c r="AV1362" s="12" t="s">
        <v>83</v>
      </c>
      <c r="AW1362" s="12" t="s">
        <v>182</v>
      </c>
      <c r="AX1362" s="12" t="s">
        <v>75</v>
      </c>
      <c r="AY1362" s="258" t="s">
        <v>171</v>
      </c>
    </row>
    <row r="1363" s="12" customFormat="1">
      <c r="B1363" s="247"/>
      <c r="C1363" s="248"/>
      <c r="D1363" s="249" t="s">
        <v>180</v>
      </c>
      <c r="E1363" s="250" t="s">
        <v>22</v>
      </c>
      <c r="F1363" s="251" t="s">
        <v>1774</v>
      </c>
      <c r="G1363" s="248"/>
      <c r="H1363" s="252">
        <v>9.4975000000000005</v>
      </c>
      <c r="I1363" s="253"/>
      <c r="J1363" s="248"/>
      <c r="K1363" s="248"/>
      <c r="L1363" s="254"/>
      <c r="M1363" s="255"/>
      <c r="N1363" s="256"/>
      <c r="O1363" s="256"/>
      <c r="P1363" s="256"/>
      <c r="Q1363" s="256"/>
      <c r="R1363" s="256"/>
      <c r="S1363" s="256"/>
      <c r="T1363" s="257"/>
      <c r="AT1363" s="258" t="s">
        <v>180</v>
      </c>
      <c r="AU1363" s="258" t="s">
        <v>83</v>
      </c>
      <c r="AV1363" s="12" t="s">
        <v>83</v>
      </c>
      <c r="AW1363" s="12" t="s">
        <v>182</v>
      </c>
      <c r="AX1363" s="12" t="s">
        <v>75</v>
      </c>
      <c r="AY1363" s="258" t="s">
        <v>171</v>
      </c>
    </row>
    <row r="1364" s="12" customFormat="1">
      <c r="B1364" s="247"/>
      <c r="C1364" s="248"/>
      <c r="D1364" s="249" t="s">
        <v>180</v>
      </c>
      <c r="E1364" s="250" t="s">
        <v>22</v>
      </c>
      <c r="F1364" s="251" t="s">
        <v>1775</v>
      </c>
      <c r="G1364" s="248"/>
      <c r="H1364" s="252">
        <v>25.041499999999999</v>
      </c>
      <c r="I1364" s="253"/>
      <c r="J1364" s="248"/>
      <c r="K1364" s="248"/>
      <c r="L1364" s="254"/>
      <c r="M1364" s="255"/>
      <c r="N1364" s="256"/>
      <c r="O1364" s="256"/>
      <c r="P1364" s="256"/>
      <c r="Q1364" s="256"/>
      <c r="R1364" s="256"/>
      <c r="S1364" s="256"/>
      <c r="T1364" s="257"/>
      <c r="AT1364" s="258" t="s">
        <v>180</v>
      </c>
      <c r="AU1364" s="258" t="s">
        <v>83</v>
      </c>
      <c r="AV1364" s="12" t="s">
        <v>83</v>
      </c>
      <c r="AW1364" s="12" t="s">
        <v>182</v>
      </c>
      <c r="AX1364" s="12" t="s">
        <v>75</v>
      </c>
      <c r="AY1364" s="258" t="s">
        <v>171</v>
      </c>
    </row>
    <row r="1365" s="12" customFormat="1">
      <c r="B1365" s="247"/>
      <c r="C1365" s="248"/>
      <c r="D1365" s="249" t="s">
        <v>180</v>
      </c>
      <c r="E1365" s="250" t="s">
        <v>22</v>
      </c>
      <c r="F1365" s="251" t="s">
        <v>1776</v>
      </c>
      <c r="G1365" s="248"/>
      <c r="H1365" s="252">
        <v>27.361499999999999</v>
      </c>
      <c r="I1365" s="253"/>
      <c r="J1365" s="248"/>
      <c r="K1365" s="248"/>
      <c r="L1365" s="254"/>
      <c r="M1365" s="255"/>
      <c r="N1365" s="256"/>
      <c r="O1365" s="256"/>
      <c r="P1365" s="256"/>
      <c r="Q1365" s="256"/>
      <c r="R1365" s="256"/>
      <c r="S1365" s="256"/>
      <c r="T1365" s="257"/>
      <c r="AT1365" s="258" t="s">
        <v>180</v>
      </c>
      <c r="AU1365" s="258" t="s">
        <v>83</v>
      </c>
      <c r="AV1365" s="12" t="s">
        <v>83</v>
      </c>
      <c r="AW1365" s="12" t="s">
        <v>182</v>
      </c>
      <c r="AX1365" s="12" t="s">
        <v>75</v>
      </c>
      <c r="AY1365" s="258" t="s">
        <v>171</v>
      </c>
    </row>
    <row r="1366" s="12" customFormat="1">
      <c r="B1366" s="247"/>
      <c r="C1366" s="248"/>
      <c r="D1366" s="249" t="s">
        <v>180</v>
      </c>
      <c r="E1366" s="250" t="s">
        <v>22</v>
      </c>
      <c r="F1366" s="251" t="s">
        <v>1777</v>
      </c>
      <c r="G1366" s="248"/>
      <c r="H1366" s="252">
        <v>25.592500000000001</v>
      </c>
      <c r="I1366" s="253"/>
      <c r="J1366" s="248"/>
      <c r="K1366" s="248"/>
      <c r="L1366" s="254"/>
      <c r="M1366" s="255"/>
      <c r="N1366" s="256"/>
      <c r="O1366" s="256"/>
      <c r="P1366" s="256"/>
      <c r="Q1366" s="256"/>
      <c r="R1366" s="256"/>
      <c r="S1366" s="256"/>
      <c r="T1366" s="257"/>
      <c r="AT1366" s="258" t="s">
        <v>180</v>
      </c>
      <c r="AU1366" s="258" t="s">
        <v>83</v>
      </c>
      <c r="AV1366" s="12" t="s">
        <v>83</v>
      </c>
      <c r="AW1366" s="12" t="s">
        <v>182</v>
      </c>
      <c r="AX1366" s="12" t="s">
        <v>75</v>
      </c>
      <c r="AY1366" s="258" t="s">
        <v>171</v>
      </c>
    </row>
    <row r="1367" s="12" customFormat="1">
      <c r="B1367" s="247"/>
      <c r="C1367" s="248"/>
      <c r="D1367" s="249" t="s">
        <v>180</v>
      </c>
      <c r="E1367" s="250" t="s">
        <v>22</v>
      </c>
      <c r="F1367" s="251" t="s">
        <v>1778</v>
      </c>
      <c r="G1367" s="248"/>
      <c r="H1367" s="252">
        <v>27.912500000000001</v>
      </c>
      <c r="I1367" s="253"/>
      <c r="J1367" s="248"/>
      <c r="K1367" s="248"/>
      <c r="L1367" s="254"/>
      <c r="M1367" s="255"/>
      <c r="N1367" s="256"/>
      <c r="O1367" s="256"/>
      <c r="P1367" s="256"/>
      <c r="Q1367" s="256"/>
      <c r="R1367" s="256"/>
      <c r="S1367" s="256"/>
      <c r="T1367" s="257"/>
      <c r="AT1367" s="258" t="s">
        <v>180</v>
      </c>
      <c r="AU1367" s="258" t="s">
        <v>83</v>
      </c>
      <c r="AV1367" s="12" t="s">
        <v>83</v>
      </c>
      <c r="AW1367" s="12" t="s">
        <v>182</v>
      </c>
      <c r="AX1367" s="12" t="s">
        <v>75</v>
      </c>
      <c r="AY1367" s="258" t="s">
        <v>171</v>
      </c>
    </row>
    <row r="1368" s="12" customFormat="1">
      <c r="B1368" s="247"/>
      <c r="C1368" s="248"/>
      <c r="D1368" s="249" t="s">
        <v>180</v>
      </c>
      <c r="E1368" s="250" t="s">
        <v>22</v>
      </c>
      <c r="F1368" s="251" t="s">
        <v>1779</v>
      </c>
      <c r="G1368" s="248"/>
      <c r="H1368" s="252">
        <v>27.622499999999999</v>
      </c>
      <c r="I1368" s="253"/>
      <c r="J1368" s="248"/>
      <c r="K1368" s="248"/>
      <c r="L1368" s="254"/>
      <c r="M1368" s="255"/>
      <c r="N1368" s="256"/>
      <c r="O1368" s="256"/>
      <c r="P1368" s="256"/>
      <c r="Q1368" s="256"/>
      <c r="R1368" s="256"/>
      <c r="S1368" s="256"/>
      <c r="T1368" s="257"/>
      <c r="AT1368" s="258" t="s">
        <v>180</v>
      </c>
      <c r="AU1368" s="258" t="s">
        <v>83</v>
      </c>
      <c r="AV1368" s="12" t="s">
        <v>83</v>
      </c>
      <c r="AW1368" s="12" t="s">
        <v>182</v>
      </c>
      <c r="AX1368" s="12" t="s">
        <v>75</v>
      </c>
      <c r="AY1368" s="258" t="s">
        <v>171</v>
      </c>
    </row>
    <row r="1369" s="12" customFormat="1">
      <c r="B1369" s="247"/>
      <c r="C1369" s="248"/>
      <c r="D1369" s="249" t="s">
        <v>180</v>
      </c>
      <c r="E1369" s="250" t="s">
        <v>22</v>
      </c>
      <c r="F1369" s="251" t="s">
        <v>1780</v>
      </c>
      <c r="G1369" s="248"/>
      <c r="H1369" s="252">
        <v>33.422499999999999</v>
      </c>
      <c r="I1369" s="253"/>
      <c r="J1369" s="248"/>
      <c r="K1369" s="248"/>
      <c r="L1369" s="254"/>
      <c r="M1369" s="255"/>
      <c r="N1369" s="256"/>
      <c r="O1369" s="256"/>
      <c r="P1369" s="256"/>
      <c r="Q1369" s="256"/>
      <c r="R1369" s="256"/>
      <c r="S1369" s="256"/>
      <c r="T1369" s="257"/>
      <c r="AT1369" s="258" t="s">
        <v>180</v>
      </c>
      <c r="AU1369" s="258" t="s">
        <v>83</v>
      </c>
      <c r="AV1369" s="12" t="s">
        <v>83</v>
      </c>
      <c r="AW1369" s="12" t="s">
        <v>182</v>
      </c>
      <c r="AX1369" s="12" t="s">
        <v>75</v>
      </c>
      <c r="AY1369" s="258" t="s">
        <v>171</v>
      </c>
    </row>
    <row r="1370" s="12" customFormat="1">
      <c r="B1370" s="247"/>
      <c r="C1370" s="248"/>
      <c r="D1370" s="249" t="s">
        <v>180</v>
      </c>
      <c r="E1370" s="250" t="s">
        <v>22</v>
      </c>
      <c r="F1370" s="251" t="s">
        <v>1781</v>
      </c>
      <c r="G1370" s="248"/>
      <c r="H1370" s="252">
        <v>85.474999999999994</v>
      </c>
      <c r="I1370" s="253"/>
      <c r="J1370" s="248"/>
      <c r="K1370" s="248"/>
      <c r="L1370" s="254"/>
      <c r="M1370" s="255"/>
      <c r="N1370" s="256"/>
      <c r="O1370" s="256"/>
      <c r="P1370" s="256"/>
      <c r="Q1370" s="256"/>
      <c r="R1370" s="256"/>
      <c r="S1370" s="256"/>
      <c r="T1370" s="257"/>
      <c r="AT1370" s="258" t="s">
        <v>180</v>
      </c>
      <c r="AU1370" s="258" t="s">
        <v>83</v>
      </c>
      <c r="AV1370" s="12" t="s">
        <v>83</v>
      </c>
      <c r="AW1370" s="12" t="s">
        <v>182</v>
      </c>
      <c r="AX1370" s="12" t="s">
        <v>75</v>
      </c>
      <c r="AY1370" s="258" t="s">
        <v>171</v>
      </c>
    </row>
    <row r="1371" s="12" customFormat="1">
      <c r="B1371" s="247"/>
      <c r="C1371" s="248"/>
      <c r="D1371" s="249" t="s">
        <v>180</v>
      </c>
      <c r="E1371" s="250" t="s">
        <v>22</v>
      </c>
      <c r="F1371" s="251" t="s">
        <v>1782</v>
      </c>
      <c r="G1371" s="248"/>
      <c r="H1371" s="252">
        <v>87.424999999999997</v>
      </c>
      <c r="I1371" s="253"/>
      <c r="J1371" s="248"/>
      <c r="K1371" s="248"/>
      <c r="L1371" s="254"/>
      <c r="M1371" s="255"/>
      <c r="N1371" s="256"/>
      <c r="O1371" s="256"/>
      <c r="P1371" s="256"/>
      <c r="Q1371" s="256"/>
      <c r="R1371" s="256"/>
      <c r="S1371" s="256"/>
      <c r="T1371" s="257"/>
      <c r="AT1371" s="258" t="s">
        <v>180</v>
      </c>
      <c r="AU1371" s="258" t="s">
        <v>83</v>
      </c>
      <c r="AV1371" s="12" t="s">
        <v>83</v>
      </c>
      <c r="AW1371" s="12" t="s">
        <v>182</v>
      </c>
      <c r="AX1371" s="12" t="s">
        <v>75</v>
      </c>
      <c r="AY1371" s="258" t="s">
        <v>171</v>
      </c>
    </row>
    <row r="1372" s="12" customFormat="1">
      <c r="B1372" s="247"/>
      <c r="C1372" s="248"/>
      <c r="D1372" s="249" t="s">
        <v>180</v>
      </c>
      <c r="E1372" s="250" t="s">
        <v>22</v>
      </c>
      <c r="F1372" s="251" t="s">
        <v>1783</v>
      </c>
      <c r="G1372" s="248"/>
      <c r="H1372" s="252">
        <v>20.59</v>
      </c>
      <c r="I1372" s="253"/>
      <c r="J1372" s="248"/>
      <c r="K1372" s="248"/>
      <c r="L1372" s="254"/>
      <c r="M1372" s="255"/>
      <c r="N1372" s="256"/>
      <c r="O1372" s="256"/>
      <c r="P1372" s="256"/>
      <c r="Q1372" s="256"/>
      <c r="R1372" s="256"/>
      <c r="S1372" s="256"/>
      <c r="T1372" s="257"/>
      <c r="AT1372" s="258" t="s">
        <v>180</v>
      </c>
      <c r="AU1372" s="258" t="s">
        <v>83</v>
      </c>
      <c r="AV1372" s="12" t="s">
        <v>83</v>
      </c>
      <c r="AW1372" s="12" t="s">
        <v>182</v>
      </c>
      <c r="AX1372" s="12" t="s">
        <v>75</v>
      </c>
      <c r="AY1372" s="258" t="s">
        <v>171</v>
      </c>
    </row>
    <row r="1373" s="12" customFormat="1">
      <c r="B1373" s="247"/>
      <c r="C1373" s="248"/>
      <c r="D1373" s="249" t="s">
        <v>180</v>
      </c>
      <c r="E1373" s="250" t="s">
        <v>22</v>
      </c>
      <c r="F1373" s="251" t="s">
        <v>1784</v>
      </c>
      <c r="G1373" s="248"/>
      <c r="H1373" s="252">
        <v>32.770000000000003</v>
      </c>
      <c r="I1373" s="253"/>
      <c r="J1373" s="248"/>
      <c r="K1373" s="248"/>
      <c r="L1373" s="254"/>
      <c r="M1373" s="255"/>
      <c r="N1373" s="256"/>
      <c r="O1373" s="256"/>
      <c r="P1373" s="256"/>
      <c r="Q1373" s="256"/>
      <c r="R1373" s="256"/>
      <c r="S1373" s="256"/>
      <c r="T1373" s="257"/>
      <c r="AT1373" s="258" t="s">
        <v>180</v>
      </c>
      <c r="AU1373" s="258" t="s">
        <v>83</v>
      </c>
      <c r="AV1373" s="12" t="s">
        <v>83</v>
      </c>
      <c r="AW1373" s="12" t="s">
        <v>182</v>
      </c>
      <c r="AX1373" s="12" t="s">
        <v>75</v>
      </c>
      <c r="AY1373" s="258" t="s">
        <v>171</v>
      </c>
    </row>
    <row r="1374" s="12" customFormat="1">
      <c r="B1374" s="247"/>
      <c r="C1374" s="248"/>
      <c r="D1374" s="249" t="s">
        <v>180</v>
      </c>
      <c r="E1374" s="250" t="s">
        <v>22</v>
      </c>
      <c r="F1374" s="251" t="s">
        <v>1785</v>
      </c>
      <c r="G1374" s="248"/>
      <c r="H1374" s="252">
        <v>33.350000000000001</v>
      </c>
      <c r="I1374" s="253"/>
      <c r="J1374" s="248"/>
      <c r="K1374" s="248"/>
      <c r="L1374" s="254"/>
      <c r="M1374" s="255"/>
      <c r="N1374" s="256"/>
      <c r="O1374" s="256"/>
      <c r="P1374" s="256"/>
      <c r="Q1374" s="256"/>
      <c r="R1374" s="256"/>
      <c r="S1374" s="256"/>
      <c r="T1374" s="257"/>
      <c r="AT1374" s="258" t="s">
        <v>180</v>
      </c>
      <c r="AU1374" s="258" t="s">
        <v>83</v>
      </c>
      <c r="AV1374" s="12" t="s">
        <v>83</v>
      </c>
      <c r="AW1374" s="12" t="s">
        <v>182</v>
      </c>
      <c r="AX1374" s="12" t="s">
        <v>75</v>
      </c>
      <c r="AY1374" s="258" t="s">
        <v>171</v>
      </c>
    </row>
    <row r="1375" s="12" customFormat="1">
      <c r="B1375" s="247"/>
      <c r="C1375" s="248"/>
      <c r="D1375" s="249" t="s">
        <v>180</v>
      </c>
      <c r="E1375" s="250" t="s">
        <v>22</v>
      </c>
      <c r="F1375" s="251" t="s">
        <v>1786</v>
      </c>
      <c r="G1375" s="248"/>
      <c r="H1375" s="252">
        <v>18.995000000000001</v>
      </c>
      <c r="I1375" s="253"/>
      <c r="J1375" s="248"/>
      <c r="K1375" s="248"/>
      <c r="L1375" s="254"/>
      <c r="M1375" s="255"/>
      <c r="N1375" s="256"/>
      <c r="O1375" s="256"/>
      <c r="P1375" s="256"/>
      <c r="Q1375" s="256"/>
      <c r="R1375" s="256"/>
      <c r="S1375" s="256"/>
      <c r="T1375" s="257"/>
      <c r="AT1375" s="258" t="s">
        <v>180</v>
      </c>
      <c r="AU1375" s="258" t="s">
        <v>83</v>
      </c>
      <c r="AV1375" s="12" t="s">
        <v>83</v>
      </c>
      <c r="AW1375" s="12" t="s">
        <v>182</v>
      </c>
      <c r="AX1375" s="12" t="s">
        <v>75</v>
      </c>
      <c r="AY1375" s="258" t="s">
        <v>171</v>
      </c>
    </row>
    <row r="1376" s="12" customFormat="1">
      <c r="B1376" s="247"/>
      <c r="C1376" s="248"/>
      <c r="D1376" s="249" t="s">
        <v>180</v>
      </c>
      <c r="E1376" s="250" t="s">
        <v>22</v>
      </c>
      <c r="F1376" s="251" t="s">
        <v>1787</v>
      </c>
      <c r="G1376" s="248"/>
      <c r="H1376" s="252">
        <v>61.75</v>
      </c>
      <c r="I1376" s="253"/>
      <c r="J1376" s="248"/>
      <c r="K1376" s="248"/>
      <c r="L1376" s="254"/>
      <c r="M1376" s="255"/>
      <c r="N1376" s="256"/>
      <c r="O1376" s="256"/>
      <c r="P1376" s="256"/>
      <c r="Q1376" s="256"/>
      <c r="R1376" s="256"/>
      <c r="S1376" s="256"/>
      <c r="T1376" s="257"/>
      <c r="AT1376" s="258" t="s">
        <v>180</v>
      </c>
      <c r="AU1376" s="258" t="s">
        <v>83</v>
      </c>
      <c r="AV1376" s="12" t="s">
        <v>83</v>
      </c>
      <c r="AW1376" s="12" t="s">
        <v>182</v>
      </c>
      <c r="AX1376" s="12" t="s">
        <v>75</v>
      </c>
      <c r="AY1376" s="258" t="s">
        <v>171</v>
      </c>
    </row>
    <row r="1377" s="12" customFormat="1">
      <c r="B1377" s="247"/>
      <c r="C1377" s="248"/>
      <c r="D1377" s="249" t="s">
        <v>180</v>
      </c>
      <c r="E1377" s="250" t="s">
        <v>22</v>
      </c>
      <c r="F1377" s="251" t="s">
        <v>1788</v>
      </c>
      <c r="G1377" s="248"/>
      <c r="H1377" s="252">
        <v>43.0625</v>
      </c>
      <c r="I1377" s="253"/>
      <c r="J1377" s="248"/>
      <c r="K1377" s="248"/>
      <c r="L1377" s="254"/>
      <c r="M1377" s="255"/>
      <c r="N1377" s="256"/>
      <c r="O1377" s="256"/>
      <c r="P1377" s="256"/>
      <c r="Q1377" s="256"/>
      <c r="R1377" s="256"/>
      <c r="S1377" s="256"/>
      <c r="T1377" s="257"/>
      <c r="AT1377" s="258" t="s">
        <v>180</v>
      </c>
      <c r="AU1377" s="258" t="s">
        <v>83</v>
      </c>
      <c r="AV1377" s="12" t="s">
        <v>83</v>
      </c>
      <c r="AW1377" s="12" t="s">
        <v>182</v>
      </c>
      <c r="AX1377" s="12" t="s">
        <v>75</v>
      </c>
      <c r="AY1377" s="258" t="s">
        <v>171</v>
      </c>
    </row>
    <row r="1378" s="12" customFormat="1">
      <c r="B1378" s="247"/>
      <c r="C1378" s="248"/>
      <c r="D1378" s="249" t="s">
        <v>180</v>
      </c>
      <c r="E1378" s="250" t="s">
        <v>22</v>
      </c>
      <c r="F1378" s="251" t="s">
        <v>1789</v>
      </c>
      <c r="G1378" s="248"/>
      <c r="H1378" s="252">
        <v>27.350000000000001</v>
      </c>
      <c r="I1378" s="253"/>
      <c r="J1378" s="248"/>
      <c r="K1378" s="248"/>
      <c r="L1378" s="254"/>
      <c r="M1378" s="255"/>
      <c r="N1378" s="256"/>
      <c r="O1378" s="256"/>
      <c r="P1378" s="256"/>
      <c r="Q1378" s="256"/>
      <c r="R1378" s="256"/>
      <c r="S1378" s="256"/>
      <c r="T1378" s="257"/>
      <c r="AT1378" s="258" t="s">
        <v>180</v>
      </c>
      <c r="AU1378" s="258" t="s">
        <v>83</v>
      </c>
      <c r="AV1378" s="12" t="s">
        <v>83</v>
      </c>
      <c r="AW1378" s="12" t="s">
        <v>182</v>
      </c>
      <c r="AX1378" s="12" t="s">
        <v>75</v>
      </c>
      <c r="AY1378" s="258" t="s">
        <v>171</v>
      </c>
    </row>
    <row r="1379" s="12" customFormat="1">
      <c r="B1379" s="247"/>
      <c r="C1379" s="248"/>
      <c r="D1379" s="249" t="s">
        <v>180</v>
      </c>
      <c r="E1379" s="250" t="s">
        <v>22</v>
      </c>
      <c r="F1379" s="251" t="s">
        <v>1790</v>
      </c>
      <c r="G1379" s="248"/>
      <c r="H1379" s="252">
        <v>14.065</v>
      </c>
      <c r="I1379" s="253"/>
      <c r="J1379" s="248"/>
      <c r="K1379" s="248"/>
      <c r="L1379" s="254"/>
      <c r="M1379" s="255"/>
      <c r="N1379" s="256"/>
      <c r="O1379" s="256"/>
      <c r="P1379" s="256"/>
      <c r="Q1379" s="256"/>
      <c r="R1379" s="256"/>
      <c r="S1379" s="256"/>
      <c r="T1379" s="257"/>
      <c r="AT1379" s="258" t="s">
        <v>180</v>
      </c>
      <c r="AU1379" s="258" t="s">
        <v>83</v>
      </c>
      <c r="AV1379" s="12" t="s">
        <v>83</v>
      </c>
      <c r="AW1379" s="12" t="s">
        <v>182</v>
      </c>
      <c r="AX1379" s="12" t="s">
        <v>75</v>
      </c>
      <c r="AY1379" s="258" t="s">
        <v>171</v>
      </c>
    </row>
    <row r="1380" s="12" customFormat="1">
      <c r="B1380" s="247"/>
      <c r="C1380" s="248"/>
      <c r="D1380" s="249" t="s">
        <v>180</v>
      </c>
      <c r="E1380" s="250" t="s">
        <v>22</v>
      </c>
      <c r="F1380" s="251" t="s">
        <v>1791</v>
      </c>
      <c r="G1380" s="248"/>
      <c r="H1380" s="252">
        <v>19.574999999999999</v>
      </c>
      <c r="I1380" s="253"/>
      <c r="J1380" s="248"/>
      <c r="K1380" s="248"/>
      <c r="L1380" s="254"/>
      <c r="M1380" s="255"/>
      <c r="N1380" s="256"/>
      <c r="O1380" s="256"/>
      <c r="P1380" s="256"/>
      <c r="Q1380" s="256"/>
      <c r="R1380" s="256"/>
      <c r="S1380" s="256"/>
      <c r="T1380" s="257"/>
      <c r="AT1380" s="258" t="s">
        <v>180</v>
      </c>
      <c r="AU1380" s="258" t="s">
        <v>83</v>
      </c>
      <c r="AV1380" s="12" t="s">
        <v>83</v>
      </c>
      <c r="AW1380" s="12" t="s">
        <v>182</v>
      </c>
      <c r="AX1380" s="12" t="s">
        <v>75</v>
      </c>
      <c r="AY1380" s="258" t="s">
        <v>171</v>
      </c>
    </row>
    <row r="1381" s="12" customFormat="1">
      <c r="B1381" s="247"/>
      <c r="C1381" s="248"/>
      <c r="D1381" s="249" t="s">
        <v>180</v>
      </c>
      <c r="E1381" s="250" t="s">
        <v>22</v>
      </c>
      <c r="F1381" s="251" t="s">
        <v>1792</v>
      </c>
      <c r="G1381" s="248"/>
      <c r="H1381" s="252">
        <v>27.260000000000002</v>
      </c>
      <c r="I1381" s="253"/>
      <c r="J1381" s="248"/>
      <c r="K1381" s="248"/>
      <c r="L1381" s="254"/>
      <c r="M1381" s="255"/>
      <c r="N1381" s="256"/>
      <c r="O1381" s="256"/>
      <c r="P1381" s="256"/>
      <c r="Q1381" s="256"/>
      <c r="R1381" s="256"/>
      <c r="S1381" s="256"/>
      <c r="T1381" s="257"/>
      <c r="AT1381" s="258" t="s">
        <v>180</v>
      </c>
      <c r="AU1381" s="258" t="s">
        <v>83</v>
      </c>
      <c r="AV1381" s="12" t="s">
        <v>83</v>
      </c>
      <c r="AW1381" s="12" t="s">
        <v>182</v>
      </c>
      <c r="AX1381" s="12" t="s">
        <v>75</v>
      </c>
      <c r="AY1381" s="258" t="s">
        <v>171</v>
      </c>
    </row>
    <row r="1382" s="12" customFormat="1">
      <c r="B1382" s="247"/>
      <c r="C1382" s="248"/>
      <c r="D1382" s="249" t="s">
        <v>180</v>
      </c>
      <c r="E1382" s="250" t="s">
        <v>22</v>
      </c>
      <c r="F1382" s="251" t="s">
        <v>1793</v>
      </c>
      <c r="G1382" s="248"/>
      <c r="H1382" s="252">
        <v>18.414999999999999</v>
      </c>
      <c r="I1382" s="253"/>
      <c r="J1382" s="248"/>
      <c r="K1382" s="248"/>
      <c r="L1382" s="254"/>
      <c r="M1382" s="255"/>
      <c r="N1382" s="256"/>
      <c r="O1382" s="256"/>
      <c r="P1382" s="256"/>
      <c r="Q1382" s="256"/>
      <c r="R1382" s="256"/>
      <c r="S1382" s="256"/>
      <c r="T1382" s="257"/>
      <c r="AT1382" s="258" t="s">
        <v>180</v>
      </c>
      <c r="AU1382" s="258" t="s">
        <v>83</v>
      </c>
      <c r="AV1382" s="12" t="s">
        <v>83</v>
      </c>
      <c r="AW1382" s="12" t="s">
        <v>182</v>
      </c>
      <c r="AX1382" s="12" t="s">
        <v>75</v>
      </c>
      <c r="AY1382" s="258" t="s">
        <v>171</v>
      </c>
    </row>
    <row r="1383" s="12" customFormat="1">
      <c r="B1383" s="247"/>
      <c r="C1383" s="248"/>
      <c r="D1383" s="249" t="s">
        <v>180</v>
      </c>
      <c r="E1383" s="250" t="s">
        <v>22</v>
      </c>
      <c r="F1383" s="251" t="s">
        <v>1794</v>
      </c>
      <c r="G1383" s="248"/>
      <c r="H1383" s="252">
        <v>14.789999999999999</v>
      </c>
      <c r="I1383" s="253"/>
      <c r="J1383" s="248"/>
      <c r="K1383" s="248"/>
      <c r="L1383" s="254"/>
      <c r="M1383" s="255"/>
      <c r="N1383" s="256"/>
      <c r="O1383" s="256"/>
      <c r="P1383" s="256"/>
      <c r="Q1383" s="256"/>
      <c r="R1383" s="256"/>
      <c r="S1383" s="256"/>
      <c r="T1383" s="257"/>
      <c r="AT1383" s="258" t="s">
        <v>180</v>
      </c>
      <c r="AU1383" s="258" t="s">
        <v>83</v>
      </c>
      <c r="AV1383" s="12" t="s">
        <v>83</v>
      </c>
      <c r="AW1383" s="12" t="s">
        <v>182</v>
      </c>
      <c r="AX1383" s="12" t="s">
        <v>75</v>
      </c>
      <c r="AY1383" s="258" t="s">
        <v>171</v>
      </c>
    </row>
    <row r="1384" s="12" customFormat="1">
      <c r="B1384" s="247"/>
      <c r="C1384" s="248"/>
      <c r="D1384" s="249" t="s">
        <v>180</v>
      </c>
      <c r="E1384" s="250" t="s">
        <v>22</v>
      </c>
      <c r="F1384" s="251" t="s">
        <v>1795</v>
      </c>
      <c r="G1384" s="248"/>
      <c r="H1384" s="252">
        <v>37.119999999999997</v>
      </c>
      <c r="I1384" s="253"/>
      <c r="J1384" s="248"/>
      <c r="K1384" s="248"/>
      <c r="L1384" s="254"/>
      <c r="M1384" s="255"/>
      <c r="N1384" s="256"/>
      <c r="O1384" s="256"/>
      <c r="P1384" s="256"/>
      <c r="Q1384" s="256"/>
      <c r="R1384" s="256"/>
      <c r="S1384" s="256"/>
      <c r="T1384" s="257"/>
      <c r="AT1384" s="258" t="s">
        <v>180</v>
      </c>
      <c r="AU1384" s="258" t="s">
        <v>83</v>
      </c>
      <c r="AV1384" s="12" t="s">
        <v>83</v>
      </c>
      <c r="AW1384" s="12" t="s">
        <v>182</v>
      </c>
      <c r="AX1384" s="12" t="s">
        <v>75</v>
      </c>
      <c r="AY1384" s="258" t="s">
        <v>171</v>
      </c>
    </row>
    <row r="1385" s="12" customFormat="1">
      <c r="B1385" s="247"/>
      <c r="C1385" s="248"/>
      <c r="D1385" s="249" t="s">
        <v>180</v>
      </c>
      <c r="E1385" s="250" t="s">
        <v>22</v>
      </c>
      <c r="F1385" s="251" t="s">
        <v>1796</v>
      </c>
      <c r="G1385" s="248"/>
      <c r="H1385" s="252">
        <v>15.5875</v>
      </c>
      <c r="I1385" s="253"/>
      <c r="J1385" s="248"/>
      <c r="K1385" s="248"/>
      <c r="L1385" s="254"/>
      <c r="M1385" s="255"/>
      <c r="N1385" s="256"/>
      <c r="O1385" s="256"/>
      <c r="P1385" s="256"/>
      <c r="Q1385" s="256"/>
      <c r="R1385" s="256"/>
      <c r="S1385" s="256"/>
      <c r="T1385" s="257"/>
      <c r="AT1385" s="258" t="s">
        <v>180</v>
      </c>
      <c r="AU1385" s="258" t="s">
        <v>83</v>
      </c>
      <c r="AV1385" s="12" t="s">
        <v>83</v>
      </c>
      <c r="AW1385" s="12" t="s">
        <v>182</v>
      </c>
      <c r="AX1385" s="12" t="s">
        <v>75</v>
      </c>
      <c r="AY1385" s="258" t="s">
        <v>171</v>
      </c>
    </row>
    <row r="1386" s="1" customFormat="1" ht="34.2" customHeight="1">
      <c r="B1386" s="46"/>
      <c r="C1386" s="235" t="s">
        <v>1797</v>
      </c>
      <c r="D1386" s="235" t="s">
        <v>173</v>
      </c>
      <c r="E1386" s="236" t="s">
        <v>1798</v>
      </c>
      <c r="F1386" s="237" t="s">
        <v>1799</v>
      </c>
      <c r="G1386" s="238" t="s">
        <v>247</v>
      </c>
      <c r="H1386" s="239">
        <v>1395.1669999999999</v>
      </c>
      <c r="I1386" s="240"/>
      <c r="J1386" s="241">
        <f>ROUND(I1386*H1386,2)</f>
        <v>0</v>
      </c>
      <c r="K1386" s="237" t="s">
        <v>177</v>
      </c>
      <c r="L1386" s="72"/>
      <c r="M1386" s="242" t="s">
        <v>22</v>
      </c>
      <c r="N1386" s="243" t="s">
        <v>46</v>
      </c>
      <c r="O1386" s="47"/>
      <c r="P1386" s="244">
        <f>O1386*H1386</f>
        <v>0</v>
      </c>
      <c r="Q1386" s="244">
        <v>0.00025999999999999998</v>
      </c>
      <c r="R1386" s="244">
        <f>Q1386*H1386</f>
        <v>0.36274341999999993</v>
      </c>
      <c r="S1386" s="244">
        <v>0</v>
      </c>
      <c r="T1386" s="245">
        <f>S1386*H1386</f>
        <v>0</v>
      </c>
      <c r="AR1386" s="24" t="s">
        <v>273</v>
      </c>
      <c r="AT1386" s="24" t="s">
        <v>173</v>
      </c>
      <c r="AU1386" s="24" t="s">
        <v>83</v>
      </c>
      <c r="AY1386" s="24" t="s">
        <v>171</v>
      </c>
      <c r="BE1386" s="246">
        <f>IF(N1386="základní",J1386,0)</f>
        <v>0</v>
      </c>
      <c r="BF1386" s="246">
        <f>IF(N1386="snížená",J1386,0)</f>
        <v>0</v>
      </c>
      <c r="BG1386" s="246">
        <f>IF(N1386="zákl. přenesená",J1386,0)</f>
        <v>0</v>
      </c>
      <c r="BH1386" s="246">
        <f>IF(N1386="sníž. přenesená",J1386,0)</f>
        <v>0</v>
      </c>
      <c r="BI1386" s="246">
        <f>IF(N1386="nulová",J1386,0)</f>
        <v>0</v>
      </c>
      <c r="BJ1386" s="24" t="s">
        <v>24</v>
      </c>
      <c r="BK1386" s="246">
        <f>ROUND(I1386*H1386,2)</f>
        <v>0</v>
      </c>
      <c r="BL1386" s="24" t="s">
        <v>273</v>
      </c>
      <c r="BM1386" s="24" t="s">
        <v>1800</v>
      </c>
    </row>
    <row r="1387" s="1" customFormat="1" ht="34.2" customHeight="1">
      <c r="B1387" s="46"/>
      <c r="C1387" s="235" t="s">
        <v>1801</v>
      </c>
      <c r="D1387" s="235" t="s">
        <v>173</v>
      </c>
      <c r="E1387" s="236" t="s">
        <v>1802</v>
      </c>
      <c r="F1387" s="237" t="s">
        <v>1803</v>
      </c>
      <c r="G1387" s="238" t="s">
        <v>247</v>
      </c>
      <c r="H1387" s="239">
        <v>1395.1669999999999</v>
      </c>
      <c r="I1387" s="240"/>
      <c r="J1387" s="241">
        <f>ROUND(I1387*H1387,2)</f>
        <v>0</v>
      </c>
      <c r="K1387" s="237" t="s">
        <v>177</v>
      </c>
      <c r="L1387" s="72"/>
      <c r="M1387" s="242" t="s">
        <v>22</v>
      </c>
      <c r="N1387" s="243" t="s">
        <v>46</v>
      </c>
      <c r="O1387" s="47"/>
      <c r="P1387" s="244">
        <f>O1387*H1387</f>
        <v>0</v>
      </c>
      <c r="Q1387" s="244">
        <v>2.0000000000000002E-05</v>
      </c>
      <c r="R1387" s="244">
        <f>Q1387*H1387</f>
        <v>0.027903340000000002</v>
      </c>
      <c r="S1387" s="244">
        <v>0</v>
      </c>
      <c r="T1387" s="245">
        <f>S1387*H1387</f>
        <v>0</v>
      </c>
      <c r="AR1387" s="24" t="s">
        <v>273</v>
      </c>
      <c r="AT1387" s="24" t="s">
        <v>173</v>
      </c>
      <c r="AU1387" s="24" t="s">
        <v>83</v>
      </c>
      <c r="AY1387" s="24" t="s">
        <v>171</v>
      </c>
      <c r="BE1387" s="246">
        <f>IF(N1387="základní",J1387,0)</f>
        <v>0</v>
      </c>
      <c r="BF1387" s="246">
        <f>IF(N1387="snížená",J1387,0)</f>
        <v>0</v>
      </c>
      <c r="BG1387" s="246">
        <f>IF(N1387="zákl. přenesená",J1387,0)</f>
        <v>0</v>
      </c>
      <c r="BH1387" s="246">
        <f>IF(N1387="sníž. přenesená",J1387,0)</f>
        <v>0</v>
      </c>
      <c r="BI1387" s="246">
        <f>IF(N1387="nulová",J1387,0)</f>
        <v>0</v>
      </c>
      <c r="BJ1387" s="24" t="s">
        <v>24</v>
      </c>
      <c r="BK1387" s="246">
        <f>ROUND(I1387*H1387,2)</f>
        <v>0</v>
      </c>
      <c r="BL1387" s="24" t="s">
        <v>273</v>
      </c>
      <c r="BM1387" s="24" t="s">
        <v>1804</v>
      </c>
    </row>
    <row r="1388" s="11" customFormat="1" ht="37.44" customHeight="1">
      <c r="B1388" s="219"/>
      <c r="C1388" s="220"/>
      <c r="D1388" s="221" t="s">
        <v>74</v>
      </c>
      <c r="E1388" s="222" t="s">
        <v>422</v>
      </c>
      <c r="F1388" s="222" t="s">
        <v>1805</v>
      </c>
      <c r="G1388" s="220"/>
      <c r="H1388" s="220"/>
      <c r="I1388" s="223"/>
      <c r="J1388" s="224">
        <f>BK1388</f>
        <v>0</v>
      </c>
      <c r="K1388" s="220"/>
      <c r="L1388" s="225"/>
      <c r="M1388" s="226"/>
      <c r="N1388" s="227"/>
      <c r="O1388" s="227"/>
      <c r="P1388" s="228">
        <f>P1389</f>
        <v>0</v>
      </c>
      <c r="Q1388" s="227"/>
      <c r="R1388" s="228">
        <f>R1389</f>
        <v>0</v>
      </c>
      <c r="S1388" s="227"/>
      <c r="T1388" s="229">
        <f>T1389</f>
        <v>0</v>
      </c>
      <c r="AR1388" s="230" t="s">
        <v>187</v>
      </c>
      <c r="AT1388" s="231" t="s">
        <v>74</v>
      </c>
      <c r="AU1388" s="231" t="s">
        <v>75</v>
      </c>
      <c r="AY1388" s="230" t="s">
        <v>171</v>
      </c>
      <c r="BK1388" s="232">
        <f>BK1389</f>
        <v>0</v>
      </c>
    </row>
    <row r="1389" s="11" customFormat="1" ht="19.92" customHeight="1">
      <c r="B1389" s="219"/>
      <c r="C1389" s="220"/>
      <c r="D1389" s="221" t="s">
        <v>74</v>
      </c>
      <c r="E1389" s="233" t="s">
        <v>1806</v>
      </c>
      <c r="F1389" s="233" t="s">
        <v>1807</v>
      </c>
      <c r="G1389" s="220"/>
      <c r="H1389" s="220"/>
      <c r="I1389" s="223"/>
      <c r="J1389" s="234">
        <f>BK1389</f>
        <v>0</v>
      </c>
      <c r="K1389" s="220"/>
      <c r="L1389" s="225"/>
      <c r="M1389" s="226"/>
      <c r="N1389" s="227"/>
      <c r="O1389" s="227"/>
      <c r="P1389" s="228">
        <f>SUM(P1390:P1393)</f>
        <v>0</v>
      </c>
      <c r="Q1389" s="227"/>
      <c r="R1389" s="228">
        <f>SUM(R1390:R1393)</f>
        <v>0</v>
      </c>
      <c r="S1389" s="227"/>
      <c r="T1389" s="229">
        <f>SUM(T1390:T1393)</f>
        <v>0</v>
      </c>
      <c r="AR1389" s="230" t="s">
        <v>187</v>
      </c>
      <c r="AT1389" s="231" t="s">
        <v>74</v>
      </c>
      <c r="AU1389" s="231" t="s">
        <v>24</v>
      </c>
      <c r="AY1389" s="230" t="s">
        <v>171</v>
      </c>
      <c r="BK1389" s="232">
        <f>SUM(BK1390:BK1393)</f>
        <v>0</v>
      </c>
    </row>
    <row r="1390" s="1" customFormat="1" ht="22.8" customHeight="1">
      <c r="B1390" s="46"/>
      <c r="C1390" s="235" t="s">
        <v>1808</v>
      </c>
      <c r="D1390" s="235" t="s">
        <v>173</v>
      </c>
      <c r="E1390" s="236" t="s">
        <v>1809</v>
      </c>
      <c r="F1390" s="237" t="s">
        <v>1810</v>
      </c>
      <c r="G1390" s="238" t="s">
        <v>1445</v>
      </c>
      <c r="H1390" s="239">
        <v>1</v>
      </c>
      <c r="I1390" s="240"/>
      <c r="J1390" s="241">
        <f>ROUND(I1390*H1390,2)</f>
        <v>0</v>
      </c>
      <c r="K1390" s="237" t="s">
        <v>22</v>
      </c>
      <c r="L1390" s="72"/>
      <c r="M1390" s="242" t="s">
        <v>22</v>
      </c>
      <c r="N1390" s="243" t="s">
        <v>46</v>
      </c>
      <c r="O1390" s="47"/>
      <c r="P1390" s="244">
        <f>O1390*H1390</f>
        <v>0</v>
      </c>
      <c r="Q1390" s="244">
        <v>0</v>
      </c>
      <c r="R1390" s="244">
        <f>Q1390*H1390</f>
        <v>0</v>
      </c>
      <c r="S1390" s="244">
        <v>0</v>
      </c>
      <c r="T1390" s="245">
        <f>S1390*H1390</f>
        <v>0</v>
      </c>
      <c r="AR1390" s="24" t="s">
        <v>273</v>
      </c>
      <c r="AT1390" s="24" t="s">
        <v>173</v>
      </c>
      <c r="AU1390" s="24" t="s">
        <v>83</v>
      </c>
      <c r="AY1390" s="24" t="s">
        <v>171</v>
      </c>
      <c r="BE1390" s="246">
        <f>IF(N1390="základní",J1390,0)</f>
        <v>0</v>
      </c>
      <c r="BF1390" s="246">
        <f>IF(N1390="snížená",J1390,0)</f>
        <v>0</v>
      </c>
      <c r="BG1390" s="246">
        <f>IF(N1390="zákl. přenesená",J1390,0)</f>
        <v>0</v>
      </c>
      <c r="BH1390" s="246">
        <f>IF(N1390="sníž. přenesená",J1390,0)</f>
        <v>0</v>
      </c>
      <c r="BI1390" s="246">
        <f>IF(N1390="nulová",J1390,0)</f>
        <v>0</v>
      </c>
      <c r="BJ1390" s="24" t="s">
        <v>24</v>
      </c>
      <c r="BK1390" s="246">
        <f>ROUND(I1390*H1390,2)</f>
        <v>0</v>
      </c>
      <c r="BL1390" s="24" t="s">
        <v>273</v>
      </c>
      <c r="BM1390" s="24" t="s">
        <v>1811</v>
      </c>
    </row>
    <row r="1391" s="1" customFormat="1">
      <c r="B1391" s="46"/>
      <c r="C1391" s="74"/>
      <c r="D1391" s="249" t="s">
        <v>739</v>
      </c>
      <c r="E1391" s="74"/>
      <c r="F1391" s="259" t="s">
        <v>1812</v>
      </c>
      <c r="G1391" s="74"/>
      <c r="H1391" s="74"/>
      <c r="I1391" s="203"/>
      <c r="J1391" s="74"/>
      <c r="K1391" s="74"/>
      <c r="L1391" s="72"/>
      <c r="M1391" s="260"/>
      <c r="N1391" s="47"/>
      <c r="O1391" s="47"/>
      <c r="P1391" s="47"/>
      <c r="Q1391" s="47"/>
      <c r="R1391" s="47"/>
      <c r="S1391" s="47"/>
      <c r="T1391" s="95"/>
      <c r="AT1391" s="24" t="s">
        <v>739</v>
      </c>
      <c r="AU1391" s="24" t="s">
        <v>83</v>
      </c>
    </row>
    <row r="1392" s="1" customFormat="1" ht="22.8" customHeight="1">
      <c r="B1392" s="46"/>
      <c r="C1392" s="235" t="s">
        <v>1813</v>
      </c>
      <c r="D1392" s="235" t="s">
        <v>173</v>
      </c>
      <c r="E1392" s="236" t="s">
        <v>1814</v>
      </c>
      <c r="F1392" s="237" t="s">
        <v>1815</v>
      </c>
      <c r="G1392" s="238" t="s">
        <v>1445</v>
      </c>
      <c r="H1392" s="239">
        <v>1</v>
      </c>
      <c r="I1392" s="240"/>
      <c r="J1392" s="241">
        <f>ROUND(I1392*H1392,2)</f>
        <v>0</v>
      </c>
      <c r="K1392" s="237" t="s">
        <v>22</v>
      </c>
      <c r="L1392" s="72"/>
      <c r="M1392" s="242" t="s">
        <v>22</v>
      </c>
      <c r="N1392" s="243" t="s">
        <v>46</v>
      </c>
      <c r="O1392" s="47"/>
      <c r="P1392" s="244">
        <f>O1392*H1392</f>
        <v>0</v>
      </c>
      <c r="Q1392" s="244">
        <v>0</v>
      </c>
      <c r="R1392" s="244">
        <f>Q1392*H1392</f>
        <v>0</v>
      </c>
      <c r="S1392" s="244">
        <v>0</v>
      </c>
      <c r="T1392" s="245">
        <f>S1392*H1392</f>
        <v>0</v>
      </c>
      <c r="AR1392" s="24" t="s">
        <v>273</v>
      </c>
      <c r="AT1392" s="24" t="s">
        <v>173</v>
      </c>
      <c r="AU1392" s="24" t="s">
        <v>83</v>
      </c>
      <c r="AY1392" s="24" t="s">
        <v>171</v>
      </c>
      <c r="BE1392" s="246">
        <f>IF(N1392="základní",J1392,0)</f>
        <v>0</v>
      </c>
      <c r="BF1392" s="246">
        <f>IF(N1392="snížená",J1392,0)</f>
        <v>0</v>
      </c>
      <c r="BG1392" s="246">
        <f>IF(N1392="zákl. přenesená",J1392,0)</f>
        <v>0</v>
      </c>
      <c r="BH1392" s="246">
        <f>IF(N1392="sníž. přenesená",J1392,0)</f>
        <v>0</v>
      </c>
      <c r="BI1392" s="246">
        <f>IF(N1392="nulová",J1392,0)</f>
        <v>0</v>
      </c>
      <c r="BJ1392" s="24" t="s">
        <v>24</v>
      </c>
      <c r="BK1392" s="246">
        <f>ROUND(I1392*H1392,2)</f>
        <v>0</v>
      </c>
      <c r="BL1392" s="24" t="s">
        <v>273</v>
      </c>
      <c r="BM1392" s="24" t="s">
        <v>1816</v>
      </c>
    </row>
    <row r="1393" s="1" customFormat="1">
      <c r="B1393" s="46"/>
      <c r="C1393" s="74"/>
      <c r="D1393" s="249" t="s">
        <v>739</v>
      </c>
      <c r="E1393" s="74"/>
      <c r="F1393" s="259" t="s">
        <v>1812</v>
      </c>
      <c r="G1393" s="74"/>
      <c r="H1393" s="74"/>
      <c r="I1393" s="203"/>
      <c r="J1393" s="74"/>
      <c r="K1393" s="74"/>
      <c r="L1393" s="72"/>
      <c r="M1393" s="260"/>
      <c r="N1393" s="47"/>
      <c r="O1393" s="47"/>
      <c r="P1393" s="47"/>
      <c r="Q1393" s="47"/>
      <c r="R1393" s="47"/>
      <c r="S1393" s="47"/>
      <c r="T1393" s="95"/>
      <c r="AT1393" s="24" t="s">
        <v>739</v>
      </c>
      <c r="AU1393" s="24" t="s">
        <v>83</v>
      </c>
    </row>
    <row r="1394" s="11" customFormat="1" ht="37.44" customHeight="1">
      <c r="B1394" s="219"/>
      <c r="C1394" s="220"/>
      <c r="D1394" s="221" t="s">
        <v>74</v>
      </c>
      <c r="E1394" s="222" t="s">
        <v>1817</v>
      </c>
      <c r="F1394" s="222" t="s">
        <v>1818</v>
      </c>
      <c r="G1394" s="220"/>
      <c r="H1394" s="220"/>
      <c r="I1394" s="223"/>
      <c r="J1394" s="224">
        <f>BK1394</f>
        <v>0</v>
      </c>
      <c r="K1394" s="220"/>
      <c r="L1394" s="225"/>
      <c r="M1394" s="226"/>
      <c r="N1394" s="227"/>
      <c r="O1394" s="227"/>
      <c r="P1394" s="228">
        <f>P1395</f>
        <v>0</v>
      </c>
      <c r="Q1394" s="227"/>
      <c r="R1394" s="228">
        <f>R1395</f>
        <v>0</v>
      </c>
      <c r="S1394" s="227"/>
      <c r="T1394" s="229">
        <f>T1395</f>
        <v>0</v>
      </c>
      <c r="AR1394" s="230" t="s">
        <v>178</v>
      </c>
      <c r="AT1394" s="231" t="s">
        <v>74</v>
      </c>
      <c r="AU1394" s="231" t="s">
        <v>75</v>
      </c>
      <c r="AY1394" s="230" t="s">
        <v>171</v>
      </c>
      <c r="BK1394" s="232">
        <f>BK1395</f>
        <v>0</v>
      </c>
    </row>
    <row r="1395" s="11" customFormat="1" ht="19.92" customHeight="1">
      <c r="B1395" s="219"/>
      <c r="C1395" s="220"/>
      <c r="D1395" s="221" t="s">
        <v>74</v>
      </c>
      <c r="E1395" s="233" t="s">
        <v>1819</v>
      </c>
      <c r="F1395" s="233" t="s">
        <v>1818</v>
      </c>
      <c r="G1395" s="220"/>
      <c r="H1395" s="220"/>
      <c r="I1395" s="223"/>
      <c r="J1395" s="234">
        <f>BK1395</f>
        <v>0</v>
      </c>
      <c r="K1395" s="220"/>
      <c r="L1395" s="225"/>
      <c r="M1395" s="226"/>
      <c r="N1395" s="227"/>
      <c r="O1395" s="227"/>
      <c r="P1395" s="228">
        <f>SUM(P1396:P1402)</f>
        <v>0</v>
      </c>
      <c r="Q1395" s="227"/>
      <c r="R1395" s="228">
        <f>SUM(R1396:R1402)</f>
        <v>0</v>
      </c>
      <c r="S1395" s="227"/>
      <c r="T1395" s="229">
        <f>SUM(T1396:T1402)</f>
        <v>0</v>
      </c>
      <c r="AR1395" s="230" t="s">
        <v>178</v>
      </c>
      <c r="AT1395" s="231" t="s">
        <v>74</v>
      </c>
      <c r="AU1395" s="231" t="s">
        <v>24</v>
      </c>
      <c r="AY1395" s="230" t="s">
        <v>171</v>
      </c>
      <c r="BK1395" s="232">
        <f>SUM(BK1396:BK1402)</f>
        <v>0</v>
      </c>
    </row>
    <row r="1396" s="1" customFormat="1" ht="22.8" customHeight="1">
      <c r="B1396" s="46"/>
      <c r="C1396" s="235" t="s">
        <v>1820</v>
      </c>
      <c r="D1396" s="235" t="s">
        <v>173</v>
      </c>
      <c r="E1396" s="236" t="s">
        <v>1821</v>
      </c>
      <c r="F1396" s="237" t="s">
        <v>1822</v>
      </c>
      <c r="G1396" s="238" t="s">
        <v>1823</v>
      </c>
      <c r="H1396" s="239">
        <v>112</v>
      </c>
      <c r="I1396" s="240"/>
      <c r="J1396" s="241">
        <f>ROUND(I1396*H1396,2)</f>
        <v>0</v>
      </c>
      <c r="K1396" s="237" t="s">
        <v>177</v>
      </c>
      <c r="L1396" s="72"/>
      <c r="M1396" s="242" t="s">
        <v>22</v>
      </c>
      <c r="N1396" s="243" t="s">
        <v>46</v>
      </c>
      <c r="O1396" s="47"/>
      <c r="P1396" s="244">
        <f>O1396*H1396</f>
        <v>0</v>
      </c>
      <c r="Q1396" s="244">
        <v>0</v>
      </c>
      <c r="R1396" s="244">
        <f>Q1396*H1396</f>
        <v>0</v>
      </c>
      <c r="S1396" s="244">
        <v>0</v>
      </c>
      <c r="T1396" s="245">
        <f>S1396*H1396</f>
        <v>0</v>
      </c>
      <c r="AR1396" s="24" t="s">
        <v>1824</v>
      </c>
      <c r="AT1396" s="24" t="s">
        <v>173</v>
      </c>
      <c r="AU1396" s="24" t="s">
        <v>83</v>
      </c>
      <c r="AY1396" s="24" t="s">
        <v>171</v>
      </c>
      <c r="BE1396" s="246">
        <f>IF(N1396="základní",J1396,0)</f>
        <v>0</v>
      </c>
      <c r="BF1396" s="246">
        <f>IF(N1396="snížená",J1396,0)</f>
        <v>0</v>
      </c>
      <c r="BG1396" s="246">
        <f>IF(N1396="zákl. přenesená",J1396,0)</f>
        <v>0</v>
      </c>
      <c r="BH1396" s="246">
        <f>IF(N1396="sníž. přenesená",J1396,0)</f>
        <v>0</v>
      </c>
      <c r="BI1396" s="246">
        <f>IF(N1396="nulová",J1396,0)</f>
        <v>0</v>
      </c>
      <c r="BJ1396" s="24" t="s">
        <v>24</v>
      </c>
      <c r="BK1396" s="246">
        <f>ROUND(I1396*H1396,2)</f>
        <v>0</v>
      </c>
      <c r="BL1396" s="24" t="s">
        <v>1824</v>
      </c>
      <c r="BM1396" s="24" t="s">
        <v>1825</v>
      </c>
    </row>
    <row r="1397" s="12" customFormat="1">
      <c r="B1397" s="247"/>
      <c r="C1397" s="248"/>
      <c r="D1397" s="249" t="s">
        <v>180</v>
      </c>
      <c r="E1397" s="250" t="s">
        <v>22</v>
      </c>
      <c r="F1397" s="251" t="s">
        <v>1826</v>
      </c>
      <c r="G1397" s="248"/>
      <c r="H1397" s="252">
        <v>112</v>
      </c>
      <c r="I1397" s="253"/>
      <c r="J1397" s="248"/>
      <c r="K1397" s="248"/>
      <c r="L1397" s="254"/>
      <c r="M1397" s="255"/>
      <c r="N1397" s="256"/>
      <c r="O1397" s="256"/>
      <c r="P1397" s="256"/>
      <c r="Q1397" s="256"/>
      <c r="R1397" s="256"/>
      <c r="S1397" s="256"/>
      <c r="T1397" s="257"/>
      <c r="AT1397" s="258" t="s">
        <v>180</v>
      </c>
      <c r="AU1397" s="258" t="s">
        <v>83</v>
      </c>
      <c r="AV1397" s="12" t="s">
        <v>83</v>
      </c>
      <c r="AW1397" s="12" t="s">
        <v>182</v>
      </c>
      <c r="AX1397" s="12" t="s">
        <v>24</v>
      </c>
      <c r="AY1397" s="258" t="s">
        <v>171</v>
      </c>
    </row>
    <row r="1398" s="1" customFormat="1" ht="22.8" customHeight="1">
      <c r="B1398" s="46"/>
      <c r="C1398" s="235" t="s">
        <v>1827</v>
      </c>
      <c r="D1398" s="235" t="s">
        <v>173</v>
      </c>
      <c r="E1398" s="236" t="s">
        <v>1828</v>
      </c>
      <c r="F1398" s="237" t="s">
        <v>1829</v>
      </c>
      <c r="G1398" s="238" t="s">
        <v>1823</v>
      </c>
      <c r="H1398" s="239">
        <v>24</v>
      </c>
      <c r="I1398" s="240"/>
      <c r="J1398" s="241">
        <f>ROUND(I1398*H1398,2)</f>
        <v>0</v>
      </c>
      <c r="K1398" s="237" t="s">
        <v>177</v>
      </c>
      <c r="L1398" s="72"/>
      <c r="M1398" s="242" t="s">
        <v>22</v>
      </c>
      <c r="N1398" s="243" t="s">
        <v>46</v>
      </c>
      <c r="O1398" s="47"/>
      <c r="P1398" s="244">
        <f>O1398*H1398</f>
        <v>0</v>
      </c>
      <c r="Q1398" s="244">
        <v>0</v>
      </c>
      <c r="R1398" s="244">
        <f>Q1398*H1398</f>
        <v>0</v>
      </c>
      <c r="S1398" s="244">
        <v>0</v>
      </c>
      <c r="T1398" s="245">
        <f>S1398*H1398</f>
        <v>0</v>
      </c>
      <c r="AR1398" s="24" t="s">
        <v>1824</v>
      </c>
      <c r="AT1398" s="24" t="s">
        <v>173</v>
      </c>
      <c r="AU1398" s="24" t="s">
        <v>83</v>
      </c>
      <c r="AY1398" s="24" t="s">
        <v>171</v>
      </c>
      <c r="BE1398" s="246">
        <f>IF(N1398="základní",J1398,0)</f>
        <v>0</v>
      </c>
      <c r="BF1398" s="246">
        <f>IF(N1398="snížená",J1398,0)</f>
        <v>0</v>
      </c>
      <c r="BG1398" s="246">
        <f>IF(N1398="zákl. přenesená",J1398,0)</f>
        <v>0</v>
      </c>
      <c r="BH1398" s="246">
        <f>IF(N1398="sníž. přenesená",J1398,0)</f>
        <v>0</v>
      </c>
      <c r="BI1398" s="246">
        <f>IF(N1398="nulová",J1398,0)</f>
        <v>0</v>
      </c>
      <c r="BJ1398" s="24" t="s">
        <v>24</v>
      </c>
      <c r="BK1398" s="246">
        <f>ROUND(I1398*H1398,2)</f>
        <v>0</v>
      </c>
      <c r="BL1398" s="24" t="s">
        <v>1824</v>
      </c>
      <c r="BM1398" s="24" t="s">
        <v>1830</v>
      </c>
    </row>
    <row r="1399" s="12" customFormat="1">
      <c r="B1399" s="247"/>
      <c r="C1399" s="248"/>
      <c r="D1399" s="249" t="s">
        <v>180</v>
      </c>
      <c r="E1399" s="250" t="s">
        <v>22</v>
      </c>
      <c r="F1399" s="251" t="s">
        <v>1831</v>
      </c>
      <c r="G1399" s="248"/>
      <c r="H1399" s="252">
        <v>24</v>
      </c>
      <c r="I1399" s="253"/>
      <c r="J1399" s="248"/>
      <c r="K1399" s="248"/>
      <c r="L1399" s="254"/>
      <c r="M1399" s="255"/>
      <c r="N1399" s="256"/>
      <c r="O1399" s="256"/>
      <c r="P1399" s="256"/>
      <c r="Q1399" s="256"/>
      <c r="R1399" s="256"/>
      <c r="S1399" s="256"/>
      <c r="T1399" s="257"/>
      <c r="AT1399" s="258" t="s">
        <v>180</v>
      </c>
      <c r="AU1399" s="258" t="s">
        <v>83</v>
      </c>
      <c r="AV1399" s="12" t="s">
        <v>83</v>
      </c>
      <c r="AW1399" s="12" t="s">
        <v>182</v>
      </c>
      <c r="AX1399" s="12" t="s">
        <v>24</v>
      </c>
      <c r="AY1399" s="258" t="s">
        <v>171</v>
      </c>
    </row>
    <row r="1400" s="1" customFormat="1" ht="22.8" customHeight="1">
      <c r="B1400" s="46"/>
      <c r="C1400" s="235" t="s">
        <v>1832</v>
      </c>
      <c r="D1400" s="235" t="s">
        <v>173</v>
      </c>
      <c r="E1400" s="236" t="s">
        <v>1833</v>
      </c>
      <c r="F1400" s="237" t="s">
        <v>1834</v>
      </c>
      <c r="G1400" s="238" t="s">
        <v>1823</v>
      </c>
      <c r="H1400" s="239">
        <v>48</v>
      </c>
      <c r="I1400" s="240"/>
      <c r="J1400" s="241">
        <f>ROUND(I1400*H1400,2)</f>
        <v>0</v>
      </c>
      <c r="K1400" s="237" t="s">
        <v>177</v>
      </c>
      <c r="L1400" s="72"/>
      <c r="M1400" s="242" t="s">
        <v>22</v>
      </c>
      <c r="N1400" s="243" t="s">
        <v>46</v>
      </c>
      <c r="O1400" s="47"/>
      <c r="P1400" s="244">
        <f>O1400*H1400</f>
        <v>0</v>
      </c>
      <c r="Q1400" s="244">
        <v>0</v>
      </c>
      <c r="R1400" s="244">
        <f>Q1400*H1400</f>
        <v>0</v>
      </c>
      <c r="S1400" s="244">
        <v>0</v>
      </c>
      <c r="T1400" s="245">
        <f>S1400*H1400</f>
        <v>0</v>
      </c>
      <c r="AR1400" s="24" t="s">
        <v>1824</v>
      </c>
      <c r="AT1400" s="24" t="s">
        <v>173</v>
      </c>
      <c r="AU1400" s="24" t="s">
        <v>83</v>
      </c>
      <c r="AY1400" s="24" t="s">
        <v>171</v>
      </c>
      <c r="BE1400" s="246">
        <f>IF(N1400="základní",J1400,0)</f>
        <v>0</v>
      </c>
      <c r="BF1400" s="246">
        <f>IF(N1400="snížená",J1400,0)</f>
        <v>0</v>
      </c>
      <c r="BG1400" s="246">
        <f>IF(N1400="zákl. přenesená",J1400,0)</f>
        <v>0</v>
      </c>
      <c r="BH1400" s="246">
        <f>IF(N1400="sníž. přenesená",J1400,0)</f>
        <v>0</v>
      </c>
      <c r="BI1400" s="246">
        <f>IF(N1400="nulová",J1400,0)</f>
        <v>0</v>
      </c>
      <c r="BJ1400" s="24" t="s">
        <v>24</v>
      </c>
      <c r="BK1400" s="246">
        <f>ROUND(I1400*H1400,2)</f>
        <v>0</v>
      </c>
      <c r="BL1400" s="24" t="s">
        <v>1824</v>
      </c>
      <c r="BM1400" s="24" t="s">
        <v>1835</v>
      </c>
    </row>
    <row r="1401" s="12" customFormat="1">
      <c r="B1401" s="247"/>
      <c r="C1401" s="248"/>
      <c r="D1401" s="249" t="s">
        <v>180</v>
      </c>
      <c r="E1401" s="250" t="s">
        <v>22</v>
      </c>
      <c r="F1401" s="251" t="s">
        <v>1836</v>
      </c>
      <c r="G1401" s="248"/>
      <c r="H1401" s="252">
        <v>32</v>
      </c>
      <c r="I1401" s="253"/>
      <c r="J1401" s="248"/>
      <c r="K1401" s="248"/>
      <c r="L1401" s="254"/>
      <c r="M1401" s="255"/>
      <c r="N1401" s="256"/>
      <c r="O1401" s="256"/>
      <c r="P1401" s="256"/>
      <c r="Q1401" s="256"/>
      <c r="R1401" s="256"/>
      <c r="S1401" s="256"/>
      <c r="T1401" s="257"/>
      <c r="AT1401" s="258" t="s">
        <v>180</v>
      </c>
      <c r="AU1401" s="258" t="s">
        <v>83</v>
      </c>
      <c r="AV1401" s="12" t="s">
        <v>83</v>
      </c>
      <c r="AW1401" s="12" t="s">
        <v>182</v>
      </c>
      <c r="AX1401" s="12" t="s">
        <v>75</v>
      </c>
      <c r="AY1401" s="258" t="s">
        <v>171</v>
      </c>
    </row>
    <row r="1402" s="12" customFormat="1">
      <c r="B1402" s="247"/>
      <c r="C1402" s="248"/>
      <c r="D1402" s="249" t="s">
        <v>180</v>
      </c>
      <c r="E1402" s="250" t="s">
        <v>22</v>
      </c>
      <c r="F1402" s="251" t="s">
        <v>1837</v>
      </c>
      <c r="G1402" s="248"/>
      <c r="H1402" s="252">
        <v>16</v>
      </c>
      <c r="I1402" s="253"/>
      <c r="J1402" s="248"/>
      <c r="K1402" s="248"/>
      <c r="L1402" s="254"/>
      <c r="M1402" s="281"/>
      <c r="N1402" s="282"/>
      <c r="O1402" s="282"/>
      <c r="P1402" s="282"/>
      <c r="Q1402" s="282"/>
      <c r="R1402" s="282"/>
      <c r="S1402" s="282"/>
      <c r="T1402" s="283"/>
      <c r="AT1402" s="258" t="s">
        <v>180</v>
      </c>
      <c r="AU1402" s="258" t="s">
        <v>83</v>
      </c>
      <c r="AV1402" s="12" t="s">
        <v>83</v>
      </c>
      <c r="AW1402" s="12" t="s">
        <v>182</v>
      </c>
      <c r="AX1402" s="12" t="s">
        <v>75</v>
      </c>
      <c r="AY1402" s="258" t="s">
        <v>171</v>
      </c>
    </row>
    <row r="1403" s="1" customFormat="1" ht="6.96" customHeight="1">
      <c r="B1403" s="67"/>
      <c r="C1403" s="68"/>
      <c r="D1403" s="68"/>
      <c r="E1403" s="68"/>
      <c r="F1403" s="68"/>
      <c r="G1403" s="68"/>
      <c r="H1403" s="68"/>
      <c r="I1403" s="178"/>
      <c r="J1403" s="68"/>
      <c r="K1403" s="68"/>
      <c r="L1403" s="72"/>
    </row>
  </sheetData>
  <sheetProtection sheet="1" autoFilter="0" formatColumns="0" formatRows="0" objects="1" scenarios="1" spinCount="100000" saltValue="U3ijz+JaX5+14dMVP+QNHYXYU58RXKrS7dqeUbq90eFZC/jH90a8Dfok/TN6TpmA8gHicsr+jT2GKrw5Sszc8Q==" hashValue="B2fLJ8oY6lPvnqCN5splgmVqoXfDRu3thP9ff0HUOkVSM3/9QbgR9pTbqh5fuiSnC23yP+qhEa5KjW2mYPm6hg==" algorithmName="SHA-512" password="CC35"/>
  <autoFilter ref="C114:K1402"/>
  <mergeCells count="13">
    <mergeCell ref="E7:H7"/>
    <mergeCell ref="E9:H9"/>
    <mergeCell ref="E11:H11"/>
    <mergeCell ref="E26:H26"/>
    <mergeCell ref="E47:H47"/>
    <mergeCell ref="E49:H49"/>
    <mergeCell ref="E51:H51"/>
    <mergeCell ref="J55:J56"/>
    <mergeCell ref="E103:H103"/>
    <mergeCell ref="E105:H105"/>
    <mergeCell ref="E107:H107"/>
    <mergeCell ref="G1:H1"/>
    <mergeCell ref="L2:V2"/>
  </mergeCells>
  <hyperlinks>
    <hyperlink ref="F1:G1" location="C2" display="1) Krycí list soupisu"/>
    <hyperlink ref="G1:H1" location="C58" display="2) Rekapitulace"/>
    <hyperlink ref="J1" location="C11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1838</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ROUND(J90,2)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ROUND(SUM(BE90:BE295), 2)</f>
        <v>0</v>
      </c>
      <c r="G32" s="47"/>
      <c r="H32" s="47"/>
      <c r="I32" s="170">
        <v>0.20999999999999999</v>
      </c>
      <c r="J32" s="169">
        <f>ROUND(ROUND((SUM(BE90:BE295)), 2)*I32, 2)</f>
        <v>0</v>
      </c>
      <c r="K32" s="51"/>
    </row>
    <row r="33" s="1" customFormat="1" ht="14.4" customHeight="1">
      <c r="B33" s="46"/>
      <c r="C33" s="47"/>
      <c r="D33" s="47"/>
      <c r="E33" s="55" t="s">
        <v>47</v>
      </c>
      <c r="F33" s="169">
        <f>ROUND(SUM(BF90:BF295), 2)</f>
        <v>0</v>
      </c>
      <c r="G33" s="47"/>
      <c r="H33" s="47"/>
      <c r="I33" s="170">
        <v>0.14999999999999999</v>
      </c>
      <c r="J33" s="169">
        <f>ROUND(ROUND((SUM(BF90:BF295)), 2)*I33, 2)</f>
        <v>0</v>
      </c>
      <c r="K33" s="51"/>
    </row>
    <row r="34" hidden="1" s="1" customFormat="1" ht="14.4" customHeight="1">
      <c r="B34" s="46"/>
      <c r="C34" s="47"/>
      <c r="D34" s="47"/>
      <c r="E34" s="55" t="s">
        <v>48</v>
      </c>
      <c r="F34" s="169">
        <f>ROUND(SUM(BG90:BG295), 2)</f>
        <v>0</v>
      </c>
      <c r="G34" s="47"/>
      <c r="H34" s="47"/>
      <c r="I34" s="170">
        <v>0.20999999999999999</v>
      </c>
      <c r="J34" s="169">
        <v>0</v>
      </c>
      <c r="K34" s="51"/>
    </row>
    <row r="35" hidden="1" s="1" customFormat="1" ht="14.4" customHeight="1">
      <c r="B35" s="46"/>
      <c r="C35" s="47"/>
      <c r="D35" s="47"/>
      <c r="E35" s="55" t="s">
        <v>49</v>
      </c>
      <c r="F35" s="169">
        <f>ROUND(SUM(BH90:BH295), 2)</f>
        <v>0</v>
      </c>
      <c r="G35" s="47"/>
      <c r="H35" s="47"/>
      <c r="I35" s="170">
        <v>0.14999999999999999</v>
      </c>
      <c r="J35" s="169">
        <v>0</v>
      </c>
      <c r="K35" s="51"/>
    </row>
    <row r="36" hidden="1" s="1" customFormat="1" ht="14.4" customHeight="1">
      <c r="B36" s="46"/>
      <c r="C36" s="47"/>
      <c r="D36" s="47"/>
      <c r="E36" s="55" t="s">
        <v>50</v>
      </c>
      <c r="F36" s="169">
        <f>ROUND(SUM(BI90:BI295),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ZTI - Zdravotní instalace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J90</f>
        <v>0</v>
      </c>
      <c r="K60" s="51"/>
      <c r="AU60" s="24" t="s">
        <v>121</v>
      </c>
    </row>
    <row r="61" s="8" customFormat="1" ht="24.96" customHeight="1">
      <c r="B61" s="189"/>
      <c r="C61" s="190"/>
      <c r="D61" s="191" t="s">
        <v>137</v>
      </c>
      <c r="E61" s="192"/>
      <c r="F61" s="192"/>
      <c r="G61" s="192"/>
      <c r="H61" s="192"/>
      <c r="I61" s="193"/>
      <c r="J61" s="194">
        <f>J91</f>
        <v>0</v>
      </c>
      <c r="K61" s="195"/>
    </row>
    <row r="62" s="9" customFormat="1" ht="19.92" customHeight="1">
      <c r="B62" s="196"/>
      <c r="C62" s="197"/>
      <c r="D62" s="198" t="s">
        <v>1839</v>
      </c>
      <c r="E62" s="199"/>
      <c r="F62" s="199"/>
      <c r="G62" s="199"/>
      <c r="H62" s="199"/>
      <c r="I62" s="200"/>
      <c r="J62" s="201">
        <f>J92</f>
        <v>0</v>
      </c>
      <c r="K62" s="202"/>
    </row>
    <row r="63" s="9" customFormat="1" ht="19.92" customHeight="1">
      <c r="B63" s="196"/>
      <c r="C63" s="197"/>
      <c r="D63" s="198" t="s">
        <v>1840</v>
      </c>
      <c r="E63" s="199"/>
      <c r="F63" s="199"/>
      <c r="G63" s="199"/>
      <c r="H63" s="199"/>
      <c r="I63" s="200"/>
      <c r="J63" s="201">
        <f>J112</f>
        <v>0</v>
      </c>
      <c r="K63" s="202"/>
    </row>
    <row r="64" s="9" customFormat="1" ht="19.92" customHeight="1">
      <c r="B64" s="196"/>
      <c r="C64" s="197"/>
      <c r="D64" s="198" t="s">
        <v>1841</v>
      </c>
      <c r="E64" s="199"/>
      <c r="F64" s="199"/>
      <c r="G64" s="199"/>
      <c r="H64" s="199"/>
      <c r="I64" s="200"/>
      <c r="J64" s="201">
        <f>J160</f>
        <v>0</v>
      </c>
      <c r="K64" s="202"/>
    </row>
    <row r="65" s="9" customFormat="1" ht="19.92" customHeight="1">
      <c r="B65" s="196"/>
      <c r="C65" s="197"/>
      <c r="D65" s="198" t="s">
        <v>1842</v>
      </c>
      <c r="E65" s="199"/>
      <c r="F65" s="199"/>
      <c r="G65" s="199"/>
      <c r="H65" s="199"/>
      <c r="I65" s="200"/>
      <c r="J65" s="201">
        <f>J233</f>
        <v>0</v>
      </c>
      <c r="K65" s="202"/>
    </row>
    <row r="66" s="9" customFormat="1" ht="19.92" customHeight="1">
      <c r="B66" s="196"/>
      <c r="C66" s="197"/>
      <c r="D66" s="198" t="s">
        <v>1843</v>
      </c>
      <c r="E66" s="199"/>
      <c r="F66" s="199"/>
      <c r="G66" s="199"/>
      <c r="H66" s="199"/>
      <c r="I66" s="200"/>
      <c r="J66" s="201">
        <f>J250</f>
        <v>0</v>
      </c>
      <c r="K66" s="202"/>
    </row>
    <row r="67" s="9" customFormat="1" ht="19.92" customHeight="1">
      <c r="B67" s="196"/>
      <c r="C67" s="197"/>
      <c r="D67" s="198" t="s">
        <v>1844</v>
      </c>
      <c r="E67" s="199"/>
      <c r="F67" s="199"/>
      <c r="G67" s="199"/>
      <c r="H67" s="199"/>
      <c r="I67" s="200"/>
      <c r="J67" s="201">
        <f>J286</f>
        <v>0</v>
      </c>
      <c r="K67" s="202"/>
    </row>
    <row r="68" s="8" customFormat="1" ht="24.96" customHeight="1">
      <c r="B68" s="189"/>
      <c r="C68" s="190"/>
      <c r="D68" s="191" t="s">
        <v>1845</v>
      </c>
      <c r="E68" s="192"/>
      <c r="F68" s="192"/>
      <c r="G68" s="192"/>
      <c r="H68" s="192"/>
      <c r="I68" s="193"/>
      <c r="J68" s="194">
        <f>J290</f>
        <v>0</v>
      </c>
      <c r="K68" s="195"/>
    </row>
    <row r="69" s="1" customFormat="1" ht="21.84" customHeight="1">
      <c r="B69" s="46"/>
      <c r="C69" s="47"/>
      <c r="D69" s="47"/>
      <c r="E69" s="47"/>
      <c r="F69" s="47"/>
      <c r="G69" s="47"/>
      <c r="H69" s="47"/>
      <c r="I69" s="156"/>
      <c r="J69" s="47"/>
      <c r="K69" s="51"/>
    </row>
    <row r="70" s="1" customFormat="1" ht="6.96" customHeight="1">
      <c r="B70" s="67"/>
      <c r="C70" s="68"/>
      <c r="D70" s="68"/>
      <c r="E70" s="68"/>
      <c r="F70" s="68"/>
      <c r="G70" s="68"/>
      <c r="H70" s="68"/>
      <c r="I70" s="178"/>
      <c r="J70" s="68"/>
      <c r="K70" s="69"/>
    </row>
    <row r="74" s="1" customFormat="1" ht="6.96" customHeight="1">
      <c r="B74" s="70"/>
      <c r="C74" s="71"/>
      <c r="D74" s="71"/>
      <c r="E74" s="71"/>
      <c r="F74" s="71"/>
      <c r="G74" s="71"/>
      <c r="H74" s="71"/>
      <c r="I74" s="181"/>
      <c r="J74" s="71"/>
      <c r="K74" s="71"/>
      <c r="L74" s="72"/>
    </row>
    <row r="75" s="1" customFormat="1" ht="36.96" customHeight="1">
      <c r="B75" s="46"/>
      <c r="C75" s="73" t="s">
        <v>155</v>
      </c>
      <c r="D75" s="74"/>
      <c r="E75" s="74"/>
      <c r="F75" s="74"/>
      <c r="G75" s="74"/>
      <c r="H75" s="74"/>
      <c r="I75" s="203"/>
      <c r="J75" s="74"/>
      <c r="K75" s="74"/>
      <c r="L75" s="72"/>
    </row>
    <row r="76" s="1" customFormat="1" ht="6.96" customHeight="1">
      <c r="B76" s="46"/>
      <c r="C76" s="74"/>
      <c r="D76" s="74"/>
      <c r="E76" s="74"/>
      <c r="F76" s="74"/>
      <c r="G76" s="74"/>
      <c r="H76" s="74"/>
      <c r="I76" s="203"/>
      <c r="J76" s="74"/>
      <c r="K76" s="74"/>
      <c r="L76" s="72"/>
    </row>
    <row r="77" s="1" customFormat="1" ht="14.4" customHeight="1">
      <c r="B77" s="46"/>
      <c r="C77" s="76" t="s">
        <v>18</v>
      </c>
      <c r="D77" s="74"/>
      <c r="E77" s="74"/>
      <c r="F77" s="74"/>
      <c r="G77" s="74"/>
      <c r="H77" s="74"/>
      <c r="I77" s="203"/>
      <c r="J77" s="74"/>
      <c r="K77" s="74"/>
      <c r="L77" s="72"/>
    </row>
    <row r="78" s="1" customFormat="1" ht="14.4" customHeight="1">
      <c r="B78" s="46"/>
      <c r="C78" s="74"/>
      <c r="D78" s="74"/>
      <c r="E78" s="204" t="str">
        <f>E7</f>
        <v>Stavební úpravy a obnova technolog.vybavení kuchyně v pav.D</v>
      </c>
      <c r="F78" s="76"/>
      <c r="G78" s="76"/>
      <c r="H78" s="76"/>
      <c r="I78" s="203"/>
      <c r="J78" s="74"/>
      <c r="K78" s="74"/>
      <c r="L78" s="72"/>
    </row>
    <row r="79">
      <c r="B79" s="28"/>
      <c r="C79" s="76" t="s">
        <v>113</v>
      </c>
      <c r="D79" s="205"/>
      <c r="E79" s="205"/>
      <c r="F79" s="205"/>
      <c r="G79" s="205"/>
      <c r="H79" s="205"/>
      <c r="I79" s="148"/>
      <c r="J79" s="205"/>
      <c r="K79" s="205"/>
      <c r="L79" s="206"/>
    </row>
    <row r="80" s="1" customFormat="1" ht="14.4" customHeight="1">
      <c r="B80" s="46"/>
      <c r="C80" s="74"/>
      <c r="D80" s="74"/>
      <c r="E80" s="204" t="s">
        <v>114</v>
      </c>
      <c r="F80" s="74"/>
      <c r="G80" s="74"/>
      <c r="H80" s="74"/>
      <c r="I80" s="203"/>
      <c r="J80" s="74"/>
      <c r="K80" s="74"/>
      <c r="L80" s="72"/>
    </row>
    <row r="81" s="1" customFormat="1" ht="14.4" customHeight="1">
      <c r="B81" s="46"/>
      <c r="C81" s="76" t="s">
        <v>115</v>
      </c>
      <c r="D81" s="74"/>
      <c r="E81" s="74"/>
      <c r="F81" s="74"/>
      <c r="G81" s="74"/>
      <c r="H81" s="74"/>
      <c r="I81" s="203"/>
      <c r="J81" s="74"/>
      <c r="K81" s="74"/>
      <c r="L81" s="72"/>
    </row>
    <row r="82" s="1" customFormat="1" ht="16.2" customHeight="1">
      <c r="B82" s="46"/>
      <c r="C82" s="74"/>
      <c r="D82" s="74"/>
      <c r="E82" s="82" t="str">
        <f>E11</f>
        <v>ZTI - Zdravotní instalace</v>
      </c>
      <c r="F82" s="74"/>
      <c r="G82" s="74"/>
      <c r="H82" s="74"/>
      <c r="I82" s="203"/>
      <c r="J82" s="74"/>
      <c r="K82" s="74"/>
      <c r="L82" s="72"/>
    </row>
    <row r="83" s="1" customFormat="1" ht="6.96" customHeight="1">
      <c r="B83" s="46"/>
      <c r="C83" s="74"/>
      <c r="D83" s="74"/>
      <c r="E83" s="74"/>
      <c r="F83" s="74"/>
      <c r="G83" s="74"/>
      <c r="H83" s="74"/>
      <c r="I83" s="203"/>
      <c r="J83" s="74"/>
      <c r="K83" s="74"/>
      <c r="L83" s="72"/>
    </row>
    <row r="84" s="1" customFormat="1" ht="18" customHeight="1">
      <c r="B84" s="46"/>
      <c r="C84" s="76" t="s">
        <v>25</v>
      </c>
      <c r="D84" s="74"/>
      <c r="E84" s="74"/>
      <c r="F84" s="207" t="str">
        <f>F14</f>
        <v>Karlovy Vary</v>
      </c>
      <c r="G84" s="74"/>
      <c r="H84" s="74"/>
      <c r="I84" s="208" t="s">
        <v>27</v>
      </c>
      <c r="J84" s="85" t="str">
        <f>IF(J14="","",J14)</f>
        <v>25. 7. 2018</v>
      </c>
      <c r="K84" s="74"/>
      <c r="L84" s="72"/>
    </row>
    <row r="85" s="1" customFormat="1" ht="6.96" customHeight="1">
      <c r="B85" s="46"/>
      <c r="C85" s="74"/>
      <c r="D85" s="74"/>
      <c r="E85" s="74"/>
      <c r="F85" s="74"/>
      <c r="G85" s="74"/>
      <c r="H85" s="74"/>
      <c r="I85" s="203"/>
      <c r="J85" s="74"/>
      <c r="K85" s="74"/>
      <c r="L85" s="72"/>
    </row>
    <row r="86" s="1" customFormat="1">
      <c r="B86" s="46"/>
      <c r="C86" s="76" t="s">
        <v>31</v>
      </c>
      <c r="D86" s="74"/>
      <c r="E86" s="74"/>
      <c r="F86" s="207" t="str">
        <f>E17</f>
        <v>Domov mládeže, Lidická 38, K.Vary</v>
      </c>
      <c r="G86" s="74"/>
      <c r="H86" s="74"/>
      <c r="I86" s="208" t="s">
        <v>37</v>
      </c>
      <c r="J86" s="207" t="str">
        <f>E23</f>
        <v>Ing.Roman Gajdoš</v>
      </c>
      <c r="K86" s="74"/>
      <c r="L86" s="72"/>
    </row>
    <row r="87" s="1" customFormat="1" ht="14.4" customHeight="1">
      <c r="B87" s="46"/>
      <c r="C87" s="76" t="s">
        <v>35</v>
      </c>
      <c r="D87" s="74"/>
      <c r="E87" s="74"/>
      <c r="F87" s="207" t="str">
        <f>IF(E20="","",E20)</f>
        <v/>
      </c>
      <c r="G87" s="74"/>
      <c r="H87" s="74"/>
      <c r="I87" s="203"/>
      <c r="J87" s="74"/>
      <c r="K87" s="74"/>
      <c r="L87" s="72"/>
    </row>
    <row r="88" s="1" customFormat="1" ht="10.32" customHeight="1">
      <c r="B88" s="46"/>
      <c r="C88" s="74"/>
      <c r="D88" s="74"/>
      <c r="E88" s="74"/>
      <c r="F88" s="74"/>
      <c r="G88" s="74"/>
      <c r="H88" s="74"/>
      <c r="I88" s="203"/>
      <c r="J88" s="74"/>
      <c r="K88" s="74"/>
      <c r="L88" s="72"/>
    </row>
    <row r="89" s="10" customFormat="1" ht="29.28" customHeight="1">
      <c r="B89" s="209"/>
      <c r="C89" s="210" t="s">
        <v>156</v>
      </c>
      <c r="D89" s="211" t="s">
        <v>60</v>
      </c>
      <c r="E89" s="211" t="s">
        <v>56</v>
      </c>
      <c r="F89" s="211" t="s">
        <v>157</v>
      </c>
      <c r="G89" s="211" t="s">
        <v>158</v>
      </c>
      <c r="H89" s="211" t="s">
        <v>159</v>
      </c>
      <c r="I89" s="212" t="s">
        <v>160</v>
      </c>
      <c r="J89" s="211" t="s">
        <v>119</v>
      </c>
      <c r="K89" s="213" t="s">
        <v>161</v>
      </c>
      <c r="L89" s="214"/>
      <c r="M89" s="102" t="s">
        <v>162</v>
      </c>
      <c r="N89" s="103" t="s">
        <v>45</v>
      </c>
      <c r="O89" s="103" t="s">
        <v>163</v>
      </c>
      <c r="P89" s="103" t="s">
        <v>164</v>
      </c>
      <c r="Q89" s="103" t="s">
        <v>165</v>
      </c>
      <c r="R89" s="103" t="s">
        <v>166</v>
      </c>
      <c r="S89" s="103" t="s">
        <v>167</v>
      </c>
      <c r="T89" s="104" t="s">
        <v>168</v>
      </c>
    </row>
    <row r="90" s="1" customFormat="1" ht="29.28" customHeight="1">
      <c r="B90" s="46"/>
      <c r="C90" s="108" t="s">
        <v>120</v>
      </c>
      <c r="D90" s="74"/>
      <c r="E90" s="74"/>
      <c r="F90" s="74"/>
      <c r="G90" s="74"/>
      <c r="H90" s="74"/>
      <c r="I90" s="203"/>
      <c r="J90" s="215">
        <f>BK90</f>
        <v>0</v>
      </c>
      <c r="K90" s="74"/>
      <c r="L90" s="72"/>
      <c r="M90" s="105"/>
      <c r="N90" s="106"/>
      <c r="O90" s="106"/>
      <c r="P90" s="216">
        <f>P91+P290</f>
        <v>0</v>
      </c>
      <c r="Q90" s="106"/>
      <c r="R90" s="216">
        <f>R91+R290</f>
        <v>1.17611</v>
      </c>
      <c r="S90" s="106"/>
      <c r="T90" s="217">
        <f>T91+T290</f>
        <v>1.29382</v>
      </c>
      <c r="AT90" s="24" t="s">
        <v>74</v>
      </c>
      <c r="AU90" s="24" t="s">
        <v>121</v>
      </c>
      <c r="BK90" s="218">
        <f>BK91+BK290</f>
        <v>0</v>
      </c>
    </row>
    <row r="91" s="11" customFormat="1" ht="37.44" customHeight="1">
      <c r="B91" s="219"/>
      <c r="C91" s="220"/>
      <c r="D91" s="221" t="s">
        <v>74</v>
      </c>
      <c r="E91" s="222" t="s">
        <v>1046</v>
      </c>
      <c r="F91" s="222" t="s">
        <v>1047</v>
      </c>
      <c r="G91" s="220"/>
      <c r="H91" s="220"/>
      <c r="I91" s="223"/>
      <c r="J91" s="224">
        <f>BK91</f>
        <v>0</v>
      </c>
      <c r="K91" s="220"/>
      <c r="L91" s="225"/>
      <c r="M91" s="226"/>
      <c r="N91" s="227"/>
      <c r="O91" s="227"/>
      <c r="P91" s="228">
        <f>P92+P112+P160+P233+P250+P286</f>
        <v>0</v>
      </c>
      <c r="Q91" s="227"/>
      <c r="R91" s="228">
        <f>R92+R112+R160+R233+R250+R286</f>
        <v>1.17611</v>
      </c>
      <c r="S91" s="227"/>
      <c r="T91" s="229">
        <f>T92+T112+T160+T233+T250+T286</f>
        <v>1.29382</v>
      </c>
      <c r="AR91" s="230" t="s">
        <v>83</v>
      </c>
      <c r="AT91" s="231" t="s">
        <v>74</v>
      </c>
      <c r="AU91" s="231" t="s">
        <v>75</v>
      </c>
      <c r="AY91" s="230" t="s">
        <v>171</v>
      </c>
      <c r="BK91" s="232">
        <f>BK92+BK112+BK160+BK233+BK250+BK286</f>
        <v>0</v>
      </c>
    </row>
    <row r="92" s="11" customFormat="1" ht="19.92" customHeight="1">
      <c r="B92" s="219"/>
      <c r="C92" s="220"/>
      <c r="D92" s="221" t="s">
        <v>74</v>
      </c>
      <c r="E92" s="233" t="s">
        <v>1846</v>
      </c>
      <c r="F92" s="233" t="s">
        <v>1847</v>
      </c>
      <c r="G92" s="220"/>
      <c r="H92" s="220"/>
      <c r="I92" s="223"/>
      <c r="J92" s="234">
        <f>BK92</f>
        <v>0</v>
      </c>
      <c r="K92" s="220"/>
      <c r="L92" s="225"/>
      <c r="M92" s="226"/>
      <c r="N92" s="227"/>
      <c r="O92" s="227"/>
      <c r="P92" s="228">
        <f>SUM(P93:P111)</f>
        <v>0</v>
      </c>
      <c r="Q92" s="227"/>
      <c r="R92" s="228">
        <f>SUM(R93:R111)</f>
        <v>0.011240000000000004</v>
      </c>
      <c r="S92" s="227"/>
      <c r="T92" s="229">
        <f>SUM(T93:T111)</f>
        <v>0</v>
      </c>
      <c r="AR92" s="230" t="s">
        <v>83</v>
      </c>
      <c r="AT92" s="231" t="s">
        <v>74</v>
      </c>
      <c r="AU92" s="231" t="s">
        <v>24</v>
      </c>
      <c r="AY92" s="230" t="s">
        <v>171</v>
      </c>
      <c r="BK92" s="232">
        <f>SUM(BK93:BK111)</f>
        <v>0</v>
      </c>
    </row>
    <row r="93" s="1" customFormat="1" ht="34.2" customHeight="1">
      <c r="B93" s="46"/>
      <c r="C93" s="235" t="s">
        <v>24</v>
      </c>
      <c r="D93" s="235" t="s">
        <v>173</v>
      </c>
      <c r="E93" s="236" t="s">
        <v>1848</v>
      </c>
      <c r="F93" s="237" t="s">
        <v>1849</v>
      </c>
      <c r="G93" s="238" t="s">
        <v>344</v>
      </c>
      <c r="H93" s="239">
        <v>224</v>
      </c>
      <c r="I93" s="240"/>
      <c r="J93" s="241">
        <f>ROUND(I93*H93,2)</f>
        <v>0</v>
      </c>
      <c r="K93" s="237" t="s">
        <v>177</v>
      </c>
      <c r="L93" s="72"/>
      <c r="M93" s="242" t="s">
        <v>22</v>
      </c>
      <c r="N93" s="243" t="s">
        <v>46</v>
      </c>
      <c r="O93" s="47"/>
      <c r="P93" s="244">
        <f>O93*H93</f>
        <v>0</v>
      </c>
      <c r="Q93" s="244">
        <v>0</v>
      </c>
      <c r="R93" s="244">
        <f>Q93*H93</f>
        <v>0</v>
      </c>
      <c r="S93" s="244">
        <v>0</v>
      </c>
      <c r="T93" s="245">
        <f>S93*H93</f>
        <v>0</v>
      </c>
      <c r="AR93" s="24" t="s">
        <v>273</v>
      </c>
      <c r="AT93" s="24" t="s">
        <v>173</v>
      </c>
      <c r="AU93" s="24" t="s">
        <v>83</v>
      </c>
      <c r="AY93" s="24" t="s">
        <v>171</v>
      </c>
      <c r="BE93" s="246">
        <f>IF(N93="základní",J93,0)</f>
        <v>0</v>
      </c>
      <c r="BF93" s="246">
        <f>IF(N93="snížená",J93,0)</f>
        <v>0</v>
      </c>
      <c r="BG93" s="246">
        <f>IF(N93="zákl. přenesená",J93,0)</f>
        <v>0</v>
      </c>
      <c r="BH93" s="246">
        <f>IF(N93="sníž. přenesená",J93,0)</f>
        <v>0</v>
      </c>
      <c r="BI93" s="246">
        <f>IF(N93="nulová",J93,0)</f>
        <v>0</v>
      </c>
      <c r="BJ93" s="24" t="s">
        <v>24</v>
      </c>
      <c r="BK93" s="246">
        <f>ROUND(I93*H93,2)</f>
        <v>0</v>
      </c>
      <c r="BL93" s="24" t="s">
        <v>273</v>
      </c>
      <c r="BM93" s="24" t="s">
        <v>1850</v>
      </c>
    </row>
    <row r="94" s="1" customFormat="1">
      <c r="B94" s="46"/>
      <c r="C94" s="74"/>
      <c r="D94" s="249" t="s">
        <v>201</v>
      </c>
      <c r="E94" s="74"/>
      <c r="F94" s="259" t="s">
        <v>1851</v>
      </c>
      <c r="G94" s="74"/>
      <c r="H94" s="74"/>
      <c r="I94" s="203"/>
      <c r="J94" s="74"/>
      <c r="K94" s="74"/>
      <c r="L94" s="72"/>
      <c r="M94" s="260"/>
      <c r="N94" s="47"/>
      <c r="O94" s="47"/>
      <c r="P94" s="47"/>
      <c r="Q94" s="47"/>
      <c r="R94" s="47"/>
      <c r="S94" s="47"/>
      <c r="T94" s="95"/>
      <c r="AT94" s="24" t="s">
        <v>201</v>
      </c>
      <c r="AU94" s="24" t="s">
        <v>83</v>
      </c>
    </row>
    <row r="95" s="12" customFormat="1">
      <c r="B95" s="247"/>
      <c r="C95" s="248"/>
      <c r="D95" s="249" t="s">
        <v>180</v>
      </c>
      <c r="E95" s="250" t="s">
        <v>22</v>
      </c>
      <c r="F95" s="251" t="s">
        <v>1852</v>
      </c>
      <c r="G95" s="248"/>
      <c r="H95" s="252">
        <v>52</v>
      </c>
      <c r="I95" s="253"/>
      <c r="J95" s="248"/>
      <c r="K95" s="248"/>
      <c r="L95" s="254"/>
      <c r="M95" s="255"/>
      <c r="N95" s="256"/>
      <c r="O95" s="256"/>
      <c r="P95" s="256"/>
      <c r="Q95" s="256"/>
      <c r="R95" s="256"/>
      <c r="S95" s="256"/>
      <c r="T95" s="257"/>
      <c r="AT95" s="258" t="s">
        <v>180</v>
      </c>
      <c r="AU95" s="258" t="s">
        <v>83</v>
      </c>
      <c r="AV95" s="12" t="s">
        <v>83</v>
      </c>
      <c r="AW95" s="12" t="s">
        <v>182</v>
      </c>
      <c r="AX95" s="12" t="s">
        <v>75</v>
      </c>
      <c r="AY95" s="258" t="s">
        <v>171</v>
      </c>
    </row>
    <row r="96" s="12" customFormat="1">
      <c r="B96" s="247"/>
      <c r="C96" s="248"/>
      <c r="D96" s="249" t="s">
        <v>180</v>
      </c>
      <c r="E96" s="250" t="s">
        <v>22</v>
      </c>
      <c r="F96" s="251" t="s">
        <v>1853</v>
      </c>
      <c r="G96" s="248"/>
      <c r="H96" s="252">
        <v>115</v>
      </c>
      <c r="I96" s="253"/>
      <c r="J96" s="248"/>
      <c r="K96" s="248"/>
      <c r="L96" s="254"/>
      <c r="M96" s="255"/>
      <c r="N96" s="256"/>
      <c r="O96" s="256"/>
      <c r="P96" s="256"/>
      <c r="Q96" s="256"/>
      <c r="R96" s="256"/>
      <c r="S96" s="256"/>
      <c r="T96" s="257"/>
      <c r="AT96" s="258" t="s">
        <v>180</v>
      </c>
      <c r="AU96" s="258" t="s">
        <v>83</v>
      </c>
      <c r="AV96" s="12" t="s">
        <v>83</v>
      </c>
      <c r="AW96" s="12" t="s">
        <v>182</v>
      </c>
      <c r="AX96" s="12" t="s">
        <v>75</v>
      </c>
      <c r="AY96" s="258" t="s">
        <v>171</v>
      </c>
    </row>
    <row r="97" s="12" customFormat="1">
      <c r="B97" s="247"/>
      <c r="C97" s="248"/>
      <c r="D97" s="249" t="s">
        <v>180</v>
      </c>
      <c r="E97" s="250" t="s">
        <v>22</v>
      </c>
      <c r="F97" s="251" t="s">
        <v>1854</v>
      </c>
      <c r="G97" s="248"/>
      <c r="H97" s="252">
        <v>37</v>
      </c>
      <c r="I97" s="253"/>
      <c r="J97" s="248"/>
      <c r="K97" s="248"/>
      <c r="L97" s="254"/>
      <c r="M97" s="255"/>
      <c r="N97" s="256"/>
      <c r="O97" s="256"/>
      <c r="P97" s="256"/>
      <c r="Q97" s="256"/>
      <c r="R97" s="256"/>
      <c r="S97" s="256"/>
      <c r="T97" s="257"/>
      <c r="AT97" s="258" t="s">
        <v>180</v>
      </c>
      <c r="AU97" s="258" t="s">
        <v>83</v>
      </c>
      <c r="AV97" s="12" t="s">
        <v>83</v>
      </c>
      <c r="AW97" s="12" t="s">
        <v>182</v>
      </c>
      <c r="AX97" s="12" t="s">
        <v>75</v>
      </c>
      <c r="AY97" s="258" t="s">
        <v>171</v>
      </c>
    </row>
    <row r="98" s="12" customFormat="1">
      <c r="B98" s="247"/>
      <c r="C98" s="248"/>
      <c r="D98" s="249" t="s">
        <v>180</v>
      </c>
      <c r="E98" s="250" t="s">
        <v>22</v>
      </c>
      <c r="F98" s="251" t="s">
        <v>1855</v>
      </c>
      <c r="G98" s="248"/>
      <c r="H98" s="252">
        <v>10</v>
      </c>
      <c r="I98" s="253"/>
      <c r="J98" s="248"/>
      <c r="K98" s="248"/>
      <c r="L98" s="254"/>
      <c r="M98" s="255"/>
      <c r="N98" s="256"/>
      <c r="O98" s="256"/>
      <c r="P98" s="256"/>
      <c r="Q98" s="256"/>
      <c r="R98" s="256"/>
      <c r="S98" s="256"/>
      <c r="T98" s="257"/>
      <c r="AT98" s="258" t="s">
        <v>180</v>
      </c>
      <c r="AU98" s="258" t="s">
        <v>83</v>
      </c>
      <c r="AV98" s="12" t="s">
        <v>83</v>
      </c>
      <c r="AW98" s="12" t="s">
        <v>182</v>
      </c>
      <c r="AX98" s="12" t="s">
        <v>75</v>
      </c>
      <c r="AY98" s="258" t="s">
        <v>171</v>
      </c>
    </row>
    <row r="99" s="12" customFormat="1">
      <c r="B99" s="247"/>
      <c r="C99" s="248"/>
      <c r="D99" s="249" t="s">
        <v>180</v>
      </c>
      <c r="E99" s="250" t="s">
        <v>22</v>
      </c>
      <c r="F99" s="251" t="s">
        <v>29</v>
      </c>
      <c r="G99" s="248"/>
      <c r="H99" s="252">
        <v>10</v>
      </c>
      <c r="I99" s="253"/>
      <c r="J99" s="248"/>
      <c r="K99" s="248"/>
      <c r="L99" s="254"/>
      <c r="M99" s="255"/>
      <c r="N99" s="256"/>
      <c r="O99" s="256"/>
      <c r="P99" s="256"/>
      <c r="Q99" s="256"/>
      <c r="R99" s="256"/>
      <c r="S99" s="256"/>
      <c r="T99" s="257"/>
      <c r="AT99" s="258" t="s">
        <v>180</v>
      </c>
      <c r="AU99" s="258" t="s">
        <v>83</v>
      </c>
      <c r="AV99" s="12" t="s">
        <v>83</v>
      </c>
      <c r="AW99" s="12" t="s">
        <v>182</v>
      </c>
      <c r="AX99" s="12" t="s">
        <v>75</v>
      </c>
      <c r="AY99" s="258" t="s">
        <v>171</v>
      </c>
    </row>
    <row r="100" s="1" customFormat="1" ht="14.4" customHeight="1">
      <c r="B100" s="46"/>
      <c r="C100" s="271" t="s">
        <v>83</v>
      </c>
      <c r="D100" s="271" t="s">
        <v>422</v>
      </c>
      <c r="E100" s="272" t="s">
        <v>1856</v>
      </c>
      <c r="F100" s="273" t="s">
        <v>1857</v>
      </c>
      <c r="G100" s="274" t="s">
        <v>344</v>
      </c>
      <c r="H100" s="275">
        <v>32</v>
      </c>
      <c r="I100" s="276"/>
      <c r="J100" s="277">
        <f>ROUND(I100*H100,2)</f>
        <v>0</v>
      </c>
      <c r="K100" s="273" t="s">
        <v>177</v>
      </c>
      <c r="L100" s="278"/>
      <c r="M100" s="279" t="s">
        <v>22</v>
      </c>
      <c r="N100" s="280" t="s">
        <v>46</v>
      </c>
      <c r="O100" s="47"/>
      <c r="P100" s="244">
        <f>O100*H100</f>
        <v>0</v>
      </c>
      <c r="Q100" s="244">
        <v>2.0000000000000002E-05</v>
      </c>
      <c r="R100" s="244">
        <f>Q100*H100</f>
        <v>0.00064000000000000005</v>
      </c>
      <c r="S100" s="244">
        <v>0</v>
      </c>
      <c r="T100" s="245">
        <f>S100*H100</f>
        <v>0</v>
      </c>
      <c r="AR100" s="24" t="s">
        <v>405</v>
      </c>
      <c r="AT100" s="24" t="s">
        <v>422</v>
      </c>
      <c r="AU100" s="24" t="s">
        <v>83</v>
      </c>
      <c r="AY100" s="24" t="s">
        <v>171</v>
      </c>
      <c r="BE100" s="246">
        <f>IF(N100="základní",J100,0)</f>
        <v>0</v>
      </c>
      <c r="BF100" s="246">
        <f>IF(N100="snížená",J100,0)</f>
        <v>0</v>
      </c>
      <c r="BG100" s="246">
        <f>IF(N100="zákl. přenesená",J100,0)</f>
        <v>0</v>
      </c>
      <c r="BH100" s="246">
        <f>IF(N100="sníž. přenesená",J100,0)</f>
        <v>0</v>
      </c>
      <c r="BI100" s="246">
        <f>IF(N100="nulová",J100,0)</f>
        <v>0</v>
      </c>
      <c r="BJ100" s="24" t="s">
        <v>24</v>
      </c>
      <c r="BK100" s="246">
        <f>ROUND(I100*H100,2)</f>
        <v>0</v>
      </c>
      <c r="BL100" s="24" t="s">
        <v>273</v>
      </c>
      <c r="BM100" s="24" t="s">
        <v>1858</v>
      </c>
    </row>
    <row r="101" s="1" customFormat="1" ht="14.4" customHeight="1">
      <c r="B101" s="46"/>
      <c r="C101" s="271" t="s">
        <v>187</v>
      </c>
      <c r="D101" s="271" t="s">
        <v>422</v>
      </c>
      <c r="E101" s="272" t="s">
        <v>1859</v>
      </c>
      <c r="F101" s="273" t="s">
        <v>1860</v>
      </c>
      <c r="G101" s="274" t="s">
        <v>344</v>
      </c>
      <c r="H101" s="275">
        <v>20</v>
      </c>
      <c r="I101" s="276"/>
      <c r="J101" s="277">
        <f>ROUND(I101*H101,2)</f>
        <v>0</v>
      </c>
      <c r="K101" s="273" t="s">
        <v>177</v>
      </c>
      <c r="L101" s="278"/>
      <c r="M101" s="279" t="s">
        <v>22</v>
      </c>
      <c r="N101" s="280" t="s">
        <v>46</v>
      </c>
      <c r="O101" s="47"/>
      <c r="P101" s="244">
        <f>O101*H101</f>
        <v>0</v>
      </c>
      <c r="Q101" s="244">
        <v>8.0000000000000007E-05</v>
      </c>
      <c r="R101" s="244">
        <f>Q101*H101</f>
        <v>0.0016000000000000001</v>
      </c>
      <c r="S101" s="244">
        <v>0</v>
      </c>
      <c r="T101" s="245">
        <f>S101*H101</f>
        <v>0</v>
      </c>
      <c r="AR101" s="24" t="s">
        <v>405</v>
      </c>
      <c r="AT101" s="24" t="s">
        <v>422</v>
      </c>
      <c r="AU101" s="24" t="s">
        <v>83</v>
      </c>
      <c r="AY101" s="24" t="s">
        <v>171</v>
      </c>
      <c r="BE101" s="246">
        <f>IF(N101="základní",J101,0)</f>
        <v>0</v>
      </c>
      <c r="BF101" s="246">
        <f>IF(N101="snížená",J101,0)</f>
        <v>0</v>
      </c>
      <c r="BG101" s="246">
        <f>IF(N101="zákl. přenesená",J101,0)</f>
        <v>0</v>
      </c>
      <c r="BH101" s="246">
        <f>IF(N101="sníž. přenesená",J101,0)</f>
        <v>0</v>
      </c>
      <c r="BI101" s="246">
        <f>IF(N101="nulová",J101,0)</f>
        <v>0</v>
      </c>
      <c r="BJ101" s="24" t="s">
        <v>24</v>
      </c>
      <c r="BK101" s="246">
        <f>ROUND(I101*H101,2)</f>
        <v>0</v>
      </c>
      <c r="BL101" s="24" t="s">
        <v>273</v>
      </c>
      <c r="BM101" s="24" t="s">
        <v>1861</v>
      </c>
    </row>
    <row r="102" s="1" customFormat="1" ht="14.4" customHeight="1">
      <c r="B102" s="46"/>
      <c r="C102" s="271" t="s">
        <v>178</v>
      </c>
      <c r="D102" s="271" t="s">
        <v>422</v>
      </c>
      <c r="E102" s="272" t="s">
        <v>1862</v>
      </c>
      <c r="F102" s="273" t="s">
        <v>1863</v>
      </c>
      <c r="G102" s="274" t="s">
        <v>344</v>
      </c>
      <c r="H102" s="275">
        <v>65</v>
      </c>
      <c r="I102" s="276"/>
      <c r="J102" s="277">
        <f>ROUND(I102*H102,2)</f>
        <v>0</v>
      </c>
      <c r="K102" s="273" t="s">
        <v>177</v>
      </c>
      <c r="L102" s="278"/>
      <c r="M102" s="279" t="s">
        <v>22</v>
      </c>
      <c r="N102" s="280" t="s">
        <v>46</v>
      </c>
      <c r="O102" s="47"/>
      <c r="P102" s="244">
        <f>O102*H102</f>
        <v>0</v>
      </c>
      <c r="Q102" s="244">
        <v>2.0000000000000002E-05</v>
      </c>
      <c r="R102" s="244">
        <f>Q102*H102</f>
        <v>0.0013000000000000002</v>
      </c>
      <c r="S102" s="244">
        <v>0</v>
      </c>
      <c r="T102" s="245">
        <f>S102*H102</f>
        <v>0</v>
      </c>
      <c r="AR102" s="24" t="s">
        <v>405</v>
      </c>
      <c r="AT102" s="24" t="s">
        <v>422</v>
      </c>
      <c r="AU102" s="24" t="s">
        <v>83</v>
      </c>
      <c r="AY102" s="24" t="s">
        <v>171</v>
      </c>
      <c r="BE102" s="246">
        <f>IF(N102="základní",J102,0)</f>
        <v>0</v>
      </c>
      <c r="BF102" s="246">
        <f>IF(N102="snížená",J102,0)</f>
        <v>0</v>
      </c>
      <c r="BG102" s="246">
        <f>IF(N102="zákl. přenesená",J102,0)</f>
        <v>0</v>
      </c>
      <c r="BH102" s="246">
        <f>IF(N102="sníž. přenesená",J102,0)</f>
        <v>0</v>
      </c>
      <c r="BI102" s="246">
        <f>IF(N102="nulová",J102,0)</f>
        <v>0</v>
      </c>
      <c r="BJ102" s="24" t="s">
        <v>24</v>
      </c>
      <c r="BK102" s="246">
        <f>ROUND(I102*H102,2)</f>
        <v>0</v>
      </c>
      <c r="BL102" s="24" t="s">
        <v>273</v>
      </c>
      <c r="BM102" s="24" t="s">
        <v>1864</v>
      </c>
    </row>
    <row r="103" s="1" customFormat="1" ht="14.4" customHeight="1">
      <c r="B103" s="46"/>
      <c r="C103" s="271" t="s">
        <v>197</v>
      </c>
      <c r="D103" s="271" t="s">
        <v>422</v>
      </c>
      <c r="E103" s="272" t="s">
        <v>1865</v>
      </c>
      <c r="F103" s="273" t="s">
        <v>1866</v>
      </c>
      <c r="G103" s="274" t="s">
        <v>344</v>
      </c>
      <c r="H103" s="275">
        <v>50</v>
      </c>
      <c r="I103" s="276"/>
      <c r="J103" s="277">
        <f>ROUND(I103*H103,2)</f>
        <v>0</v>
      </c>
      <c r="K103" s="273" t="s">
        <v>177</v>
      </c>
      <c r="L103" s="278"/>
      <c r="M103" s="279" t="s">
        <v>22</v>
      </c>
      <c r="N103" s="280" t="s">
        <v>46</v>
      </c>
      <c r="O103" s="47"/>
      <c r="P103" s="244">
        <f>O103*H103</f>
        <v>0</v>
      </c>
      <c r="Q103" s="244">
        <v>9.0000000000000006E-05</v>
      </c>
      <c r="R103" s="244">
        <f>Q103*H103</f>
        <v>0.0045000000000000005</v>
      </c>
      <c r="S103" s="244">
        <v>0</v>
      </c>
      <c r="T103" s="245">
        <f>S103*H103</f>
        <v>0</v>
      </c>
      <c r="AR103" s="24" t="s">
        <v>405</v>
      </c>
      <c r="AT103" s="24" t="s">
        <v>422</v>
      </c>
      <c r="AU103" s="24" t="s">
        <v>83</v>
      </c>
      <c r="AY103" s="24" t="s">
        <v>171</v>
      </c>
      <c r="BE103" s="246">
        <f>IF(N103="základní",J103,0)</f>
        <v>0</v>
      </c>
      <c r="BF103" s="246">
        <f>IF(N103="snížená",J103,0)</f>
        <v>0</v>
      </c>
      <c r="BG103" s="246">
        <f>IF(N103="zákl. přenesená",J103,0)</f>
        <v>0</v>
      </c>
      <c r="BH103" s="246">
        <f>IF(N103="sníž. přenesená",J103,0)</f>
        <v>0</v>
      </c>
      <c r="BI103" s="246">
        <f>IF(N103="nulová",J103,0)</f>
        <v>0</v>
      </c>
      <c r="BJ103" s="24" t="s">
        <v>24</v>
      </c>
      <c r="BK103" s="246">
        <f>ROUND(I103*H103,2)</f>
        <v>0</v>
      </c>
      <c r="BL103" s="24" t="s">
        <v>273</v>
      </c>
      <c r="BM103" s="24" t="s">
        <v>1867</v>
      </c>
    </row>
    <row r="104" s="1" customFormat="1" ht="14.4" customHeight="1">
      <c r="B104" s="46"/>
      <c r="C104" s="271" t="s">
        <v>204</v>
      </c>
      <c r="D104" s="271" t="s">
        <v>422</v>
      </c>
      <c r="E104" s="272" t="s">
        <v>1868</v>
      </c>
      <c r="F104" s="273" t="s">
        <v>1869</v>
      </c>
      <c r="G104" s="274" t="s">
        <v>344</v>
      </c>
      <c r="H104" s="275">
        <v>25</v>
      </c>
      <c r="I104" s="276"/>
      <c r="J104" s="277">
        <f>ROUND(I104*H104,2)</f>
        <v>0</v>
      </c>
      <c r="K104" s="273" t="s">
        <v>177</v>
      </c>
      <c r="L104" s="278"/>
      <c r="M104" s="279" t="s">
        <v>22</v>
      </c>
      <c r="N104" s="280" t="s">
        <v>46</v>
      </c>
      <c r="O104" s="47"/>
      <c r="P104" s="244">
        <f>O104*H104</f>
        <v>0</v>
      </c>
      <c r="Q104" s="244">
        <v>2.0000000000000002E-05</v>
      </c>
      <c r="R104" s="244">
        <f>Q104*H104</f>
        <v>0.00050000000000000001</v>
      </c>
      <c r="S104" s="244">
        <v>0</v>
      </c>
      <c r="T104" s="245">
        <f>S104*H104</f>
        <v>0</v>
      </c>
      <c r="AR104" s="24" t="s">
        <v>405</v>
      </c>
      <c r="AT104" s="24" t="s">
        <v>422</v>
      </c>
      <c r="AU104" s="24" t="s">
        <v>83</v>
      </c>
      <c r="AY104" s="24" t="s">
        <v>171</v>
      </c>
      <c r="BE104" s="246">
        <f>IF(N104="základní",J104,0)</f>
        <v>0</v>
      </c>
      <c r="BF104" s="246">
        <f>IF(N104="snížená",J104,0)</f>
        <v>0</v>
      </c>
      <c r="BG104" s="246">
        <f>IF(N104="zákl. přenesená",J104,0)</f>
        <v>0</v>
      </c>
      <c r="BH104" s="246">
        <f>IF(N104="sníž. přenesená",J104,0)</f>
        <v>0</v>
      </c>
      <c r="BI104" s="246">
        <f>IF(N104="nulová",J104,0)</f>
        <v>0</v>
      </c>
      <c r="BJ104" s="24" t="s">
        <v>24</v>
      </c>
      <c r="BK104" s="246">
        <f>ROUND(I104*H104,2)</f>
        <v>0</v>
      </c>
      <c r="BL104" s="24" t="s">
        <v>273</v>
      </c>
      <c r="BM104" s="24" t="s">
        <v>1870</v>
      </c>
    </row>
    <row r="105" s="1" customFormat="1" ht="14.4" customHeight="1">
      <c r="B105" s="46"/>
      <c r="C105" s="271" t="s">
        <v>211</v>
      </c>
      <c r="D105" s="271" t="s">
        <v>422</v>
      </c>
      <c r="E105" s="272" t="s">
        <v>1871</v>
      </c>
      <c r="F105" s="273" t="s">
        <v>1872</v>
      </c>
      <c r="G105" s="274" t="s">
        <v>344</v>
      </c>
      <c r="H105" s="275">
        <v>12</v>
      </c>
      <c r="I105" s="276"/>
      <c r="J105" s="277">
        <f>ROUND(I105*H105,2)</f>
        <v>0</v>
      </c>
      <c r="K105" s="273" t="s">
        <v>177</v>
      </c>
      <c r="L105" s="278"/>
      <c r="M105" s="279" t="s">
        <v>22</v>
      </c>
      <c r="N105" s="280" t="s">
        <v>46</v>
      </c>
      <c r="O105" s="47"/>
      <c r="P105" s="244">
        <f>O105*H105</f>
        <v>0</v>
      </c>
      <c r="Q105" s="244">
        <v>0.00010000000000000001</v>
      </c>
      <c r="R105" s="244">
        <f>Q105*H105</f>
        <v>0.0012000000000000001</v>
      </c>
      <c r="S105" s="244">
        <v>0</v>
      </c>
      <c r="T105" s="245">
        <f>S105*H105</f>
        <v>0</v>
      </c>
      <c r="AR105" s="24" t="s">
        <v>405</v>
      </c>
      <c r="AT105" s="24" t="s">
        <v>422</v>
      </c>
      <c r="AU105" s="24" t="s">
        <v>83</v>
      </c>
      <c r="AY105" s="24" t="s">
        <v>171</v>
      </c>
      <c r="BE105" s="246">
        <f>IF(N105="základní",J105,0)</f>
        <v>0</v>
      </c>
      <c r="BF105" s="246">
        <f>IF(N105="snížená",J105,0)</f>
        <v>0</v>
      </c>
      <c r="BG105" s="246">
        <f>IF(N105="zákl. přenesená",J105,0)</f>
        <v>0</v>
      </c>
      <c r="BH105" s="246">
        <f>IF(N105="sníž. přenesená",J105,0)</f>
        <v>0</v>
      </c>
      <c r="BI105" s="246">
        <f>IF(N105="nulová",J105,0)</f>
        <v>0</v>
      </c>
      <c r="BJ105" s="24" t="s">
        <v>24</v>
      </c>
      <c r="BK105" s="246">
        <f>ROUND(I105*H105,2)</f>
        <v>0</v>
      </c>
      <c r="BL105" s="24" t="s">
        <v>273</v>
      </c>
      <c r="BM105" s="24" t="s">
        <v>1873</v>
      </c>
    </row>
    <row r="106" s="1" customFormat="1" ht="14.4" customHeight="1">
      <c r="B106" s="46"/>
      <c r="C106" s="271" t="s">
        <v>221</v>
      </c>
      <c r="D106" s="271" t="s">
        <v>422</v>
      </c>
      <c r="E106" s="272" t="s">
        <v>1874</v>
      </c>
      <c r="F106" s="273" t="s">
        <v>1875</v>
      </c>
      <c r="G106" s="274" t="s">
        <v>344</v>
      </c>
      <c r="H106" s="275">
        <v>5</v>
      </c>
      <c r="I106" s="276"/>
      <c r="J106" s="277">
        <f>ROUND(I106*H106,2)</f>
        <v>0</v>
      </c>
      <c r="K106" s="273" t="s">
        <v>177</v>
      </c>
      <c r="L106" s="278"/>
      <c r="M106" s="279" t="s">
        <v>22</v>
      </c>
      <c r="N106" s="280" t="s">
        <v>46</v>
      </c>
      <c r="O106" s="47"/>
      <c r="P106" s="244">
        <f>O106*H106</f>
        <v>0</v>
      </c>
      <c r="Q106" s="244">
        <v>4.0000000000000003E-05</v>
      </c>
      <c r="R106" s="244">
        <f>Q106*H106</f>
        <v>0.00020000000000000001</v>
      </c>
      <c r="S106" s="244">
        <v>0</v>
      </c>
      <c r="T106" s="245">
        <f>S106*H106</f>
        <v>0</v>
      </c>
      <c r="AR106" s="24" t="s">
        <v>405</v>
      </c>
      <c r="AT106" s="24" t="s">
        <v>422</v>
      </c>
      <c r="AU106" s="24" t="s">
        <v>83</v>
      </c>
      <c r="AY106" s="24" t="s">
        <v>171</v>
      </c>
      <c r="BE106" s="246">
        <f>IF(N106="základní",J106,0)</f>
        <v>0</v>
      </c>
      <c r="BF106" s="246">
        <f>IF(N106="snížená",J106,0)</f>
        <v>0</v>
      </c>
      <c r="BG106" s="246">
        <f>IF(N106="zákl. přenesená",J106,0)</f>
        <v>0</v>
      </c>
      <c r="BH106" s="246">
        <f>IF(N106="sníž. přenesená",J106,0)</f>
        <v>0</v>
      </c>
      <c r="BI106" s="246">
        <f>IF(N106="nulová",J106,0)</f>
        <v>0</v>
      </c>
      <c r="BJ106" s="24" t="s">
        <v>24</v>
      </c>
      <c r="BK106" s="246">
        <f>ROUND(I106*H106,2)</f>
        <v>0</v>
      </c>
      <c r="BL106" s="24" t="s">
        <v>273</v>
      </c>
      <c r="BM106" s="24" t="s">
        <v>1876</v>
      </c>
    </row>
    <row r="107" s="1" customFormat="1" ht="14.4" customHeight="1">
      <c r="B107" s="46"/>
      <c r="C107" s="271" t="s">
        <v>226</v>
      </c>
      <c r="D107" s="271" t="s">
        <v>422</v>
      </c>
      <c r="E107" s="272" t="s">
        <v>1877</v>
      </c>
      <c r="F107" s="273" t="s">
        <v>1878</v>
      </c>
      <c r="G107" s="274" t="s">
        <v>344</v>
      </c>
      <c r="H107" s="275">
        <v>5</v>
      </c>
      <c r="I107" s="276"/>
      <c r="J107" s="277">
        <f>ROUND(I107*H107,2)</f>
        <v>0</v>
      </c>
      <c r="K107" s="273" t="s">
        <v>737</v>
      </c>
      <c r="L107" s="278"/>
      <c r="M107" s="279" t="s">
        <v>22</v>
      </c>
      <c r="N107" s="280" t="s">
        <v>46</v>
      </c>
      <c r="O107" s="47"/>
      <c r="P107" s="244">
        <f>O107*H107</f>
        <v>0</v>
      </c>
      <c r="Q107" s="244">
        <v>0.00016000000000000001</v>
      </c>
      <c r="R107" s="244">
        <f>Q107*H107</f>
        <v>0.00080000000000000004</v>
      </c>
      <c r="S107" s="244">
        <v>0</v>
      </c>
      <c r="T107" s="245">
        <f>S107*H107</f>
        <v>0</v>
      </c>
      <c r="AR107" s="24" t="s">
        <v>405</v>
      </c>
      <c r="AT107" s="24" t="s">
        <v>422</v>
      </c>
      <c r="AU107" s="24" t="s">
        <v>83</v>
      </c>
      <c r="AY107" s="24" t="s">
        <v>171</v>
      </c>
      <c r="BE107" s="246">
        <f>IF(N107="základní",J107,0)</f>
        <v>0</v>
      </c>
      <c r="BF107" s="246">
        <f>IF(N107="snížená",J107,0)</f>
        <v>0</v>
      </c>
      <c r="BG107" s="246">
        <f>IF(N107="zákl. přenesená",J107,0)</f>
        <v>0</v>
      </c>
      <c r="BH107" s="246">
        <f>IF(N107="sníž. přenesená",J107,0)</f>
        <v>0</v>
      </c>
      <c r="BI107" s="246">
        <f>IF(N107="nulová",J107,0)</f>
        <v>0</v>
      </c>
      <c r="BJ107" s="24" t="s">
        <v>24</v>
      </c>
      <c r="BK107" s="246">
        <f>ROUND(I107*H107,2)</f>
        <v>0</v>
      </c>
      <c r="BL107" s="24" t="s">
        <v>273</v>
      </c>
      <c r="BM107" s="24" t="s">
        <v>1879</v>
      </c>
    </row>
    <row r="108" s="1" customFormat="1">
      <c r="B108" s="46"/>
      <c r="C108" s="74"/>
      <c r="D108" s="249" t="s">
        <v>739</v>
      </c>
      <c r="E108" s="74"/>
      <c r="F108" s="259" t="s">
        <v>740</v>
      </c>
      <c r="G108" s="74"/>
      <c r="H108" s="74"/>
      <c r="I108" s="203"/>
      <c r="J108" s="74"/>
      <c r="K108" s="74"/>
      <c r="L108" s="72"/>
      <c r="M108" s="260"/>
      <c r="N108" s="47"/>
      <c r="O108" s="47"/>
      <c r="P108" s="47"/>
      <c r="Q108" s="47"/>
      <c r="R108" s="47"/>
      <c r="S108" s="47"/>
      <c r="T108" s="95"/>
      <c r="AT108" s="24" t="s">
        <v>739</v>
      </c>
      <c r="AU108" s="24" t="s">
        <v>83</v>
      </c>
    </row>
    <row r="109" s="1" customFormat="1" ht="14.4" customHeight="1">
      <c r="B109" s="46"/>
      <c r="C109" s="271" t="s">
        <v>29</v>
      </c>
      <c r="D109" s="271" t="s">
        <v>422</v>
      </c>
      <c r="E109" s="272" t="s">
        <v>1880</v>
      </c>
      <c r="F109" s="273" t="s">
        <v>1881</v>
      </c>
      <c r="G109" s="274" t="s">
        <v>344</v>
      </c>
      <c r="H109" s="275">
        <v>10</v>
      </c>
      <c r="I109" s="276"/>
      <c r="J109" s="277">
        <f>ROUND(I109*H109,2)</f>
        <v>0</v>
      </c>
      <c r="K109" s="273" t="s">
        <v>177</v>
      </c>
      <c r="L109" s="278"/>
      <c r="M109" s="279" t="s">
        <v>22</v>
      </c>
      <c r="N109" s="280" t="s">
        <v>46</v>
      </c>
      <c r="O109" s="47"/>
      <c r="P109" s="244">
        <f>O109*H109</f>
        <v>0</v>
      </c>
      <c r="Q109" s="244">
        <v>5.0000000000000002E-05</v>
      </c>
      <c r="R109" s="244">
        <f>Q109*H109</f>
        <v>0.00050000000000000001</v>
      </c>
      <c r="S109" s="244">
        <v>0</v>
      </c>
      <c r="T109" s="245">
        <f>S109*H109</f>
        <v>0</v>
      </c>
      <c r="AR109" s="24" t="s">
        <v>405</v>
      </c>
      <c r="AT109" s="24" t="s">
        <v>422</v>
      </c>
      <c r="AU109" s="24" t="s">
        <v>83</v>
      </c>
      <c r="AY109" s="24" t="s">
        <v>171</v>
      </c>
      <c r="BE109" s="246">
        <f>IF(N109="základní",J109,0)</f>
        <v>0</v>
      </c>
      <c r="BF109" s="246">
        <f>IF(N109="snížená",J109,0)</f>
        <v>0</v>
      </c>
      <c r="BG109" s="246">
        <f>IF(N109="zákl. přenesená",J109,0)</f>
        <v>0</v>
      </c>
      <c r="BH109" s="246">
        <f>IF(N109="sníž. přenesená",J109,0)</f>
        <v>0</v>
      </c>
      <c r="BI109" s="246">
        <f>IF(N109="nulová",J109,0)</f>
        <v>0</v>
      </c>
      <c r="BJ109" s="24" t="s">
        <v>24</v>
      </c>
      <c r="BK109" s="246">
        <f>ROUND(I109*H109,2)</f>
        <v>0</v>
      </c>
      <c r="BL109" s="24" t="s">
        <v>273</v>
      </c>
      <c r="BM109" s="24" t="s">
        <v>1882</v>
      </c>
    </row>
    <row r="110" s="1" customFormat="1" ht="34.2" customHeight="1">
      <c r="B110" s="46"/>
      <c r="C110" s="235" t="s">
        <v>238</v>
      </c>
      <c r="D110" s="235" t="s">
        <v>173</v>
      </c>
      <c r="E110" s="236" t="s">
        <v>1883</v>
      </c>
      <c r="F110" s="237" t="s">
        <v>1884</v>
      </c>
      <c r="G110" s="238" t="s">
        <v>193</v>
      </c>
      <c r="H110" s="239">
        <v>0.010999999999999999</v>
      </c>
      <c r="I110" s="240"/>
      <c r="J110" s="241">
        <f>ROUND(I110*H110,2)</f>
        <v>0</v>
      </c>
      <c r="K110" s="237" t="s">
        <v>177</v>
      </c>
      <c r="L110" s="72"/>
      <c r="M110" s="242" t="s">
        <v>22</v>
      </c>
      <c r="N110" s="243" t="s">
        <v>46</v>
      </c>
      <c r="O110" s="47"/>
      <c r="P110" s="244">
        <f>O110*H110</f>
        <v>0</v>
      </c>
      <c r="Q110" s="244">
        <v>0</v>
      </c>
      <c r="R110" s="244">
        <f>Q110*H110</f>
        <v>0</v>
      </c>
      <c r="S110" s="244">
        <v>0</v>
      </c>
      <c r="T110" s="245">
        <f>S110*H110</f>
        <v>0</v>
      </c>
      <c r="AR110" s="24" t="s">
        <v>273</v>
      </c>
      <c r="AT110" s="24" t="s">
        <v>173</v>
      </c>
      <c r="AU110" s="24" t="s">
        <v>83</v>
      </c>
      <c r="AY110" s="24" t="s">
        <v>171</v>
      </c>
      <c r="BE110" s="246">
        <f>IF(N110="základní",J110,0)</f>
        <v>0</v>
      </c>
      <c r="BF110" s="246">
        <f>IF(N110="snížená",J110,0)</f>
        <v>0</v>
      </c>
      <c r="BG110" s="246">
        <f>IF(N110="zákl. přenesená",J110,0)</f>
        <v>0</v>
      </c>
      <c r="BH110" s="246">
        <f>IF(N110="sníž. přenesená",J110,0)</f>
        <v>0</v>
      </c>
      <c r="BI110" s="246">
        <f>IF(N110="nulová",J110,0)</f>
        <v>0</v>
      </c>
      <c r="BJ110" s="24" t="s">
        <v>24</v>
      </c>
      <c r="BK110" s="246">
        <f>ROUND(I110*H110,2)</f>
        <v>0</v>
      </c>
      <c r="BL110" s="24" t="s">
        <v>273</v>
      </c>
      <c r="BM110" s="24" t="s">
        <v>396</v>
      </c>
    </row>
    <row r="111" s="1" customFormat="1">
      <c r="B111" s="46"/>
      <c r="C111" s="74"/>
      <c r="D111" s="249" t="s">
        <v>201</v>
      </c>
      <c r="E111" s="74"/>
      <c r="F111" s="259" t="s">
        <v>1885</v>
      </c>
      <c r="G111" s="74"/>
      <c r="H111" s="74"/>
      <c r="I111" s="203"/>
      <c r="J111" s="74"/>
      <c r="K111" s="74"/>
      <c r="L111" s="72"/>
      <c r="M111" s="260"/>
      <c r="N111" s="47"/>
      <c r="O111" s="47"/>
      <c r="P111" s="47"/>
      <c r="Q111" s="47"/>
      <c r="R111" s="47"/>
      <c r="S111" s="47"/>
      <c r="T111" s="95"/>
      <c r="AT111" s="24" t="s">
        <v>201</v>
      </c>
      <c r="AU111" s="24" t="s">
        <v>83</v>
      </c>
    </row>
    <row r="112" s="11" customFormat="1" ht="29.88" customHeight="1">
      <c r="B112" s="219"/>
      <c r="C112" s="220"/>
      <c r="D112" s="221" t="s">
        <v>74</v>
      </c>
      <c r="E112" s="233" t="s">
        <v>1122</v>
      </c>
      <c r="F112" s="233" t="s">
        <v>1886</v>
      </c>
      <c r="G112" s="220"/>
      <c r="H112" s="220"/>
      <c r="I112" s="223"/>
      <c r="J112" s="234">
        <f>BK112</f>
        <v>0</v>
      </c>
      <c r="K112" s="220"/>
      <c r="L112" s="225"/>
      <c r="M112" s="226"/>
      <c r="N112" s="227"/>
      <c r="O112" s="227"/>
      <c r="P112" s="228">
        <f>SUM(P113:P159)</f>
        <v>0</v>
      </c>
      <c r="Q112" s="227"/>
      <c r="R112" s="228">
        <f>SUM(R113:R159)</f>
        <v>0.28377999999999992</v>
      </c>
      <c r="S112" s="227"/>
      <c r="T112" s="229">
        <f>SUM(T113:T159)</f>
        <v>0.67642000000000002</v>
      </c>
      <c r="AR112" s="230" t="s">
        <v>83</v>
      </c>
      <c r="AT112" s="231" t="s">
        <v>74</v>
      </c>
      <c r="AU112" s="231" t="s">
        <v>24</v>
      </c>
      <c r="AY112" s="230" t="s">
        <v>171</v>
      </c>
      <c r="BK112" s="232">
        <f>SUM(BK113:BK159)</f>
        <v>0</v>
      </c>
    </row>
    <row r="113" s="1" customFormat="1" ht="22.8" customHeight="1">
      <c r="B113" s="46"/>
      <c r="C113" s="235" t="s">
        <v>244</v>
      </c>
      <c r="D113" s="235" t="s">
        <v>173</v>
      </c>
      <c r="E113" s="236" t="s">
        <v>1887</v>
      </c>
      <c r="F113" s="237" t="s">
        <v>1888</v>
      </c>
      <c r="G113" s="238" t="s">
        <v>344</v>
      </c>
      <c r="H113" s="239">
        <v>45</v>
      </c>
      <c r="I113" s="240"/>
      <c r="J113" s="241">
        <f>ROUND(I113*H113,2)</f>
        <v>0</v>
      </c>
      <c r="K113" s="237" t="s">
        <v>177</v>
      </c>
      <c r="L113" s="72"/>
      <c r="M113" s="242" t="s">
        <v>22</v>
      </c>
      <c r="N113" s="243" t="s">
        <v>46</v>
      </c>
      <c r="O113" s="47"/>
      <c r="P113" s="244">
        <f>O113*H113</f>
        <v>0</v>
      </c>
      <c r="Q113" s="244">
        <v>0</v>
      </c>
      <c r="R113" s="244">
        <f>Q113*H113</f>
        <v>0</v>
      </c>
      <c r="S113" s="244">
        <v>0.014919999999999999</v>
      </c>
      <c r="T113" s="245">
        <f>S113*H113</f>
        <v>0.6714</v>
      </c>
      <c r="AR113" s="24" t="s">
        <v>273</v>
      </c>
      <c r="AT113" s="24" t="s">
        <v>173</v>
      </c>
      <c r="AU113" s="24" t="s">
        <v>83</v>
      </c>
      <c r="AY113" s="24" t="s">
        <v>171</v>
      </c>
      <c r="BE113" s="246">
        <f>IF(N113="základní",J113,0)</f>
        <v>0</v>
      </c>
      <c r="BF113" s="246">
        <f>IF(N113="snížená",J113,0)</f>
        <v>0</v>
      </c>
      <c r="BG113" s="246">
        <f>IF(N113="zákl. přenesená",J113,0)</f>
        <v>0</v>
      </c>
      <c r="BH113" s="246">
        <f>IF(N113="sníž. přenesená",J113,0)</f>
        <v>0</v>
      </c>
      <c r="BI113" s="246">
        <f>IF(N113="nulová",J113,0)</f>
        <v>0</v>
      </c>
      <c r="BJ113" s="24" t="s">
        <v>24</v>
      </c>
      <c r="BK113" s="246">
        <f>ROUND(I113*H113,2)</f>
        <v>0</v>
      </c>
      <c r="BL113" s="24" t="s">
        <v>273</v>
      </c>
      <c r="BM113" s="24" t="s">
        <v>405</v>
      </c>
    </row>
    <row r="114" s="1" customFormat="1" ht="22.8" customHeight="1">
      <c r="B114" s="46"/>
      <c r="C114" s="235" t="s">
        <v>254</v>
      </c>
      <c r="D114" s="235" t="s">
        <v>173</v>
      </c>
      <c r="E114" s="236" t="s">
        <v>1889</v>
      </c>
      <c r="F114" s="237" t="s">
        <v>1890</v>
      </c>
      <c r="G114" s="238" t="s">
        <v>214</v>
      </c>
      <c r="H114" s="239">
        <v>50</v>
      </c>
      <c r="I114" s="240"/>
      <c r="J114" s="241">
        <f>ROUND(I114*H114,2)</f>
        <v>0</v>
      </c>
      <c r="K114" s="237" t="s">
        <v>177</v>
      </c>
      <c r="L114" s="72"/>
      <c r="M114" s="242" t="s">
        <v>22</v>
      </c>
      <c r="N114" s="243" t="s">
        <v>46</v>
      </c>
      <c r="O114" s="47"/>
      <c r="P114" s="244">
        <f>O114*H114</f>
        <v>0</v>
      </c>
      <c r="Q114" s="244">
        <v>0.00089999999999999998</v>
      </c>
      <c r="R114" s="244">
        <f>Q114*H114</f>
        <v>0.044999999999999998</v>
      </c>
      <c r="S114" s="244">
        <v>0</v>
      </c>
      <c r="T114" s="245">
        <f>S114*H114</f>
        <v>0</v>
      </c>
      <c r="AR114" s="24" t="s">
        <v>273</v>
      </c>
      <c r="AT114" s="24" t="s">
        <v>173</v>
      </c>
      <c r="AU114" s="24" t="s">
        <v>83</v>
      </c>
      <c r="AY114" s="24" t="s">
        <v>171</v>
      </c>
      <c r="BE114" s="246">
        <f>IF(N114="základní",J114,0)</f>
        <v>0</v>
      </c>
      <c r="BF114" s="246">
        <f>IF(N114="snížená",J114,0)</f>
        <v>0</v>
      </c>
      <c r="BG114" s="246">
        <f>IF(N114="zákl. přenesená",J114,0)</f>
        <v>0</v>
      </c>
      <c r="BH114" s="246">
        <f>IF(N114="sníž. přenesená",J114,0)</f>
        <v>0</v>
      </c>
      <c r="BI114" s="246">
        <f>IF(N114="nulová",J114,0)</f>
        <v>0</v>
      </c>
      <c r="BJ114" s="24" t="s">
        <v>24</v>
      </c>
      <c r="BK114" s="246">
        <f>ROUND(I114*H114,2)</f>
        <v>0</v>
      </c>
      <c r="BL114" s="24" t="s">
        <v>273</v>
      </c>
      <c r="BM114" s="24" t="s">
        <v>1891</v>
      </c>
    </row>
    <row r="115" s="1" customFormat="1" ht="34.2" customHeight="1">
      <c r="B115" s="46"/>
      <c r="C115" s="235" t="s">
        <v>261</v>
      </c>
      <c r="D115" s="235" t="s">
        <v>173</v>
      </c>
      <c r="E115" s="236" t="s">
        <v>1892</v>
      </c>
      <c r="F115" s="237" t="s">
        <v>1893</v>
      </c>
      <c r="G115" s="238" t="s">
        <v>193</v>
      </c>
      <c r="H115" s="239">
        <v>0.67000000000000004</v>
      </c>
      <c r="I115" s="240"/>
      <c r="J115" s="241">
        <f>ROUND(I115*H115,2)</f>
        <v>0</v>
      </c>
      <c r="K115" s="237" t="s">
        <v>177</v>
      </c>
      <c r="L115" s="72"/>
      <c r="M115" s="242" t="s">
        <v>22</v>
      </c>
      <c r="N115" s="243" t="s">
        <v>46</v>
      </c>
      <c r="O115" s="47"/>
      <c r="P115" s="244">
        <f>O115*H115</f>
        <v>0</v>
      </c>
      <c r="Q115" s="244">
        <v>0</v>
      </c>
      <c r="R115" s="244">
        <f>Q115*H115</f>
        <v>0</v>
      </c>
      <c r="S115" s="244">
        <v>0</v>
      </c>
      <c r="T115" s="245">
        <f>S115*H115</f>
        <v>0</v>
      </c>
      <c r="AR115" s="24" t="s">
        <v>273</v>
      </c>
      <c r="AT115" s="24" t="s">
        <v>173</v>
      </c>
      <c r="AU115" s="24" t="s">
        <v>83</v>
      </c>
      <c r="AY115" s="24" t="s">
        <v>171</v>
      </c>
      <c r="BE115" s="246">
        <f>IF(N115="základní",J115,0)</f>
        <v>0</v>
      </c>
      <c r="BF115" s="246">
        <f>IF(N115="snížená",J115,0)</f>
        <v>0</v>
      </c>
      <c r="BG115" s="246">
        <f>IF(N115="zákl. přenesená",J115,0)</f>
        <v>0</v>
      </c>
      <c r="BH115" s="246">
        <f>IF(N115="sníž. přenesená",J115,0)</f>
        <v>0</v>
      </c>
      <c r="BI115" s="246">
        <f>IF(N115="nulová",J115,0)</f>
        <v>0</v>
      </c>
      <c r="BJ115" s="24" t="s">
        <v>24</v>
      </c>
      <c r="BK115" s="246">
        <f>ROUND(I115*H115,2)</f>
        <v>0</v>
      </c>
      <c r="BL115" s="24" t="s">
        <v>273</v>
      </c>
      <c r="BM115" s="24" t="s">
        <v>430</v>
      </c>
    </row>
    <row r="116" s="1" customFormat="1" ht="22.8" customHeight="1">
      <c r="B116" s="46"/>
      <c r="C116" s="235" t="s">
        <v>10</v>
      </c>
      <c r="D116" s="235" t="s">
        <v>173</v>
      </c>
      <c r="E116" s="236" t="s">
        <v>1894</v>
      </c>
      <c r="F116" s="237" t="s">
        <v>1895</v>
      </c>
      <c r="G116" s="238" t="s">
        <v>214</v>
      </c>
      <c r="H116" s="239">
        <v>10</v>
      </c>
      <c r="I116" s="240"/>
      <c r="J116" s="241">
        <f>ROUND(I116*H116,2)</f>
        <v>0</v>
      </c>
      <c r="K116" s="237" t="s">
        <v>177</v>
      </c>
      <c r="L116" s="72"/>
      <c r="M116" s="242" t="s">
        <v>22</v>
      </c>
      <c r="N116" s="243" t="s">
        <v>46</v>
      </c>
      <c r="O116" s="47"/>
      <c r="P116" s="244">
        <f>O116*H116</f>
        <v>0</v>
      </c>
      <c r="Q116" s="244">
        <v>0.00058</v>
      </c>
      <c r="R116" s="244">
        <f>Q116*H116</f>
        <v>0.0057999999999999996</v>
      </c>
      <c r="S116" s="244">
        <v>0.00042000000000000002</v>
      </c>
      <c r="T116" s="245">
        <f>S116*H116</f>
        <v>0.0042000000000000006</v>
      </c>
      <c r="AR116" s="24" t="s">
        <v>273</v>
      </c>
      <c r="AT116" s="24" t="s">
        <v>173</v>
      </c>
      <c r="AU116" s="24" t="s">
        <v>83</v>
      </c>
      <c r="AY116" s="24" t="s">
        <v>171</v>
      </c>
      <c r="BE116" s="246">
        <f>IF(N116="základní",J116,0)</f>
        <v>0</v>
      </c>
      <c r="BF116" s="246">
        <f>IF(N116="snížená",J116,0)</f>
        <v>0</v>
      </c>
      <c r="BG116" s="246">
        <f>IF(N116="zákl. přenesená",J116,0)</f>
        <v>0</v>
      </c>
      <c r="BH116" s="246">
        <f>IF(N116="sníž. přenesená",J116,0)</f>
        <v>0</v>
      </c>
      <c r="BI116" s="246">
        <f>IF(N116="nulová",J116,0)</f>
        <v>0</v>
      </c>
      <c r="BJ116" s="24" t="s">
        <v>24</v>
      </c>
      <c r="BK116" s="246">
        <f>ROUND(I116*H116,2)</f>
        <v>0</v>
      </c>
      <c r="BL116" s="24" t="s">
        <v>273</v>
      </c>
      <c r="BM116" s="24" t="s">
        <v>477</v>
      </c>
    </row>
    <row r="117" s="1" customFormat="1" ht="22.8" customHeight="1">
      <c r="B117" s="46"/>
      <c r="C117" s="235" t="s">
        <v>273</v>
      </c>
      <c r="D117" s="235" t="s">
        <v>173</v>
      </c>
      <c r="E117" s="236" t="s">
        <v>1896</v>
      </c>
      <c r="F117" s="237" t="s">
        <v>1897</v>
      </c>
      <c r="G117" s="238" t="s">
        <v>214</v>
      </c>
      <c r="H117" s="239">
        <v>1</v>
      </c>
      <c r="I117" s="240"/>
      <c r="J117" s="241">
        <f>ROUND(I117*H117,2)</f>
        <v>0</v>
      </c>
      <c r="K117" s="237" t="s">
        <v>177</v>
      </c>
      <c r="L117" s="72"/>
      <c r="M117" s="242" t="s">
        <v>22</v>
      </c>
      <c r="N117" s="243" t="s">
        <v>46</v>
      </c>
      <c r="O117" s="47"/>
      <c r="P117" s="244">
        <f>O117*H117</f>
        <v>0</v>
      </c>
      <c r="Q117" s="244">
        <v>0.00122</v>
      </c>
      <c r="R117" s="244">
        <f>Q117*H117</f>
        <v>0.00122</v>
      </c>
      <c r="S117" s="244">
        <v>0.00081999999999999998</v>
      </c>
      <c r="T117" s="245">
        <f>S117*H117</f>
        <v>0.00081999999999999998</v>
      </c>
      <c r="AR117" s="24" t="s">
        <v>273</v>
      </c>
      <c r="AT117" s="24" t="s">
        <v>173</v>
      </c>
      <c r="AU117" s="24" t="s">
        <v>83</v>
      </c>
      <c r="AY117" s="24" t="s">
        <v>171</v>
      </c>
      <c r="BE117" s="246">
        <f>IF(N117="základní",J117,0)</f>
        <v>0</v>
      </c>
      <c r="BF117" s="246">
        <f>IF(N117="snížená",J117,0)</f>
        <v>0</v>
      </c>
      <c r="BG117" s="246">
        <f>IF(N117="zákl. přenesená",J117,0)</f>
        <v>0</v>
      </c>
      <c r="BH117" s="246">
        <f>IF(N117="sníž. přenesená",J117,0)</f>
        <v>0</v>
      </c>
      <c r="BI117" s="246">
        <f>IF(N117="nulová",J117,0)</f>
        <v>0</v>
      </c>
      <c r="BJ117" s="24" t="s">
        <v>24</v>
      </c>
      <c r="BK117" s="246">
        <f>ROUND(I117*H117,2)</f>
        <v>0</v>
      </c>
      <c r="BL117" s="24" t="s">
        <v>273</v>
      </c>
      <c r="BM117" s="24" t="s">
        <v>485</v>
      </c>
    </row>
    <row r="118" s="1" customFormat="1" ht="22.8" customHeight="1">
      <c r="B118" s="46"/>
      <c r="C118" s="235" t="s">
        <v>278</v>
      </c>
      <c r="D118" s="235" t="s">
        <v>173</v>
      </c>
      <c r="E118" s="236" t="s">
        <v>1898</v>
      </c>
      <c r="F118" s="237" t="s">
        <v>1899</v>
      </c>
      <c r="G118" s="238" t="s">
        <v>214</v>
      </c>
      <c r="H118" s="239">
        <v>20</v>
      </c>
      <c r="I118" s="240"/>
      <c r="J118" s="241">
        <f>ROUND(I118*H118,2)</f>
        <v>0</v>
      </c>
      <c r="K118" s="237" t="s">
        <v>177</v>
      </c>
      <c r="L118" s="72"/>
      <c r="M118" s="242" t="s">
        <v>22</v>
      </c>
      <c r="N118" s="243" t="s">
        <v>46</v>
      </c>
      <c r="O118" s="47"/>
      <c r="P118" s="244">
        <f>O118*H118</f>
        <v>0</v>
      </c>
      <c r="Q118" s="244">
        <v>0.0020200000000000001</v>
      </c>
      <c r="R118" s="244">
        <f>Q118*H118</f>
        <v>0.040400000000000005</v>
      </c>
      <c r="S118" s="244">
        <v>0</v>
      </c>
      <c r="T118" s="245">
        <f>S118*H118</f>
        <v>0</v>
      </c>
      <c r="AR118" s="24" t="s">
        <v>273</v>
      </c>
      <c r="AT118" s="24" t="s">
        <v>173</v>
      </c>
      <c r="AU118" s="24" t="s">
        <v>83</v>
      </c>
      <c r="AY118" s="24" t="s">
        <v>171</v>
      </c>
      <c r="BE118" s="246">
        <f>IF(N118="základní",J118,0)</f>
        <v>0</v>
      </c>
      <c r="BF118" s="246">
        <f>IF(N118="snížená",J118,0)</f>
        <v>0</v>
      </c>
      <c r="BG118" s="246">
        <f>IF(N118="zákl. přenesená",J118,0)</f>
        <v>0</v>
      </c>
      <c r="BH118" s="246">
        <f>IF(N118="sníž. přenesená",J118,0)</f>
        <v>0</v>
      </c>
      <c r="BI118" s="246">
        <f>IF(N118="nulová",J118,0)</f>
        <v>0</v>
      </c>
      <c r="BJ118" s="24" t="s">
        <v>24</v>
      </c>
      <c r="BK118" s="246">
        <f>ROUND(I118*H118,2)</f>
        <v>0</v>
      </c>
      <c r="BL118" s="24" t="s">
        <v>273</v>
      </c>
      <c r="BM118" s="24" t="s">
        <v>504</v>
      </c>
    </row>
    <row r="119" s="1" customFormat="1" ht="14.4" customHeight="1">
      <c r="B119" s="46"/>
      <c r="C119" s="271" t="s">
        <v>291</v>
      </c>
      <c r="D119" s="271" t="s">
        <v>422</v>
      </c>
      <c r="E119" s="272" t="s">
        <v>1900</v>
      </c>
      <c r="F119" s="273" t="s">
        <v>1901</v>
      </c>
      <c r="G119" s="274" t="s">
        <v>214</v>
      </c>
      <c r="H119" s="275">
        <v>20</v>
      </c>
      <c r="I119" s="276"/>
      <c r="J119" s="277">
        <f>ROUND(I119*H119,2)</f>
        <v>0</v>
      </c>
      <c r="K119" s="273" t="s">
        <v>177</v>
      </c>
      <c r="L119" s="278"/>
      <c r="M119" s="279" t="s">
        <v>22</v>
      </c>
      <c r="N119" s="280" t="s">
        <v>46</v>
      </c>
      <c r="O119" s="47"/>
      <c r="P119" s="244">
        <f>O119*H119</f>
        <v>0</v>
      </c>
      <c r="Q119" s="244">
        <v>0.0011000000000000001</v>
      </c>
      <c r="R119" s="244">
        <f>Q119*H119</f>
        <v>0.022000000000000002</v>
      </c>
      <c r="S119" s="244">
        <v>0</v>
      </c>
      <c r="T119" s="245">
        <f>S119*H119</f>
        <v>0</v>
      </c>
      <c r="AR119" s="24" t="s">
        <v>405</v>
      </c>
      <c r="AT119" s="24" t="s">
        <v>422</v>
      </c>
      <c r="AU119" s="24" t="s">
        <v>83</v>
      </c>
      <c r="AY119" s="24" t="s">
        <v>171</v>
      </c>
      <c r="BE119" s="246">
        <f>IF(N119="základní",J119,0)</f>
        <v>0</v>
      </c>
      <c r="BF119" s="246">
        <f>IF(N119="snížená",J119,0)</f>
        <v>0</v>
      </c>
      <c r="BG119" s="246">
        <f>IF(N119="zákl. přenesená",J119,0)</f>
        <v>0</v>
      </c>
      <c r="BH119" s="246">
        <f>IF(N119="sníž. přenesená",J119,0)</f>
        <v>0</v>
      </c>
      <c r="BI119" s="246">
        <f>IF(N119="nulová",J119,0)</f>
        <v>0</v>
      </c>
      <c r="BJ119" s="24" t="s">
        <v>24</v>
      </c>
      <c r="BK119" s="246">
        <f>ROUND(I119*H119,2)</f>
        <v>0</v>
      </c>
      <c r="BL119" s="24" t="s">
        <v>273</v>
      </c>
      <c r="BM119" s="24" t="s">
        <v>1902</v>
      </c>
    </row>
    <row r="120" s="1" customFormat="1" ht="14.4" customHeight="1">
      <c r="B120" s="46"/>
      <c r="C120" s="271" t="s">
        <v>302</v>
      </c>
      <c r="D120" s="271" t="s">
        <v>422</v>
      </c>
      <c r="E120" s="272" t="s">
        <v>1903</v>
      </c>
      <c r="F120" s="273" t="s">
        <v>1904</v>
      </c>
      <c r="G120" s="274" t="s">
        <v>214</v>
      </c>
      <c r="H120" s="275">
        <v>20</v>
      </c>
      <c r="I120" s="276"/>
      <c r="J120" s="277">
        <f>ROUND(I120*H120,2)</f>
        <v>0</v>
      </c>
      <c r="K120" s="273" t="s">
        <v>177</v>
      </c>
      <c r="L120" s="278"/>
      <c r="M120" s="279" t="s">
        <v>22</v>
      </c>
      <c r="N120" s="280" t="s">
        <v>46</v>
      </c>
      <c r="O120" s="47"/>
      <c r="P120" s="244">
        <f>O120*H120</f>
        <v>0</v>
      </c>
      <c r="Q120" s="244">
        <v>5.0000000000000002E-05</v>
      </c>
      <c r="R120" s="244">
        <f>Q120*H120</f>
        <v>0.001</v>
      </c>
      <c r="S120" s="244">
        <v>0</v>
      </c>
      <c r="T120" s="245">
        <f>S120*H120</f>
        <v>0</v>
      </c>
      <c r="AR120" s="24" t="s">
        <v>405</v>
      </c>
      <c r="AT120" s="24" t="s">
        <v>422</v>
      </c>
      <c r="AU120" s="24" t="s">
        <v>83</v>
      </c>
      <c r="AY120" s="24" t="s">
        <v>171</v>
      </c>
      <c r="BE120" s="246">
        <f>IF(N120="základní",J120,0)</f>
        <v>0</v>
      </c>
      <c r="BF120" s="246">
        <f>IF(N120="snížená",J120,0)</f>
        <v>0</v>
      </c>
      <c r="BG120" s="246">
        <f>IF(N120="zákl. přenesená",J120,0)</f>
        <v>0</v>
      </c>
      <c r="BH120" s="246">
        <f>IF(N120="sníž. přenesená",J120,0)</f>
        <v>0</v>
      </c>
      <c r="BI120" s="246">
        <f>IF(N120="nulová",J120,0)</f>
        <v>0</v>
      </c>
      <c r="BJ120" s="24" t="s">
        <v>24</v>
      </c>
      <c r="BK120" s="246">
        <f>ROUND(I120*H120,2)</f>
        <v>0</v>
      </c>
      <c r="BL120" s="24" t="s">
        <v>273</v>
      </c>
      <c r="BM120" s="24" t="s">
        <v>1905</v>
      </c>
    </row>
    <row r="121" s="1" customFormat="1">
      <c r="B121" s="46"/>
      <c r="C121" s="74"/>
      <c r="D121" s="249" t="s">
        <v>739</v>
      </c>
      <c r="E121" s="74"/>
      <c r="F121" s="259" t="s">
        <v>1906</v>
      </c>
      <c r="G121" s="74"/>
      <c r="H121" s="74"/>
      <c r="I121" s="203"/>
      <c r="J121" s="74"/>
      <c r="K121" s="74"/>
      <c r="L121" s="72"/>
      <c r="M121" s="260"/>
      <c r="N121" s="47"/>
      <c r="O121" s="47"/>
      <c r="P121" s="47"/>
      <c r="Q121" s="47"/>
      <c r="R121" s="47"/>
      <c r="S121" s="47"/>
      <c r="T121" s="95"/>
      <c r="AT121" s="24" t="s">
        <v>739</v>
      </c>
      <c r="AU121" s="24" t="s">
        <v>83</v>
      </c>
    </row>
    <row r="122" s="1" customFormat="1" ht="22.8" customHeight="1">
      <c r="B122" s="46"/>
      <c r="C122" s="235" t="s">
        <v>316</v>
      </c>
      <c r="D122" s="235" t="s">
        <v>173</v>
      </c>
      <c r="E122" s="236" t="s">
        <v>1907</v>
      </c>
      <c r="F122" s="237" t="s">
        <v>1908</v>
      </c>
      <c r="G122" s="238" t="s">
        <v>214</v>
      </c>
      <c r="H122" s="239">
        <v>1</v>
      </c>
      <c r="I122" s="240"/>
      <c r="J122" s="241">
        <f>ROUND(I122*H122,2)</f>
        <v>0</v>
      </c>
      <c r="K122" s="237" t="s">
        <v>177</v>
      </c>
      <c r="L122" s="72"/>
      <c r="M122" s="242" t="s">
        <v>22</v>
      </c>
      <c r="N122" s="243" t="s">
        <v>46</v>
      </c>
      <c r="O122" s="47"/>
      <c r="P122" s="244">
        <f>O122*H122</f>
        <v>0</v>
      </c>
      <c r="Q122" s="244">
        <v>0.0022599999999999999</v>
      </c>
      <c r="R122" s="244">
        <f>Q122*H122</f>
        <v>0.0022599999999999999</v>
      </c>
      <c r="S122" s="244">
        <v>0</v>
      </c>
      <c r="T122" s="245">
        <f>S122*H122</f>
        <v>0</v>
      </c>
      <c r="AR122" s="24" t="s">
        <v>273</v>
      </c>
      <c r="AT122" s="24" t="s">
        <v>173</v>
      </c>
      <c r="AU122" s="24" t="s">
        <v>83</v>
      </c>
      <c r="AY122" s="24" t="s">
        <v>171</v>
      </c>
      <c r="BE122" s="246">
        <f>IF(N122="základní",J122,0)</f>
        <v>0</v>
      </c>
      <c r="BF122" s="246">
        <f>IF(N122="snížená",J122,0)</f>
        <v>0</v>
      </c>
      <c r="BG122" s="246">
        <f>IF(N122="zákl. přenesená",J122,0)</f>
        <v>0</v>
      </c>
      <c r="BH122" s="246">
        <f>IF(N122="sníž. přenesená",J122,0)</f>
        <v>0</v>
      </c>
      <c r="BI122" s="246">
        <f>IF(N122="nulová",J122,0)</f>
        <v>0</v>
      </c>
      <c r="BJ122" s="24" t="s">
        <v>24</v>
      </c>
      <c r="BK122" s="246">
        <f>ROUND(I122*H122,2)</f>
        <v>0</v>
      </c>
      <c r="BL122" s="24" t="s">
        <v>273</v>
      </c>
      <c r="BM122" s="24" t="s">
        <v>542</v>
      </c>
    </row>
    <row r="123" s="1" customFormat="1" ht="14.4" customHeight="1">
      <c r="B123" s="46"/>
      <c r="C123" s="271" t="s">
        <v>9</v>
      </c>
      <c r="D123" s="271" t="s">
        <v>422</v>
      </c>
      <c r="E123" s="272" t="s">
        <v>1909</v>
      </c>
      <c r="F123" s="273" t="s">
        <v>1910</v>
      </c>
      <c r="G123" s="274" t="s">
        <v>214</v>
      </c>
      <c r="H123" s="275">
        <v>1</v>
      </c>
      <c r="I123" s="276"/>
      <c r="J123" s="277">
        <f>ROUND(I123*H123,2)</f>
        <v>0</v>
      </c>
      <c r="K123" s="273" t="s">
        <v>177</v>
      </c>
      <c r="L123" s="278"/>
      <c r="M123" s="279" t="s">
        <v>22</v>
      </c>
      <c r="N123" s="280" t="s">
        <v>46</v>
      </c>
      <c r="O123" s="47"/>
      <c r="P123" s="244">
        <f>O123*H123</f>
        <v>0</v>
      </c>
      <c r="Q123" s="244">
        <v>0.00125</v>
      </c>
      <c r="R123" s="244">
        <f>Q123*H123</f>
        <v>0.00125</v>
      </c>
      <c r="S123" s="244">
        <v>0</v>
      </c>
      <c r="T123" s="245">
        <f>S123*H123</f>
        <v>0</v>
      </c>
      <c r="AR123" s="24" t="s">
        <v>405</v>
      </c>
      <c r="AT123" s="24" t="s">
        <v>422</v>
      </c>
      <c r="AU123" s="24" t="s">
        <v>83</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273</v>
      </c>
      <c r="BM123" s="24" t="s">
        <v>1911</v>
      </c>
    </row>
    <row r="124" s="1" customFormat="1" ht="14.4" customHeight="1">
      <c r="B124" s="46"/>
      <c r="C124" s="271" t="s">
        <v>341</v>
      </c>
      <c r="D124" s="271" t="s">
        <v>422</v>
      </c>
      <c r="E124" s="272" t="s">
        <v>1912</v>
      </c>
      <c r="F124" s="273" t="s">
        <v>1913</v>
      </c>
      <c r="G124" s="274" t="s">
        <v>214</v>
      </c>
      <c r="H124" s="275">
        <v>1</v>
      </c>
      <c r="I124" s="276"/>
      <c r="J124" s="277">
        <f>ROUND(I124*H124,2)</f>
        <v>0</v>
      </c>
      <c r="K124" s="273" t="s">
        <v>22</v>
      </c>
      <c r="L124" s="278"/>
      <c r="M124" s="279" t="s">
        <v>22</v>
      </c>
      <c r="N124" s="280" t="s">
        <v>46</v>
      </c>
      <c r="O124" s="47"/>
      <c r="P124" s="244">
        <f>O124*H124</f>
        <v>0</v>
      </c>
      <c r="Q124" s="244">
        <v>5.0000000000000002E-05</v>
      </c>
      <c r="R124" s="244">
        <f>Q124*H124</f>
        <v>5.0000000000000002E-05</v>
      </c>
      <c r="S124" s="244">
        <v>0</v>
      </c>
      <c r="T124" s="245">
        <f>S124*H124</f>
        <v>0</v>
      </c>
      <c r="AR124" s="24" t="s">
        <v>405</v>
      </c>
      <c r="AT124" s="24" t="s">
        <v>422</v>
      </c>
      <c r="AU124" s="24" t="s">
        <v>83</v>
      </c>
      <c r="AY124" s="24" t="s">
        <v>171</v>
      </c>
      <c r="BE124" s="246">
        <f>IF(N124="základní",J124,0)</f>
        <v>0</v>
      </c>
      <c r="BF124" s="246">
        <f>IF(N124="snížená",J124,0)</f>
        <v>0</v>
      </c>
      <c r="BG124" s="246">
        <f>IF(N124="zákl. přenesená",J124,0)</f>
        <v>0</v>
      </c>
      <c r="BH124" s="246">
        <f>IF(N124="sníž. přenesená",J124,0)</f>
        <v>0</v>
      </c>
      <c r="BI124" s="246">
        <f>IF(N124="nulová",J124,0)</f>
        <v>0</v>
      </c>
      <c r="BJ124" s="24" t="s">
        <v>24</v>
      </c>
      <c r="BK124" s="246">
        <f>ROUND(I124*H124,2)</f>
        <v>0</v>
      </c>
      <c r="BL124" s="24" t="s">
        <v>273</v>
      </c>
      <c r="BM124" s="24" t="s">
        <v>1914</v>
      </c>
    </row>
    <row r="125" s="1" customFormat="1" ht="14.4" customHeight="1">
      <c r="B125" s="46"/>
      <c r="C125" s="235" t="s">
        <v>348</v>
      </c>
      <c r="D125" s="235" t="s">
        <v>173</v>
      </c>
      <c r="E125" s="236" t="s">
        <v>1915</v>
      </c>
      <c r="F125" s="237" t="s">
        <v>1916</v>
      </c>
      <c r="G125" s="238" t="s">
        <v>344</v>
      </c>
      <c r="H125" s="239">
        <v>20</v>
      </c>
      <c r="I125" s="240"/>
      <c r="J125" s="241">
        <f>ROUND(I125*H125,2)</f>
        <v>0</v>
      </c>
      <c r="K125" s="237" t="s">
        <v>177</v>
      </c>
      <c r="L125" s="72"/>
      <c r="M125" s="242" t="s">
        <v>22</v>
      </c>
      <c r="N125" s="243" t="s">
        <v>46</v>
      </c>
      <c r="O125" s="47"/>
      <c r="P125" s="244">
        <f>O125*H125</f>
        <v>0</v>
      </c>
      <c r="Q125" s="244">
        <v>0.00059000000000000003</v>
      </c>
      <c r="R125" s="244">
        <f>Q125*H125</f>
        <v>0.011800000000000002</v>
      </c>
      <c r="S125" s="244">
        <v>0</v>
      </c>
      <c r="T125" s="245">
        <f>S125*H125</f>
        <v>0</v>
      </c>
      <c r="AR125" s="24" t="s">
        <v>273</v>
      </c>
      <c r="AT125" s="24" t="s">
        <v>173</v>
      </c>
      <c r="AU125" s="24" t="s">
        <v>83</v>
      </c>
      <c r="AY125" s="24" t="s">
        <v>171</v>
      </c>
      <c r="BE125" s="246">
        <f>IF(N125="základní",J125,0)</f>
        <v>0</v>
      </c>
      <c r="BF125" s="246">
        <f>IF(N125="snížená",J125,0)</f>
        <v>0</v>
      </c>
      <c r="BG125" s="246">
        <f>IF(N125="zákl. přenesená",J125,0)</f>
        <v>0</v>
      </c>
      <c r="BH125" s="246">
        <f>IF(N125="sníž. přenesená",J125,0)</f>
        <v>0</v>
      </c>
      <c r="BI125" s="246">
        <f>IF(N125="nulová",J125,0)</f>
        <v>0</v>
      </c>
      <c r="BJ125" s="24" t="s">
        <v>24</v>
      </c>
      <c r="BK125" s="246">
        <f>ROUND(I125*H125,2)</f>
        <v>0</v>
      </c>
      <c r="BL125" s="24" t="s">
        <v>273</v>
      </c>
      <c r="BM125" s="24" t="s">
        <v>563</v>
      </c>
    </row>
    <row r="126" s="1" customFormat="1">
      <c r="B126" s="46"/>
      <c r="C126" s="74"/>
      <c r="D126" s="249" t="s">
        <v>201</v>
      </c>
      <c r="E126" s="74"/>
      <c r="F126" s="259" t="s">
        <v>1917</v>
      </c>
      <c r="G126" s="74"/>
      <c r="H126" s="74"/>
      <c r="I126" s="203"/>
      <c r="J126" s="74"/>
      <c r="K126" s="74"/>
      <c r="L126" s="72"/>
      <c r="M126" s="260"/>
      <c r="N126" s="47"/>
      <c r="O126" s="47"/>
      <c r="P126" s="47"/>
      <c r="Q126" s="47"/>
      <c r="R126" s="47"/>
      <c r="S126" s="47"/>
      <c r="T126" s="95"/>
      <c r="AT126" s="24" t="s">
        <v>201</v>
      </c>
      <c r="AU126" s="24" t="s">
        <v>83</v>
      </c>
    </row>
    <row r="127" s="1" customFormat="1">
      <c r="B127" s="46"/>
      <c r="C127" s="74"/>
      <c r="D127" s="249" t="s">
        <v>739</v>
      </c>
      <c r="E127" s="74"/>
      <c r="F127" s="259" t="s">
        <v>1918</v>
      </c>
      <c r="G127" s="74"/>
      <c r="H127" s="74"/>
      <c r="I127" s="203"/>
      <c r="J127" s="74"/>
      <c r="K127" s="74"/>
      <c r="L127" s="72"/>
      <c r="M127" s="260"/>
      <c r="N127" s="47"/>
      <c r="O127" s="47"/>
      <c r="P127" s="47"/>
      <c r="Q127" s="47"/>
      <c r="R127" s="47"/>
      <c r="S127" s="47"/>
      <c r="T127" s="95"/>
      <c r="AT127" s="24" t="s">
        <v>739</v>
      </c>
      <c r="AU127" s="24" t="s">
        <v>83</v>
      </c>
    </row>
    <row r="128" s="1" customFormat="1" ht="22.8" customHeight="1">
      <c r="B128" s="46"/>
      <c r="C128" s="235" t="s">
        <v>354</v>
      </c>
      <c r="D128" s="235" t="s">
        <v>173</v>
      </c>
      <c r="E128" s="236" t="s">
        <v>1919</v>
      </c>
      <c r="F128" s="237" t="s">
        <v>1920</v>
      </c>
      <c r="G128" s="238" t="s">
        <v>344</v>
      </c>
      <c r="H128" s="239">
        <v>100</v>
      </c>
      <c r="I128" s="240"/>
      <c r="J128" s="241">
        <f>ROUND(I128*H128,2)</f>
        <v>0</v>
      </c>
      <c r="K128" s="237" t="s">
        <v>177</v>
      </c>
      <c r="L128" s="72"/>
      <c r="M128" s="242" t="s">
        <v>22</v>
      </c>
      <c r="N128" s="243" t="s">
        <v>46</v>
      </c>
      <c r="O128" s="47"/>
      <c r="P128" s="244">
        <f>O128*H128</f>
        <v>0</v>
      </c>
      <c r="Q128" s="244">
        <v>0.0012099999999999999</v>
      </c>
      <c r="R128" s="244">
        <f>Q128*H128</f>
        <v>0.121</v>
      </c>
      <c r="S128" s="244">
        <v>0</v>
      </c>
      <c r="T128" s="245">
        <f>S128*H128</f>
        <v>0</v>
      </c>
      <c r="AR128" s="24" t="s">
        <v>273</v>
      </c>
      <c r="AT128" s="24" t="s">
        <v>173</v>
      </c>
      <c r="AU128" s="24" t="s">
        <v>83</v>
      </c>
      <c r="AY128" s="24" t="s">
        <v>171</v>
      </c>
      <c r="BE128" s="246">
        <f>IF(N128="základní",J128,0)</f>
        <v>0</v>
      </c>
      <c r="BF128" s="246">
        <f>IF(N128="snížená",J128,0)</f>
        <v>0</v>
      </c>
      <c r="BG128" s="246">
        <f>IF(N128="zákl. přenesená",J128,0)</f>
        <v>0</v>
      </c>
      <c r="BH128" s="246">
        <f>IF(N128="sníž. přenesená",J128,0)</f>
        <v>0</v>
      </c>
      <c r="BI128" s="246">
        <f>IF(N128="nulová",J128,0)</f>
        <v>0</v>
      </c>
      <c r="BJ128" s="24" t="s">
        <v>24</v>
      </c>
      <c r="BK128" s="246">
        <f>ROUND(I128*H128,2)</f>
        <v>0</v>
      </c>
      <c r="BL128" s="24" t="s">
        <v>273</v>
      </c>
      <c r="BM128" s="24" t="s">
        <v>572</v>
      </c>
    </row>
    <row r="129" s="1" customFormat="1">
      <c r="B129" s="46"/>
      <c r="C129" s="74"/>
      <c r="D129" s="249" t="s">
        <v>201</v>
      </c>
      <c r="E129" s="74"/>
      <c r="F129" s="259" t="s">
        <v>1917</v>
      </c>
      <c r="G129" s="74"/>
      <c r="H129" s="74"/>
      <c r="I129" s="203"/>
      <c r="J129" s="74"/>
      <c r="K129" s="74"/>
      <c r="L129" s="72"/>
      <c r="M129" s="260"/>
      <c r="N129" s="47"/>
      <c r="O129" s="47"/>
      <c r="P129" s="47"/>
      <c r="Q129" s="47"/>
      <c r="R129" s="47"/>
      <c r="S129" s="47"/>
      <c r="T129" s="95"/>
      <c r="AT129" s="24" t="s">
        <v>201</v>
      </c>
      <c r="AU129" s="24" t="s">
        <v>83</v>
      </c>
    </row>
    <row r="130" s="1" customFormat="1">
      <c r="B130" s="46"/>
      <c r="C130" s="74"/>
      <c r="D130" s="249" t="s">
        <v>739</v>
      </c>
      <c r="E130" s="74"/>
      <c r="F130" s="259" t="s">
        <v>1921</v>
      </c>
      <c r="G130" s="74"/>
      <c r="H130" s="74"/>
      <c r="I130" s="203"/>
      <c r="J130" s="74"/>
      <c r="K130" s="74"/>
      <c r="L130" s="72"/>
      <c r="M130" s="260"/>
      <c r="N130" s="47"/>
      <c r="O130" s="47"/>
      <c r="P130" s="47"/>
      <c r="Q130" s="47"/>
      <c r="R130" s="47"/>
      <c r="S130" s="47"/>
      <c r="T130" s="95"/>
      <c r="AT130" s="24" t="s">
        <v>739</v>
      </c>
      <c r="AU130" s="24" t="s">
        <v>83</v>
      </c>
    </row>
    <row r="131" s="1" customFormat="1" ht="22.8" customHeight="1">
      <c r="B131" s="46"/>
      <c r="C131" s="235" t="s">
        <v>362</v>
      </c>
      <c r="D131" s="235" t="s">
        <v>173</v>
      </c>
      <c r="E131" s="236" t="s">
        <v>1922</v>
      </c>
      <c r="F131" s="237" t="s">
        <v>1923</v>
      </c>
      <c r="G131" s="238" t="s">
        <v>344</v>
      </c>
      <c r="H131" s="239">
        <v>12</v>
      </c>
      <c r="I131" s="240"/>
      <c r="J131" s="241">
        <f>ROUND(I131*H131,2)</f>
        <v>0</v>
      </c>
      <c r="K131" s="237" t="s">
        <v>177</v>
      </c>
      <c r="L131" s="72"/>
      <c r="M131" s="242" t="s">
        <v>22</v>
      </c>
      <c r="N131" s="243" t="s">
        <v>46</v>
      </c>
      <c r="O131" s="47"/>
      <c r="P131" s="244">
        <f>O131*H131</f>
        <v>0</v>
      </c>
      <c r="Q131" s="244">
        <v>0.00089999999999999998</v>
      </c>
      <c r="R131" s="244">
        <f>Q131*H131</f>
        <v>0.010800000000000001</v>
      </c>
      <c r="S131" s="244">
        <v>0</v>
      </c>
      <c r="T131" s="245">
        <f>S131*H131</f>
        <v>0</v>
      </c>
      <c r="AR131" s="24" t="s">
        <v>273</v>
      </c>
      <c r="AT131" s="24" t="s">
        <v>173</v>
      </c>
      <c r="AU131" s="24" t="s">
        <v>83</v>
      </c>
      <c r="AY131" s="24" t="s">
        <v>171</v>
      </c>
      <c r="BE131" s="246">
        <f>IF(N131="základní",J131,0)</f>
        <v>0</v>
      </c>
      <c r="BF131" s="246">
        <f>IF(N131="snížená",J131,0)</f>
        <v>0</v>
      </c>
      <c r="BG131" s="246">
        <f>IF(N131="zákl. přenesená",J131,0)</f>
        <v>0</v>
      </c>
      <c r="BH131" s="246">
        <f>IF(N131="sníž. přenesená",J131,0)</f>
        <v>0</v>
      </c>
      <c r="BI131" s="246">
        <f>IF(N131="nulová",J131,0)</f>
        <v>0</v>
      </c>
      <c r="BJ131" s="24" t="s">
        <v>24</v>
      </c>
      <c r="BK131" s="246">
        <f>ROUND(I131*H131,2)</f>
        <v>0</v>
      </c>
      <c r="BL131" s="24" t="s">
        <v>273</v>
      </c>
      <c r="BM131" s="24" t="s">
        <v>595</v>
      </c>
    </row>
    <row r="132" s="1" customFormat="1">
      <c r="B132" s="46"/>
      <c r="C132" s="74"/>
      <c r="D132" s="249" t="s">
        <v>201</v>
      </c>
      <c r="E132" s="74"/>
      <c r="F132" s="259" t="s">
        <v>1917</v>
      </c>
      <c r="G132" s="74"/>
      <c r="H132" s="74"/>
      <c r="I132" s="203"/>
      <c r="J132" s="74"/>
      <c r="K132" s="74"/>
      <c r="L132" s="72"/>
      <c r="M132" s="260"/>
      <c r="N132" s="47"/>
      <c r="O132" s="47"/>
      <c r="P132" s="47"/>
      <c r="Q132" s="47"/>
      <c r="R132" s="47"/>
      <c r="S132" s="47"/>
      <c r="T132" s="95"/>
      <c r="AT132" s="24" t="s">
        <v>201</v>
      </c>
      <c r="AU132" s="24" t="s">
        <v>83</v>
      </c>
    </row>
    <row r="133" s="1" customFormat="1">
      <c r="B133" s="46"/>
      <c r="C133" s="74"/>
      <c r="D133" s="249" t="s">
        <v>739</v>
      </c>
      <c r="E133" s="74"/>
      <c r="F133" s="259" t="s">
        <v>1924</v>
      </c>
      <c r="G133" s="74"/>
      <c r="H133" s="74"/>
      <c r="I133" s="203"/>
      <c r="J133" s="74"/>
      <c r="K133" s="74"/>
      <c r="L133" s="72"/>
      <c r="M133" s="260"/>
      <c r="N133" s="47"/>
      <c r="O133" s="47"/>
      <c r="P133" s="47"/>
      <c r="Q133" s="47"/>
      <c r="R133" s="47"/>
      <c r="S133" s="47"/>
      <c r="T133" s="95"/>
      <c r="AT133" s="24" t="s">
        <v>739</v>
      </c>
      <c r="AU133" s="24" t="s">
        <v>83</v>
      </c>
    </row>
    <row r="134" s="1" customFormat="1" ht="14.4" customHeight="1">
      <c r="B134" s="46"/>
      <c r="C134" s="235" t="s">
        <v>370</v>
      </c>
      <c r="D134" s="235" t="s">
        <v>173</v>
      </c>
      <c r="E134" s="236" t="s">
        <v>1925</v>
      </c>
      <c r="F134" s="237" t="s">
        <v>1926</v>
      </c>
      <c r="G134" s="238" t="s">
        <v>344</v>
      </c>
      <c r="H134" s="239">
        <v>20</v>
      </c>
      <c r="I134" s="240"/>
      <c r="J134" s="241">
        <f>ROUND(I134*H134,2)</f>
        <v>0</v>
      </c>
      <c r="K134" s="237" t="s">
        <v>177</v>
      </c>
      <c r="L134" s="72"/>
      <c r="M134" s="242" t="s">
        <v>22</v>
      </c>
      <c r="N134" s="243" t="s">
        <v>46</v>
      </c>
      <c r="O134" s="47"/>
      <c r="P134" s="244">
        <f>O134*H134</f>
        <v>0</v>
      </c>
      <c r="Q134" s="244">
        <v>0.00029</v>
      </c>
      <c r="R134" s="244">
        <f>Q134*H134</f>
        <v>0.0057999999999999996</v>
      </c>
      <c r="S134" s="244">
        <v>0</v>
      </c>
      <c r="T134" s="245">
        <f>S134*H134</f>
        <v>0</v>
      </c>
      <c r="AR134" s="24" t="s">
        <v>273</v>
      </c>
      <c r="AT134" s="24" t="s">
        <v>173</v>
      </c>
      <c r="AU134" s="24" t="s">
        <v>83</v>
      </c>
      <c r="AY134" s="24" t="s">
        <v>171</v>
      </c>
      <c r="BE134" s="246">
        <f>IF(N134="základní",J134,0)</f>
        <v>0</v>
      </c>
      <c r="BF134" s="246">
        <f>IF(N134="snížená",J134,0)</f>
        <v>0</v>
      </c>
      <c r="BG134" s="246">
        <f>IF(N134="zákl. přenesená",J134,0)</f>
        <v>0</v>
      </c>
      <c r="BH134" s="246">
        <f>IF(N134="sníž. přenesená",J134,0)</f>
        <v>0</v>
      </c>
      <c r="BI134" s="246">
        <f>IF(N134="nulová",J134,0)</f>
        <v>0</v>
      </c>
      <c r="BJ134" s="24" t="s">
        <v>24</v>
      </c>
      <c r="BK134" s="246">
        <f>ROUND(I134*H134,2)</f>
        <v>0</v>
      </c>
      <c r="BL134" s="24" t="s">
        <v>273</v>
      </c>
      <c r="BM134" s="24" t="s">
        <v>614</v>
      </c>
    </row>
    <row r="135" s="1" customFormat="1">
      <c r="B135" s="46"/>
      <c r="C135" s="74"/>
      <c r="D135" s="249" t="s">
        <v>201</v>
      </c>
      <c r="E135" s="74"/>
      <c r="F135" s="259" t="s">
        <v>1917</v>
      </c>
      <c r="G135" s="74"/>
      <c r="H135" s="74"/>
      <c r="I135" s="203"/>
      <c r="J135" s="74"/>
      <c r="K135" s="74"/>
      <c r="L135" s="72"/>
      <c r="M135" s="260"/>
      <c r="N135" s="47"/>
      <c r="O135" s="47"/>
      <c r="P135" s="47"/>
      <c r="Q135" s="47"/>
      <c r="R135" s="47"/>
      <c r="S135" s="47"/>
      <c r="T135" s="95"/>
      <c r="AT135" s="24" t="s">
        <v>201</v>
      </c>
      <c r="AU135" s="24" t="s">
        <v>83</v>
      </c>
    </row>
    <row r="136" s="1" customFormat="1">
      <c r="B136" s="46"/>
      <c r="C136" s="74"/>
      <c r="D136" s="249" t="s">
        <v>739</v>
      </c>
      <c r="E136" s="74"/>
      <c r="F136" s="259" t="s">
        <v>1927</v>
      </c>
      <c r="G136" s="74"/>
      <c r="H136" s="74"/>
      <c r="I136" s="203"/>
      <c r="J136" s="74"/>
      <c r="K136" s="74"/>
      <c r="L136" s="72"/>
      <c r="M136" s="260"/>
      <c r="N136" s="47"/>
      <c r="O136" s="47"/>
      <c r="P136" s="47"/>
      <c r="Q136" s="47"/>
      <c r="R136" s="47"/>
      <c r="S136" s="47"/>
      <c r="T136" s="95"/>
      <c r="AT136" s="24" t="s">
        <v>739</v>
      </c>
      <c r="AU136" s="24" t="s">
        <v>83</v>
      </c>
    </row>
    <row r="137" s="1" customFormat="1" ht="14.4" customHeight="1">
      <c r="B137" s="46"/>
      <c r="C137" s="235" t="s">
        <v>375</v>
      </c>
      <c r="D137" s="235" t="s">
        <v>173</v>
      </c>
      <c r="E137" s="236" t="s">
        <v>1928</v>
      </c>
      <c r="F137" s="237" t="s">
        <v>1929</v>
      </c>
      <c r="G137" s="238" t="s">
        <v>344</v>
      </c>
      <c r="H137" s="239">
        <v>30</v>
      </c>
      <c r="I137" s="240"/>
      <c r="J137" s="241">
        <f>ROUND(I137*H137,2)</f>
        <v>0</v>
      </c>
      <c r="K137" s="237" t="s">
        <v>177</v>
      </c>
      <c r="L137" s="72"/>
      <c r="M137" s="242" t="s">
        <v>22</v>
      </c>
      <c r="N137" s="243" t="s">
        <v>46</v>
      </c>
      <c r="O137" s="47"/>
      <c r="P137" s="244">
        <f>O137*H137</f>
        <v>0</v>
      </c>
      <c r="Q137" s="244">
        <v>0.00035</v>
      </c>
      <c r="R137" s="244">
        <f>Q137*H137</f>
        <v>0.010500000000000001</v>
      </c>
      <c r="S137" s="244">
        <v>0</v>
      </c>
      <c r="T137" s="245">
        <f>S137*H137</f>
        <v>0</v>
      </c>
      <c r="AR137" s="24" t="s">
        <v>273</v>
      </c>
      <c r="AT137" s="24" t="s">
        <v>173</v>
      </c>
      <c r="AU137" s="24" t="s">
        <v>83</v>
      </c>
      <c r="AY137" s="24" t="s">
        <v>171</v>
      </c>
      <c r="BE137" s="246">
        <f>IF(N137="základní",J137,0)</f>
        <v>0</v>
      </c>
      <c r="BF137" s="246">
        <f>IF(N137="snížená",J137,0)</f>
        <v>0</v>
      </c>
      <c r="BG137" s="246">
        <f>IF(N137="zákl. přenesená",J137,0)</f>
        <v>0</v>
      </c>
      <c r="BH137" s="246">
        <f>IF(N137="sníž. přenesená",J137,0)</f>
        <v>0</v>
      </c>
      <c r="BI137" s="246">
        <f>IF(N137="nulová",J137,0)</f>
        <v>0</v>
      </c>
      <c r="BJ137" s="24" t="s">
        <v>24</v>
      </c>
      <c r="BK137" s="246">
        <f>ROUND(I137*H137,2)</f>
        <v>0</v>
      </c>
      <c r="BL137" s="24" t="s">
        <v>273</v>
      </c>
      <c r="BM137" s="24" t="s">
        <v>647</v>
      </c>
    </row>
    <row r="138" s="1" customFormat="1">
      <c r="B138" s="46"/>
      <c r="C138" s="74"/>
      <c r="D138" s="249" t="s">
        <v>201</v>
      </c>
      <c r="E138" s="74"/>
      <c r="F138" s="259" t="s">
        <v>1917</v>
      </c>
      <c r="G138" s="74"/>
      <c r="H138" s="74"/>
      <c r="I138" s="203"/>
      <c r="J138" s="74"/>
      <c r="K138" s="74"/>
      <c r="L138" s="72"/>
      <c r="M138" s="260"/>
      <c r="N138" s="47"/>
      <c r="O138" s="47"/>
      <c r="P138" s="47"/>
      <c r="Q138" s="47"/>
      <c r="R138" s="47"/>
      <c r="S138" s="47"/>
      <c r="T138" s="95"/>
      <c r="AT138" s="24" t="s">
        <v>201</v>
      </c>
      <c r="AU138" s="24" t="s">
        <v>83</v>
      </c>
    </row>
    <row r="139" s="1" customFormat="1">
      <c r="B139" s="46"/>
      <c r="C139" s="74"/>
      <c r="D139" s="249" t="s">
        <v>739</v>
      </c>
      <c r="E139" s="74"/>
      <c r="F139" s="259" t="s">
        <v>1930</v>
      </c>
      <c r="G139" s="74"/>
      <c r="H139" s="74"/>
      <c r="I139" s="203"/>
      <c r="J139" s="74"/>
      <c r="K139" s="74"/>
      <c r="L139" s="72"/>
      <c r="M139" s="260"/>
      <c r="N139" s="47"/>
      <c r="O139" s="47"/>
      <c r="P139" s="47"/>
      <c r="Q139" s="47"/>
      <c r="R139" s="47"/>
      <c r="S139" s="47"/>
      <c r="T139" s="95"/>
      <c r="AT139" s="24" t="s">
        <v>739</v>
      </c>
      <c r="AU139" s="24" t="s">
        <v>83</v>
      </c>
    </row>
    <row r="140" s="1" customFormat="1" ht="22.8" customHeight="1">
      <c r="B140" s="46"/>
      <c r="C140" s="235" t="s">
        <v>385</v>
      </c>
      <c r="D140" s="235" t="s">
        <v>173</v>
      </c>
      <c r="E140" s="236" t="s">
        <v>1931</v>
      </c>
      <c r="F140" s="237" t="s">
        <v>1932</v>
      </c>
      <c r="G140" s="238" t="s">
        <v>214</v>
      </c>
      <c r="H140" s="239">
        <v>17</v>
      </c>
      <c r="I140" s="240"/>
      <c r="J140" s="241">
        <f>ROUND(I140*H140,2)</f>
        <v>0</v>
      </c>
      <c r="K140" s="237" t="s">
        <v>177</v>
      </c>
      <c r="L140" s="72"/>
      <c r="M140" s="242" t="s">
        <v>22</v>
      </c>
      <c r="N140" s="243" t="s">
        <v>46</v>
      </c>
      <c r="O140" s="47"/>
      <c r="P140" s="244">
        <f>O140*H140</f>
        <v>0</v>
      </c>
      <c r="Q140" s="244">
        <v>0</v>
      </c>
      <c r="R140" s="244">
        <f>Q140*H140</f>
        <v>0</v>
      </c>
      <c r="S140" s="244">
        <v>0</v>
      </c>
      <c r="T140" s="245">
        <f>S140*H140</f>
        <v>0</v>
      </c>
      <c r="AR140" s="24" t="s">
        <v>273</v>
      </c>
      <c r="AT140" s="24" t="s">
        <v>173</v>
      </c>
      <c r="AU140" s="24" t="s">
        <v>83</v>
      </c>
      <c r="AY140" s="24" t="s">
        <v>171</v>
      </c>
      <c r="BE140" s="246">
        <f>IF(N140="základní",J140,0)</f>
        <v>0</v>
      </c>
      <c r="BF140" s="246">
        <f>IF(N140="snížená",J140,0)</f>
        <v>0</v>
      </c>
      <c r="BG140" s="246">
        <f>IF(N140="zákl. přenesená",J140,0)</f>
        <v>0</v>
      </c>
      <c r="BH140" s="246">
        <f>IF(N140="sníž. přenesená",J140,0)</f>
        <v>0</v>
      </c>
      <c r="BI140" s="246">
        <f>IF(N140="nulová",J140,0)</f>
        <v>0</v>
      </c>
      <c r="BJ140" s="24" t="s">
        <v>24</v>
      </c>
      <c r="BK140" s="246">
        <f>ROUND(I140*H140,2)</f>
        <v>0</v>
      </c>
      <c r="BL140" s="24" t="s">
        <v>273</v>
      </c>
      <c r="BM140" s="24" t="s">
        <v>673</v>
      </c>
    </row>
    <row r="141" s="1" customFormat="1">
      <c r="B141" s="46"/>
      <c r="C141" s="74"/>
      <c r="D141" s="249" t="s">
        <v>201</v>
      </c>
      <c r="E141" s="74"/>
      <c r="F141" s="259" t="s">
        <v>1933</v>
      </c>
      <c r="G141" s="74"/>
      <c r="H141" s="74"/>
      <c r="I141" s="203"/>
      <c r="J141" s="74"/>
      <c r="K141" s="74"/>
      <c r="L141" s="72"/>
      <c r="M141" s="260"/>
      <c r="N141" s="47"/>
      <c r="O141" s="47"/>
      <c r="P141" s="47"/>
      <c r="Q141" s="47"/>
      <c r="R141" s="47"/>
      <c r="S141" s="47"/>
      <c r="T141" s="95"/>
      <c r="AT141" s="24" t="s">
        <v>201</v>
      </c>
      <c r="AU141" s="24" t="s">
        <v>83</v>
      </c>
    </row>
    <row r="142" s="12" customFormat="1">
      <c r="B142" s="247"/>
      <c r="C142" s="248"/>
      <c r="D142" s="249" t="s">
        <v>180</v>
      </c>
      <c r="E142" s="250" t="s">
        <v>22</v>
      </c>
      <c r="F142" s="251" t="s">
        <v>1934</v>
      </c>
      <c r="G142" s="248"/>
      <c r="H142" s="252">
        <v>15</v>
      </c>
      <c r="I142" s="253"/>
      <c r="J142" s="248"/>
      <c r="K142" s="248"/>
      <c r="L142" s="254"/>
      <c r="M142" s="255"/>
      <c r="N142" s="256"/>
      <c r="O142" s="256"/>
      <c r="P142" s="256"/>
      <c r="Q142" s="256"/>
      <c r="R142" s="256"/>
      <c r="S142" s="256"/>
      <c r="T142" s="257"/>
      <c r="AT142" s="258" t="s">
        <v>180</v>
      </c>
      <c r="AU142" s="258" t="s">
        <v>83</v>
      </c>
      <c r="AV142" s="12" t="s">
        <v>83</v>
      </c>
      <c r="AW142" s="12" t="s">
        <v>182</v>
      </c>
      <c r="AX142" s="12" t="s">
        <v>75</v>
      </c>
      <c r="AY142" s="258" t="s">
        <v>171</v>
      </c>
    </row>
    <row r="143" s="12" customFormat="1">
      <c r="B143" s="247"/>
      <c r="C143" s="248"/>
      <c r="D143" s="249" t="s">
        <v>180</v>
      </c>
      <c r="E143" s="250" t="s">
        <v>22</v>
      </c>
      <c r="F143" s="251" t="s">
        <v>1935</v>
      </c>
      <c r="G143" s="248"/>
      <c r="H143" s="252">
        <v>2</v>
      </c>
      <c r="I143" s="253"/>
      <c r="J143" s="248"/>
      <c r="K143" s="248"/>
      <c r="L143" s="254"/>
      <c r="M143" s="255"/>
      <c r="N143" s="256"/>
      <c r="O143" s="256"/>
      <c r="P143" s="256"/>
      <c r="Q143" s="256"/>
      <c r="R143" s="256"/>
      <c r="S143" s="256"/>
      <c r="T143" s="257"/>
      <c r="AT143" s="258" t="s">
        <v>180</v>
      </c>
      <c r="AU143" s="258" t="s">
        <v>83</v>
      </c>
      <c r="AV143" s="12" t="s">
        <v>83</v>
      </c>
      <c r="AW143" s="12" t="s">
        <v>182</v>
      </c>
      <c r="AX143" s="12" t="s">
        <v>75</v>
      </c>
      <c r="AY143" s="258" t="s">
        <v>171</v>
      </c>
    </row>
    <row r="144" s="1" customFormat="1" ht="22.8" customHeight="1">
      <c r="B144" s="46"/>
      <c r="C144" s="235" t="s">
        <v>390</v>
      </c>
      <c r="D144" s="235" t="s">
        <v>173</v>
      </c>
      <c r="E144" s="236" t="s">
        <v>1936</v>
      </c>
      <c r="F144" s="237" t="s">
        <v>1937</v>
      </c>
      <c r="G144" s="238" t="s">
        <v>214</v>
      </c>
      <c r="H144" s="239">
        <v>6</v>
      </c>
      <c r="I144" s="240"/>
      <c r="J144" s="241">
        <f>ROUND(I144*H144,2)</f>
        <v>0</v>
      </c>
      <c r="K144" s="237" t="s">
        <v>177</v>
      </c>
      <c r="L144" s="72"/>
      <c r="M144" s="242" t="s">
        <v>22</v>
      </c>
      <c r="N144" s="243" t="s">
        <v>46</v>
      </c>
      <c r="O144" s="47"/>
      <c r="P144" s="244">
        <f>O144*H144</f>
        <v>0</v>
      </c>
      <c r="Q144" s="244">
        <v>0</v>
      </c>
      <c r="R144" s="244">
        <f>Q144*H144</f>
        <v>0</v>
      </c>
      <c r="S144" s="244">
        <v>0</v>
      </c>
      <c r="T144" s="245">
        <f>S144*H144</f>
        <v>0</v>
      </c>
      <c r="AR144" s="24" t="s">
        <v>273</v>
      </c>
      <c r="AT144" s="24" t="s">
        <v>173</v>
      </c>
      <c r="AU144" s="24" t="s">
        <v>83</v>
      </c>
      <c r="AY144" s="24" t="s">
        <v>171</v>
      </c>
      <c r="BE144" s="246">
        <f>IF(N144="základní",J144,0)</f>
        <v>0</v>
      </c>
      <c r="BF144" s="246">
        <f>IF(N144="snížená",J144,0)</f>
        <v>0</v>
      </c>
      <c r="BG144" s="246">
        <f>IF(N144="zákl. přenesená",J144,0)</f>
        <v>0</v>
      </c>
      <c r="BH144" s="246">
        <f>IF(N144="sníž. přenesená",J144,0)</f>
        <v>0</v>
      </c>
      <c r="BI144" s="246">
        <f>IF(N144="nulová",J144,0)</f>
        <v>0</v>
      </c>
      <c r="BJ144" s="24" t="s">
        <v>24</v>
      </c>
      <c r="BK144" s="246">
        <f>ROUND(I144*H144,2)</f>
        <v>0</v>
      </c>
      <c r="BL144" s="24" t="s">
        <v>273</v>
      </c>
      <c r="BM144" s="24" t="s">
        <v>671</v>
      </c>
    </row>
    <row r="145" s="1" customFormat="1">
      <c r="B145" s="46"/>
      <c r="C145" s="74"/>
      <c r="D145" s="249" t="s">
        <v>201</v>
      </c>
      <c r="E145" s="74"/>
      <c r="F145" s="259" t="s">
        <v>1933</v>
      </c>
      <c r="G145" s="74"/>
      <c r="H145" s="74"/>
      <c r="I145" s="203"/>
      <c r="J145" s="74"/>
      <c r="K145" s="74"/>
      <c r="L145" s="72"/>
      <c r="M145" s="260"/>
      <c r="N145" s="47"/>
      <c r="O145" s="47"/>
      <c r="P145" s="47"/>
      <c r="Q145" s="47"/>
      <c r="R145" s="47"/>
      <c r="S145" s="47"/>
      <c r="T145" s="95"/>
      <c r="AT145" s="24" t="s">
        <v>201</v>
      </c>
      <c r="AU145" s="24" t="s">
        <v>83</v>
      </c>
    </row>
    <row r="146" s="1" customFormat="1" ht="22.8" customHeight="1">
      <c r="B146" s="46"/>
      <c r="C146" s="235" t="s">
        <v>396</v>
      </c>
      <c r="D146" s="235" t="s">
        <v>173</v>
      </c>
      <c r="E146" s="236" t="s">
        <v>1938</v>
      </c>
      <c r="F146" s="237" t="s">
        <v>1939</v>
      </c>
      <c r="G146" s="238" t="s">
        <v>214</v>
      </c>
      <c r="H146" s="239">
        <v>8</v>
      </c>
      <c r="I146" s="240"/>
      <c r="J146" s="241">
        <f>ROUND(I146*H146,2)</f>
        <v>0</v>
      </c>
      <c r="K146" s="237" t="s">
        <v>177</v>
      </c>
      <c r="L146" s="72"/>
      <c r="M146" s="242" t="s">
        <v>22</v>
      </c>
      <c r="N146" s="243" t="s">
        <v>46</v>
      </c>
      <c r="O146" s="47"/>
      <c r="P146" s="244">
        <f>O146*H146</f>
        <v>0</v>
      </c>
      <c r="Q146" s="244">
        <v>0</v>
      </c>
      <c r="R146" s="244">
        <f>Q146*H146</f>
        <v>0</v>
      </c>
      <c r="S146" s="244">
        <v>0</v>
      </c>
      <c r="T146" s="245">
        <f>S146*H146</f>
        <v>0</v>
      </c>
      <c r="AR146" s="24" t="s">
        <v>273</v>
      </c>
      <c r="AT146" s="24" t="s">
        <v>173</v>
      </c>
      <c r="AU146" s="24" t="s">
        <v>83</v>
      </c>
      <c r="AY146" s="24" t="s">
        <v>171</v>
      </c>
      <c r="BE146" s="246">
        <f>IF(N146="základní",J146,0)</f>
        <v>0</v>
      </c>
      <c r="BF146" s="246">
        <f>IF(N146="snížená",J146,0)</f>
        <v>0</v>
      </c>
      <c r="BG146" s="246">
        <f>IF(N146="zákl. přenesená",J146,0)</f>
        <v>0</v>
      </c>
      <c r="BH146" s="246">
        <f>IF(N146="sníž. přenesená",J146,0)</f>
        <v>0</v>
      </c>
      <c r="BI146" s="246">
        <f>IF(N146="nulová",J146,0)</f>
        <v>0</v>
      </c>
      <c r="BJ146" s="24" t="s">
        <v>24</v>
      </c>
      <c r="BK146" s="246">
        <f>ROUND(I146*H146,2)</f>
        <v>0</v>
      </c>
      <c r="BL146" s="24" t="s">
        <v>273</v>
      </c>
      <c r="BM146" s="24" t="s">
        <v>689</v>
      </c>
    </row>
    <row r="147" s="1" customFormat="1">
      <c r="B147" s="46"/>
      <c r="C147" s="74"/>
      <c r="D147" s="249" t="s">
        <v>201</v>
      </c>
      <c r="E147" s="74"/>
      <c r="F147" s="259" t="s">
        <v>1933</v>
      </c>
      <c r="G147" s="74"/>
      <c r="H147" s="74"/>
      <c r="I147" s="203"/>
      <c r="J147" s="74"/>
      <c r="K147" s="74"/>
      <c r="L147" s="72"/>
      <c r="M147" s="260"/>
      <c r="N147" s="47"/>
      <c r="O147" s="47"/>
      <c r="P147" s="47"/>
      <c r="Q147" s="47"/>
      <c r="R147" s="47"/>
      <c r="S147" s="47"/>
      <c r="T147" s="95"/>
      <c r="AT147" s="24" t="s">
        <v>201</v>
      </c>
      <c r="AU147" s="24" t="s">
        <v>83</v>
      </c>
    </row>
    <row r="148" s="1" customFormat="1" ht="14.4" customHeight="1">
      <c r="B148" s="46"/>
      <c r="C148" s="235" t="s">
        <v>400</v>
      </c>
      <c r="D148" s="235" t="s">
        <v>173</v>
      </c>
      <c r="E148" s="236" t="s">
        <v>1940</v>
      </c>
      <c r="F148" s="237" t="s">
        <v>1941</v>
      </c>
      <c r="G148" s="238" t="s">
        <v>214</v>
      </c>
      <c r="H148" s="239">
        <v>7</v>
      </c>
      <c r="I148" s="240"/>
      <c r="J148" s="241">
        <f>ROUND(I148*H148,2)</f>
        <v>0</v>
      </c>
      <c r="K148" s="237" t="s">
        <v>177</v>
      </c>
      <c r="L148" s="72"/>
      <c r="M148" s="242" t="s">
        <v>22</v>
      </c>
      <c r="N148" s="243" t="s">
        <v>46</v>
      </c>
      <c r="O148" s="47"/>
      <c r="P148" s="244">
        <f>O148*H148</f>
        <v>0</v>
      </c>
      <c r="Q148" s="244">
        <v>0.00018000000000000001</v>
      </c>
      <c r="R148" s="244">
        <f>Q148*H148</f>
        <v>0.0012600000000000001</v>
      </c>
      <c r="S148" s="244">
        <v>0</v>
      </c>
      <c r="T148" s="245">
        <f>S148*H148</f>
        <v>0</v>
      </c>
      <c r="AR148" s="24" t="s">
        <v>273</v>
      </c>
      <c r="AT148" s="24" t="s">
        <v>173</v>
      </c>
      <c r="AU148" s="24" t="s">
        <v>83</v>
      </c>
      <c r="AY148" s="24" t="s">
        <v>171</v>
      </c>
      <c r="BE148" s="246">
        <f>IF(N148="základní",J148,0)</f>
        <v>0</v>
      </c>
      <c r="BF148" s="246">
        <f>IF(N148="snížená",J148,0)</f>
        <v>0</v>
      </c>
      <c r="BG148" s="246">
        <f>IF(N148="zákl. přenesená",J148,0)</f>
        <v>0</v>
      </c>
      <c r="BH148" s="246">
        <f>IF(N148="sníž. přenesená",J148,0)</f>
        <v>0</v>
      </c>
      <c r="BI148" s="246">
        <f>IF(N148="nulová",J148,0)</f>
        <v>0</v>
      </c>
      <c r="BJ148" s="24" t="s">
        <v>24</v>
      </c>
      <c r="BK148" s="246">
        <f>ROUND(I148*H148,2)</f>
        <v>0</v>
      </c>
      <c r="BL148" s="24" t="s">
        <v>273</v>
      </c>
      <c r="BM148" s="24" t="s">
        <v>1942</v>
      </c>
    </row>
    <row r="149" s="1" customFormat="1" ht="14.4" customHeight="1">
      <c r="B149" s="46"/>
      <c r="C149" s="271" t="s">
        <v>405</v>
      </c>
      <c r="D149" s="271" t="s">
        <v>422</v>
      </c>
      <c r="E149" s="272" t="s">
        <v>1943</v>
      </c>
      <c r="F149" s="273" t="s">
        <v>1944</v>
      </c>
      <c r="G149" s="274" t="s">
        <v>1246</v>
      </c>
      <c r="H149" s="275">
        <v>7</v>
      </c>
      <c r="I149" s="276"/>
      <c r="J149" s="277">
        <f>ROUND(I149*H149,2)</f>
        <v>0</v>
      </c>
      <c r="K149" s="273" t="s">
        <v>737</v>
      </c>
      <c r="L149" s="278"/>
      <c r="M149" s="279" t="s">
        <v>22</v>
      </c>
      <c r="N149" s="280" t="s">
        <v>46</v>
      </c>
      <c r="O149" s="47"/>
      <c r="P149" s="244">
        <f>O149*H149</f>
        <v>0</v>
      </c>
      <c r="Q149" s="244">
        <v>0</v>
      </c>
      <c r="R149" s="244">
        <f>Q149*H149</f>
        <v>0</v>
      </c>
      <c r="S149" s="244">
        <v>0</v>
      </c>
      <c r="T149" s="245">
        <f>S149*H149</f>
        <v>0</v>
      </c>
      <c r="AR149" s="24" t="s">
        <v>405</v>
      </c>
      <c r="AT149" s="24" t="s">
        <v>422</v>
      </c>
      <c r="AU149" s="24" t="s">
        <v>83</v>
      </c>
      <c r="AY149" s="24" t="s">
        <v>171</v>
      </c>
      <c r="BE149" s="246">
        <f>IF(N149="základní",J149,0)</f>
        <v>0</v>
      </c>
      <c r="BF149" s="246">
        <f>IF(N149="snížená",J149,0)</f>
        <v>0</v>
      </c>
      <c r="BG149" s="246">
        <f>IF(N149="zákl. přenesená",J149,0)</f>
        <v>0</v>
      </c>
      <c r="BH149" s="246">
        <f>IF(N149="sníž. přenesená",J149,0)</f>
        <v>0</v>
      </c>
      <c r="BI149" s="246">
        <f>IF(N149="nulová",J149,0)</f>
        <v>0</v>
      </c>
      <c r="BJ149" s="24" t="s">
        <v>24</v>
      </c>
      <c r="BK149" s="246">
        <f>ROUND(I149*H149,2)</f>
        <v>0</v>
      </c>
      <c r="BL149" s="24" t="s">
        <v>273</v>
      </c>
      <c r="BM149" s="24" t="s">
        <v>710</v>
      </c>
    </row>
    <row r="150" s="1" customFormat="1">
      <c r="B150" s="46"/>
      <c r="C150" s="74"/>
      <c r="D150" s="249" t="s">
        <v>739</v>
      </c>
      <c r="E150" s="74"/>
      <c r="F150" s="259" t="s">
        <v>740</v>
      </c>
      <c r="G150" s="74"/>
      <c r="H150" s="74"/>
      <c r="I150" s="203"/>
      <c r="J150" s="74"/>
      <c r="K150" s="74"/>
      <c r="L150" s="72"/>
      <c r="M150" s="260"/>
      <c r="N150" s="47"/>
      <c r="O150" s="47"/>
      <c r="P150" s="47"/>
      <c r="Q150" s="47"/>
      <c r="R150" s="47"/>
      <c r="S150" s="47"/>
      <c r="T150" s="95"/>
      <c r="AT150" s="24" t="s">
        <v>739</v>
      </c>
      <c r="AU150" s="24" t="s">
        <v>83</v>
      </c>
    </row>
    <row r="151" s="1" customFormat="1" ht="14.4" customHeight="1">
      <c r="B151" s="46"/>
      <c r="C151" s="235" t="s">
        <v>409</v>
      </c>
      <c r="D151" s="235" t="s">
        <v>173</v>
      </c>
      <c r="E151" s="236" t="s">
        <v>1945</v>
      </c>
      <c r="F151" s="237" t="s">
        <v>1946</v>
      </c>
      <c r="G151" s="238" t="s">
        <v>214</v>
      </c>
      <c r="H151" s="239">
        <v>13</v>
      </c>
      <c r="I151" s="240"/>
      <c r="J151" s="241">
        <f>ROUND(I151*H151,2)</f>
        <v>0</v>
      </c>
      <c r="K151" s="237" t="s">
        <v>177</v>
      </c>
      <c r="L151" s="72"/>
      <c r="M151" s="242" t="s">
        <v>22</v>
      </c>
      <c r="N151" s="243" t="s">
        <v>46</v>
      </c>
      <c r="O151" s="47"/>
      <c r="P151" s="244">
        <f>O151*H151</f>
        <v>0</v>
      </c>
      <c r="Q151" s="244">
        <v>0.00027999999999999998</v>
      </c>
      <c r="R151" s="244">
        <f>Q151*H151</f>
        <v>0.0036399999999999996</v>
      </c>
      <c r="S151" s="244">
        <v>0</v>
      </c>
      <c r="T151" s="245">
        <f>S151*H151</f>
        <v>0</v>
      </c>
      <c r="AR151" s="24" t="s">
        <v>273</v>
      </c>
      <c r="AT151" s="24" t="s">
        <v>173</v>
      </c>
      <c r="AU151" s="24" t="s">
        <v>83</v>
      </c>
      <c r="AY151" s="24" t="s">
        <v>171</v>
      </c>
      <c r="BE151" s="246">
        <f>IF(N151="základní",J151,0)</f>
        <v>0</v>
      </c>
      <c r="BF151" s="246">
        <f>IF(N151="snížená",J151,0)</f>
        <v>0</v>
      </c>
      <c r="BG151" s="246">
        <f>IF(N151="zákl. přenesená",J151,0)</f>
        <v>0</v>
      </c>
      <c r="BH151" s="246">
        <f>IF(N151="sníž. přenesená",J151,0)</f>
        <v>0</v>
      </c>
      <c r="BI151" s="246">
        <f>IF(N151="nulová",J151,0)</f>
        <v>0</v>
      </c>
      <c r="BJ151" s="24" t="s">
        <v>24</v>
      </c>
      <c r="BK151" s="246">
        <f>ROUND(I151*H151,2)</f>
        <v>0</v>
      </c>
      <c r="BL151" s="24" t="s">
        <v>273</v>
      </c>
      <c r="BM151" s="24" t="s">
        <v>1947</v>
      </c>
    </row>
    <row r="152" s="1" customFormat="1" ht="14.4" customHeight="1">
      <c r="B152" s="46"/>
      <c r="C152" s="271" t="s">
        <v>415</v>
      </c>
      <c r="D152" s="271" t="s">
        <v>422</v>
      </c>
      <c r="E152" s="272" t="s">
        <v>1948</v>
      </c>
      <c r="F152" s="273" t="s">
        <v>1949</v>
      </c>
      <c r="G152" s="274" t="s">
        <v>1246</v>
      </c>
      <c r="H152" s="275">
        <v>13</v>
      </c>
      <c r="I152" s="276"/>
      <c r="J152" s="277">
        <f>ROUND(I152*H152,2)</f>
        <v>0</v>
      </c>
      <c r="K152" s="273" t="s">
        <v>737</v>
      </c>
      <c r="L152" s="278"/>
      <c r="M152" s="279" t="s">
        <v>22</v>
      </c>
      <c r="N152" s="280" t="s">
        <v>46</v>
      </c>
      <c r="O152" s="47"/>
      <c r="P152" s="244">
        <f>O152*H152</f>
        <v>0</v>
      </c>
      <c r="Q152" s="244">
        <v>0</v>
      </c>
      <c r="R152" s="244">
        <f>Q152*H152</f>
        <v>0</v>
      </c>
      <c r="S152" s="244">
        <v>0</v>
      </c>
      <c r="T152" s="245">
        <f>S152*H152</f>
        <v>0</v>
      </c>
      <c r="AR152" s="24" t="s">
        <v>405</v>
      </c>
      <c r="AT152" s="24" t="s">
        <v>422</v>
      </c>
      <c r="AU152" s="24" t="s">
        <v>83</v>
      </c>
      <c r="AY152" s="24" t="s">
        <v>171</v>
      </c>
      <c r="BE152" s="246">
        <f>IF(N152="základní",J152,0)</f>
        <v>0</v>
      </c>
      <c r="BF152" s="246">
        <f>IF(N152="snížená",J152,0)</f>
        <v>0</v>
      </c>
      <c r="BG152" s="246">
        <f>IF(N152="zákl. přenesená",J152,0)</f>
        <v>0</v>
      </c>
      <c r="BH152" s="246">
        <f>IF(N152="sníž. přenesená",J152,0)</f>
        <v>0</v>
      </c>
      <c r="BI152" s="246">
        <f>IF(N152="nulová",J152,0)</f>
        <v>0</v>
      </c>
      <c r="BJ152" s="24" t="s">
        <v>24</v>
      </c>
      <c r="BK152" s="246">
        <f>ROUND(I152*H152,2)</f>
        <v>0</v>
      </c>
      <c r="BL152" s="24" t="s">
        <v>273</v>
      </c>
      <c r="BM152" s="24" t="s">
        <v>722</v>
      </c>
    </row>
    <row r="153" s="1" customFormat="1">
      <c r="B153" s="46"/>
      <c r="C153" s="74"/>
      <c r="D153" s="249" t="s">
        <v>739</v>
      </c>
      <c r="E153" s="74"/>
      <c r="F153" s="259" t="s">
        <v>740</v>
      </c>
      <c r="G153" s="74"/>
      <c r="H153" s="74"/>
      <c r="I153" s="203"/>
      <c r="J153" s="74"/>
      <c r="K153" s="74"/>
      <c r="L153" s="72"/>
      <c r="M153" s="260"/>
      <c r="N153" s="47"/>
      <c r="O153" s="47"/>
      <c r="P153" s="47"/>
      <c r="Q153" s="47"/>
      <c r="R153" s="47"/>
      <c r="S153" s="47"/>
      <c r="T153" s="95"/>
      <c r="AT153" s="24" t="s">
        <v>739</v>
      </c>
      <c r="AU153" s="24" t="s">
        <v>83</v>
      </c>
    </row>
    <row r="154" s="12" customFormat="1">
      <c r="B154" s="247"/>
      <c r="C154" s="248"/>
      <c r="D154" s="249" t="s">
        <v>180</v>
      </c>
      <c r="E154" s="250" t="s">
        <v>22</v>
      </c>
      <c r="F154" s="251" t="s">
        <v>1950</v>
      </c>
      <c r="G154" s="248"/>
      <c r="H154" s="252">
        <v>13</v>
      </c>
      <c r="I154" s="253"/>
      <c r="J154" s="248"/>
      <c r="K154" s="248"/>
      <c r="L154" s="254"/>
      <c r="M154" s="255"/>
      <c r="N154" s="256"/>
      <c r="O154" s="256"/>
      <c r="P154" s="256"/>
      <c r="Q154" s="256"/>
      <c r="R154" s="256"/>
      <c r="S154" s="256"/>
      <c r="T154" s="257"/>
      <c r="AT154" s="258" t="s">
        <v>180</v>
      </c>
      <c r="AU154" s="258" t="s">
        <v>83</v>
      </c>
      <c r="AV154" s="12" t="s">
        <v>83</v>
      </c>
      <c r="AW154" s="12" t="s">
        <v>182</v>
      </c>
      <c r="AX154" s="12" t="s">
        <v>75</v>
      </c>
      <c r="AY154" s="258" t="s">
        <v>171</v>
      </c>
    </row>
    <row r="155" s="14" customFormat="1">
      <c r="B155" s="284"/>
      <c r="C155" s="285"/>
      <c r="D155" s="249" t="s">
        <v>180</v>
      </c>
      <c r="E155" s="286" t="s">
        <v>22</v>
      </c>
      <c r="F155" s="287" t="s">
        <v>1951</v>
      </c>
      <c r="G155" s="285"/>
      <c r="H155" s="288">
        <v>13</v>
      </c>
      <c r="I155" s="289"/>
      <c r="J155" s="285"/>
      <c r="K155" s="285"/>
      <c r="L155" s="290"/>
      <c r="M155" s="291"/>
      <c r="N155" s="292"/>
      <c r="O155" s="292"/>
      <c r="P155" s="292"/>
      <c r="Q155" s="292"/>
      <c r="R155" s="292"/>
      <c r="S155" s="292"/>
      <c r="T155" s="293"/>
      <c r="AT155" s="294" t="s">
        <v>180</v>
      </c>
      <c r="AU155" s="294" t="s">
        <v>83</v>
      </c>
      <c r="AV155" s="14" t="s">
        <v>178</v>
      </c>
      <c r="AW155" s="14" t="s">
        <v>182</v>
      </c>
      <c r="AX155" s="14" t="s">
        <v>24</v>
      </c>
      <c r="AY155" s="294" t="s">
        <v>171</v>
      </c>
    </row>
    <row r="156" s="1" customFormat="1" ht="14.4" customHeight="1">
      <c r="B156" s="46"/>
      <c r="C156" s="235" t="s">
        <v>421</v>
      </c>
      <c r="D156" s="235" t="s">
        <v>173</v>
      </c>
      <c r="E156" s="236" t="s">
        <v>1952</v>
      </c>
      <c r="F156" s="237" t="s">
        <v>1953</v>
      </c>
      <c r="G156" s="238" t="s">
        <v>344</v>
      </c>
      <c r="H156" s="239">
        <v>132</v>
      </c>
      <c r="I156" s="240"/>
      <c r="J156" s="241">
        <f>ROUND(I156*H156,2)</f>
        <v>0</v>
      </c>
      <c r="K156" s="237" t="s">
        <v>177</v>
      </c>
      <c r="L156" s="72"/>
      <c r="M156" s="242" t="s">
        <v>22</v>
      </c>
      <c r="N156" s="243" t="s">
        <v>46</v>
      </c>
      <c r="O156" s="47"/>
      <c r="P156" s="244">
        <f>O156*H156</f>
        <v>0</v>
      </c>
      <c r="Q156" s="244">
        <v>0</v>
      </c>
      <c r="R156" s="244">
        <f>Q156*H156</f>
        <v>0</v>
      </c>
      <c r="S156" s="244">
        <v>0</v>
      </c>
      <c r="T156" s="245">
        <f>S156*H156</f>
        <v>0</v>
      </c>
      <c r="AR156" s="24" t="s">
        <v>273</v>
      </c>
      <c r="AT156" s="24" t="s">
        <v>173</v>
      </c>
      <c r="AU156" s="24" t="s">
        <v>83</v>
      </c>
      <c r="AY156" s="24" t="s">
        <v>171</v>
      </c>
      <c r="BE156" s="246">
        <f>IF(N156="základní",J156,0)</f>
        <v>0</v>
      </c>
      <c r="BF156" s="246">
        <f>IF(N156="snížená",J156,0)</f>
        <v>0</v>
      </c>
      <c r="BG156" s="246">
        <f>IF(N156="zákl. přenesená",J156,0)</f>
        <v>0</v>
      </c>
      <c r="BH156" s="246">
        <f>IF(N156="sníž. přenesená",J156,0)</f>
        <v>0</v>
      </c>
      <c r="BI156" s="246">
        <f>IF(N156="nulová",J156,0)</f>
        <v>0</v>
      </c>
      <c r="BJ156" s="24" t="s">
        <v>24</v>
      </c>
      <c r="BK156" s="246">
        <f>ROUND(I156*H156,2)</f>
        <v>0</v>
      </c>
      <c r="BL156" s="24" t="s">
        <v>273</v>
      </c>
      <c r="BM156" s="24" t="s">
        <v>730</v>
      </c>
    </row>
    <row r="157" s="1" customFormat="1">
      <c r="B157" s="46"/>
      <c r="C157" s="74"/>
      <c r="D157" s="249" t="s">
        <v>201</v>
      </c>
      <c r="E157" s="74"/>
      <c r="F157" s="259" t="s">
        <v>1954</v>
      </c>
      <c r="G157" s="74"/>
      <c r="H157" s="74"/>
      <c r="I157" s="203"/>
      <c r="J157" s="74"/>
      <c r="K157" s="74"/>
      <c r="L157" s="72"/>
      <c r="M157" s="260"/>
      <c r="N157" s="47"/>
      <c r="O157" s="47"/>
      <c r="P157" s="47"/>
      <c r="Q157" s="47"/>
      <c r="R157" s="47"/>
      <c r="S157" s="47"/>
      <c r="T157" s="95"/>
      <c r="AT157" s="24" t="s">
        <v>201</v>
      </c>
      <c r="AU157" s="24" t="s">
        <v>83</v>
      </c>
    </row>
    <row r="158" s="1" customFormat="1" ht="34.2" customHeight="1">
      <c r="B158" s="46"/>
      <c r="C158" s="235" t="s">
        <v>430</v>
      </c>
      <c r="D158" s="235" t="s">
        <v>173</v>
      </c>
      <c r="E158" s="236" t="s">
        <v>1129</v>
      </c>
      <c r="F158" s="237" t="s">
        <v>1130</v>
      </c>
      <c r="G158" s="238" t="s">
        <v>193</v>
      </c>
      <c r="H158" s="239">
        <v>2.3900000000000001</v>
      </c>
      <c r="I158" s="240"/>
      <c r="J158" s="241">
        <f>ROUND(I158*H158,2)</f>
        <v>0</v>
      </c>
      <c r="K158" s="237" t="s">
        <v>177</v>
      </c>
      <c r="L158" s="72"/>
      <c r="M158" s="242" t="s">
        <v>22</v>
      </c>
      <c r="N158" s="243" t="s">
        <v>46</v>
      </c>
      <c r="O158" s="47"/>
      <c r="P158" s="244">
        <f>O158*H158</f>
        <v>0</v>
      </c>
      <c r="Q158" s="244">
        <v>0</v>
      </c>
      <c r="R158" s="244">
        <f>Q158*H158</f>
        <v>0</v>
      </c>
      <c r="S158" s="244">
        <v>0</v>
      </c>
      <c r="T158" s="245">
        <f>S158*H158</f>
        <v>0</v>
      </c>
      <c r="AR158" s="24" t="s">
        <v>273</v>
      </c>
      <c r="AT158" s="24" t="s">
        <v>173</v>
      </c>
      <c r="AU158" s="24" t="s">
        <v>83</v>
      </c>
      <c r="AY158" s="24" t="s">
        <v>171</v>
      </c>
      <c r="BE158" s="246">
        <f>IF(N158="základní",J158,0)</f>
        <v>0</v>
      </c>
      <c r="BF158" s="246">
        <f>IF(N158="snížená",J158,0)</f>
        <v>0</v>
      </c>
      <c r="BG158" s="246">
        <f>IF(N158="zákl. přenesená",J158,0)</f>
        <v>0</v>
      </c>
      <c r="BH158" s="246">
        <f>IF(N158="sníž. přenesená",J158,0)</f>
        <v>0</v>
      </c>
      <c r="BI158" s="246">
        <f>IF(N158="nulová",J158,0)</f>
        <v>0</v>
      </c>
      <c r="BJ158" s="24" t="s">
        <v>24</v>
      </c>
      <c r="BK158" s="246">
        <f>ROUND(I158*H158,2)</f>
        <v>0</v>
      </c>
      <c r="BL158" s="24" t="s">
        <v>273</v>
      </c>
      <c r="BM158" s="24" t="s">
        <v>744</v>
      </c>
    </row>
    <row r="159" s="1" customFormat="1">
      <c r="B159" s="46"/>
      <c r="C159" s="74"/>
      <c r="D159" s="249" t="s">
        <v>201</v>
      </c>
      <c r="E159" s="74"/>
      <c r="F159" s="259" t="s">
        <v>1955</v>
      </c>
      <c r="G159" s="74"/>
      <c r="H159" s="74"/>
      <c r="I159" s="203"/>
      <c r="J159" s="74"/>
      <c r="K159" s="74"/>
      <c r="L159" s="72"/>
      <c r="M159" s="260"/>
      <c r="N159" s="47"/>
      <c r="O159" s="47"/>
      <c r="P159" s="47"/>
      <c r="Q159" s="47"/>
      <c r="R159" s="47"/>
      <c r="S159" s="47"/>
      <c r="T159" s="95"/>
      <c r="AT159" s="24" t="s">
        <v>201</v>
      </c>
      <c r="AU159" s="24" t="s">
        <v>83</v>
      </c>
    </row>
    <row r="160" s="11" customFormat="1" ht="29.88" customHeight="1">
      <c r="B160" s="219"/>
      <c r="C160" s="220"/>
      <c r="D160" s="221" t="s">
        <v>74</v>
      </c>
      <c r="E160" s="233" t="s">
        <v>1132</v>
      </c>
      <c r="F160" s="233" t="s">
        <v>1956</v>
      </c>
      <c r="G160" s="220"/>
      <c r="H160" s="220"/>
      <c r="I160" s="223"/>
      <c r="J160" s="234">
        <f>BK160</f>
        <v>0</v>
      </c>
      <c r="K160" s="220"/>
      <c r="L160" s="225"/>
      <c r="M160" s="226"/>
      <c r="N160" s="227"/>
      <c r="O160" s="227"/>
      <c r="P160" s="228">
        <f>SUM(P161:P232)</f>
        <v>0</v>
      </c>
      <c r="Q160" s="227"/>
      <c r="R160" s="228">
        <f>SUM(R161:R232)</f>
        <v>0.39809999999999995</v>
      </c>
      <c r="S160" s="227"/>
      <c r="T160" s="229">
        <f>SUM(T161:T232)</f>
        <v>0.58319999999999994</v>
      </c>
      <c r="AR160" s="230" t="s">
        <v>83</v>
      </c>
      <c r="AT160" s="231" t="s">
        <v>74</v>
      </c>
      <c r="AU160" s="231" t="s">
        <v>24</v>
      </c>
      <c r="AY160" s="230" t="s">
        <v>171</v>
      </c>
      <c r="BK160" s="232">
        <f>SUM(BK161:BK232)</f>
        <v>0</v>
      </c>
    </row>
    <row r="161" s="1" customFormat="1" ht="22.8" customHeight="1">
      <c r="B161" s="46"/>
      <c r="C161" s="235" t="s">
        <v>451</v>
      </c>
      <c r="D161" s="235" t="s">
        <v>173</v>
      </c>
      <c r="E161" s="236" t="s">
        <v>1957</v>
      </c>
      <c r="F161" s="237" t="s">
        <v>1958</v>
      </c>
      <c r="G161" s="238" t="s">
        <v>344</v>
      </c>
      <c r="H161" s="239">
        <v>170</v>
      </c>
      <c r="I161" s="240"/>
      <c r="J161" s="241">
        <f>ROUND(I161*H161,2)</f>
        <v>0</v>
      </c>
      <c r="K161" s="237" t="s">
        <v>177</v>
      </c>
      <c r="L161" s="72"/>
      <c r="M161" s="242" t="s">
        <v>22</v>
      </c>
      <c r="N161" s="243" t="s">
        <v>46</v>
      </c>
      <c r="O161" s="47"/>
      <c r="P161" s="244">
        <f>O161*H161</f>
        <v>0</v>
      </c>
      <c r="Q161" s="244">
        <v>0</v>
      </c>
      <c r="R161" s="244">
        <f>Q161*H161</f>
        <v>0</v>
      </c>
      <c r="S161" s="244">
        <v>0.0021299999999999999</v>
      </c>
      <c r="T161" s="245">
        <f>S161*H161</f>
        <v>0.36209999999999998</v>
      </c>
      <c r="AR161" s="24" t="s">
        <v>273</v>
      </c>
      <c r="AT161" s="24" t="s">
        <v>173</v>
      </c>
      <c r="AU161" s="24" t="s">
        <v>83</v>
      </c>
      <c r="AY161" s="24" t="s">
        <v>171</v>
      </c>
      <c r="BE161" s="246">
        <f>IF(N161="základní",J161,0)</f>
        <v>0</v>
      </c>
      <c r="BF161" s="246">
        <f>IF(N161="snížená",J161,0)</f>
        <v>0</v>
      </c>
      <c r="BG161" s="246">
        <f>IF(N161="zákl. přenesená",J161,0)</f>
        <v>0</v>
      </c>
      <c r="BH161" s="246">
        <f>IF(N161="sníž. přenesená",J161,0)</f>
        <v>0</v>
      </c>
      <c r="BI161" s="246">
        <f>IF(N161="nulová",J161,0)</f>
        <v>0</v>
      </c>
      <c r="BJ161" s="24" t="s">
        <v>24</v>
      </c>
      <c r="BK161" s="246">
        <f>ROUND(I161*H161,2)</f>
        <v>0</v>
      </c>
      <c r="BL161" s="24" t="s">
        <v>273</v>
      </c>
      <c r="BM161" s="24" t="s">
        <v>755</v>
      </c>
    </row>
    <row r="162" s="1" customFormat="1" ht="22.8" customHeight="1">
      <c r="B162" s="46"/>
      <c r="C162" s="235" t="s">
        <v>477</v>
      </c>
      <c r="D162" s="235" t="s">
        <v>173</v>
      </c>
      <c r="E162" s="236" t="s">
        <v>1959</v>
      </c>
      <c r="F162" s="237" t="s">
        <v>1960</v>
      </c>
      <c r="G162" s="238" t="s">
        <v>344</v>
      </c>
      <c r="H162" s="239">
        <v>35</v>
      </c>
      <c r="I162" s="240"/>
      <c r="J162" s="241">
        <f>ROUND(I162*H162,2)</f>
        <v>0</v>
      </c>
      <c r="K162" s="237" t="s">
        <v>177</v>
      </c>
      <c r="L162" s="72"/>
      <c r="M162" s="242" t="s">
        <v>22</v>
      </c>
      <c r="N162" s="243" t="s">
        <v>46</v>
      </c>
      <c r="O162" s="47"/>
      <c r="P162" s="244">
        <f>O162*H162</f>
        <v>0</v>
      </c>
      <c r="Q162" s="244">
        <v>0</v>
      </c>
      <c r="R162" s="244">
        <f>Q162*H162</f>
        <v>0</v>
      </c>
      <c r="S162" s="244">
        <v>0.0049699999999999996</v>
      </c>
      <c r="T162" s="245">
        <f>S162*H162</f>
        <v>0.17394999999999999</v>
      </c>
      <c r="AR162" s="24" t="s">
        <v>273</v>
      </c>
      <c r="AT162" s="24" t="s">
        <v>173</v>
      </c>
      <c r="AU162" s="24" t="s">
        <v>83</v>
      </c>
      <c r="AY162" s="24" t="s">
        <v>171</v>
      </c>
      <c r="BE162" s="246">
        <f>IF(N162="základní",J162,0)</f>
        <v>0</v>
      </c>
      <c r="BF162" s="246">
        <f>IF(N162="snížená",J162,0)</f>
        <v>0</v>
      </c>
      <c r="BG162" s="246">
        <f>IF(N162="zákl. přenesená",J162,0)</f>
        <v>0</v>
      </c>
      <c r="BH162" s="246">
        <f>IF(N162="sníž. přenesená",J162,0)</f>
        <v>0</v>
      </c>
      <c r="BI162" s="246">
        <f>IF(N162="nulová",J162,0)</f>
        <v>0</v>
      </c>
      <c r="BJ162" s="24" t="s">
        <v>24</v>
      </c>
      <c r="BK162" s="246">
        <f>ROUND(I162*H162,2)</f>
        <v>0</v>
      </c>
      <c r="BL162" s="24" t="s">
        <v>273</v>
      </c>
      <c r="BM162" s="24" t="s">
        <v>766</v>
      </c>
    </row>
    <row r="163" s="1" customFormat="1" ht="14.4" customHeight="1">
      <c r="B163" s="46"/>
      <c r="C163" s="235" t="s">
        <v>481</v>
      </c>
      <c r="D163" s="235" t="s">
        <v>173</v>
      </c>
      <c r="E163" s="236" t="s">
        <v>1961</v>
      </c>
      <c r="F163" s="237" t="s">
        <v>1962</v>
      </c>
      <c r="G163" s="238" t="s">
        <v>344</v>
      </c>
      <c r="H163" s="239">
        <v>205</v>
      </c>
      <c r="I163" s="240"/>
      <c r="J163" s="241">
        <f>ROUND(I163*H163,2)</f>
        <v>0</v>
      </c>
      <c r="K163" s="237" t="s">
        <v>177</v>
      </c>
      <c r="L163" s="72"/>
      <c r="M163" s="242" t="s">
        <v>22</v>
      </c>
      <c r="N163" s="243" t="s">
        <v>46</v>
      </c>
      <c r="O163" s="47"/>
      <c r="P163" s="244">
        <f>O163*H163</f>
        <v>0</v>
      </c>
      <c r="Q163" s="244">
        <v>0</v>
      </c>
      <c r="R163" s="244">
        <f>Q163*H163</f>
        <v>0</v>
      </c>
      <c r="S163" s="244">
        <v>0.00023000000000000001</v>
      </c>
      <c r="T163" s="245">
        <f>S163*H163</f>
        <v>0.047150000000000004</v>
      </c>
      <c r="AR163" s="24" t="s">
        <v>273</v>
      </c>
      <c r="AT163" s="24" t="s">
        <v>173</v>
      </c>
      <c r="AU163" s="24" t="s">
        <v>83</v>
      </c>
      <c r="AY163" s="24" t="s">
        <v>171</v>
      </c>
      <c r="BE163" s="246">
        <f>IF(N163="základní",J163,0)</f>
        <v>0</v>
      </c>
      <c r="BF163" s="246">
        <f>IF(N163="snížená",J163,0)</f>
        <v>0</v>
      </c>
      <c r="BG163" s="246">
        <f>IF(N163="zákl. přenesená",J163,0)</f>
        <v>0</v>
      </c>
      <c r="BH163" s="246">
        <f>IF(N163="sníž. přenesená",J163,0)</f>
        <v>0</v>
      </c>
      <c r="BI163" s="246">
        <f>IF(N163="nulová",J163,0)</f>
        <v>0</v>
      </c>
      <c r="BJ163" s="24" t="s">
        <v>24</v>
      </c>
      <c r="BK163" s="246">
        <f>ROUND(I163*H163,2)</f>
        <v>0</v>
      </c>
      <c r="BL163" s="24" t="s">
        <v>273</v>
      </c>
      <c r="BM163" s="24" t="s">
        <v>791</v>
      </c>
    </row>
    <row r="164" s="1" customFormat="1">
      <c r="B164" s="46"/>
      <c r="C164" s="74"/>
      <c r="D164" s="249" t="s">
        <v>201</v>
      </c>
      <c r="E164" s="74"/>
      <c r="F164" s="259" t="s">
        <v>1963</v>
      </c>
      <c r="G164" s="74"/>
      <c r="H164" s="74"/>
      <c r="I164" s="203"/>
      <c r="J164" s="74"/>
      <c r="K164" s="74"/>
      <c r="L164" s="72"/>
      <c r="M164" s="260"/>
      <c r="N164" s="47"/>
      <c r="O164" s="47"/>
      <c r="P164" s="47"/>
      <c r="Q164" s="47"/>
      <c r="R164" s="47"/>
      <c r="S164" s="47"/>
      <c r="T164" s="95"/>
      <c r="AT164" s="24" t="s">
        <v>201</v>
      </c>
      <c r="AU164" s="24" t="s">
        <v>83</v>
      </c>
    </row>
    <row r="165" s="1" customFormat="1" ht="34.2" customHeight="1">
      <c r="B165" s="46"/>
      <c r="C165" s="235" t="s">
        <v>485</v>
      </c>
      <c r="D165" s="235" t="s">
        <v>173</v>
      </c>
      <c r="E165" s="236" t="s">
        <v>1964</v>
      </c>
      <c r="F165" s="237" t="s">
        <v>1965</v>
      </c>
      <c r="G165" s="238" t="s">
        <v>193</v>
      </c>
      <c r="H165" s="239">
        <v>0.56999999999999995</v>
      </c>
      <c r="I165" s="240"/>
      <c r="J165" s="241">
        <f>ROUND(I165*H165,2)</f>
        <v>0</v>
      </c>
      <c r="K165" s="237" t="s">
        <v>177</v>
      </c>
      <c r="L165" s="72"/>
      <c r="M165" s="242" t="s">
        <v>22</v>
      </c>
      <c r="N165" s="243" t="s">
        <v>46</v>
      </c>
      <c r="O165" s="47"/>
      <c r="P165" s="244">
        <f>O165*H165</f>
        <v>0</v>
      </c>
      <c r="Q165" s="244">
        <v>0</v>
      </c>
      <c r="R165" s="244">
        <f>Q165*H165</f>
        <v>0</v>
      </c>
      <c r="S165" s="244">
        <v>0</v>
      </c>
      <c r="T165" s="245">
        <f>S165*H165</f>
        <v>0</v>
      </c>
      <c r="AR165" s="24" t="s">
        <v>273</v>
      </c>
      <c r="AT165" s="24" t="s">
        <v>173</v>
      </c>
      <c r="AU165" s="24" t="s">
        <v>83</v>
      </c>
      <c r="AY165" s="24" t="s">
        <v>171</v>
      </c>
      <c r="BE165" s="246">
        <f>IF(N165="základní",J165,0)</f>
        <v>0</v>
      </c>
      <c r="BF165" s="246">
        <f>IF(N165="snížená",J165,0)</f>
        <v>0</v>
      </c>
      <c r="BG165" s="246">
        <f>IF(N165="zákl. přenesená",J165,0)</f>
        <v>0</v>
      </c>
      <c r="BH165" s="246">
        <f>IF(N165="sníž. přenesená",J165,0)</f>
        <v>0</v>
      </c>
      <c r="BI165" s="246">
        <f>IF(N165="nulová",J165,0)</f>
        <v>0</v>
      </c>
      <c r="BJ165" s="24" t="s">
        <v>24</v>
      </c>
      <c r="BK165" s="246">
        <f>ROUND(I165*H165,2)</f>
        <v>0</v>
      </c>
      <c r="BL165" s="24" t="s">
        <v>273</v>
      </c>
      <c r="BM165" s="24" t="s">
        <v>805</v>
      </c>
    </row>
    <row r="166" s="1" customFormat="1" ht="22.8" customHeight="1">
      <c r="B166" s="46"/>
      <c r="C166" s="235" t="s">
        <v>499</v>
      </c>
      <c r="D166" s="235" t="s">
        <v>173</v>
      </c>
      <c r="E166" s="236" t="s">
        <v>1966</v>
      </c>
      <c r="F166" s="237" t="s">
        <v>1967</v>
      </c>
      <c r="G166" s="238" t="s">
        <v>214</v>
      </c>
      <c r="H166" s="239">
        <v>6</v>
      </c>
      <c r="I166" s="240"/>
      <c r="J166" s="241">
        <f>ROUND(I166*H166,2)</f>
        <v>0</v>
      </c>
      <c r="K166" s="237" t="s">
        <v>177</v>
      </c>
      <c r="L166" s="72"/>
      <c r="M166" s="242" t="s">
        <v>22</v>
      </c>
      <c r="N166" s="243" t="s">
        <v>46</v>
      </c>
      <c r="O166" s="47"/>
      <c r="P166" s="244">
        <f>O166*H166</f>
        <v>0</v>
      </c>
      <c r="Q166" s="244">
        <v>0.00042999999999999999</v>
      </c>
      <c r="R166" s="244">
        <f>Q166*H166</f>
        <v>0.0025799999999999998</v>
      </c>
      <c r="S166" s="244">
        <v>0</v>
      </c>
      <c r="T166" s="245">
        <f>S166*H166</f>
        <v>0</v>
      </c>
      <c r="AR166" s="24" t="s">
        <v>273</v>
      </c>
      <c r="AT166" s="24" t="s">
        <v>173</v>
      </c>
      <c r="AU166" s="24" t="s">
        <v>83</v>
      </c>
      <c r="AY166" s="24" t="s">
        <v>171</v>
      </c>
      <c r="BE166" s="246">
        <f>IF(N166="základní",J166,0)</f>
        <v>0</v>
      </c>
      <c r="BF166" s="246">
        <f>IF(N166="snížená",J166,0)</f>
        <v>0</v>
      </c>
      <c r="BG166" s="246">
        <f>IF(N166="zákl. přenesená",J166,0)</f>
        <v>0</v>
      </c>
      <c r="BH166" s="246">
        <f>IF(N166="sníž. přenesená",J166,0)</f>
        <v>0</v>
      </c>
      <c r="BI166" s="246">
        <f>IF(N166="nulová",J166,0)</f>
        <v>0</v>
      </c>
      <c r="BJ166" s="24" t="s">
        <v>24</v>
      </c>
      <c r="BK166" s="246">
        <f>ROUND(I166*H166,2)</f>
        <v>0</v>
      </c>
      <c r="BL166" s="24" t="s">
        <v>273</v>
      </c>
      <c r="BM166" s="24" t="s">
        <v>817</v>
      </c>
    </row>
    <row r="167" s="1" customFormat="1">
      <c r="B167" s="46"/>
      <c r="C167" s="74"/>
      <c r="D167" s="249" t="s">
        <v>201</v>
      </c>
      <c r="E167" s="74"/>
      <c r="F167" s="259" t="s">
        <v>1968</v>
      </c>
      <c r="G167" s="74"/>
      <c r="H167" s="74"/>
      <c r="I167" s="203"/>
      <c r="J167" s="74"/>
      <c r="K167" s="74"/>
      <c r="L167" s="72"/>
      <c r="M167" s="260"/>
      <c r="N167" s="47"/>
      <c r="O167" s="47"/>
      <c r="P167" s="47"/>
      <c r="Q167" s="47"/>
      <c r="R167" s="47"/>
      <c r="S167" s="47"/>
      <c r="T167" s="95"/>
      <c r="AT167" s="24" t="s">
        <v>201</v>
      </c>
      <c r="AU167" s="24" t="s">
        <v>83</v>
      </c>
    </row>
    <row r="168" s="1" customFormat="1" ht="22.8" customHeight="1">
      <c r="B168" s="46"/>
      <c r="C168" s="235" t="s">
        <v>504</v>
      </c>
      <c r="D168" s="235" t="s">
        <v>173</v>
      </c>
      <c r="E168" s="236" t="s">
        <v>1969</v>
      </c>
      <c r="F168" s="237" t="s">
        <v>1970</v>
      </c>
      <c r="G168" s="238" t="s">
        <v>214</v>
      </c>
      <c r="H168" s="239">
        <v>7</v>
      </c>
      <c r="I168" s="240"/>
      <c r="J168" s="241">
        <f>ROUND(I168*H168,2)</f>
        <v>0</v>
      </c>
      <c r="K168" s="237" t="s">
        <v>177</v>
      </c>
      <c r="L168" s="72"/>
      <c r="M168" s="242" t="s">
        <v>22</v>
      </c>
      <c r="N168" s="243" t="s">
        <v>46</v>
      </c>
      <c r="O168" s="47"/>
      <c r="P168" s="244">
        <f>O168*H168</f>
        <v>0</v>
      </c>
      <c r="Q168" s="244">
        <v>0.0011999999999999999</v>
      </c>
      <c r="R168" s="244">
        <f>Q168*H168</f>
        <v>0.0083999999999999995</v>
      </c>
      <c r="S168" s="244">
        <v>0</v>
      </c>
      <c r="T168" s="245">
        <f>S168*H168</f>
        <v>0</v>
      </c>
      <c r="AR168" s="24" t="s">
        <v>273</v>
      </c>
      <c r="AT168" s="24" t="s">
        <v>173</v>
      </c>
      <c r="AU168" s="24" t="s">
        <v>83</v>
      </c>
      <c r="AY168" s="24" t="s">
        <v>171</v>
      </c>
      <c r="BE168" s="246">
        <f>IF(N168="základní",J168,0)</f>
        <v>0</v>
      </c>
      <c r="BF168" s="246">
        <f>IF(N168="snížená",J168,0)</f>
        <v>0</v>
      </c>
      <c r="BG168" s="246">
        <f>IF(N168="zákl. přenesená",J168,0)</f>
        <v>0</v>
      </c>
      <c r="BH168" s="246">
        <f>IF(N168="sníž. přenesená",J168,0)</f>
        <v>0</v>
      </c>
      <c r="BI168" s="246">
        <f>IF(N168="nulová",J168,0)</f>
        <v>0</v>
      </c>
      <c r="BJ168" s="24" t="s">
        <v>24</v>
      </c>
      <c r="BK168" s="246">
        <f>ROUND(I168*H168,2)</f>
        <v>0</v>
      </c>
      <c r="BL168" s="24" t="s">
        <v>273</v>
      </c>
      <c r="BM168" s="24" t="s">
        <v>851</v>
      </c>
    </row>
    <row r="169" s="1" customFormat="1">
      <c r="B169" s="46"/>
      <c r="C169" s="74"/>
      <c r="D169" s="249" t="s">
        <v>201</v>
      </c>
      <c r="E169" s="74"/>
      <c r="F169" s="259" t="s">
        <v>1968</v>
      </c>
      <c r="G169" s="74"/>
      <c r="H169" s="74"/>
      <c r="I169" s="203"/>
      <c r="J169" s="74"/>
      <c r="K169" s="74"/>
      <c r="L169" s="72"/>
      <c r="M169" s="260"/>
      <c r="N169" s="47"/>
      <c r="O169" s="47"/>
      <c r="P169" s="47"/>
      <c r="Q169" s="47"/>
      <c r="R169" s="47"/>
      <c r="S169" s="47"/>
      <c r="T169" s="95"/>
      <c r="AT169" s="24" t="s">
        <v>201</v>
      </c>
      <c r="AU169" s="24" t="s">
        <v>83</v>
      </c>
    </row>
    <row r="170" s="1" customFormat="1" ht="22.8" customHeight="1">
      <c r="B170" s="46"/>
      <c r="C170" s="235" t="s">
        <v>519</v>
      </c>
      <c r="D170" s="235" t="s">
        <v>173</v>
      </c>
      <c r="E170" s="236" t="s">
        <v>1971</v>
      </c>
      <c r="F170" s="237" t="s">
        <v>1972</v>
      </c>
      <c r="G170" s="238" t="s">
        <v>214</v>
      </c>
      <c r="H170" s="239">
        <v>10</v>
      </c>
      <c r="I170" s="240"/>
      <c r="J170" s="241">
        <f>ROUND(I170*H170,2)</f>
        <v>0</v>
      </c>
      <c r="K170" s="237" t="s">
        <v>177</v>
      </c>
      <c r="L170" s="72"/>
      <c r="M170" s="242" t="s">
        <v>22</v>
      </c>
      <c r="N170" s="243" t="s">
        <v>46</v>
      </c>
      <c r="O170" s="47"/>
      <c r="P170" s="244">
        <f>O170*H170</f>
        <v>0</v>
      </c>
      <c r="Q170" s="244">
        <v>0.00155</v>
      </c>
      <c r="R170" s="244">
        <f>Q170*H170</f>
        <v>0.0155</v>
      </c>
      <c r="S170" s="244">
        <v>0</v>
      </c>
      <c r="T170" s="245">
        <f>S170*H170</f>
        <v>0</v>
      </c>
      <c r="AR170" s="24" t="s">
        <v>273</v>
      </c>
      <c r="AT170" s="24" t="s">
        <v>173</v>
      </c>
      <c r="AU170" s="24" t="s">
        <v>83</v>
      </c>
      <c r="AY170" s="24" t="s">
        <v>171</v>
      </c>
      <c r="BE170" s="246">
        <f>IF(N170="základní",J170,0)</f>
        <v>0</v>
      </c>
      <c r="BF170" s="246">
        <f>IF(N170="snížená",J170,0)</f>
        <v>0</v>
      </c>
      <c r="BG170" s="246">
        <f>IF(N170="zákl. přenesená",J170,0)</f>
        <v>0</v>
      </c>
      <c r="BH170" s="246">
        <f>IF(N170="sníž. přenesená",J170,0)</f>
        <v>0</v>
      </c>
      <c r="BI170" s="246">
        <f>IF(N170="nulová",J170,0)</f>
        <v>0</v>
      </c>
      <c r="BJ170" s="24" t="s">
        <v>24</v>
      </c>
      <c r="BK170" s="246">
        <f>ROUND(I170*H170,2)</f>
        <v>0</v>
      </c>
      <c r="BL170" s="24" t="s">
        <v>273</v>
      </c>
      <c r="BM170" s="24" t="s">
        <v>886</v>
      </c>
    </row>
    <row r="171" s="1" customFormat="1">
      <c r="B171" s="46"/>
      <c r="C171" s="74"/>
      <c r="D171" s="249" t="s">
        <v>201</v>
      </c>
      <c r="E171" s="74"/>
      <c r="F171" s="259" t="s">
        <v>1968</v>
      </c>
      <c r="G171" s="74"/>
      <c r="H171" s="74"/>
      <c r="I171" s="203"/>
      <c r="J171" s="74"/>
      <c r="K171" s="74"/>
      <c r="L171" s="72"/>
      <c r="M171" s="260"/>
      <c r="N171" s="47"/>
      <c r="O171" s="47"/>
      <c r="P171" s="47"/>
      <c r="Q171" s="47"/>
      <c r="R171" s="47"/>
      <c r="S171" s="47"/>
      <c r="T171" s="95"/>
      <c r="AT171" s="24" t="s">
        <v>201</v>
      </c>
      <c r="AU171" s="24" t="s">
        <v>83</v>
      </c>
    </row>
    <row r="172" s="1" customFormat="1" ht="22.8" customHeight="1">
      <c r="B172" s="46"/>
      <c r="C172" s="235" t="s">
        <v>527</v>
      </c>
      <c r="D172" s="235" t="s">
        <v>173</v>
      </c>
      <c r="E172" s="236" t="s">
        <v>1973</v>
      </c>
      <c r="F172" s="237" t="s">
        <v>1974</v>
      </c>
      <c r="G172" s="238" t="s">
        <v>214</v>
      </c>
      <c r="H172" s="239">
        <v>5</v>
      </c>
      <c r="I172" s="240"/>
      <c r="J172" s="241">
        <f>ROUND(I172*H172,2)</f>
        <v>0</v>
      </c>
      <c r="K172" s="237" t="s">
        <v>177</v>
      </c>
      <c r="L172" s="72"/>
      <c r="M172" s="242" t="s">
        <v>22</v>
      </c>
      <c r="N172" s="243" t="s">
        <v>46</v>
      </c>
      <c r="O172" s="47"/>
      <c r="P172" s="244">
        <f>O172*H172</f>
        <v>0</v>
      </c>
      <c r="Q172" s="244">
        <v>0.00098999999999999999</v>
      </c>
      <c r="R172" s="244">
        <f>Q172*H172</f>
        <v>0.0049499999999999995</v>
      </c>
      <c r="S172" s="244">
        <v>0</v>
      </c>
      <c r="T172" s="245">
        <f>S172*H172</f>
        <v>0</v>
      </c>
      <c r="AR172" s="24" t="s">
        <v>273</v>
      </c>
      <c r="AT172" s="24" t="s">
        <v>173</v>
      </c>
      <c r="AU172" s="24" t="s">
        <v>83</v>
      </c>
      <c r="AY172" s="24" t="s">
        <v>171</v>
      </c>
      <c r="BE172" s="246">
        <f>IF(N172="základní",J172,0)</f>
        <v>0</v>
      </c>
      <c r="BF172" s="246">
        <f>IF(N172="snížená",J172,0)</f>
        <v>0</v>
      </c>
      <c r="BG172" s="246">
        <f>IF(N172="zákl. přenesená",J172,0)</f>
        <v>0</v>
      </c>
      <c r="BH172" s="246">
        <f>IF(N172="sníž. přenesená",J172,0)</f>
        <v>0</v>
      </c>
      <c r="BI172" s="246">
        <f>IF(N172="nulová",J172,0)</f>
        <v>0</v>
      </c>
      <c r="BJ172" s="24" t="s">
        <v>24</v>
      </c>
      <c r="BK172" s="246">
        <f>ROUND(I172*H172,2)</f>
        <v>0</v>
      </c>
      <c r="BL172" s="24" t="s">
        <v>273</v>
      </c>
      <c r="BM172" s="24" t="s">
        <v>898</v>
      </c>
    </row>
    <row r="173" s="1" customFormat="1">
      <c r="B173" s="46"/>
      <c r="C173" s="74"/>
      <c r="D173" s="249" t="s">
        <v>201</v>
      </c>
      <c r="E173" s="74"/>
      <c r="F173" s="259" t="s">
        <v>1968</v>
      </c>
      <c r="G173" s="74"/>
      <c r="H173" s="74"/>
      <c r="I173" s="203"/>
      <c r="J173" s="74"/>
      <c r="K173" s="74"/>
      <c r="L173" s="72"/>
      <c r="M173" s="260"/>
      <c r="N173" s="47"/>
      <c r="O173" s="47"/>
      <c r="P173" s="47"/>
      <c r="Q173" s="47"/>
      <c r="R173" s="47"/>
      <c r="S173" s="47"/>
      <c r="T173" s="95"/>
      <c r="AT173" s="24" t="s">
        <v>201</v>
      </c>
      <c r="AU173" s="24" t="s">
        <v>83</v>
      </c>
    </row>
    <row r="174" s="1" customFormat="1" ht="22.8" customHeight="1">
      <c r="B174" s="46"/>
      <c r="C174" s="235" t="s">
        <v>533</v>
      </c>
      <c r="D174" s="235" t="s">
        <v>173</v>
      </c>
      <c r="E174" s="236" t="s">
        <v>1975</v>
      </c>
      <c r="F174" s="237" t="s">
        <v>1976</v>
      </c>
      <c r="G174" s="238" t="s">
        <v>214</v>
      </c>
      <c r="H174" s="239">
        <v>1</v>
      </c>
      <c r="I174" s="240"/>
      <c r="J174" s="241">
        <f>ROUND(I174*H174,2)</f>
        <v>0</v>
      </c>
      <c r="K174" s="237" t="s">
        <v>177</v>
      </c>
      <c r="L174" s="72"/>
      <c r="M174" s="242" t="s">
        <v>22</v>
      </c>
      <c r="N174" s="243" t="s">
        <v>46</v>
      </c>
      <c r="O174" s="47"/>
      <c r="P174" s="244">
        <f>O174*H174</f>
        <v>0</v>
      </c>
      <c r="Q174" s="244">
        <v>0.0016900000000000001</v>
      </c>
      <c r="R174" s="244">
        <f>Q174*H174</f>
        <v>0.0016900000000000001</v>
      </c>
      <c r="S174" s="244">
        <v>0</v>
      </c>
      <c r="T174" s="245">
        <f>S174*H174</f>
        <v>0</v>
      </c>
      <c r="AR174" s="24" t="s">
        <v>273</v>
      </c>
      <c r="AT174" s="24" t="s">
        <v>173</v>
      </c>
      <c r="AU174" s="24" t="s">
        <v>83</v>
      </c>
      <c r="AY174" s="24" t="s">
        <v>171</v>
      </c>
      <c r="BE174" s="246">
        <f>IF(N174="základní",J174,0)</f>
        <v>0</v>
      </c>
      <c r="BF174" s="246">
        <f>IF(N174="snížená",J174,0)</f>
        <v>0</v>
      </c>
      <c r="BG174" s="246">
        <f>IF(N174="zákl. přenesená",J174,0)</f>
        <v>0</v>
      </c>
      <c r="BH174" s="246">
        <f>IF(N174="sníž. přenesená",J174,0)</f>
        <v>0</v>
      </c>
      <c r="BI174" s="246">
        <f>IF(N174="nulová",J174,0)</f>
        <v>0</v>
      </c>
      <c r="BJ174" s="24" t="s">
        <v>24</v>
      </c>
      <c r="BK174" s="246">
        <f>ROUND(I174*H174,2)</f>
        <v>0</v>
      </c>
      <c r="BL174" s="24" t="s">
        <v>273</v>
      </c>
      <c r="BM174" s="24" t="s">
        <v>742</v>
      </c>
    </row>
    <row r="175" s="1" customFormat="1">
      <c r="B175" s="46"/>
      <c r="C175" s="74"/>
      <c r="D175" s="249" t="s">
        <v>201</v>
      </c>
      <c r="E175" s="74"/>
      <c r="F175" s="259" t="s">
        <v>1968</v>
      </c>
      <c r="G175" s="74"/>
      <c r="H175" s="74"/>
      <c r="I175" s="203"/>
      <c r="J175" s="74"/>
      <c r="K175" s="74"/>
      <c r="L175" s="72"/>
      <c r="M175" s="260"/>
      <c r="N175" s="47"/>
      <c r="O175" s="47"/>
      <c r="P175" s="47"/>
      <c r="Q175" s="47"/>
      <c r="R175" s="47"/>
      <c r="S175" s="47"/>
      <c r="T175" s="95"/>
      <c r="AT175" s="24" t="s">
        <v>201</v>
      </c>
      <c r="AU175" s="24" t="s">
        <v>83</v>
      </c>
    </row>
    <row r="176" s="1" customFormat="1" ht="22.8" customHeight="1">
      <c r="B176" s="46"/>
      <c r="C176" s="235" t="s">
        <v>542</v>
      </c>
      <c r="D176" s="235" t="s">
        <v>173</v>
      </c>
      <c r="E176" s="236" t="s">
        <v>1977</v>
      </c>
      <c r="F176" s="237" t="s">
        <v>1978</v>
      </c>
      <c r="G176" s="238" t="s">
        <v>344</v>
      </c>
      <c r="H176" s="239">
        <v>32</v>
      </c>
      <c r="I176" s="240"/>
      <c r="J176" s="241">
        <f>ROUND(I176*H176,2)</f>
        <v>0</v>
      </c>
      <c r="K176" s="237" t="s">
        <v>177</v>
      </c>
      <c r="L176" s="72"/>
      <c r="M176" s="242" t="s">
        <v>22</v>
      </c>
      <c r="N176" s="243" t="s">
        <v>46</v>
      </c>
      <c r="O176" s="47"/>
      <c r="P176" s="244">
        <f>O176*H176</f>
        <v>0</v>
      </c>
      <c r="Q176" s="244">
        <v>0.00066</v>
      </c>
      <c r="R176" s="244">
        <f>Q176*H176</f>
        <v>0.02112</v>
      </c>
      <c r="S176" s="244">
        <v>0</v>
      </c>
      <c r="T176" s="245">
        <f>S176*H176</f>
        <v>0</v>
      </c>
      <c r="AR176" s="24" t="s">
        <v>273</v>
      </c>
      <c r="AT176" s="24" t="s">
        <v>173</v>
      </c>
      <c r="AU176" s="24" t="s">
        <v>83</v>
      </c>
      <c r="AY176" s="24" t="s">
        <v>171</v>
      </c>
      <c r="BE176" s="246">
        <f>IF(N176="základní",J176,0)</f>
        <v>0</v>
      </c>
      <c r="BF176" s="246">
        <f>IF(N176="snížená",J176,0)</f>
        <v>0</v>
      </c>
      <c r="BG176" s="246">
        <f>IF(N176="zákl. přenesená",J176,0)</f>
        <v>0</v>
      </c>
      <c r="BH176" s="246">
        <f>IF(N176="sníž. přenesená",J176,0)</f>
        <v>0</v>
      </c>
      <c r="BI176" s="246">
        <f>IF(N176="nulová",J176,0)</f>
        <v>0</v>
      </c>
      <c r="BJ176" s="24" t="s">
        <v>24</v>
      </c>
      <c r="BK176" s="246">
        <f>ROUND(I176*H176,2)</f>
        <v>0</v>
      </c>
      <c r="BL176" s="24" t="s">
        <v>273</v>
      </c>
      <c r="BM176" s="24" t="s">
        <v>1979</v>
      </c>
    </row>
    <row r="177" s="1" customFormat="1">
      <c r="B177" s="46"/>
      <c r="C177" s="74"/>
      <c r="D177" s="249" t="s">
        <v>201</v>
      </c>
      <c r="E177" s="74"/>
      <c r="F177" s="259" t="s">
        <v>1980</v>
      </c>
      <c r="G177" s="74"/>
      <c r="H177" s="74"/>
      <c r="I177" s="203"/>
      <c r="J177" s="74"/>
      <c r="K177" s="74"/>
      <c r="L177" s="72"/>
      <c r="M177" s="260"/>
      <c r="N177" s="47"/>
      <c r="O177" s="47"/>
      <c r="P177" s="47"/>
      <c r="Q177" s="47"/>
      <c r="R177" s="47"/>
      <c r="S177" s="47"/>
      <c r="T177" s="95"/>
      <c r="AT177" s="24" t="s">
        <v>201</v>
      </c>
      <c r="AU177" s="24" t="s">
        <v>83</v>
      </c>
    </row>
    <row r="178" s="1" customFormat="1" ht="22.8" customHeight="1">
      <c r="B178" s="46"/>
      <c r="C178" s="235" t="s">
        <v>548</v>
      </c>
      <c r="D178" s="235" t="s">
        <v>173</v>
      </c>
      <c r="E178" s="236" t="s">
        <v>1981</v>
      </c>
      <c r="F178" s="237" t="s">
        <v>1982</v>
      </c>
      <c r="G178" s="238" t="s">
        <v>344</v>
      </c>
      <c r="H178" s="239">
        <v>65</v>
      </c>
      <c r="I178" s="240"/>
      <c r="J178" s="241">
        <f>ROUND(I178*H178,2)</f>
        <v>0</v>
      </c>
      <c r="K178" s="237" t="s">
        <v>177</v>
      </c>
      <c r="L178" s="72"/>
      <c r="M178" s="242" t="s">
        <v>22</v>
      </c>
      <c r="N178" s="243" t="s">
        <v>46</v>
      </c>
      <c r="O178" s="47"/>
      <c r="P178" s="244">
        <f>O178*H178</f>
        <v>0</v>
      </c>
      <c r="Q178" s="244">
        <v>0.00091</v>
      </c>
      <c r="R178" s="244">
        <f>Q178*H178</f>
        <v>0.059150000000000001</v>
      </c>
      <c r="S178" s="244">
        <v>0</v>
      </c>
      <c r="T178" s="245">
        <f>S178*H178</f>
        <v>0</v>
      </c>
      <c r="AR178" s="24" t="s">
        <v>273</v>
      </c>
      <c r="AT178" s="24" t="s">
        <v>173</v>
      </c>
      <c r="AU178" s="24" t="s">
        <v>83</v>
      </c>
      <c r="AY178" s="24" t="s">
        <v>171</v>
      </c>
      <c r="BE178" s="246">
        <f>IF(N178="základní",J178,0)</f>
        <v>0</v>
      </c>
      <c r="BF178" s="246">
        <f>IF(N178="snížená",J178,0)</f>
        <v>0</v>
      </c>
      <c r="BG178" s="246">
        <f>IF(N178="zákl. přenesená",J178,0)</f>
        <v>0</v>
      </c>
      <c r="BH178" s="246">
        <f>IF(N178="sníž. přenesená",J178,0)</f>
        <v>0</v>
      </c>
      <c r="BI178" s="246">
        <f>IF(N178="nulová",J178,0)</f>
        <v>0</v>
      </c>
      <c r="BJ178" s="24" t="s">
        <v>24</v>
      </c>
      <c r="BK178" s="246">
        <f>ROUND(I178*H178,2)</f>
        <v>0</v>
      </c>
      <c r="BL178" s="24" t="s">
        <v>273</v>
      </c>
      <c r="BM178" s="24" t="s">
        <v>1983</v>
      </c>
    </row>
    <row r="179" s="1" customFormat="1">
      <c r="B179" s="46"/>
      <c r="C179" s="74"/>
      <c r="D179" s="249" t="s">
        <v>201</v>
      </c>
      <c r="E179" s="74"/>
      <c r="F179" s="259" t="s">
        <v>1980</v>
      </c>
      <c r="G179" s="74"/>
      <c r="H179" s="74"/>
      <c r="I179" s="203"/>
      <c r="J179" s="74"/>
      <c r="K179" s="74"/>
      <c r="L179" s="72"/>
      <c r="M179" s="260"/>
      <c r="N179" s="47"/>
      <c r="O179" s="47"/>
      <c r="P179" s="47"/>
      <c r="Q179" s="47"/>
      <c r="R179" s="47"/>
      <c r="S179" s="47"/>
      <c r="T179" s="95"/>
      <c r="AT179" s="24" t="s">
        <v>201</v>
      </c>
      <c r="AU179" s="24" t="s">
        <v>83</v>
      </c>
    </row>
    <row r="180" s="1" customFormat="1" ht="22.8" customHeight="1">
      <c r="B180" s="46"/>
      <c r="C180" s="235" t="s">
        <v>552</v>
      </c>
      <c r="D180" s="235" t="s">
        <v>173</v>
      </c>
      <c r="E180" s="236" t="s">
        <v>1984</v>
      </c>
      <c r="F180" s="237" t="s">
        <v>1985</v>
      </c>
      <c r="G180" s="238" t="s">
        <v>344</v>
      </c>
      <c r="H180" s="239">
        <v>25</v>
      </c>
      <c r="I180" s="240"/>
      <c r="J180" s="241">
        <f>ROUND(I180*H180,2)</f>
        <v>0</v>
      </c>
      <c r="K180" s="237" t="s">
        <v>177</v>
      </c>
      <c r="L180" s="72"/>
      <c r="M180" s="242" t="s">
        <v>22</v>
      </c>
      <c r="N180" s="243" t="s">
        <v>46</v>
      </c>
      <c r="O180" s="47"/>
      <c r="P180" s="244">
        <f>O180*H180</f>
        <v>0</v>
      </c>
      <c r="Q180" s="244">
        <v>0.0011900000000000001</v>
      </c>
      <c r="R180" s="244">
        <f>Q180*H180</f>
        <v>0.029750000000000002</v>
      </c>
      <c r="S180" s="244">
        <v>0</v>
      </c>
      <c r="T180" s="245">
        <f>S180*H180</f>
        <v>0</v>
      </c>
      <c r="AR180" s="24" t="s">
        <v>273</v>
      </c>
      <c r="AT180" s="24" t="s">
        <v>173</v>
      </c>
      <c r="AU180" s="24" t="s">
        <v>83</v>
      </c>
      <c r="AY180" s="24" t="s">
        <v>171</v>
      </c>
      <c r="BE180" s="246">
        <f>IF(N180="základní",J180,0)</f>
        <v>0</v>
      </c>
      <c r="BF180" s="246">
        <f>IF(N180="snížená",J180,0)</f>
        <v>0</v>
      </c>
      <c r="BG180" s="246">
        <f>IF(N180="zákl. přenesená",J180,0)</f>
        <v>0</v>
      </c>
      <c r="BH180" s="246">
        <f>IF(N180="sníž. přenesená",J180,0)</f>
        <v>0</v>
      </c>
      <c r="BI180" s="246">
        <f>IF(N180="nulová",J180,0)</f>
        <v>0</v>
      </c>
      <c r="BJ180" s="24" t="s">
        <v>24</v>
      </c>
      <c r="BK180" s="246">
        <f>ROUND(I180*H180,2)</f>
        <v>0</v>
      </c>
      <c r="BL180" s="24" t="s">
        <v>273</v>
      </c>
      <c r="BM180" s="24" t="s">
        <v>1986</v>
      </c>
    </row>
    <row r="181" s="1" customFormat="1">
      <c r="B181" s="46"/>
      <c r="C181" s="74"/>
      <c r="D181" s="249" t="s">
        <v>201</v>
      </c>
      <c r="E181" s="74"/>
      <c r="F181" s="259" t="s">
        <v>1980</v>
      </c>
      <c r="G181" s="74"/>
      <c r="H181" s="74"/>
      <c r="I181" s="203"/>
      <c r="J181" s="74"/>
      <c r="K181" s="74"/>
      <c r="L181" s="72"/>
      <c r="M181" s="260"/>
      <c r="N181" s="47"/>
      <c r="O181" s="47"/>
      <c r="P181" s="47"/>
      <c r="Q181" s="47"/>
      <c r="R181" s="47"/>
      <c r="S181" s="47"/>
      <c r="T181" s="95"/>
      <c r="AT181" s="24" t="s">
        <v>201</v>
      </c>
      <c r="AU181" s="24" t="s">
        <v>83</v>
      </c>
    </row>
    <row r="182" s="1" customFormat="1" ht="22.8" customHeight="1">
      <c r="B182" s="46"/>
      <c r="C182" s="235" t="s">
        <v>558</v>
      </c>
      <c r="D182" s="235" t="s">
        <v>173</v>
      </c>
      <c r="E182" s="236" t="s">
        <v>1987</v>
      </c>
      <c r="F182" s="237" t="s">
        <v>1988</v>
      </c>
      <c r="G182" s="238" t="s">
        <v>344</v>
      </c>
      <c r="H182" s="239">
        <v>5</v>
      </c>
      <c r="I182" s="240"/>
      <c r="J182" s="241">
        <f>ROUND(I182*H182,2)</f>
        <v>0</v>
      </c>
      <c r="K182" s="237" t="s">
        <v>177</v>
      </c>
      <c r="L182" s="72"/>
      <c r="M182" s="242" t="s">
        <v>22</v>
      </c>
      <c r="N182" s="243" t="s">
        <v>46</v>
      </c>
      <c r="O182" s="47"/>
      <c r="P182" s="244">
        <f>O182*H182</f>
        <v>0</v>
      </c>
      <c r="Q182" s="244">
        <v>0.0025200000000000001</v>
      </c>
      <c r="R182" s="244">
        <f>Q182*H182</f>
        <v>0.0126</v>
      </c>
      <c r="S182" s="244">
        <v>0</v>
      </c>
      <c r="T182" s="245">
        <f>S182*H182</f>
        <v>0</v>
      </c>
      <c r="AR182" s="24" t="s">
        <v>273</v>
      </c>
      <c r="AT182" s="24" t="s">
        <v>173</v>
      </c>
      <c r="AU182" s="24" t="s">
        <v>83</v>
      </c>
      <c r="AY182" s="24" t="s">
        <v>171</v>
      </c>
      <c r="BE182" s="246">
        <f>IF(N182="základní",J182,0)</f>
        <v>0</v>
      </c>
      <c r="BF182" s="246">
        <f>IF(N182="snížená",J182,0)</f>
        <v>0</v>
      </c>
      <c r="BG182" s="246">
        <f>IF(N182="zákl. přenesená",J182,0)</f>
        <v>0</v>
      </c>
      <c r="BH182" s="246">
        <f>IF(N182="sníž. přenesená",J182,0)</f>
        <v>0</v>
      </c>
      <c r="BI182" s="246">
        <f>IF(N182="nulová",J182,0)</f>
        <v>0</v>
      </c>
      <c r="BJ182" s="24" t="s">
        <v>24</v>
      </c>
      <c r="BK182" s="246">
        <f>ROUND(I182*H182,2)</f>
        <v>0</v>
      </c>
      <c r="BL182" s="24" t="s">
        <v>273</v>
      </c>
      <c r="BM182" s="24" t="s">
        <v>1989</v>
      </c>
    </row>
    <row r="183" s="1" customFormat="1">
      <c r="B183" s="46"/>
      <c r="C183" s="74"/>
      <c r="D183" s="249" t="s">
        <v>201</v>
      </c>
      <c r="E183" s="74"/>
      <c r="F183" s="259" t="s">
        <v>1980</v>
      </c>
      <c r="G183" s="74"/>
      <c r="H183" s="74"/>
      <c r="I183" s="203"/>
      <c r="J183" s="74"/>
      <c r="K183" s="74"/>
      <c r="L183" s="72"/>
      <c r="M183" s="260"/>
      <c r="N183" s="47"/>
      <c r="O183" s="47"/>
      <c r="P183" s="47"/>
      <c r="Q183" s="47"/>
      <c r="R183" s="47"/>
      <c r="S183" s="47"/>
      <c r="T183" s="95"/>
      <c r="AT183" s="24" t="s">
        <v>201</v>
      </c>
      <c r="AU183" s="24" t="s">
        <v>83</v>
      </c>
    </row>
    <row r="184" s="1" customFormat="1" ht="22.8" customHeight="1">
      <c r="B184" s="46"/>
      <c r="C184" s="235" t="s">
        <v>563</v>
      </c>
      <c r="D184" s="235" t="s">
        <v>173</v>
      </c>
      <c r="E184" s="236" t="s">
        <v>1990</v>
      </c>
      <c r="F184" s="237" t="s">
        <v>1991</v>
      </c>
      <c r="G184" s="238" t="s">
        <v>344</v>
      </c>
      <c r="H184" s="239">
        <v>10</v>
      </c>
      <c r="I184" s="240"/>
      <c r="J184" s="241">
        <f>ROUND(I184*H184,2)</f>
        <v>0</v>
      </c>
      <c r="K184" s="237" t="s">
        <v>177</v>
      </c>
      <c r="L184" s="72"/>
      <c r="M184" s="242" t="s">
        <v>22</v>
      </c>
      <c r="N184" s="243" t="s">
        <v>46</v>
      </c>
      <c r="O184" s="47"/>
      <c r="P184" s="244">
        <f>O184*H184</f>
        <v>0</v>
      </c>
      <c r="Q184" s="244">
        <v>0.0035000000000000001</v>
      </c>
      <c r="R184" s="244">
        <f>Q184*H184</f>
        <v>0.035000000000000003</v>
      </c>
      <c r="S184" s="244">
        <v>0</v>
      </c>
      <c r="T184" s="245">
        <f>S184*H184</f>
        <v>0</v>
      </c>
      <c r="AR184" s="24" t="s">
        <v>273</v>
      </c>
      <c r="AT184" s="24" t="s">
        <v>173</v>
      </c>
      <c r="AU184" s="24" t="s">
        <v>83</v>
      </c>
      <c r="AY184" s="24" t="s">
        <v>171</v>
      </c>
      <c r="BE184" s="246">
        <f>IF(N184="základní",J184,0)</f>
        <v>0</v>
      </c>
      <c r="BF184" s="246">
        <f>IF(N184="snížená",J184,0)</f>
        <v>0</v>
      </c>
      <c r="BG184" s="246">
        <f>IF(N184="zákl. přenesená",J184,0)</f>
        <v>0</v>
      </c>
      <c r="BH184" s="246">
        <f>IF(N184="sníž. přenesená",J184,0)</f>
        <v>0</v>
      </c>
      <c r="BI184" s="246">
        <f>IF(N184="nulová",J184,0)</f>
        <v>0</v>
      </c>
      <c r="BJ184" s="24" t="s">
        <v>24</v>
      </c>
      <c r="BK184" s="246">
        <f>ROUND(I184*H184,2)</f>
        <v>0</v>
      </c>
      <c r="BL184" s="24" t="s">
        <v>273</v>
      </c>
      <c r="BM184" s="24" t="s">
        <v>1992</v>
      </c>
    </row>
    <row r="185" s="1" customFormat="1">
      <c r="B185" s="46"/>
      <c r="C185" s="74"/>
      <c r="D185" s="249" t="s">
        <v>201</v>
      </c>
      <c r="E185" s="74"/>
      <c r="F185" s="259" t="s">
        <v>1980</v>
      </c>
      <c r="G185" s="74"/>
      <c r="H185" s="74"/>
      <c r="I185" s="203"/>
      <c r="J185" s="74"/>
      <c r="K185" s="74"/>
      <c r="L185" s="72"/>
      <c r="M185" s="260"/>
      <c r="N185" s="47"/>
      <c r="O185" s="47"/>
      <c r="P185" s="47"/>
      <c r="Q185" s="47"/>
      <c r="R185" s="47"/>
      <c r="S185" s="47"/>
      <c r="T185" s="95"/>
      <c r="AT185" s="24" t="s">
        <v>201</v>
      </c>
      <c r="AU185" s="24" t="s">
        <v>83</v>
      </c>
    </row>
    <row r="186" s="1" customFormat="1" ht="22.8" customHeight="1">
      <c r="B186" s="46"/>
      <c r="C186" s="235" t="s">
        <v>568</v>
      </c>
      <c r="D186" s="235" t="s">
        <v>173</v>
      </c>
      <c r="E186" s="236" t="s">
        <v>1993</v>
      </c>
      <c r="F186" s="237" t="s">
        <v>1994</v>
      </c>
      <c r="G186" s="238" t="s">
        <v>344</v>
      </c>
      <c r="H186" s="239">
        <v>20</v>
      </c>
      <c r="I186" s="240"/>
      <c r="J186" s="241">
        <f>ROUND(I186*H186,2)</f>
        <v>0</v>
      </c>
      <c r="K186" s="237" t="s">
        <v>177</v>
      </c>
      <c r="L186" s="72"/>
      <c r="M186" s="242" t="s">
        <v>22</v>
      </c>
      <c r="N186" s="243" t="s">
        <v>46</v>
      </c>
      <c r="O186" s="47"/>
      <c r="P186" s="244">
        <f>O186*H186</f>
        <v>0</v>
      </c>
      <c r="Q186" s="244">
        <v>0.00033</v>
      </c>
      <c r="R186" s="244">
        <f>Q186*H186</f>
        <v>0.0066</v>
      </c>
      <c r="S186" s="244">
        <v>0</v>
      </c>
      <c r="T186" s="245">
        <f>S186*H186</f>
        <v>0</v>
      </c>
      <c r="AR186" s="24" t="s">
        <v>273</v>
      </c>
      <c r="AT186" s="24" t="s">
        <v>173</v>
      </c>
      <c r="AU186" s="24" t="s">
        <v>83</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273</v>
      </c>
      <c r="BM186" s="24" t="s">
        <v>1995</v>
      </c>
    </row>
    <row r="187" s="1" customFormat="1">
      <c r="B187" s="46"/>
      <c r="C187" s="74"/>
      <c r="D187" s="249" t="s">
        <v>201</v>
      </c>
      <c r="E187" s="74"/>
      <c r="F187" s="259" t="s">
        <v>1996</v>
      </c>
      <c r="G187" s="74"/>
      <c r="H187" s="74"/>
      <c r="I187" s="203"/>
      <c r="J187" s="74"/>
      <c r="K187" s="74"/>
      <c r="L187" s="72"/>
      <c r="M187" s="260"/>
      <c r="N187" s="47"/>
      <c r="O187" s="47"/>
      <c r="P187" s="47"/>
      <c r="Q187" s="47"/>
      <c r="R187" s="47"/>
      <c r="S187" s="47"/>
      <c r="T187" s="95"/>
      <c r="AT187" s="24" t="s">
        <v>201</v>
      </c>
      <c r="AU187" s="24" t="s">
        <v>83</v>
      </c>
    </row>
    <row r="188" s="1" customFormat="1" ht="14.4" customHeight="1">
      <c r="B188" s="46"/>
      <c r="C188" s="271" t="s">
        <v>572</v>
      </c>
      <c r="D188" s="271" t="s">
        <v>422</v>
      </c>
      <c r="E188" s="272" t="s">
        <v>1997</v>
      </c>
      <c r="F188" s="273" t="s">
        <v>1998</v>
      </c>
      <c r="G188" s="274" t="s">
        <v>344</v>
      </c>
      <c r="H188" s="275">
        <v>20</v>
      </c>
      <c r="I188" s="276"/>
      <c r="J188" s="277">
        <f>ROUND(I188*H188,2)</f>
        <v>0</v>
      </c>
      <c r="K188" s="273" t="s">
        <v>177</v>
      </c>
      <c r="L188" s="278"/>
      <c r="M188" s="279" t="s">
        <v>22</v>
      </c>
      <c r="N188" s="280" t="s">
        <v>46</v>
      </c>
      <c r="O188" s="47"/>
      <c r="P188" s="244">
        <f>O188*H188</f>
        <v>0</v>
      </c>
      <c r="Q188" s="244">
        <v>0.00014999999999999999</v>
      </c>
      <c r="R188" s="244">
        <f>Q188*H188</f>
        <v>0.0029999999999999996</v>
      </c>
      <c r="S188" s="244">
        <v>0</v>
      </c>
      <c r="T188" s="245">
        <f>S188*H188</f>
        <v>0</v>
      </c>
      <c r="AR188" s="24" t="s">
        <v>405</v>
      </c>
      <c r="AT188" s="24" t="s">
        <v>422</v>
      </c>
      <c r="AU188" s="24" t="s">
        <v>83</v>
      </c>
      <c r="AY188" s="24" t="s">
        <v>171</v>
      </c>
      <c r="BE188" s="246">
        <f>IF(N188="základní",J188,0)</f>
        <v>0</v>
      </c>
      <c r="BF188" s="246">
        <f>IF(N188="snížená",J188,0)</f>
        <v>0</v>
      </c>
      <c r="BG188" s="246">
        <f>IF(N188="zákl. přenesená",J188,0)</f>
        <v>0</v>
      </c>
      <c r="BH188" s="246">
        <f>IF(N188="sníž. přenesená",J188,0)</f>
        <v>0</v>
      </c>
      <c r="BI188" s="246">
        <f>IF(N188="nulová",J188,0)</f>
        <v>0</v>
      </c>
      <c r="BJ188" s="24" t="s">
        <v>24</v>
      </c>
      <c r="BK188" s="246">
        <f>ROUND(I188*H188,2)</f>
        <v>0</v>
      </c>
      <c r="BL188" s="24" t="s">
        <v>273</v>
      </c>
      <c r="BM188" s="24" t="s">
        <v>1999</v>
      </c>
    </row>
    <row r="189" s="1" customFormat="1" ht="22.8" customHeight="1">
      <c r="B189" s="46"/>
      <c r="C189" s="235" t="s">
        <v>577</v>
      </c>
      <c r="D189" s="235" t="s">
        <v>173</v>
      </c>
      <c r="E189" s="236" t="s">
        <v>2000</v>
      </c>
      <c r="F189" s="237" t="s">
        <v>2001</v>
      </c>
      <c r="G189" s="238" t="s">
        <v>344</v>
      </c>
      <c r="H189" s="239">
        <v>50</v>
      </c>
      <c r="I189" s="240"/>
      <c r="J189" s="241">
        <f>ROUND(I189*H189,2)</f>
        <v>0</v>
      </c>
      <c r="K189" s="237" t="s">
        <v>177</v>
      </c>
      <c r="L189" s="72"/>
      <c r="M189" s="242" t="s">
        <v>22</v>
      </c>
      <c r="N189" s="243" t="s">
        <v>46</v>
      </c>
      <c r="O189" s="47"/>
      <c r="P189" s="244">
        <f>O189*H189</f>
        <v>0</v>
      </c>
      <c r="Q189" s="244">
        <v>0.00042000000000000002</v>
      </c>
      <c r="R189" s="244">
        <f>Q189*H189</f>
        <v>0.021000000000000001</v>
      </c>
      <c r="S189" s="244">
        <v>0</v>
      </c>
      <c r="T189" s="245">
        <f>S189*H189</f>
        <v>0</v>
      </c>
      <c r="AR189" s="24" t="s">
        <v>273</v>
      </c>
      <c r="AT189" s="24" t="s">
        <v>173</v>
      </c>
      <c r="AU189" s="24" t="s">
        <v>83</v>
      </c>
      <c r="AY189" s="24" t="s">
        <v>171</v>
      </c>
      <c r="BE189" s="246">
        <f>IF(N189="základní",J189,0)</f>
        <v>0</v>
      </c>
      <c r="BF189" s="246">
        <f>IF(N189="snížená",J189,0)</f>
        <v>0</v>
      </c>
      <c r="BG189" s="246">
        <f>IF(N189="zákl. přenesená",J189,0)</f>
        <v>0</v>
      </c>
      <c r="BH189" s="246">
        <f>IF(N189="sníž. přenesená",J189,0)</f>
        <v>0</v>
      </c>
      <c r="BI189" s="246">
        <f>IF(N189="nulová",J189,0)</f>
        <v>0</v>
      </c>
      <c r="BJ189" s="24" t="s">
        <v>24</v>
      </c>
      <c r="BK189" s="246">
        <f>ROUND(I189*H189,2)</f>
        <v>0</v>
      </c>
      <c r="BL189" s="24" t="s">
        <v>273</v>
      </c>
      <c r="BM189" s="24" t="s">
        <v>2002</v>
      </c>
    </row>
    <row r="190" s="1" customFormat="1">
      <c r="B190" s="46"/>
      <c r="C190" s="74"/>
      <c r="D190" s="249" t="s">
        <v>201</v>
      </c>
      <c r="E190" s="74"/>
      <c r="F190" s="259" t="s">
        <v>1996</v>
      </c>
      <c r="G190" s="74"/>
      <c r="H190" s="74"/>
      <c r="I190" s="203"/>
      <c r="J190" s="74"/>
      <c r="K190" s="74"/>
      <c r="L190" s="72"/>
      <c r="M190" s="260"/>
      <c r="N190" s="47"/>
      <c r="O190" s="47"/>
      <c r="P190" s="47"/>
      <c r="Q190" s="47"/>
      <c r="R190" s="47"/>
      <c r="S190" s="47"/>
      <c r="T190" s="95"/>
      <c r="AT190" s="24" t="s">
        <v>201</v>
      </c>
      <c r="AU190" s="24" t="s">
        <v>83</v>
      </c>
    </row>
    <row r="191" s="1" customFormat="1" ht="14.4" customHeight="1">
      <c r="B191" s="46"/>
      <c r="C191" s="271" t="s">
        <v>595</v>
      </c>
      <c r="D191" s="271" t="s">
        <v>422</v>
      </c>
      <c r="E191" s="272" t="s">
        <v>2003</v>
      </c>
      <c r="F191" s="273" t="s">
        <v>2004</v>
      </c>
      <c r="G191" s="274" t="s">
        <v>344</v>
      </c>
      <c r="H191" s="275">
        <v>50</v>
      </c>
      <c r="I191" s="276"/>
      <c r="J191" s="277">
        <f>ROUND(I191*H191,2)</f>
        <v>0</v>
      </c>
      <c r="K191" s="273" t="s">
        <v>177</v>
      </c>
      <c r="L191" s="278"/>
      <c r="M191" s="279" t="s">
        <v>22</v>
      </c>
      <c r="N191" s="280" t="s">
        <v>46</v>
      </c>
      <c r="O191" s="47"/>
      <c r="P191" s="244">
        <f>O191*H191</f>
        <v>0</v>
      </c>
      <c r="Q191" s="244">
        <v>0.00023000000000000001</v>
      </c>
      <c r="R191" s="244">
        <f>Q191*H191</f>
        <v>0.0115</v>
      </c>
      <c r="S191" s="244">
        <v>0</v>
      </c>
      <c r="T191" s="245">
        <f>S191*H191</f>
        <v>0</v>
      </c>
      <c r="AR191" s="24" t="s">
        <v>405</v>
      </c>
      <c r="AT191" s="24" t="s">
        <v>422</v>
      </c>
      <c r="AU191" s="24" t="s">
        <v>83</v>
      </c>
      <c r="AY191" s="24" t="s">
        <v>171</v>
      </c>
      <c r="BE191" s="246">
        <f>IF(N191="základní",J191,0)</f>
        <v>0</v>
      </c>
      <c r="BF191" s="246">
        <f>IF(N191="snížená",J191,0)</f>
        <v>0</v>
      </c>
      <c r="BG191" s="246">
        <f>IF(N191="zákl. přenesená",J191,0)</f>
        <v>0</v>
      </c>
      <c r="BH191" s="246">
        <f>IF(N191="sníž. přenesená",J191,0)</f>
        <v>0</v>
      </c>
      <c r="BI191" s="246">
        <f>IF(N191="nulová",J191,0)</f>
        <v>0</v>
      </c>
      <c r="BJ191" s="24" t="s">
        <v>24</v>
      </c>
      <c r="BK191" s="246">
        <f>ROUND(I191*H191,2)</f>
        <v>0</v>
      </c>
      <c r="BL191" s="24" t="s">
        <v>273</v>
      </c>
      <c r="BM191" s="24" t="s">
        <v>2005</v>
      </c>
    </row>
    <row r="192" s="1" customFormat="1" ht="22.8" customHeight="1">
      <c r="B192" s="46"/>
      <c r="C192" s="235" t="s">
        <v>606</v>
      </c>
      <c r="D192" s="235" t="s">
        <v>173</v>
      </c>
      <c r="E192" s="236" t="s">
        <v>2006</v>
      </c>
      <c r="F192" s="237" t="s">
        <v>2007</v>
      </c>
      <c r="G192" s="238" t="s">
        <v>344</v>
      </c>
      <c r="H192" s="239">
        <v>12</v>
      </c>
      <c r="I192" s="240"/>
      <c r="J192" s="241">
        <f>ROUND(I192*H192,2)</f>
        <v>0</v>
      </c>
      <c r="K192" s="237" t="s">
        <v>177</v>
      </c>
      <c r="L192" s="72"/>
      <c r="M192" s="242" t="s">
        <v>22</v>
      </c>
      <c r="N192" s="243" t="s">
        <v>46</v>
      </c>
      <c r="O192" s="47"/>
      <c r="P192" s="244">
        <f>O192*H192</f>
        <v>0</v>
      </c>
      <c r="Q192" s="244">
        <v>0.00050000000000000001</v>
      </c>
      <c r="R192" s="244">
        <f>Q192*H192</f>
        <v>0.0060000000000000001</v>
      </c>
      <c r="S192" s="244">
        <v>0</v>
      </c>
      <c r="T192" s="245">
        <f>S192*H192</f>
        <v>0</v>
      </c>
      <c r="AR192" s="24" t="s">
        <v>273</v>
      </c>
      <c r="AT192" s="24" t="s">
        <v>173</v>
      </c>
      <c r="AU192" s="24" t="s">
        <v>83</v>
      </c>
      <c r="AY192" s="24" t="s">
        <v>171</v>
      </c>
      <c r="BE192" s="246">
        <f>IF(N192="základní",J192,0)</f>
        <v>0</v>
      </c>
      <c r="BF192" s="246">
        <f>IF(N192="snížená",J192,0)</f>
        <v>0</v>
      </c>
      <c r="BG192" s="246">
        <f>IF(N192="zákl. přenesená",J192,0)</f>
        <v>0</v>
      </c>
      <c r="BH192" s="246">
        <f>IF(N192="sníž. přenesená",J192,0)</f>
        <v>0</v>
      </c>
      <c r="BI192" s="246">
        <f>IF(N192="nulová",J192,0)</f>
        <v>0</v>
      </c>
      <c r="BJ192" s="24" t="s">
        <v>24</v>
      </c>
      <c r="BK192" s="246">
        <f>ROUND(I192*H192,2)</f>
        <v>0</v>
      </c>
      <c r="BL192" s="24" t="s">
        <v>273</v>
      </c>
      <c r="BM192" s="24" t="s">
        <v>2008</v>
      </c>
    </row>
    <row r="193" s="1" customFormat="1">
      <c r="B193" s="46"/>
      <c r="C193" s="74"/>
      <c r="D193" s="249" t="s">
        <v>201</v>
      </c>
      <c r="E193" s="74"/>
      <c r="F193" s="259" t="s">
        <v>1996</v>
      </c>
      <c r="G193" s="74"/>
      <c r="H193" s="74"/>
      <c r="I193" s="203"/>
      <c r="J193" s="74"/>
      <c r="K193" s="74"/>
      <c r="L193" s="72"/>
      <c r="M193" s="260"/>
      <c r="N193" s="47"/>
      <c r="O193" s="47"/>
      <c r="P193" s="47"/>
      <c r="Q193" s="47"/>
      <c r="R193" s="47"/>
      <c r="S193" s="47"/>
      <c r="T193" s="95"/>
      <c r="AT193" s="24" t="s">
        <v>201</v>
      </c>
      <c r="AU193" s="24" t="s">
        <v>83</v>
      </c>
    </row>
    <row r="194" s="1" customFormat="1" ht="14.4" customHeight="1">
      <c r="B194" s="46"/>
      <c r="C194" s="271" t="s">
        <v>614</v>
      </c>
      <c r="D194" s="271" t="s">
        <v>422</v>
      </c>
      <c r="E194" s="272" t="s">
        <v>2009</v>
      </c>
      <c r="F194" s="273" t="s">
        <v>2010</v>
      </c>
      <c r="G194" s="274" t="s">
        <v>344</v>
      </c>
      <c r="H194" s="275">
        <v>12</v>
      </c>
      <c r="I194" s="276"/>
      <c r="J194" s="277">
        <f>ROUND(I194*H194,2)</f>
        <v>0</v>
      </c>
      <c r="K194" s="273" t="s">
        <v>177</v>
      </c>
      <c r="L194" s="278"/>
      <c r="M194" s="279" t="s">
        <v>22</v>
      </c>
      <c r="N194" s="280" t="s">
        <v>46</v>
      </c>
      <c r="O194" s="47"/>
      <c r="P194" s="244">
        <f>O194*H194</f>
        <v>0</v>
      </c>
      <c r="Q194" s="244">
        <v>0.00036999999999999999</v>
      </c>
      <c r="R194" s="244">
        <f>Q194*H194</f>
        <v>0.0044399999999999995</v>
      </c>
      <c r="S194" s="244">
        <v>0</v>
      </c>
      <c r="T194" s="245">
        <f>S194*H194</f>
        <v>0</v>
      </c>
      <c r="AR194" s="24" t="s">
        <v>405</v>
      </c>
      <c r="AT194" s="24" t="s">
        <v>422</v>
      </c>
      <c r="AU194" s="24" t="s">
        <v>83</v>
      </c>
      <c r="AY194" s="24" t="s">
        <v>171</v>
      </c>
      <c r="BE194" s="246">
        <f>IF(N194="základní",J194,0)</f>
        <v>0</v>
      </c>
      <c r="BF194" s="246">
        <f>IF(N194="snížená",J194,0)</f>
        <v>0</v>
      </c>
      <c r="BG194" s="246">
        <f>IF(N194="zákl. přenesená",J194,0)</f>
        <v>0</v>
      </c>
      <c r="BH194" s="246">
        <f>IF(N194="sníž. přenesená",J194,0)</f>
        <v>0</v>
      </c>
      <c r="BI194" s="246">
        <f>IF(N194="nulová",J194,0)</f>
        <v>0</v>
      </c>
      <c r="BJ194" s="24" t="s">
        <v>24</v>
      </c>
      <c r="BK194" s="246">
        <f>ROUND(I194*H194,2)</f>
        <v>0</v>
      </c>
      <c r="BL194" s="24" t="s">
        <v>273</v>
      </c>
      <c r="BM194" s="24" t="s">
        <v>2011</v>
      </c>
    </row>
    <row r="195" s="1" customFormat="1" ht="22.8" customHeight="1">
      <c r="B195" s="46"/>
      <c r="C195" s="235" t="s">
        <v>642</v>
      </c>
      <c r="D195" s="235" t="s">
        <v>173</v>
      </c>
      <c r="E195" s="236" t="s">
        <v>2012</v>
      </c>
      <c r="F195" s="237" t="s">
        <v>2013</v>
      </c>
      <c r="G195" s="238" t="s">
        <v>344</v>
      </c>
      <c r="H195" s="239">
        <v>5</v>
      </c>
      <c r="I195" s="240"/>
      <c r="J195" s="241">
        <f>ROUND(I195*H195,2)</f>
        <v>0</v>
      </c>
      <c r="K195" s="237" t="s">
        <v>177</v>
      </c>
      <c r="L195" s="72"/>
      <c r="M195" s="242" t="s">
        <v>22</v>
      </c>
      <c r="N195" s="243" t="s">
        <v>46</v>
      </c>
      <c r="O195" s="47"/>
      <c r="P195" s="244">
        <f>O195*H195</f>
        <v>0</v>
      </c>
      <c r="Q195" s="244">
        <v>0.00064999999999999997</v>
      </c>
      <c r="R195" s="244">
        <f>Q195*H195</f>
        <v>0.0032499999999999999</v>
      </c>
      <c r="S195" s="244">
        <v>0</v>
      </c>
      <c r="T195" s="245">
        <f>S195*H195</f>
        <v>0</v>
      </c>
      <c r="AR195" s="24" t="s">
        <v>273</v>
      </c>
      <c r="AT195" s="24" t="s">
        <v>173</v>
      </c>
      <c r="AU195" s="24" t="s">
        <v>83</v>
      </c>
      <c r="AY195" s="24" t="s">
        <v>171</v>
      </c>
      <c r="BE195" s="246">
        <f>IF(N195="základní",J195,0)</f>
        <v>0</v>
      </c>
      <c r="BF195" s="246">
        <f>IF(N195="snížená",J195,0)</f>
        <v>0</v>
      </c>
      <c r="BG195" s="246">
        <f>IF(N195="zákl. přenesená",J195,0)</f>
        <v>0</v>
      </c>
      <c r="BH195" s="246">
        <f>IF(N195="sníž. přenesená",J195,0)</f>
        <v>0</v>
      </c>
      <c r="BI195" s="246">
        <f>IF(N195="nulová",J195,0)</f>
        <v>0</v>
      </c>
      <c r="BJ195" s="24" t="s">
        <v>24</v>
      </c>
      <c r="BK195" s="246">
        <f>ROUND(I195*H195,2)</f>
        <v>0</v>
      </c>
      <c r="BL195" s="24" t="s">
        <v>273</v>
      </c>
      <c r="BM195" s="24" t="s">
        <v>2014</v>
      </c>
    </row>
    <row r="196" s="1" customFormat="1">
      <c r="B196" s="46"/>
      <c r="C196" s="74"/>
      <c r="D196" s="249" t="s">
        <v>201</v>
      </c>
      <c r="E196" s="74"/>
      <c r="F196" s="259" t="s">
        <v>1996</v>
      </c>
      <c r="G196" s="74"/>
      <c r="H196" s="74"/>
      <c r="I196" s="203"/>
      <c r="J196" s="74"/>
      <c r="K196" s="74"/>
      <c r="L196" s="72"/>
      <c r="M196" s="260"/>
      <c r="N196" s="47"/>
      <c r="O196" s="47"/>
      <c r="P196" s="47"/>
      <c r="Q196" s="47"/>
      <c r="R196" s="47"/>
      <c r="S196" s="47"/>
      <c r="T196" s="95"/>
      <c r="AT196" s="24" t="s">
        <v>201</v>
      </c>
      <c r="AU196" s="24" t="s">
        <v>83</v>
      </c>
    </row>
    <row r="197" s="1" customFormat="1" ht="14.4" customHeight="1">
      <c r="B197" s="46"/>
      <c r="C197" s="271" t="s">
        <v>647</v>
      </c>
      <c r="D197" s="271" t="s">
        <v>422</v>
      </c>
      <c r="E197" s="272" t="s">
        <v>2015</v>
      </c>
      <c r="F197" s="273" t="s">
        <v>2016</v>
      </c>
      <c r="G197" s="274" t="s">
        <v>344</v>
      </c>
      <c r="H197" s="275">
        <v>5</v>
      </c>
      <c r="I197" s="276"/>
      <c r="J197" s="277">
        <f>ROUND(I197*H197,2)</f>
        <v>0</v>
      </c>
      <c r="K197" s="273" t="s">
        <v>177</v>
      </c>
      <c r="L197" s="278"/>
      <c r="M197" s="279" t="s">
        <v>22</v>
      </c>
      <c r="N197" s="280" t="s">
        <v>46</v>
      </c>
      <c r="O197" s="47"/>
      <c r="P197" s="244">
        <f>O197*H197</f>
        <v>0</v>
      </c>
      <c r="Q197" s="244">
        <v>0.00058</v>
      </c>
      <c r="R197" s="244">
        <f>Q197*H197</f>
        <v>0.0028999999999999998</v>
      </c>
      <c r="S197" s="244">
        <v>0</v>
      </c>
      <c r="T197" s="245">
        <f>S197*H197</f>
        <v>0</v>
      </c>
      <c r="AR197" s="24" t="s">
        <v>405</v>
      </c>
      <c r="AT197" s="24" t="s">
        <v>422</v>
      </c>
      <c r="AU197" s="24" t="s">
        <v>83</v>
      </c>
      <c r="AY197" s="24" t="s">
        <v>171</v>
      </c>
      <c r="BE197" s="246">
        <f>IF(N197="základní",J197,0)</f>
        <v>0</v>
      </c>
      <c r="BF197" s="246">
        <f>IF(N197="snížená",J197,0)</f>
        <v>0</v>
      </c>
      <c r="BG197" s="246">
        <f>IF(N197="zákl. přenesená",J197,0)</f>
        <v>0</v>
      </c>
      <c r="BH197" s="246">
        <f>IF(N197="sníž. přenesená",J197,0)</f>
        <v>0</v>
      </c>
      <c r="BI197" s="246">
        <f>IF(N197="nulová",J197,0)</f>
        <v>0</v>
      </c>
      <c r="BJ197" s="24" t="s">
        <v>24</v>
      </c>
      <c r="BK197" s="246">
        <f>ROUND(I197*H197,2)</f>
        <v>0</v>
      </c>
      <c r="BL197" s="24" t="s">
        <v>273</v>
      </c>
      <c r="BM197" s="24" t="s">
        <v>2017</v>
      </c>
    </row>
    <row r="198" s="1" customFormat="1" ht="22.8" customHeight="1">
      <c r="B198" s="46"/>
      <c r="C198" s="235" t="s">
        <v>652</v>
      </c>
      <c r="D198" s="235" t="s">
        <v>173</v>
      </c>
      <c r="E198" s="236" t="s">
        <v>2018</v>
      </c>
      <c r="F198" s="237" t="s">
        <v>2019</v>
      </c>
      <c r="G198" s="238" t="s">
        <v>214</v>
      </c>
      <c r="H198" s="239">
        <v>115</v>
      </c>
      <c r="I198" s="240"/>
      <c r="J198" s="241">
        <f>ROUND(I198*H198,2)</f>
        <v>0</v>
      </c>
      <c r="K198" s="237" t="s">
        <v>177</v>
      </c>
      <c r="L198" s="72"/>
      <c r="M198" s="242" t="s">
        <v>22</v>
      </c>
      <c r="N198" s="243" t="s">
        <v>46</v>
      </c>
      <c r="O198" s="47"/>
      <c r="P198" s="244">
        <f>O198*H198</f>
        <v>0</v>
      </c>
      <c r="Q198" s="244">
        <v>0</v>
      </c>
      <c r="R198" s="244">
        <f>Q198*H198</f>
        <v>0</v>
      </c>
      <c r="S198" s="244">
        <v>0</v>
      </c>
      <c r="T198" s="245">
        <f>S198*H198</f>
        <v>0</v>
      </c>
      <c r="AR198" s="24" t="s">
        <v>273</v>
      </c>
      <c r="AT198" s="24" t="s">
        <v>173</v>
      </c>
      <c r="AU198" s="24" t="s">
        <v>83</v>
      </c>
      <c r="AY198" s="24" t="s">
        <v>171</v>
      </c>
      <c r="BE198" s="246">
        <f>IF(N198="základní",J198,0)</f>
        <v>0</v>
      </c>
      <c r="BF198" s="246">
        <f>IF(N198="snížená",J198,0)</f>
        <v>0</v>
      </c>
      <c r="BG198" s="246">
        <f>IF(N198="zákl. přenesená",J198,0)</f>
        <v>0</v>
      </c>
      <c r="BH198" s="246">
        <f>IF(N198="sníž. přenesená",J198,0)</f>
        <v>0</v>
      </c>
      <c r="BI198" s="246">
        <f>IF(N198="nulová",J198,0)</f>
        <v>0</v>
      </c>
      <c r="BJ198" s="24" t="s">
        <v>24</v>
      </c>
      <c r="BK198" s="246">
        <f>ROUND(I198*H198,2)</f>
        <v>0</v>
      </c>
      <c r="BL198" s="24" t="s">
        <v>273</v>
      </c>
      <c r="BM198" s="24" t="s">
        <v>1063</v>
      </c>
    </row>
    <row r="199" s="1" customFormat="1">
      <c r="B199" s="46"/>
      <c r="C199" s="74"/>
      <c r="D199" s="249" t="s">
        <v>201</v>
      </c>
      <c r="E199" s="74"/>
      <c r="F199" s="259" t="s">
        <v>2020</v>
      </c>
      <c r="G199" s="74"/>
      <c r="H199" s="74"/>
      <c r="I199" s="203"/>
      <c r="J199" s="74"/>
      <c r="K199" s="74"/>
      <c r="L199" s="72"/>
      <c r="M199" s="260"/>
      <c r="N199" s="47"/>
      <c r="O199" s="47"/>
      <c r="P199" s="47"/>
      <c r="Q199" s="47"/>
      <c r="R199" s="47"/>
      <c r="S199" s="47"/>
      <c r="T199" s="95"/>
      <c r="AT199" s="24" t="s">
        <v>201</v>
      </c>
      <c r="AU199" s="24" t="s">
        <v>83</v>
      </c>
    </row>
    <row r="200" s="12" customFormat="1">
      <c r="B200" s="247"/>
      <c r="C200" s="248"/>
      <c r="D200" s="249" t="s">
        <v>180</v>
      </c>
      <c r="E200" s="250" t="s">
        <v>22</v>
      </c>
      <c r="F200" s="251" t="s">
        <v>2021</v>
      </c>
      <c r="G200" s="248"/>
      <c r="H200" s="252">
        <v>80</v>
      </c>
      <c r="I200" s="253"/>
      <c r="J200" s="248"/>
      <c r="K200" s="248"/>
      <c r="L200" s="254"/>
      <c r="M200" s="255"/>
      <c r="N200" s="256"/>
      <c r="O200" s="256"/>
      <c r="P200" s="256"/>
      <c r="Q200" s="256"/>
      <c r="R200" s="256"/>
      <c r="S200" s="256"/>
      <c r="T200" s="257"/>
      <c r="AT200" s="258" t="s">
        <v>180</v>
      </c>
      <c r="AU200" s="258" t="s">
        <v>83</v>
      </c>
      <c r="AV200" s="12" t="s">
        <v>83</v>
      </c>
      <c r="AW200" s="12" t="s">
        <v>182</v>
      </c>
      <c r="AX200" s="12" t="s">
        <v>75</v>
      </c>
      <c r="AY200" s="258" t="s">
        <v>171</v>
      </c>
    </row>
    <row r="201" s="12" customFormat="1">
      <c r="B201" s="247"/>
      <c r="C201" s="248"/>
      <c r="D201" s="249" t="s">
        <v>180</v>
      </c>
      <c r="E201" s="250" t="s">
        <v>22</v>
      </c>
      <c r="F201" s="251" t="s">
        <v>2022</v>
      </c>
      <c r="G201" s="248"/>
      <c r="H201" s="252">
        <v>35</v>
      </c>
      <c r="I201" s="253"/>
      <c r="J201" s="248"/>
      <c r="K201" s="248"/>
      <c r="L201" s="254"/>
      <c r="M201" s="255"/>
      <c r="N201" s="256"/>
      <c r="O201" s="256"/>
      <c r="P201" s="256"/>
      <c r="Q201" s="256"/>
      <c r="R201" s="256"/>
      <c r="S201" s="256"/>
      <c r="T201" s="257"/>
      <c r="AT201" s="258" t="s">
        <v>180</v>
      </c>
      <c r="AU201" s="258" t="s">
        <v>83</v>
      </c>
      <c r="AV201" s="12" t="s">
        <v>83</v>
      </c>
      <c r="AW201" s="12" t="s">
        <v>182</v>
      </c>
      <c r="AX201" s="12" t="s">
        <v>75</v>
      </c>
      <c r="AY201" s="258" t="s">
        <v>171</v>
      </c>
    </row>
    <row r="202" s="1" customFormat="1" ht="22.8" customHeight="1">
      <c r="B202" s="46"/>
      <c r="C202" s="235" t="s">
        <v>657</v>
      </c>
      <c r="D202" s="235" t="s">
        <v>173</v>
      </c>
      <c r="E202" s="236" t="s">
        <v>2023</v>
      </c>
      <c r="F202" s="237" t="s">
        <v>2024</v>
      </c>
      <c r="G202" s="238" t="s">
        <v>214</v>
      </c>
      <c r="H202" s="239">
        <v>3</v>
      </c>
      <c r="I202" s="240"/>
      <c r="J202" s="241">
        <f>ROUND(I202*H202,2)</f>
        <v>0</v>
      </c>
      <c r="K202" s="237" t="s">
        <v>177</v>
      </c>
      <c r="L202" s="72"/>
      <c r="M202" s="242" t="s">
        <v>22</v>
      </c>
      <c r="N202" s="243" t="s">
        <v>46</v>
      </c>
      <c r="O202" s="47"/>
      <c r="P202" s="244">
        <f>O202*H202</f>
        <v>0</v>
      </c>
      <c r="Q202" s="244">
        <v>0</v>
      </c>
      <c r="R202" s="244">
        <f>Q202*H202</f>
        <v>0</v>
      </c>
      <c r="S202" s="244">
        <v>0</v>
      </c>
      <c r="T202" s="245">
        <f>S202*H202</f>
        <v>0</v>
      </c>
      <c r="AR202" s="24" t="s">
        <v>273</v>
      </c>
      <c r="AT202" s="24" t="s">
        <v>173</v>
      </c>
      <c r="AU202" s="24" t="s">
        <v>83</v>
      </c>
      <c r="AY202" s="24" t="s">
        <v>171</v>
      </c>
      <c r="BE202" s="246">
        <f>IF(N202="základní",J202,0)</f>
        <v>0</v>
      </c>
      <c r="BF202" s="246">
        <f>IF(N202="snížená",J202,0)</f>
        <v>0</v>
      </c>
      <c r="BG202" s="246">
        <f>IF(N202="zákl. přenesená",J202,0)</f>
        <v>0</v>
      </c>
      <c r="BH202" s="246">
        <f>IF(N202="sníž. přenesená",J202,0)</f>
        <v>0</v>
      </c>
      <c r="BI202" s="246">
        <f>IF(N202="nulová",J202,0)</f>
        <v>0</v>
      </c>
      <c r="BJ202" s="24" t="s">
        <v>24</v>
      </c>
      <c r="BK202" s="246">
        <f>ROUND(I202*H202,2)</f>
        <v>0</v>
      </c>
      <c r="BL202" s="24" t="s">
        <v>273</v>
      </c>
      <c r="BM202" s="24" t="s">
        <v>2025</v>
      </c>
    </row>
    <row r="203" s="1" customFormat="1">
      <c r="B203" s="46"/>
      <c r="C203" s="74"/>
      <c r="D203" s="249" t="s">
        <v>201</v>
      </c>
      <c r="E203" s="74"/>
      <c r="F203" s="259" t="s">
        <v>2020</v>
      </c>
      <c r="G203" s="74"/>
      <c r="H203" s="74"/>
      <c r="I203" s="203"/>
      <c r="J203" s="74"/>
      <c r="K203" s="74"/>
      <c r="L203" s="72"/>
      <c r="M203" s="260"/>
      <c r="N203" s="47"/>
      <c r="O203" s="47"/>
      <c r="P203" s="47"/>
      <c r="Q203" s="47"/>
      <c r="R203" s="47"/>
      <c r="S203" s="47"/>
      <c r="T203" s="95"/>
      <c r="AT203" s="24" t="s">
        <v>201</v>
      </c>
      <c r="AU203" s="24" t="s">
        <v>83</v>
      </c>
    </row>
    <row r="204" s="12" customFormat="1">
      <c r="B204" s="247"/>
      <c r="C204" s="248"/>
      <c r="D204" s="249" t="s">
        <v>180</v>
      </c>
      <c r="E204" s="250" t="s">
        <v>22</v>
      </c>
      <c r="F204" s="251" t="s">
        <v>2026</v>
      </c>
      <c r="G204" s="248"/>
      <c r="H204" s="252">
        <v>3</v>
      </c>
      <c r="I204" s="253"/>
      <c r="J204" s="248"/>
      <c r="K204" s="248"/>
      <c r="L204" s="254"/>
      <c r="M204" s="255"/>
      <c r="N204" s="256"/>
      <c r="O204" s="256"/>
      <c r="P204" s="256"/>
      <c r="Q204" s="256"/>
      <c r="R204" s="256"/>
      <c r="S204" s="256"/>
      <c r="T204" s="257"/>
      <c r="AT204" s="258" t="s">
        <v>180</v>
      </c>
      <c r="AU204" s="258" t="s">
        <v>83</v>
      </c>
      <c r="AV204" s="12" t="s">
        <v>83</v>
      </c>
      <c r="AW204" s="12" t="s">
        <v>182</v>
      </c>
      <c r="AX204" s="12" t="s">
        <v>75</v>
      </c>
      <c r="AY204" s="258" t="s">
        <v>171</v>
      </c>
    </row>
    <row r="205" s="1" customFormat="1" ht="14.4" customHeight="1">
      <c r="B205" s="46"/>
      <c r="C205" s="235" t="s">
        <v>428</v>
      </c>
      <c r="D205" s="235" t="s">
        <v>173</v>
      </c>
      <c r="E205" s="236" t="s">
        <v>2027</v>
      </c>
      <c r="F205" s="237" t="s">
        <v>2028</v>
      </c>
      <c r="G205" s="238" t="s">
        <v>214</v>
      </c>
      <c r="H205" s="239">
        <v>40</v>
      </c>
      <c r="I205" s="240"/>
      <c r="J205" s="241">
        <f>ROUND(I205*H205,2)</f>
        <v>0</v>
      </c>
      <c r="K205" s="237" t="s">
        <v>177</v>
      </c>
      <c r="L205" s="72"/>
      <c r="M205" s="242" t="s">
        <v>22</v>
      </c>
      <c r="N205" s="243" t="s">
        <v>46</v>
      </c>
      <c r="O205" s="47"/>
      <c r="P205" s="244">
        <f>O205*H205</f>
        <v>0</v>
      </c>
      <c r="Q205" s="244">
        <v>0.00012999999999999999</v>
      </c>
      <c r="R205" s="244">
        <f>Q205*H205</f>
        <v>0.0051999999999999998</v>
      </c>
      <c r="S205" s="244">
        <v>0</v>
      </c>
      <c r="T205" s="245">
        <f>S205*H205</f>
        <v>0</v>
      </c>
      <c r="AR205" s="24" t="s">
        <v>273</v>
      </c>
      <c r="AT205" s="24" t="s">
        <v>173</v>
      </c>
      <c r="AU205" s="24" t="s">
        <v>83</v>
      </c>
      <c r="AY205" s="24" t="s">
        <v>171</v>
      </c>
      <c r="BE205" s="246">
        <f>IF(N205="základní",J205,0)</f>
        <v>0</v>
      </c>
      <c r="BF205" s="246">
        <f>IF(N205="snížená",J205,0)</f>
        <v>0</v>
      </c>
      <c r="BG205" s="246">
        <f>IF(N205="zákl. přenesená",J205,0)</f>
        <v>0</v>
      </c>
      <c r="BH205" s="246">
        <f>IF(N205="sníž. přenesená",J205,0)</f>
        <v>0</v>
      </c>
      <c r="BI205" s="246">
        <f>IF(N205="nulová",J205,0)</f>
        <v>0</v>
      </c>
      <c r="BJ205" s="24" t="s">
        <v>24</v>
      </c>
      <c r="BK205" s="246">
        <f>ROUND(I205*H205,2)</f>
        <v>0</v>
      </c>
      <c r="BL205" s="24" t="s">
        <v>273</v>
      </c>
      <c r="BM205" s="24" t="s">
        <v>1072</v>
      </c>
    </row>
    <row r="206" s="1" customFormat="1">
      <c r="B206" s="46"/>
      <c r="C206" s="74"/>
      <c r="D206" s="249" t="s">
        <v>201</v>
      </c>
      <c r="E206" s="74"/>
      <c r="F206" s="259" t="s">
        <v>2029</v>
      </c>
      <c r="G206" s="74"/>
      <c r="H206" s="74"/>
      <c r="I206" s="203"/>
      <c r="J206" s="74"/>
      <c r="K206" s="74"/>
      <c r="L206" s="72"/>
      <c r="M206" s="260"/>
      <c r="N206" s="47"/>
      <c r="O206" s="47"/>
      <c r="P206" s="47"/>
      <c r="Q206" s="47"/>
      <c r="R206" s="47"/>
      <c r="S206" s="47"/>
      <c r="T206" s="95"/>
      <c r="AT206" s="24" t="s">
        <v>201</v>
      </c>
      <c r="AU206" s="24" t="s">
        <v>83</v>
      </c>
    </row>
    <row r="207" s="1" customFormat="1" ht="14.4" customHeight="1">
      <c r="B207" s="46"/>
      <c r="C207" s="235" t="s">
        <v>673</v>
      </c>
      <c r="D207" s="235" t="s">
        <v>173</v>
      </c>
      <c r="E207" s="236" t="s">
        <v>2030</v>
      </c>
      <c r="F207" s="237" t="s">
        <v>2031</v>
      </c>
      <c r="G207" s="238" t="s">
        <v>2032</v>
      </c>
      <c r="H207" s="239">
        <v>20</v>
      </c>
      <c r="I207" s="240"/>
      <c r="J207" s="241">
        <f>ROUND(I207*H207,2)</f>
        <v>0</v>
      </c>
      <c r="K207" s="237" t="s">
        <v>177</v>
      </c>
      <c r="L207" s="72"/>
      <c r="M207" s="242" t="s">
        <v>22</v>
      </c>
      <c r="N207" s="243" t="s">
        <v>46</v>
      </c>
      <c r="O207" s="47"/>
      <c r="P207" s="244">
        <f>O207*H207</f>
        <v>0</v>
      </c>
      <c r="Q207" s="244">
        <v>0.00025000000000000001</v>
      </c>
      <c r="R207" s="244">
        <f>Q207*H207</f>
        <v>0.0050000000000000001</v>
      </c>
      <c r="S207" s="244">
        <v>0</v>
      </c>
      <c r="T207" s="245">
        <f>S207*H207</f>
        <v>0</v>
      </c>
      <c r="AR207" s="24" t="s">
        <v>273</v>
      </c>
      <c r="AT207" s="24" t="s">
        <v>173</v>
      </c>
      <c r="AU207" s="24" t="s">
        <v>83</v>
      </c>
      <c r="AY207" s="24" t="s">
        <v>171</v>
      </c>
      <c r="BE207" s="246">
        <f>IF(N207="základní",J207,0)</f>
        <v>0</v>
      </c>
      <c r="BF207" s="246">
        <f>IF(N207="snížená",J207,0)</f>
        <v>0</v>
      </c>
      <c r="BG207" s="246">
        <f>IF(N207="zákl. přenesená",J207,0)</f>
        <v>0</v>
      </c>
      <c r="BH207" s="246">
        <f>IF(N207="sníž. přenesená",J207,0)</f>
        <v>0</v>
      </c>
      <c r="BI207" s="246">
        <f>IF(N207="nulová",J207,0)</f>
        <v>0</v>
      </c>
      <c r="BJ207" s="24" t="s">
        <v>24</v>
      </c>
      <c r="BK207" s="246">
        <f>ROUND(I207*H207,2)</f>
        <v>0</v>
      </c>
      <c r="BL207" s="24" t="s">
        <v>273</v>
      </c>
      <c r="BM207" s="24" t="s">
        <v>1080</v>
      </c>
    </row>
    <row r="208" s="1" customFormat="1">
      <c r="B208" s="46"/>
      <c r="C208" s="74"/>
      <c r="D208" s="249" t="s">
        <v>201</v>
      </c>
      <c r="E208" s="74"/>
      <c r="F208" s="259" t="s">
        <v>2029</v>
      </c>
      <c r="G208" s="74"/>
      <c r="H208" s="74"/>
      <c r="I208" s="203"/>
      <c r="J208" s="74"/>
      <c r="K208" s="74"/>
      <c r="L208" s="72"/>
      <c r="M208" s="260"/>
      <c r="N208" s="47"/>
      <c r="O208" s="47"/>
      <c r="P208" s="47"/>
      <c r="Q208" s="47"/>
      <c r="R208" s="47"/>
      <c r="S208" s="47"/>
      <c r="T208" s="95"/>
      <c r="AT208" s="24" t="s">
        <v>201</v>
      </c>
      <c r="AU208" s="24" t="s">
        <v>83</v>
      </c>
    </row>
    <row r="209" s="1" customFormat="1" ht="22.8" customHeight="1">
      <c r="B209" s="46"/>
      <c r="C209" s="235" t="s">
        <v>593</v>
      </c>
      <c r="D209" s="235" t="s">
        <v>173</v>
      </c>
      <c r="E209" s="236" t="s">
        <v>2033</v>
      </c>
      <c r="F209" s="237" t="s">
        <v>2034</v>
      </c>
      <c r="G209" s="238" t="s">
        <v>214</v>
      </c>
      <c r="H209" s="239">
        <v>4</v>
      </c>
      <c r="I209" s="240"/>
      <c r="J209" s="241">
        <f>ROUND(I209*H209,2)</f>
        <v>0</v>
      </c>
      <c r="K209" s="237" t="s">
        <v>177</v>
      </c>
      <c r="L209" s="72"/>
      <c r="M209" s="242" t="s">
        <v>22</v>
      </c>
      <c r="N209" s="243" t="s">
        <v>46</v>
      </c>
      <c r="O209" s="47"/>
      <c r="P209" s="244">
        <f>O209*H209</f>
        <v>0</v>
      </c>
      <c r="Q209" s="244">
        <v>2.0000000000000002E-05</v>
      </c>
      <c r="R209" s="244">
        <f>Q209*H209</f>
        <v>8.0000000000000007E-05</v>
      </c>
      <c r="S209" s="244">
        <v>0</v>
      </c>
      <c r="T209" s="245">
        <f>S209*H209</f>
        <v>0</v>
      </c>
      <c r="AR209" s="24" t="s">
        <v>273</v>
      </c>
      <c r="AT209" s="24" t="s">
        <v>173</v>
      </c>
      <c r="AU209" s="24" t="s">
        <v>83</v>
      </c>
      <c r="AY209" s="24" t="s">
        <v>171</v>
      </c>
      <c r="BE209" s="246">
        <f>IF(N209="základní",J209,0)</f>
        <v>0</v>
      </c>
      <c r="BF209" s="246">
        <f>IF(N209="snížená",J209,0)</f>
        <v>0</v>
      </c>
      <c r="BG209" s="246">
        <f>IF(N209="zákl. přenesená",J209,0)</f>
        <v>0</v>
      </c>
      <c r="BH209" s="246">
        <f>IF(N209="sníž. přenesená",J209,0)</f>
        <v>0</v>
      </c>
      <c r="BI209" s="246">
        <f>IF(N209="nulová",J209,0)</f>
        <v>0</v>
      </c>
      <c r="BJ209" s="24" t="s">
        <v>24</v>
      </c>
      <c r="BK209" s="246">
        <f>ROUND(I209*H209,2)</f>
        <v>0</v>
      </c>
      <c r="BL209" s="24" t="s">
        <v>273</v>
      </c>
      <c r="BM209" s="24" t="s">
        <v>1096</v>
      </c>
    </row>
    <row r="210" s="12" customFormat="1">
      <c r="B210" s="247"/>
      <c r="C210" s="248"/>
      <c r="D210" s="249" t="s">
        <v>180</v>
      </c>
      <c r="E210" s="250" t="s">
        <v>22</v>
      </c>
      <c r="F210" s="251" t="s">
        <v>2035</v>
      </c>
      <c r="G210" s="248"/>
      <c r="H210" s="252">
        <v>4</v>
      </c>
      <c r="I210" s="253"/>
      <c r="J210" s="248"/>
      <c r="K210" s="248"/>
      <c r="L210" s="254"/>
      <c r="M210" s="255"/>
      <c r="N210" s="256"/>
      <c r="O210" s="256"/>
      <c r="P210" s="256"/>
      <c r="Q210" s="256"/>
      <c r="R210" s="256"/>
      <c r="S210" s="256"/>
      <c r="T210" s="257"/>
      <c r="AT210" s="258" t="s">
        <v>180</v>
      </c>
      <c r="AU210" s="258" t="s">
        <v>83</v>
      </c>
      <c r="AV210" s="12" t="s">
        <v>83</v>
      </c>
      <c r="AW210" s="12" t="s">
        <v>182</v>
      </c>
      <c r="AX210" s="12" t="s">
        <v>75</v>
      </c>
      <c r="AY210" s="258" t="s">
        <v>171</v>
      </c>
    </row>
    <row r="211" s="14" customFormat="1">
      <c r="B211" s="284"/>
      <c r="C211" s="285"/>
      <c r="D211" s="249" t="s">
        <v>180</v>
      </c>
      <c r="E211" s="286" t="s">
        <v>22</v>
      </c>
      <c r="F211" s="287" t="s">
        <v>1951</v>
      </c>
      <c r="G211" s="285"/>
      <c r="H211" s="288">
        <v>4</v>
      </c>
      <c r="I211" s="289"/>
      <c r="J211" s="285"/>
      <c r="K211" s="285"/>
      <c r="L211" s="290"/>
      <c r="M211" s="291"/>
      <c r="N211" s="292"/>
      <c r="O211" s="292"/>
      <c r="P211" s="292"/>
      <c r="Q211" s="292"/>
      <c r="R211" s="292"/>
      <c r="S211" s="292"/>
      <c r="T211" s="293"/>
      <c r="AT211" s="294" t="s">
        <v>180</v>
      </c>
      <c r="AU211" s="294" t="s">
        <v>83</v>
      </c>
      <c r="AV211" s="14" t="s">
        <v>178</v>
      </c>
      <c r="AW211" s="14" t="s">
        <v>182</v>
      </c>
      <c r="AX211" s="14" t="s">
        <v>24</v>
      </c>
      <c r="AY211" s="294" t="s">
        <v>171</v>
      </c>
    </row>
    <row r="212" s="1" customFormat="1" ht="14.4" customHeight="1">
      <c r="B212" s="46"/>
      <c r="C212" s="271" t="s">
        <v>671</v>
      </c>
      <c r="D212" s="271" t="s">
        <v>422</v>
      </c>
      <c r="E212" s="272" t="s">
        <v>2036</v>
      </c>
      <c r="F212" s="273" t="s">
        <v>2037</v>
      </c>
      <c r="G212" s="274" t="s">
        <v>214</v>
      </c>
      <c r="H212" s="275">
        <v>1</v>
      </c>
      <c r="I212" s="276"/>
      <c r="J212" s="277">
        <f>ROUND(I212*H212,2)</f>
        <v>0</v>
      </c>
      <c r="K212" s="273" t="s">
        <v>177</v>
      </c>
      <c r="L212" s="278"/>
      <c r="M212" s="279" t="s">
        <v>22</v>
      </c>
      <c r="N212" s="280" t="s">
        <v>46</v>
      </c>
      <c r="O212" s="47"/>
      <c r="P212" s="244">
        <f>O212*H212</f>
        <v>0</v>
      </c>
      <c r="Q212" s="244">
        <v>0.00019000000000000001</v>
      </c>
      <c r="R212" s="244">
        <f>Q212*H212</f>
        <v>0.00019000000000000001</v>
      </c>
      <c r="S212" s="244">
        <v>0</v>
      </c>
      <c r="T212" s="245">
        <f>S212*H212</f>
        <v>0</v>
      </c>
      <c r="AR212" s="24" t="s">
        <v>405</v>
      </c>
      <c r="AT212" s="24" t="s">
        <v>422</v>
      </c>
      <c r="AU212" s="24" t="s">
        <v>83</v>
      </c>
      <c r="AY212" s="24" t="s">
        <v>171</v>
      </c>
      <c r="BE212" s="246">
        <f>IF(N212="základní",J212,0)</f>
        <v>0</v>
      </c>
      <c r="BF212" s="246">
        <f>IF(N212="snížená",J212,0)</f>
        <v>0</v>
      </c>
      <c r="BG212" s="246">
        <f>IF(N212="zákl. přenesená",J212,0)</f>
        <v>0</v>
      </c>
      <c r="BH212" s="246">
        <f>IF(N212="sníž. přenesená",J212,0)</f>
        <v>0</v>
      </c>
      <c r="BI212" s="246">
        <f>IF(N212="nulová",J212,0)</f>
        <v>0</v>
      </c>
      <c r="BJ212" s="24" t="s">
        <v>24</v>
      </c>
      <c r="BK212" s="246">
        <f>ROUND(I212*H212,2)</f>
        <v>0</v>
      </c>
      <c r="BL212" s="24" t="s">
        <v>273</v>
      </c>
      <c r="BM212" s="24" t="s">
        <v>2038</v>
      </c>
    </row>
    <row r="213" s="1" customFormat="1" ht="22.8" customHeight="1">
      <c r="B213" s="46"/>
      <c r="C213" s="271" t="s">
        <v>685</v>
      </c>
      <c r="D213" s="271" t="s">
        <v>422</v>
      </c>
      <c r="E213" s="272" t="s">
        <v>2039</v>
      </c>
      <c r="F213" s="273" t="s">
        <v>2040</v>
      </c>
      <c r="G213" s="274" t="s">
        <v>214</v>
      </c>
      <c r="H213" s="275">
        <v>3</v>
      </c>
      <c r="I213" s="276"/>
      <c r="J213" s="277">
        <f>ROUND(I213*H213,2)</f>
        <v>0</v>
      </c>
      <c r="K213" s="273" t="s">
        <v>177</v>
      </c>
      <c r="L213" s="278"/>
      <c r="M213" s="279" t="s">
        <v>22</v>
      </c>
      <c r="N213" s="280" t="s">
        <v>46</v>
      </c>
      <c r="O213" s="47"/>
      <c r="P213" s="244">
        <f>O213*H213</f>
        <v>0</v>
      </c>
      <c r="Q213" s="244">
        <v>0.00025000000000000001</v>
      </c>
      <c r="R213" s="244">
        <f>Q213*H213</f>
        <v>0.00075000000000000002</v>
      </c>
      <c r="S213" s="244">
        <v>0</v>
      </c>
      <c r="T213" s="245">
        <f>S213*H213</f>
        <v>0</v>
      </c>
      <c r="AR213" s="24" t="s">
        <v>405</v>
      </c>
      <c r="AT213" s="24" t="s">
        <v>422</v>
      </c>
      <c r="AU213" s="24" t="s">
        <v>83</v>
      </c>
      <c r="AY213" s="24" t="s">
        <v>171</v>
      </c>
      <c r="BE213" s="246">
        <f>IF(N213="základní",J213,0)</f>
        <v>0</v>
      </c>
      <c r="BF213" s="246">
        <f>IF(N213="snížená",J213,0)</f>
        <v>0</v>
      </c>
      <c r="BG213" s="246">
        <f>IF(N213="zákl. přenesená",J213,0)</f>
        <v>0</v>
      </c>
      <c r="BH213" s="246">
        <f>IF(N213="sníž. přenesená",J213,0)</f>
        <v>0</v>
      </c>
      <c r="BI213" s="246">
        <f>IF(N213="nulová",J213,0)</f>
        <v>0</v>
      </c>
      <c r="BJ213" s="24" t="s">
        <v>24</v>
      </c>
      <c r="BK213" s="246">
        <f>ROUND(I213*H213,2)</f>
        <v>0</v>
      </c>
      <c r="BL213" s="24" t="s">
        <v>273</v>
      </c>
      <c r="BM213" s="24" t="s">
        <v>2041</v>
      </c>
    </row>
    <row r="214" s="1" customFormat="1" ht="22.8" customHeight="1">
      <c r="B214" s="46"/>
      <c r="C214" s="235" t="s">
        <v>689</v>
      </c>
      <c r="D214" s="235" t="s">
        <v>173</v>
      </c>
      <c r="E214" s="236" t="s">
        <v>2042</v>
      </c>
      <c r="F214" s="237" t="s">
        <v>2043</v>
      </c>
      <c r="G214" s="238" t="s">
        <v>214</v>
      </c>
      <c r="H214" s="239">
        <v>7</v>
      </c>
      <c r="I214" s="240"/>
      <c r="J214" s="241">
        <f>ROUND(I214*H214,2)</f>
        <v>0</v>
      </c>
      <c r="K214" s="237" t="s">
        <v>177</v>
      </c>
      <c r="L214" s="72"/>
      <c r="M214" s="242" t="s">
        <v>22</v>
      </c>
      <c r="N214" s="243" t="s">
        <v>46</v>
      </c>
      <c r="O214" s="47"/>
      <c r="P214" s="244">
        <f>O214*H214</f>
        <v>0</v>
      </c>
      <c r="Q214" s="244">
        <v>2.0000000000000002E-05</v>
      </c>
      <c r="R214" s="244">
        <f>Q214*H214</f>
        <v>0.00014000000000000002</v>
      </c>
      <c r="S214" s="244">
        <v>0</v>
      </c>
      <c r="T214" s="245">
        <f>S214*H214</f>
        <v>0</v>
      </c>
      <c r="AR214" s="24" t="s">
        <v>273</v>
      </c>
      <c r="AT214" s="24" t="s">
        <v>173</v>
      </c>
      <c r="AU214" s="24" t="s">
        <v>83</v>
      </c>
      <c r="AY214" s="24" t="s">
        <v>171</v>
      </c>
      <c r="BE214" s="246">
        <f>IF(N214="základní",J214,0)</f>
        <v>0</v>
      </c>
      <c r="BF214" s="246">
        <f>IF(N214="snížená",J214,0)</f>
        <v>0</v>
      </c>
      <c r="BG214" s="246">
        <f>IF(N214="zákl. přenesená",J214,0)</f>
        <v>0</v>
      </c>
      <c r="BH214" s="246">
        <f>IF(N214="sníž. přenesená",J214,0)</f>
        <v>0</v>
      </c>
      <c r="BI214" s="246">
        <f>IF(N214="nulová",J214,0)</f>
        <v>0</v>
      </c>
      <c r="BJ214" s="24" t="s">
        <v>24</v>
      </c>
      <c r="BK214" s="246">
        <f>ROUND(I214*H214,2)</f>
        <v>0</v>
      </c>
      <c r="BL214" s="24" t="s">
        <v>273</v>
      </c>
      <c r="BM214" s="24" t="s">
        <v>1124</v>
      </c>
    </row>
    <row r="215" s="1" customFormat="1" ht="14.4" customHeight="1">
      <c r="B215" s="46"/>
      <c r="C215" s="271" t="s">
        <v>698</v>
      </c>
      <c r="D215" s="271" t="s">
        <v>422</v>
      </c>
      <c r="E215" s="272" t="s">
        <v>2044</v>
      </c>
      <c r="F215" s="273" t="s">
        <v>2045</v>
      </c>
      <c r="G215" s="274" t="s">
        <v>214</v>
      </c>
      <c r="H215" s="275">
        <v>7</v>
      </c>
      <c r="I215" s="276"/>
      <c r="J215" s="277">
        <f>ROUND(I215*H215,2)</f>
        <v>0</v>
      </c>
      <c r="K215" s="273" t="s">
        <v>177</v>
      </c>
      <c r="L215" s="278"/>
      <c r="M215" s="279" t="s">
        <v>22</v>
      </c>
      <c r="N215" s="280" t="s">
        <v>46</v>
      </c>
      <c r="O215" s="47"/>
      <c r="P215" s="244">
        <f>O215*H215</f>
        <v>0</v>
      </c>
      <c r="Q215" s="244">
        <v>0.00032000000000000003</v>
      </c>
      <c r="R215" s="244">
        <f>Q215*H215</f>
        <v>0.0022400000000000002</v>
      </c>
      <c r="S215" s="244">
        <v>0</v>
      </c>
      <c r="T215" s="245">
        <f>S215*H215</f>
        <v>0</v>
      </c>
      <c r="AR215" s="24" t="s">
        <v>405</v>
      </c>
      <c r="AT215" s="24" t="s">
        <v>422</v>
      </c>
      <c r="AU215" s="24" t="s">
        <v>83</v>
      </c>
      <c r="AY215" s="24" t="s">
        <v>171</v>
      </c>
      <c r="BE215" s="246">
        <f>IF(N215="základní",J215,0)</f>
        <v>0</v>
      </c>
      <c r="BF215" s="246">
        <f>IF(N215="snížená",J215,0)</f>
        <v>0</v>
      </c>
      <c r="BG215" s="246">
        <f>IF(N215="zákl. přenesená",J215,0)</f>
        <v>0</v>
      </c>
      <c r="BH215" s="246">
        <f>IF(N215="sníž. přenesená",J215,0)</f>
        <v>0</v>
      </c>
      <c r="BI215" s="246">
        <f>IF(N215="nulová",J215,0)</f>
        <v>0</v>
      </c>
      <c r="BJ215" s="24" t="s">
        <v>24</v>
      </c>
      <c r="BK215" s="246">
        <f>ROUND(I215*H215,2)</f>
        <v>0</v>
      </c>
      <c r="BL215" s="24" t="s">
        <v>273</v>
      </c>
      <c r="BM215" s="24" t="s">
        <v>2046</v>
      </c>
    </row>
    <row r="216" s="1" customFormat="1" ht="22.8" customHeight="1">
      <c r="B216" s="46"/>
      <c r="C216" s="235" t="s">
        <v>702</v>
      </c>
      <c r="D216" s="235" t="s">
        <v>173</v>
      </c>
      <c r="E216" s="236" t="s">
        <v>2047</v>
      </c>
      <c r="F216" s="237" t="s">
        <v>2048</v>
      </c>
      <c r="G216" s="238" t="s">
        <v>214</v>
      </c>
      <c r="H216" s="239">
        <v>6</v>
      </c>
      <c r="I216" s="240"/>
      <c r="J216" s="241">
        <f>ROUND(I216*H216,2)</f>
        <v>0</v>
      </c>
      <c r="K216" s="237" t="s">
        <v>177</v>
      </c>
      <c r="L216" s="72"/>
      <c r="M216" s="242" t="s">
        <v>22</v>
      </c>
      <c r="N216" s="243" t="s">
        <v>46</v>
      </c>
      <c r="O216" s="47"/>
      <c r="P216" s="244">
        <f>O216*H216</f>
        <v>0</v>
      </c>
      <c r="Q216" s="244">
        <v>2.0000000000000002E-05</v>
      </c>
      <c r="R216" s="244">
        <f>Q216*H216</f>
        <v>0.00012000000000000002</v>
      </c>
      <c r="S216" s="244">
        <v>0</v>
      </c>
      <c r="T216" s="245">
        <f>S216*H216</f>
        <v>0</v>
      </c>
      <c r="AR216" s="24" t="s">
        <v>273</v>
      </c>
      <c r="AT216" s="24" t="s">
        <v>173</v>
      </c>
      <c r="AU216" s="24" t="s">
        <v>83</v>
      </c>
      <c r="AY216" s="24" t="s">
        <v>171</v>
      </c>
      <c r="BE216" s="246">
        <f>IF(N216="základní",J216,0)</f>
        <v>0</v>
      </c>
      <c r="BF216" s="246">
        <f>IF(N216="snížená",J216,0)</f>
        <v>0</v>
      </c>
      <c r="BG216" s="246">
        <f>IF(N216="zákl. přenesená",J216,0)</f>
        <v>0</v>
      </c>
      <c r="BH216" s="246">
        <f>IF(N216="sníž. přenesená",J216,0)</f>
        <v>0</v>
      </c>
      <c r="BI216" s="246">
        <f>IF(N216="nulová",J216,0)</f>
        <v>0</v>
      </c>
      <c r="BJ216" s="24" t="s">
        <v>24</v>
      </c>
      <c r="BK216" s="246">
        <f>ROUND(I216*H216,2)</f>
        <v>0</v>
      </c>
      <c r="BL216" s="24" t="s">
        <v>273</v>
      </c>
      <c r="BM216" s="24" t="s">
        <v>1145</v>
      </c>
    </row>
    <row r="217" s="12" customFormat="1">
      <c r="B217" s="247"/>
      <c r="C217" s="248"/>
      <c r="D217" s="249" t="s">
        <v>180</v>
      </c>
      <c r="E217" s="250" t="s">
        <v>22</v>
      </c>
      <c r="F217" s="251" t="s">
        <v>2049</v>
      </c>
      <c r="G217" s="248"/>
      <c r="H217" s="252">
        <v>6</v>
      </c>
      <c r="I217" s="253"/>
      <c r="J217" s="248"/>
      <c r="K217" s="248"/>
      <c r="L217" s="254"/>
      <c r="M217" s="255"/>
      <c r="N217" s="256"/>
      <c r="O217" s="256"/>
      <c r="P217" s="256"/>
      <c r="Q217" s="256"/>
      <c r="R217" s="256"/>
      <c r="S217" s="256"/>
      <c r="T217" s="257"/>
      <c r="AT217" s="258" t="s">
        <v>180</v>
      </c>
      <c r="AU217" s="258" t="s">
        <v>83</v>
      </c>
      <c r="AV217" s="12" t="s">
        <v>83</v>
      </c>
      <c r="AW217" s="12" t="s">
        <v>182</v>
      </c>
      <c r="AX217" s="12" t="s">
        <v>75</v>
      </c>
      <c r="AY217" s="258" t="s">
        <v>171</v>
      </c>
    </row>
    <row r="218" s="14" customFormat="1">
      <c r="B218" s="284"/>
      <c r="C218" s="285"/>
      <c r="D218" s="249" t="s">
        <v>180</v>
      </c>
      <c r="E218" s="286" t="s">
        <v>22</v>
      </c>
      <c r="F218" s="287" t="s">
        <v>1951</v>
      </c>
      <c r="G218" s="285"/>
      <c r="H218" s="288">
        <v>6</v>
      </c>
      <c r="I218" s="289"/>
      <c r="J218" s="285"/>
      <c r="K218" s="285"/>
      <c r="L218" s="290"/>
      <c r="M218" s="291"/>
      <c r="N218" s="292"/>
      <c r="O218" s="292"/>
      <c r="P218" s="292"/>
      <c r="Q218" s="292"/>
      <c r="R218" s="292"/>
      <c r="S218" s="292"/>
      <c r="T218" s="293"/>
      <c r="AT218" s="294" t="s">
        <v>180</v>
      </c>
      <c r="AU218" s="294" t="s">
        <v>83</v>
      </c>
      <c r="AV218" s="14" t="s">
        <v>178</v>
      </c>
      <c r="AW218" s="14" t="s">
        <v>182</v>
      </c>
      <c r="AX218" s="14" t="s">
        <v>24</v>
      </c>
      <c r="AY218" s="294" t="s">
        <v>171</v>
      </c>
    </row>
    <row r="219" s="1" customFormat="1" ht="14.4" customHeight="1">
      <c r="B219" s="46"/>
      <c r="C219" s="271" t="s">
        <v>706</v>
      </c>
      <c r="D219" s="271" t="s">
        <v>422</v>
      </c>
      <c r="E219" s="272" t="s">
        <v>2050</v>
      </c>
      <c r="F219" s="273" t="s">
        <v>2051</v>
      </c>
      <c r="G219" s="274" t="s">
        <v>214</v>
      </c>
      <c r="H219" s="275">
        <v>3</v>
      </c>
      <c r="I219" s="276"/>
      <c r="J219" s="277">
        <f>ROUND(I219*H219,2)</f>
        <v>0</v>
      </c>
      <c r="K219" s="273" t="s">
        <v>177</v>
      </c>
      <c r="L219" s="278"/>
      <c r="M219" s="279" t="s">
        <v>22</v>
      </c>
      <c r="N219" s="280" t="s">
        <v>46</v>
      </c>
      <c r="O219" s="47"/>
      <c r="P219" s="244">
        <f>O219*H219</f>
        <v>0</v>
      </c>
      <c r="Q219" s="244">
        <v>0.00048000000000000001</v>
      </c>
      <c r="R219" s="244">
        <f>Q219*H219</f>
        <v>0.0014400000000000001</v>
      </c>
      <c r="S219" s="244">
        <v>0</v>
      </c>
      <c r="T219" s="245">
        <f>S219*H219</f>
        <v>0</v>
      </c>
      <c r="AR219" s="24" t="s">
        <v>405</v>
      </c>
      <c r="AT219" s="24" t="s">
        <v>422</v>
      </c>
      <c r="AU219" s="24" t="s">
        <v>83</v>
      </c>
      <c r="AY219" s="24" t="s">
        <v>171</v>
      </c>
      <c r="BE219" s="246">
        <f>IF(N219="základní",J219,0)</f>
        <v>0</v>
      </c>
      <c r="BF219" s="246">
        <f>IF(N219="snížená",J219,0)</f>
        <v>0</v>
      </c>
      <c r="BG219" s="246">
        <f>IF(N219="zákl. přenesená",J219,0)</f>
        <v>0</v>
      </c>
      <c r="BH219" s="246">
        <f>IF(N219="sníž. přenesená",J219,0)</f>
        <v>0</v>
      </c>
      <c r="BI219" s="246">
        <f>IF(N219="nulová",J219,0)</f>
        <v>0</v>
      </c>
      <c r="BJ219" s="24" t="s">
        <v>24</v>
      </c>
      <c r="BK219" s="246">
        <f>ROUND(I219*H219,2)</f>
        <v>0</v>
      </c>
      <c r="BL219" s="24" t="s">
        <v>273</v>
      </c>
      <c r="BM219" s="24" t="s">
        <v>2052</v>
      </c>
    </row>
    <row r="220" s="1" customFormat="1" ht="22.8" customHeight="1">
      <c r="B220" s="46"/>
      <c r="C220" s="271" t="s">
        <v>710</v>
      </c>
      <c r="D220" s="271" t="s">
        <v>422</v>
      </c>
      <c r="E220" s="272" t="s">
        <v>2053</v>
      </c>
      <c r="F220" s="273" t="s">
        <v>2054</v>
      </c>
      <c r="G220" s="274" t="s">
        <v>214</v>
      </c>
      <c r="H220" s="275">
        <v>3</v>
      </c>
      <c r="I220" s="276"/>
      <c r="J220" s="277">
        <f>ROUND(I220*H220,2)</f>
        <v>0</v>
      </c>
      <c r="K220" s="273" t="s">
        <v>177</v>
      </c>
      <c r="L220" s="278"/>
      <c r="M220" s="279" t="s">
        <v>22</v>
      </c>
      <c r="N220" s="280" t="s">
        <v>46</v>
      </c>
      <c r="O220" s="47"/>
      <c r="P220" s="244">
        <f>O220*H220</f>
        <v>0</v>
      </c>
      <c r="Q220" s="244">
        <v>0.00055000000000000003</v>
      </c>
      <c r="R220" s="244">
        <f>Q220*H220</f>
        <v>0.00165</v>
      </c>
      <c r="S220" s="244">
        <v>0</v>
      </c>
      <c r="T220" s="245">
        <f>S220*H220</f>
        <v>0</v>
      </c>
      <c r="AR220" s="24" t="s">
        <v>405</v>
      </c>
      <c r="AT220" s="24" t="s">
        <v>422</v>
      </c>
      <c r="AU220" s="24" t="s">
        <v>83</v>
      </c>
      <c r="AY220" s="24" t="s">
        <v>171</v>
      </c>
      <c r="BE220" s="246">
        <f>IF(N220="základní",J220,0)</f>
        <v>0</v>
      </c>
      <c r="BF220" s="246">
        <f>IF(N220="snížená",J220,0)</f>
        <v>0</v>
      </c>
      <c r="BG220" s="246">
        <f>IF(N220="zákl. přenesená",J220,0)</f>
        <v>0</v>
      </c>
      <c r="BH220" s="246">
        <f>IF(N220="sníž. přenesená",J220,0)</f>
        <v>0</v>
      </c>
      <c r="BI220" s="246">
        <f>IF(N220="nulová",J220,0)</f>
        <v>0</v>
      </c>
      <c r="BJ220" s="24" t="s">
        <v>24</v>
      </c>
      <c r="BK220" s="246">
        <f>ROUND(I220*H220,2)</f>
        <v>0</v>
      </c>
      <c r="BL220" s="24" t="s">
        <v>273</v>
      </c>
      <c r="BM220" s="24" t="s">
        <v>2055</v>
      </c>
    </row>
    <row r="221" s="1" customFormat="1" ht="22.8" customHeight="1">
      <c r="B221" s="46"/>
      <c r="C221" s="235" t="s">
        <v>714</v>
      </c>
      <c r="D221" s="235" t="s">
        <v>173</v>
      </c>
      <c r="E221" s="236" t="s">
        <v>2056</v>
      </c>
      <c r="F221" s="237" t="s">
        <v>2057</v>
      </c>
      <c r="G221" s="238" t="s">
        <v>214</v>
      </c>
      <c r="H221" s="239">
        <v>2</v>
      </c>
      <c r="I221" s="240"/>
      <c r="J221" s="241">
        <f>ROUND(I221*H221,2)</f>
        <v>0</v>
      </c>
      <c r="K221" s="237" t="s">
        <v>177</v>
      </c>
      <c r="L221" s="72"/>
      <c r="M221" s="242" t="s">
        <v>22</v>
      </c>
      <c r="N221" s="243" t="s">
        <v>46</v>
      </c>
      <c r="O221" s="47"/>
      <c r="P221" s="244">
        <f>O221*H221</f>
        <v>0</v>
      </c>
      <c r="Q221" s="244">
        <v>2.0000000000000002E-05</v>
      </c>
      <c r="R221" s="244">
        <f>Q221*H221</f>
        <v>4.0000000000000003E-05</v>
      </c>
      <c r="S221" s="244">
        <v>0</v>
      </c>
      <c r="T221" s="245">
        <f>S221*H221</f>
        <v>0</v>
      </c>
      <c r="AR221" s="24" t="s">
        <v>273</v>
      </c>
      <c r="AT221" s="24" t="s">
        <v>173</v>
      </c>
      <c r="AU221" s="24" t="s">
        <v>83</v>
      </c>
      <c r="AY221" s="24" t="s">
        <v>171</v>
      </c>
      <c r="BE221" s="246">
        <f>IF(N221="základní",J221,0)</f>
        <v>0</v>
      </c>
      <c r="BF221" s="246">
        <f>IF(N221="snížená",J221,0)</f>
        <v>0</v>
      </c>
      <c r="BG221" s="246">
        <f>IF(N221="zákl. přenesená",J221,0)</f>
        <v>0</v>
      </c>
      <c r="BH221" s="246">
        <f>IF(N221="sníž. přenesená",J221,0)</f>
        <v>0</v>
      </c>
      <c r="BI221" s="246">
        <f>IF(N221="nulová",J221,0)</f>
        <v>0</v>
      </c>
      <c r="BJ221" s="24" t="s">
        <v>24</v>
      </c>
      <c r="BK221" s="246">
        <f>ROUND(I221*H221,2)</f>
        <v>0</v>
      </c>
      <c r="BL221" s="24" t="s">
        <v>273</v>
      </c>
      <c r="BM221" s="24" t="s">
        <v>1176</v>
      </c>
    </row>
    <row r="222" s="1" customFormat="1" ht="14.4" customHeight="1">
      <c r="B222" s="46"/>
      <c r="C222" s="271" t="s">
        <v>722</v>
      </c>
      <c r="D222" s="271" t="s">
        <v>422</v>
      </c>
      <c r="E222" s="272" t="s">
        <v>2058</v>
      </c>
      <c r="F222" s="273" t="s">
        <v>2059</v>
      </c>
      <c r="G222" s="274" t="s">
        <v>214</v>
      </c>
      <c r="H222" s="275">
        <v>1</v>
      </c>
      <c r="I222" s="276"/>
      <c r="J222" s="277">
        <f>ROUND(I222*H222,2)</f>
        <v>0</v>
      </c>
      <c r="K222" s="273" t="s">
        <v>177</v>
      </c>
      <c r="L222" s="278"/>
      <c r="M222" s="279" t="s">
        <v>22</v>
      </c>
      <c r="N222" s="280" t="s">
        <v>46</v>
      </c>
      <c r="O222" s="47"/>
      <c r="P222" s="244">
        <f>O222*H222</f>
        <v>0</v>
      </c>
      <c r="Q222" s="244">
        <v>0.00068000000000000005</v>
      </c>
      <c r="R222" s="244">
        <f>Q222*H222</f>
        <v>0.00068000000000000005</v>
      </c>
      <c r="S222" s="244">
        <v>0</v>
      </c>
      <c r="T222" s="245">
        <f>S222*H222</f>
        <v>0</v>
      </c>
      <c r="AR222" s="24" t="s">
        <v>405</v>
      </c>
      <c r="AT222" s="24" t="s">
        <v>422</v>
      </c>
      <c r="AU222" s="24" t="s">
        <v>83</v>
      </c>
      <c r="AY222" s="24" t="s">
        <v>171</v>
      </c>
      <c r="BE222" s="246">
        <f>IF(N222="základní",J222,0)</f>
        <v>0</v>
      </c>
      <c r="BF222" s="246">
        <f>IF(N222="snížená",J222,0)</f>
        <v>0</v>
      </c>
      <c r="BG222" s="246">
        <f>IF(N222="zákl. přenesená",J222,0)</f>
        <v>0</v>
      </c>
      <c r="BH222" s="246">
        <f>IF(N222="sníž. přenesená",J222,0)</f>
        <v>0</v>
      </c>
      <c r="BI222" s="246">
        <f>IF(N222="nulová",J222,0)</f>
        <v>0</v>
      </c>
      <c r="BJ222" s="24" t="s">
        <v>24</v>
      </c>
      <c r="BK222" s="246">
        <f>ROUND(I222*H222,2)</f>
        <v>0</v>
      </c>
      <c r="BL222" s="24" t="s">
        <v>273</v>
      </c>
      <c r="BM222" s="24" t="s">
        <v>2060</v>
      </c>
    </row>
    <row r="223" s="1" customFormat="1" ht="22.8" customHeight="1">
      <c r="B223" s="46"/>
      <c r="C223" s="271" t="s">
        <v>726</v>
      </c>
      <c r="D223" s="271" t="s">
        <v>422</v>
      </c>
      <c r="E223" s="272" t="s">
        <v>2061</v>
      </c>
      <c r="F223" s="273" t="s">
        <v>2062</v>
      </c>
      <c r="G223" s="274" t="s">
        <v>214</v>
      </c>
      <c r="H223" s="275">
        <v>1</v>
      </c>
      <c r="I223" s="276"/>
      <c r="J223" s="277">
        <f>ROUND(I223*H223,2)</f>
        <v>0</v>
      </c>
      <c r="K223" s="273" t="s">
        <v>177</v>
      </c>
      <c r="L223" s="278"/>
      <c r="M223" s="279" t="s">
        <v>22</v>
      </c>
      <c r="N223" s="280" t="s">
        <v>46</v>
      </c>
      <c r="O223" s="47"/>
      <c r="P223" s="244">
        <f>O223*H223</f>
        <v>0</v>
      </c>
      <c r="Q223" s="244">
        <v>0.00077999999999999999</v>
      </c>
      <c r="R223" s="244">
        <f>Q223*H223</f>
        <v>0.00077999999999999999</v>
      </c>
      <c r="S223" s="244">
        <v>0</v>
      </c>
      <c r="T223" s="245">
        <f>S223*H223</f>
        <v>0</v>
      </c>
      <c r="AR223" s="24" t="s">
        <v>405</v>
      </c>
      <c r="AT223" s="24" t="s">
        <v>422</v>
      </c>
      <c r="AU223" s="24" t="s">
        <v>83</v>
      </c>
      <c r="AY223" s="24" t="s">
        <v>171</v>
      </c>
      <c r="BE223" s="246">
        <f>IF(N223="základní",J223,0)</f>
        <v>0</v>
      </c>
      <c r="BF223" s="246">
        <f>IF(N223="snížená",J223,0)</f>
        <v>0</v>
      </c>
      <c r="BG223" s="246">
        <f>IF(N223="zákl. přenesená",J223,0)</f>
        <v>0</v>
      </c>
      <c r="BH223" s="246">
        <f>IF(N223="sníž. přenesená",J223,0)</f>
        <v>0</v>
      </c>
      <c r="BI223" s="246">
        <f>IF(N223="nulová",J223,0)</f>
        <v>0</v>
      </c>
      <c r="BJ223" s="24" t="s">
        <v>24</v>
      </c>
      <c r="BK223" s="246">
        <f>ROUND(I223*H223,2)</f>
        <v>0</v>
      </c>
      <c r="BL223" s="24" t="s">
        <v>273</v>
      </c>
      <c r="BM223" s="24" t="s">
        <v>2063</v>
      </c>
    </row>
    <row r="224" s="1" customFormat="1" ht="34.2" customHeight="1">
      <c r="B224" s="46"/>
      <c r="C224" s="235" t="s">
        <v>730</v>
      </c>
      <c r="D224" s="235" t="s">
        <v>173</v>
      </c>
      <c r="E224" s="236" t="s">
        <v>1141</v>
      </c>
      <c r="F224" s="237" t="s">
        <v>1142</v>
      </c>
      <c r="G224" s="238" t="s">
        <v>1143</v>
      </c>
      <c r="H224" s="239">
        <v>3</v>
      </c>
      <c r="I224" s="240"/>
      <c r="J224" s="241">
        <f>ROUND(I224*H224,2)</f>
        <v>0</v>
      </c>
      <c r="K224" s="237" t="s">
        <v>177</v>
      </c>
      <c r="L224" s="72"/>
      <c r="M224" s="242" t="s">
        <v>22</v>
      </c>
      <c r="N224" s="243" t="s">
        <v>46</v>
      </c>
      <c r="O224" s="47"/>
      <c r="P224" s="244">
        <f>O224*H224</f>
        <v>0</v>
      </c>
      <c r="Q224" s="244">
        <v>0.02852</v>
      </c>
      <c r="R224" s="244">
        <f>Q224*H224</f>
        <v>0.085559999999999997</v>
      </c>
      <c r="S224" s="244">
        <v>0</v>
      </c>
      <c r="T224" s="245">
        <f>S224*H224</f>
        <v>0</v>
      </c>
      <c r="AR224" s="24" t="s">
        <v>273</v>
      </c>
      <c r="AT224" s="24" t="s">
        <v>173</v>
      </c>
      <c r="AU224" s="24" t="s">
        <v>83</v>
      </c>
      <c r="AY224" s="24" t="s">
        <v>171</v>
      </c>
      <c r="BE224" s="246">
        <f>IF(N224="základní",J224,0)</f>
        <v>0</v>
      </c>
      <c r="BF224" s="246">
        <f>IF(N224="snížená",J224,0)</f>
        <v>0</v>
      </c>
      <c r="BG224" s="246">
        <f>IF(N224="zákl. přenesená",J224,0)</f>
        <v>0</v>
      </c>
      <c r="BH224" s="246">
        <f>IF(N224="sníž. přenesená",J224,0)</f>
        <v>0</v>
      </c>
      <c r="BI224" s="246">
        <f>IF(N224="nulová",J224,0)</f>
        <v>0</v>
      </c>
      <c r="BJ224" s="24" t="s">
        <v>24</v>
      </c>
      <c r="BK224" s="246">
        <f>ROUND(I224*H224,2)</f>
        <v>0</v>
      </c>
      <c r="BL224" s="24" t="s">
        <v>273</v>
      </c>
      <c r="BM224" s="24" t="s">
        <v>2064</v>
      </c>
    </row>
    <row r="225" s="12" customFormat="1">
      <c r="B225" s="247"/>
      <c r="C225" s="248"/>
      <c r="D225" s="249" t="s">
        <v>180</v>
      </c>
      <c r="E225" s="250" t="s">
        <v>22</v>
      </c>
      <c r="F225" s="251" t="s">
        <v>2065</v>
      </c>
      <c r="G225" s="248"/>
      <c r="H225" s="252">
        <v>1</v>
      </c>
      <c r="I225" s="253"/>
      <c r="J225" s="248"/>
      <c r="K225" s="248"/>
      <c r="L225" s="254"/>
      <c r="M225" s="255"/>
      <c r="N225" s="256"/>
      <c r="O225" s="256"/>
      <c r="P225" s="256"/>
      <c r="Q225" s="256"/>
      <c r="R225" s="256"/>
      <c r="S225" s="256"/>
      <c r="T225" s="257"/>
      <c r="AT225" s="258" t="s">
        <v>180</v>
      </c>
      <c r="AU225" s="258" t="s">
        <v>83</v>
      </c>
      <c r="AV225" s="12" t="s">
        <v>83</v>
      </c>
      <c r="AW225" s="12" t="s">
        <v>182</v>
      </c>
      <c r="AX225" s="12" t="s">
        <v>75</v>
      </c>
      <c r="AY225" s="258" t="s">
        <v>171</v>
      </c>
    </row>
    <row r="226" s="12" customFormat="1">
      <c r="B226" s="247"/>
      <c r="C226" s="248"/>
      <c r="D226" s="249" t="s">
        <v>180</v>
      </c>
      <c r="E226" s="250" t="s">
        <v>22</v>
      </c>
      <c r="F226" s="251" t="s">
        <v>2066</v>
      </c>
      <c r="G226" s="248"/>
      <c r="H226" s="252">
        <v>2</v>
      </c>
      <c r="I226" s="253"/>
      <c r="J226" s="248"/>
      <c r="K226" s="248"/>
      <c r="L226" s="254"/>
      <c r="M226" s="255"/>
      <c r="N226" s="256"/>
      <c r="O226" s="256"/>
      <c r="P226" s="256"/>
      <c r="Q226" s="256"/>
      <c r="R226" s="256"/>
      <c r="S226" s="256"/>
      <c r="T226" s="257"/>
      <c r="AT226" s="258" t="s">
        <v>180</v>
      </c>
      <c r="AU226" s="258" t="s">
        <v>83</v>
      </c>
      <c r="AV226" s="12" t="s">
        <v>83</v>
      </c>
      <c r="AW226" s="12" t="s">
        <v>182</v>
      </c>
      <c r="AX226" s="12" t="s">
        <v>75</v>
      </c>
      <c r="AY226" s="258" t="s">
        <v>171</v>
      </c>
    </row>
    <row r="227" s="1" customFormat="1" ht="22.8" customHeight="1">
      <c r="B227" s="46"/>
      <c r="C227" s="235" t="s">
        <v>734</v>
      </c>
      <c r="D227" s="235" t="s">
        <v>173</v>
      </c>
      <c r="E227" s="236" t="s">
        <v>2067</v>
      </c>
      <c r="F227" s="237" t="s">
        <v>2068</v>
      </c>
      <c r="G227" s="238" t="s">
        <v>344</v>
      </c>
      <c r="H227" s="239">
        <v>224</v>
      </c>
      <c r="I227" s="240"/>
      <c r="J227" s="241">
        <f>ROUND(I227*H227,2)</f>
        <v>0</v>
      </c>
      <c r="K227" s="237" t="s">
        <v>177</v>
      </c>
      <c r="L227" s="72"/>
      <c r="M227" s="242" t="s">
        <v>22</v>
      </c>
      <c r="N227" s="243" t="s">
        <v>46</v>
      </c>
      <c r="O227" s="47"/>
      <c r="P227" s="244">
        <f>O227*H227</f>
        <v>0</v>
      </c>
      <c r="Q227" s="244">
        <v>0.00019000000000000001</v>
      </c>
      <c r="R227" s="244">
        <f>Q227*H227</f>
        <v>0.042560000000000001</v>
      </c>
      <c r="S227" s="244">
        <v>0</v>
      </c>
      <c r="T227" s="245">
        <f>S227*H227</f>
        <v>0</v>
      </c>
      <c r="AR227" s="24" t="s">
        <v>273</v>
      </c>
      <c r="AT227" s="24" t="s">
        <v>173</v>
      </c>
      <c r="AU227" s="24" t="s">
        <v>83</v>
      </c>
      <c r="AY227" s="24" t="s">
        <v>171</v>
      </c>
      <c r="BE227" s="246">
        <f>IF(N227="základní",J227,0)</f>
        <v>0</v>
      </c>
      <c r="BF227" s="246">
        <f>IF(N227="snížená",J227,0)</f>
        <v>0</v>
      </c>
      <c r="BG227" s="246">
        <f>IF(N227="zákl. přenesená",J227,0)</f>
        <v>0</v>
      </c>
      <c r="BH227" s="246">
        <f>IF(N227="sníž. přenesená",J227,0)</f>
        <v>0</v>
      </c>
      <c r="BI227" s="246">
        <f>IF(N227="nulová",J227,0)</f>
        <v>0</v>
      </c>
      <c r="BJ227" s="24" t="s">
        <v>24</v>
      </c>
      <c r="BK227" s="246">
        <f>ROUND(I227*H227,2)</f>
        <v>0</v>
      </c>
      <c r="BL227" s="24" t="s">
        <v>273</v>
      </c>
      <c r="BM227" s="24" t="s">
        <v>1237</v>
      </c>
    </row>
    <row r="228" s="1" customFormat="1">
      <c r="B228" s="46"/>
      <c r="C228" s="74"/>
      <c r="D228" s="249" t="s">
        <v>201</v>
      </c>
      <c r="E228" s="74"/>
      <c r="F228" s="259" t="s">
        <v>2069</v>
      </c>
      <c r="G228" s="74"/>
      <c r="H228" s="74"/>
      <c r="I228" s="203"/>
      <c r="J228" s="74"/>
      <c r="K228" s="74"/>
      <c r="L228" s="72"/>
      <c r="M228" s="260"/>
      <c r="N228" s="47"/>
      <c r="O228" s="47"/>
      <c r="P228" s="47"/>
      <c r="Q228" s="47"/>
      <c r="R228" s="47"/>
      <c r="S228" s="47"/>
      <c r="T228" s="95"/>
      <c r="AT228" s="24" t="s">
        <v>201</v>
      </c>
      <c r="AU228" s="24" t="s">
        <v>83</v>
      </c>
    </row>
    <row r="229" s="1" customFormat="1" ht="22.8" customHeight="1">
      <c r="B229" s="46"/>
      <c r="C229" s="235" t="s">
        <v>744</v>
      </c>
      <c r="D229" s="235" t="s">
        <v>173</v>
      </c>
      <c r="E229" s="236" t="s">
        <v>2070</v>
      </c>
      <c r="F229" s="237" t="s">
        <v>2071</v>
      </c>
      <c r="G229" s="238" t="s">
        <v>344</v>
      </c>
      <c r="H229" s="239">
        <v>224</v>
      </c>
      <c r="I229" s="240"/>
      <c r="J229" s="241">
        <f>ROUND(I229*H229,2)</f>
        <v>0</v>
      </c>
      <c r="K229" s="237" t="s">
        <v>177</v>
      </c>
      <c r="L229" s="72"/>
      <c r="M229" s="242" t="s">
        <v>22</v>
      </c>
      <c r="N229" s="243" t="s">
        <v>46</v>
      </c>
      <c r="O229" s="47"/>
      <c r="P229" s="244">
        <f>O229*H229</f>
        <v>0</v>
      </c>
      <c r="Q229" s="244">
        <v>1.0000000000000001E-05</v>
      </c>
      <c r="R229" s="244">
        <f>Q229*H229</f>
        <v>0.0022400000000000002</v>
      </c>
      <c r="S229" s="244">
        <v>0</v>
      </c>
      <c r="T229" s="245">
        <f>S229*H229</f>
        <v>0</v>
      </c>
      <c r="AR229" s="24" t="s">
        <v>273</v>
      </c>
      <c r="AT229" s="24" t="s">
        <v>173</v>
      </c>
      <c r="AU229" s="24" t="s">
        <v>83</v>
      </c>
      <c r="AY229" s="24" t="s">
        <v>171</v>
      </c>
      <c r="BE229" s="246">
        <f>IF(N229="základní",J229,0)</f>
        <v>0</v>
      </c>
      <c r="BF229" s="246">
        <f>IF(N229="snížená",J229,0)</f>
        <v>0</v>
      </c>
      <c r="BG229" s="246">
        <f>IF(N229="zákl. přenesená",J229,0)</f>
        <v>0</v>
      </c>
      <c r="BH229" s="246">
        <f>IF(N229="sníž. přenesená",J229,0)</f>
        <v>0</v>
      </c>
      <c r="BI229" s="246">
        <f>IF(N229="nulová",J229,0)</f>
        <v>0</v>
      </c>
      <c r="BJ229" s="24" t="s">
        <v>24</v>
      </c>
      <c r="BK229" s="246">
        <f>ROUND(I229*H229,2)</f>
        <v>0</v>
      </c>
      <c r="BL229" s="24" t="s">
        <v>273</v>
      </c>
      <c r="BM229" s="24" t="s">
        <v>1248</v>
      </c>
    </row>
    <row r="230" s="1" customFormat="1">
      <c r="B230" s="46"/>
      <c r="C230" s="74"/>
      <c r="D230" s="249" t="s">
        <v>201</v>
      </c>
      <c r="E230" s="74"/>
      <c r="F230" s="259" t="s">
        <v>2069</v>
      </c>
      <c r="G230" s="74"/>
      <c r="H230" s="74"/>
      <c r="I230" s="203"/>
      <c r="J230" s="74"/>
      <c r="K230" s="74"/>
      <c r="L230" s="72"/>
      <c r="M230" s="260"/>
      <c r="N230" s="47"/>
      <c r="O230" s="47"/>
      <c r="P230" s="47"/>
      <c r="Q230" s="47"/>
      <c r="R230" s="47"/>
      <c r="S230" s="47"/>
      <c r="T230" s="95"/>
      <c r="AT230" s="24" t="s">
        <v>201</v>
      </c>
      <c r="AU230" s="24" t="s">
        <v>83</v>
      </c>
    </row>
    <row r="231" s="1" customFormat="1" ht="34.2" customHeight="1">
      <c r="B231" s="46"/>
      <c r="C231" s="235" t="s">
        <v>749</v>
      </c>
      <c r="D231" s="235" t="s">
        <v>173</v>
      </c>
      <c r="E231" s="236" t="s">
        <v>1146</v>
      </c>
      <c r="F231" s="237" t="s">
        <v>1147</v>
      </c>
      <c r="G231" s="238" t="s">
        <v>193</v>
      </c>
      <c r="H231" s="239">
        <v>0.72899999999999998</v>
      </c>
      <c r="I231" s="240"/>
      <c r="J231" s="241">
        <f>ROUND(I231*H231,2)</f>
        <v>0</v>
      </c>
      <c r="K231" s="237" t="s">
        <v>177</v>
      </c>
      <c r="L231" s="72"/>
      <c r="M231" s="242" t="s">
        <v>22</v>
      </c>
      <c r="N231" s="243" t="s">
        <v>46</v>
      </c>
      <c r="O231" s="47"/>
      <c r="P231" s="244">
        <f>O231*H231</f>
        <v>0</v>
      </c>
      <c r="Q231" s="244">
        <v>0</v>
      </c>
      <c r="R231" s="244">
        <f>Q231*H231</f>
        <v>0</v>
      </c>
      <c r="S231" s="244">
        <v>0</v>
      </c>
      <c r="T231" s="245">
        <f>S231*H231</f>
        <v>0</v>
      </c>
      <c r="AR231" s="24" t="s">
        <v>273</v>
      </c>
      <c r="AT231" s="24" t="s">
        <v>173</v>
      </c>
      <c r="AU231" s="24" t="s">
        <v>83</v>
      </c>
      <c r="AY231" s="24" t="s">
        <v>171</v>
      </c>
      <c r="BE231" s="246">
        <f>IF(N231="základní",J231,0)</f>
        <v>0</v>
      </c>
      <c r="BF231" s="246">
        <f>IF(N231="snížená",J231,0)</f>
        <v>0</v>
      </c>
      <c r="BG231" s="246">
        <f>IF(N231="zákl. přenesená",J231,0)</f>
        <v>0</v>
      </c>
      <c r="BH231" s="246">
        <f>IF(N231="sníž. přenesená",J231,0)</f>
        <v>0</v>
      </c>
      <c r="BI231" s="246">
        <f>IF(N231="nulová",J231,0)</f>
        <v>0</v>
      </c>
      <c r="BJ231" s="24" t="s">
        <v>24</v>
      </c>
      <c r="BK231" s="246">
        <f>ROUND(I231*H231,2)</f>
        <v>0</v>
      </c>
      <c r="BL231" s="24" t="s">
        <v>273</v>
      </c>
      <c r="BM231" s="24" t="s">
        <v>1258</v>
      </c>
    </row>
    <row r="232" s="1" customFormat="1">
      <c r="B232" s="46"/>
      <c r="C232" s="74"/>
      <c r="D232" s="249" t="s">
        <v>201</v>
      </c>
      <c r="E232" s="74"/>
      <c r="F232" s="259" t="s">
        <v>2072</v>
      </c>
      <c r="G232" s="74"/>
      <c r="H232" s="74"/>
      <c r="I232" s="203"/>
      <c r="J232" s="74"/>
      <c r="K232" s="74"/>
      <c r="L232" s="72"/>
      <c r="M232" s="260"/>
      <c r="N232" s="47"/>
      <c r="O232" s="47"/>
      <c r="P232" s="47"/>
      <c r="Q232" s="47"/>
      <c r="R232" s="47"/>
      <c r="S232" s="47"/>
      <c r="T232" s="95"/>
      <c r="AT232" s="24" t="s">
        <v>201</v>
      </c>
      <c r="AU232" s="24" t="s">
        <v>83</v>
      </c>
    </row>
    <row r="233" s="11" customFormat="1" ht="29.88" customHeight="1">
      <c r="B233" s="219"/>
      <c r="C233" s="220"/>
      <c r="D233" s="221" t="s">
        <v>74</v>
      </c>
      <c r="E233" s="233" t="s">
        <v>2073</v>
      </c>
      <c r="F233" s="233" t="s">
        <v>2074</v>
      </c>
      <c r="G233" s="220"/>
      <c r="H233" s="220"/>
      <c r="I233" s="223"/>
      <c r="J233" s="234">
        <f>BK233</f>
        <v>0</v>
      </c>
      <c r="K233" s="220"/>
      <c r="L233" s="225"/>
      <c r="M233" s="226"/>
      <c r="N233" s="227"/>
      <c r="O233" s="227"/>
      <c r="P233" s="228">
        <f>SUM(P234:P249)</f>
        <v>0</v>
      </c>
      <c r="Q233" s="227"/>
      <c r="R233" s="228">
        <f>SUM(R234:R249)</f>
        <v>0.01976</v>
      </c>
      <c r="S233" s="227"/>
      <c r="T233" s="229">
        <f>SUM(T234:T249)</f>
        <v>0.034200000000000001</v>
      </c>
      <c r="AR233" s="230" t="s">
        <v>83</v>
      </c>
      <c r="AT233" s="231" t="s">
        <v>74</v>
      </c>
      <c r="AU233" s="231" t="s">
        <v>24</v>
      </c>
      <c r="AY233" s="230" t="s">
        <v>171</v>
      </c>
      <c r="BK233" s="232">
        <f>SUM(BK234:BK249)</f>
        <v>0</v>
      </c>
    </row>
    <row r="234" s="1" customFormat="1" ht="22.8" customHeight="1">
      <c r="B234" s="46"/>
      <c r="C234" s="235" t="s">
        <v>755</v>
      </c>
      <c r="D234" s="235" t="s">
        <v>173</v>
      </c>
      <c r="E234" s="236" t="s">
        <v>2075</v>
      </c>
      <c r="F234" s="237" t="s">
        <v>2076</v>
      </c>
      <c r="G234" s="238" t="s">
        <v>344</v>
      </c>
      <c r="H234" s="239">
        <v>10</v>
      </c>
      <c r="I234" s="240"/>
      <c r="J234" s="241">
        <f>ROUND(I234*H234,2)</f>
        <v>0</v>
      </c>
      <c r="K234" s="237" t="s">
        <v>177</v>
      </c>
      <c r="L234" s="72"/>
      <c r="M234" s="242" t="s">
        <v>22</v>
      </c>
      <c r="N234" s="243" t="s">
        <v>46</v>
      </c>
      <c r="O234" s="47"/>
      <c r="P234" s="244">
        <f>O234*H234</f>
        <v>0</v>
      </c>
      <c r="Q234" s="244">
        <v>0.00038999999999999999</v>
      </c>
      <c r="R234" s="244">
        <f>Q234*H234</f>
        <v>0.0038999999999999998</v>
      </c>
      <c r="S234" s="244">
        <v>0.0034199999999999999</v>
      </c>
      <c r="T234" s="245">
        <f>S234*H234</f>
        <v>0.034200000000000001</v>
      </c>
      <c r="AR234" s="24" t="s">
        <v>273</v>
      </c>
      <c r="AT234" s="24" t="s">
        <v>173</v>
      </c>
      <c r="AU234" s="24" t="s">
        <v>83</v>
      </c>
      <c r="AY234" s="24" t="s">
        <v>171</v>
      </c>
      <c r="BE234" s="246">
        <f>IF(N234="základní",J234,0)</f>
        <v>0</v>
      </c>
      <c r="BF234" s="246">
        <f>IF(N234="snížená",J234,0)</f>
        <v>0</v>
      </c>
      <c r="BG234" s="246">
        <f>IF(N234="zákl. přenesená",J234,0)</f>
        <v>0</v>
      </c>
      <c r="BH234" s="246">
        <f>IF(N234="sníž. přenesená",J234,0)</f>
        <v>0</v>
      </c>
      <c r="BI234" s="246">
        <f>IF(N234="nulová",J234,0)</f>
        <v>0</v>
      </c>
      <c r="BJ234" s="24" t="s">
        <v>24</v>
      </c>
      <c r="BK234" s="246">
        <f>ROUND(I234*H234,2)</f>
        <v>0</v>
      </c>
      <c r="BL234" s="24" t="s">
        <v>273</v>
      </c>
      <c r="BM234" s="24" t="s">
        <v>1266</v>
      </c>
    </row>
    <row r="235" s="1" customFormat="1" ht="34.2" customHeight="1">
      <c r="B235" s="46"/>
      <c r="C235" s="235" t="s">
        <v>760</v>
      </c>
      <c r="D235" s="235" t="s">
        <v>173</v>
      </c>
      <c r="E235" s="236" t="s">
        <v>2077</v>
      </c>
      <c r="F235" s="237" t="s">
        <v>2078</v>
      </c>
      <c r="G235" s="238" t="s">
        <v>193</v>
      </c>
      <c r="H235" s="239">
        <v>0.029999999999999999</v>
      </c>
      <c r="I235" s="240"/>
      <c r="J235" s="241">
        <f>ROUND(I235*H235,2)</f>
        <v>0</v>
      </c>
      <c r="K235" s="237" t="s">
        <v>177</v>
      </c>
      <c r="L235" s="72"/>
      <c r="M235" s="242" t="s">
        <v>22</v>
      </c>
      <c r="N235" s="243" t="s">
        <v>46</v>
      </c>
      <c r="O235" s="47"/>
      <c r="P235" s="244">
        <f>O235*H235</f>
        <v>0</v>
      </c>
      <c r="Q235" s="244">
        <v>0</v>
      </c>
      <c r="R235" s="244">
        <f>Q235*H235</f>
        <v>0</v>
      </c>
      <c r="S235" s="244">
        <v>0</v>
      </c>
      <c r="T235" s="245">
        <f>S235*H235</f>
        <v>0</v>
      </c>
      <c r="AR235" s="24" t="s">
        <v>273</v>
      </c>
      <c r="AT235" s="24" t="s">
        <v>173</v>
      </c>
      <c r="AU235" s="24" t="s">
        <v>83</v>
      </c>
      <c r="AY235" s="24" t="s">
        <v>171</v>
      </c>
      <c r="BE235" s="246">
        <f>IF(N235="základní",J235,0)</f>
        <v>0</v>
      </c>
      <c r="BF235" s="246">
        <f>IF(N235="snížená",J235,0)</f>
        <v>0</v>
      </c>
      <c r="BG235" s="246">
        <f>IF(N235="zákl. přenesená",J235,0)</f>
        <v>0</v>
      </c>
      <c r="BH235" s="246">
        <f>IF(N235="sníž. přenesená",J235,0)</f>
        <v>0</v>
      </c>
      <c r="BI235" s="246">
        <f>IF(N235="nulová",J235,0)</f>
        <v>0</v>
      </c>
      <c r="BJ235" s="24" t="s">
        <v>24</v>
      </c>
      <c r="BK235" s="246">
        <f>ROUND(I235*H235,2)</f>
        <v>0</v>
      </c>
      <c r="BL235" s="24" t="s">
        <v>273</v>
      </c>
      <c r="BM235" s="24" t="s">
        <v>1275</v>
      </c>
    </row>
    <row r="236" s="1" customFormat="1" ht="14.4" customHeight="1">
      <c r="B236" s="46"/>
      <c r="C236" s="235" t="s">
        <v>766</v>
      </c>
      <c r="D236" s="235" t="s">
        <v>173</v>
      </c>
      <c r="E236" s="236" t="s">
        <v>2079</v>
      </c>
      <c r="F236" s="237" t="s">
        <v>2080</v>
      </c>
      <c r="G236" s="238" t="s">
        <v>214</v>
      </c>
      <c r="H236" s="239">
        <v>2</v>
      </c>
      <c r="I236" s="240"/>
      <c r="J236" s="241">
        <f>ROUND(I236*H236,2)</f>
        <v>0</v>
      </c>
      <c r="K236" s="237" t="s">
        <v>177</v>
      </c>
      <c r="L236" s="72"/>
      <c r="M236" s="242" t="s">
        <v>22</v>
      </c>
      <c r="N236" s="243" t="s">
        <v>46</v>
      </c>
      <c r="O236" s="47"/>
      <c r="P236" s="244">
        <f>O236*H236</f>
        <v>0</v>
      </c>
      <c r="Q236" s="244">
        <v>0</v>
      </c>
      <c r="R236" s="244">
        <f>Q236*H236</f>
        <v>0</v>
      </c>
      <c r="S236" s="244">
        <v>0</v>
      </c>
      <c r="T236" s="245">
        <f>S236*H236</f>
        <v>0</v>
      </c>
      <c r="AR236" s="24" t="s">
        <v>273</v>
      </c>
      <c r="AT236" s="24" t="s">
        <v>173</v>
      </c>
      <c r="AU236" s="24" t="s">
        <v>83</v>
      </c>
      <c r="AY236" s="24" t="s">
        <v>171</v>
      </c>
      <c r="BE236" s="246">
        <f>IF(N236="základní",J236,0)</f>
        <v>0</v>
      </c>
      <c r="BF236" s="246">
        <f>IF(N236="snížená",J236,0)</f>
        <v>0</v>
      </c>
      <c r="BG236" s="246">
        <f>IF(N236="zákl. přenesená",J236,0)</f>
        <v>0</v>
      </c>
      <c r="BH236" s="246">
        <f>IF(N236="sníž. přenesená",J236,0)</f>
        <v>0</v>
      </c>
      <c r="BI236" s="246">
        <f>IF(N236="nulová",J236,0)</f>
        <v>0</v>
      </c>
      <c r="BJ236" s="24" t="s">
        <v>24</v>
      </c>
      <c r="BK236" s="246">
        <f>ROUND(I236*H236,2)</f>
        <v>0</v>
      </c>
      <c r="BL236" s="24" t="s">
        <v>273</v>
      </c>
      <c r="BM236" s="24" t="s">
        <v>1285</v>
      </c>
    </row>
    <row r="237" s="1" customFormat="1">
      <c r="B237" s="46"/>
      <c r="C237" s="74"/>
      <c r="D237" s="249" t="s">
        <v>201</v>
      </c>
      <c r="E237" s="74"/>
      <c r="F237" s="259" t="s">
        <v>2081</v>
      </c>
      <c r="G237" s="74"/>
      <c r="H237" s="74"/>
      <c r="I237" s="203"/>
      <c r="J237" s="74"/>
      <c r="K237" s="74"/>
      <c r="L237" s="72"/>
      <c r="M237" s="260"/>
      <c r="N237" s="47"/>
      <c r="O237" s="47"/>
      <c r="P237" s="47"/>
      <c r="Q237" s="47"/>
      <c r="R237" s="47"/>
      <c r="S237" s="47"/>
      <c r="T237" s="95"/>
      <c r="AT237" s="24" t="s">
        <v>201</v>
      </c>
      <c r="AU237" s="24" t="s">
        <v>83</v>
      </c>
    </row>
    <row r="238" s="1" customFormat="1" ht="14.4" customHeight="1">
      <c r="B238" s="46"/>
      <c r="C238" s="235" t="s">
        <v>787</v>
      </c>
      <c r="D238" s="235" t="s">
        <v>173</v>
      </c>
      <c r="E238" s="236" t="s">
        <v>2082</v>
      </c>
      <c r="F238" s="237" t="s">
        <v>2083</v>
      </c>
      <c r="G238" s="238" t="s">
        <v>344</v>
      </c>
      <c r="H238" s="239">
        <v>5</v>
      </c>
      <c r="I238" s="240"/>
      <c r="J238" s="241">
        <f>ROUND(I238*H238,2)</f>
        <v>0</v>
      </c>
      <c r="K238" s="237" t="s">
        <v>177</v>
      </c>
      <c r="L238" s="72"/>
      <c r="M238" s="242" t="s">
        <v>22</v>
      </c>
      <c r="N238" s="243" t="s">
        <v>46</v>
      </c>
      <c r="O238" s="47"/>
      <c r="P238" s="244">
        <f>O238*H238</f>
        <v>0</v>
      </c>
      <c r="Q238" s="244">
        <v>0</v>
      </c>
      <c r="R238" s="244">
        <f>Q238*H238</f>
        <v>0</v>
      </c>
      <c r="S238" s="244">
        <v>0</v>
      </c>
      <c r="T238" s="245">
        <f>S238*H238</f>
        <v>0</v>
      </c>
      <c r="AR238" s="24" t="s">
        <v>273</v>
      </c>
      <c r="AT238" s="24" t="s">
        <v>173</v>
      </c>
      <c r="AU238" s="24" t="s">
        <v>83</v>
      </c>
      <c r="AY238" s="24" t="s">
        <v>171</v>
      </c>
      <c r="BE238" s="246">
        <f>IF(N238="základní",J238,0)</f>
        <v>0</v>
      </c>
      <c r="BF238" s="246">
        <f>IF(N238="snížená",J238,0)</f>
        <v>0</v>
      </c>
      <c r="BG238" s="246">
        <f>IF(N238="zákl. přenesená",J238,0)</f>
        <v>0</v>
      </c>
      <c r="BH238" s="246">
        <f>IF(N238="sníž. přenesená",J238,0)</f>
        <v>0</v>
      </c>
      <c r="BI238" s="246">
        <f>IF(N238="nulová",J238,0)</f>
        <v>0</v>
      </c>
      <c r="BJ238" s="24" t="s">
        <v>24</v>
      </c>
      <c r="BK238" s="246">
        <f>ROUND(I238*H238,2)</f>
        <v>0</v>
      </c>
      <c r="BL238" s="24" t="s">
        <v>273</v>
      </c>
      <c r="BM238" s="24" t="s">
        <v>1295</v>
      </c>
    </row>
    <row r="239" s="1" customFormat="1">
      <c r="B239" s="46"/>
      <c r="C239" s="74"/>
      <c r="D239" s="249" t="s">
        <v>201</v>
      </c>
      <c r="E239" s="74"/>
      <c r="F239" s="259" t="s">
        <v>2081</v>
      </c>
      <c r="G239" s="74"/>
      <c r="H239" s="74"/>
      <c r="I239" s="203"/>
      <c r="J239" s="74"/>
      <c r="K239" s="74"/>
      <c r="L239" s="72"/>
      <c r="M239" s="260"/>
      <c r="N239" s="47"/>
      <c r="O239" s="47"/>
      <c r="P239" s="47"/>
      <c r="Q239" s="47"/>
      <c r="R239" s="47"/>
      <c r="S239" s="47"/>
      <c r="T239" s="95"/>
      <c r="AT239" s="24" t="s">
        <v>201</v>
      </c>
      <c r="AU239" s="24" t="s">
        <v>83</v>
      </c>
    </row>
    <row r="240" s="1" customFormat="1" ht="22.8" customHeight="1">
      <c r="B240" s="46"/>
      <c r="C240" s="235" t="s">
        <v>791</v>
      </c>
      <c r="D240" s="235" t="s">
        <v>173</v>
      </c>
      <c r="E240" s="236" t="s">
        <v>2084</v>
      </c>
      <c r="F240" s="237" t="s">
        <v>2085</v>
      </c>
      <c r="G240" s="238" t="s">
        <v>214</v>
      </c>
      <c r="H240" s="239">
        <v>1</v>
      </c>
      <c r="I240" s="240"/>
      <c r="J240" s="241">
        <f>ROUND(I240*H240,2)</f>
        <v>0</v>
      </c>
      <c r="K240" s="237" t="s">
        <v>177</v>
      </c>
      <c r="L240" s="72"/>
      <c r="M240" s="242" t="s">
        <v>22</v>
      </c>
      <c r="N240" s="243" t="s">
        <v>46</v>
      </c>
      <c r="O240" s="47"/>
      <c r="P240" s="244">
        <f>O240*H240</f>
        <v>0</v>
      </c>
      <c r="Q240" s="244">
        <v>0</v>
      </c>
      <c r="R240" s="244">
        <f>Q240*H240</f>
        <v>0</v>
      </c>
      <c r="S240" s="244">
        <v>0</v>
      </c>
      <c r="T240" s="245">
        <f>S240*H240</f>
        <v>0</v>
      </c>
      <c r="AR240" s="24" t="s">
        <v>273</v>
      </c>
      <c r="AT240" s="24" t="s">
        <v>173</v>
      </c>
      <c r="AU240" s="24" t="s">
        <v>83</v>
      </c>
      <c r="AY240" s="24" t="s">
        <v>171</v>
      </c>
      <c r="BE240" s="246">
        <f>IF(N240="základní",J240,0)</f>
        <v>0</v>
      </c>
      <c r="BF240" s="246">
        <f>IF(N240="snížená",J240,0)</f>
        <v>0</v>
      </c>
      <c r="BG240" s="246">
        <f>IF(N240="zákl. přenesená",J240,0)</f>
        <v>0</v>
      </c>
      <c r="BH240" s="246">
        <f>IF(N240="sníž. přenesená",J240,0)</f>
        <v>0</v>
      </c>
      <c r="BI240" s="246">
        <f>IF(N240="nulová",J240,0)</f>
        <v>0</v>
      </c>
      <c r="BJ240" s="24" t="s">
        <v>24</v>
      </c>
      <c r="BK240" s="246">
        <f>ROUND(I240*H240,2)</f>
        <v>0</v>
      </c>
      <c r="BL240" s="24" t="s">
        <v>273</v>
      </c>
      <c r="BM240" s="24" t="s">
        <v>1303</v>
      </c>
    </row>
    <row r="241" s="1" customFormat="1">
      <c r="B241" s="46"/>
      <c r="C241" s="74"/>
      <c r="D241" s="249" t="s">
        <v>201</v>
      </c>
      <c r="E241" s="74"/>
      <c r="F241" s="259" t="s">
        <v>2081</v>
      </c>
      <c r="G241" s="74"/>
      <c r="H241" s="74"/>
      <c r="I241" s="203"/>
      <c r="J241" s="74"/>
      <c r="K241" s="74"/>
      <c r="L241" s="72"/>
      <c r="M241" s="260"/>
      <c r="N241" s="47"/>
      <c r="O241" s="47"/>
      <c r="P241" s="47"/>
      <c r="Q241" s="47"/>
      <c r="R241" s="47"/>
      <c r="S241" s="47"/>
      <c r="T241" s="95"/>
      <c r="AT241" s="24" t="s">
        <v>201</v>
      </c>
      <c r="AU241" s="24" t="s">
        <v>83</v>
      </c>
    </row>
    <row r="242" s="1" customFormat="1" ht="22.8" customHeight="1">
      <c r="B242" s="46"/>
      <c r="C242" s="235" t="s">
        <v>797</v>
      </c>
      <c r="D242" s="235" t="s">
        <v>173</v>
      </c>
      <c r="E242" s="236" t="s">
        <v>2086</v>
      </c>
      <c r="F242" s="237" t="s">
        <v>2087</v>
      </c>
      <c r="G242" s="238" t="s">
        <v>214</v>
      </c>
      <c r="H242" s="239">
        <v>7</v>
      </c>
      <c r="I242" s="240"/>
      <c r="J242" s="241">
        <f>ROUND(I242*H242,2)</f>
        <v>0</v>
      </c>
      <c r="K242" s="237" t="s">
        <v>177</v>
      </c>
      <c r="L242" s="72"/>
      <c r="M242" s="242" t="s">
        <v>22</v>
      </c>
      <c r="N242" s="243" t="s">
        <v>46</v>
      </c>
      <c r="O242" s="47"/>
      <c r="P242" s="244">
        <f>O242*H242</f>
        <v>0</v>
      </c>
      <c r="Q242" s="244">
        <v>0.00025000000000000001</v>
      </c>
      <c r="R242" s="244">
        <f>Q242*H242</f>
        <v>0.00175</v>
      </c>
      <c r="S242" s="244">
        <v>0</v>
      </c>
      <c r="T242" s="245">
        <f>S242*H242</f>
        <v>0</v>
      </c>
      <c r="AR242" s="24" t="s">
        <v>273</v>
      </c>
      <c r="AT242" s="24" t="s">
        <v>173</v>
      </c>
      <c r="AU242" s="24" t="s">
        <v>83</v>
      </c>
      <c r="AY242" s="24" t="s">
        <v>171</v>
      </c>
      <c r="BE242" s="246">
        <f>IF(N242="základní",J242,0)</f>
        <v>0</v>
      </c>
      <c r="BF242" s="246">
        <f>IF(N242="snížená",J242,0)</f>
        <v>0</v>
      </c>
      <c r="BG242" s="246">
        <f>IF(N242="zákl. přenesená",J242,0)</f>
        <v>0</v>
      </c>
      <c r="BH242" s="246">
        <f>IF(N242="sníž. přenesená",J242,0)</f>
        <v>0</v>
      </c>
      <c r="BI242" s="246">
        <f>IF(N242="nulová",J242,0)</f>
        <v>0</v>
      </c>
      <c r="BJ242" s="24" t="s">
        <v>24</v>
      </c>
      <c r="BK242" s="246">
        <f>ROUND(I242*H242,2)</f>
        <v>0</v>
      </c>
      <c r="BL242" s="24" t="s">
        <v>273</v>
      </c>
      <c r="BM242" s="24" t="s">
        <v>1311</v>
      </c>
    </row>
    <row r="243" s="1" customFormat="1">
      <c r="B243" s="46"/>
      <c r="C243" s="74"/>
      <c r="D243" s="249" t="s">
        <v>201</v>
      </c>
      <c r="E243" s="74"/>
      <c r="F243" s="259" t="s">
        <v>2081</v>
      </c>
      <c r="G243" s="74"/>
      <c r="H243" s="74"/>
      <c r="I243" s="203"/>
      <c r="J243" s="74"/>
      <c r="K243" s="74"/>
      <c r="L243" s="72"/>
      <c r="M243" s="260"/>
      <c r="N243" s="47"/>
      <c r="O243" s="47"/>
      <c r="P243" s="47"/>
      <c r="Q243" s="47"/>
      <c r="R243" s="47"/>
      <c r="S243" s="47"/>
      <c r="T243" s="95"/>
      <c r="AT243" s="24" t="s">
        <v>201</v>
      </c>
      <c r="AU243" s="24" t="s">
        <v>83</v>
      </c>
    </row>
    <row r="244" s="1" customFormat="1" ht="22.8" customHeight="1">
      <c r="B244" s="46"/>
      <c r="C244" s="235" t="s">
        <v>805</v>
      </c>
      <c r="D244" s="235" t="s">
        <v>173</v>
      </c>
      <c r="E244" s="236" t="s">
        <v>2088</v>
      </c>
      <c r="F244" s="237" t="s">
        <v>2089</v>
      </c>
      <c r="G244" s="238" t="s">
        <v>344</v>
      </c>
      <c r="H244" s="239">
        <v>5</v>
      </c>
      <c r="I244" s="240"/>
      <c r="J244" s="241">
        <f>ROUND(I244*H244,2)</f>
        <v>0</v>
      </c>
      <c r="K244" s="237" t="s">
        <v>177</v>
      </c>
      <c r="L244" s="72"/>
      <c r="M244" s="242" t="s">
        <v>22</v>
      </c>
      <c r="N244" s="243" t="s">
        <v>46</v>
      </c>
      <c r="O244" s="47"/>
      <c r="P244" s="244">
        <f>O244*H244</f>
        <v>0</v>
      </c>
      <c r="Q244" s="244">
        <v>0.0027000000000000001</v>
      </c>
      <c r="R244" s="244">
        <f>Q244*H244</f>
        <v>0.013500000000000002</v>
      </c>
      <c r="S244" s="244">
        <v>0</v>
      </c>
      <c r="T244" s="245">
        <f>S244*H244</f>
        <v>0</v>
      </c>
      <c r="AR244" s="24" t="s">
        <v>273</v>
      </c>
      <c r="AT244" s="24" t="s">
        <v>173</v>
      </c>
      <c r="AU244" s="24" t="s">
        <v>83</v>
      </c>
      <c r="AY244" s="24" t="s">
        <v>171</v>
      </c>
      <c r="BE244" s="246">
        <f>IF(N244="základní",J244,0)</f>
        <v>0</v>
      </c>
      <c r="BF244" s="246">
        <f>IF(N244="snížená",J244,0)</f>
        <v>0</v>
      </c>
      <c r="BG244" s="246">
        <f>IF(N244="zákl. přenesená",J244,0)</f>
        <v>0</v>
      </c>
      <c r="BH244" s="246">
        <f>IF(N244="sníž. přenesená",J244,0)</f>
        <v>0</v>
      </c>
      <c r="BI244" s="246">
        <f>IF(N244="nulová",J244,0)</f>
        <v>0</v>
      </c>
      <c r="BJ244" s="24" t="s">
        <v>24</v>
      </c>
      <c r="BK244" s="246">
        <f>ROUND(I244*H244,2)</f>
        <v>0</v>
      </c>
      <c r="BL244" s="24" t="s">
        <v>273</v>
      </c>
      <c r="BM244" s="24" t="s">
        <v>2090</v>
      </c>
    </row>
    <row r="245" s="1" customFormat="1" ht="22.8" customHeight="1">
      <c r="B245" s="46"/>
      <c r="C245" s="235" t="s">
        <v>810</v>
      </c>
      <c r="D245" s="235" t="s">
        <v>173</v>
      </c>
      <c r="E245" s="236" t="s">
        <v>2091</v>
      </c>
      <c r="F245" s="237" t="s">
        <v>2092</v>
      </c>
      <c r="G245" s="238" t="s">
        <v>214</v>
      </c>
      <c r="H245" s="239">
        <v>1</v>
      </c>
      <c r="I245" s="240"/>
      <c r="J245" s="241">
        <f>ROUND(I245*H245,2)</f>
        <v>0</v>
      </c>
      <c r="K245" s="237" t="s">
        <v>177</v>
      </c>
      <c r="L245" s="72"/>
      <c r="M245" s="242" t="s">
        <v>22</v>
      </c>
      <c r="N245" s="243" t="s">
        <v>46</v>
      </c>
      <c r="O245" s="47"/>
      <c r="P245" s="244">
        <f>O245*H245</f>
        <v>0</v>
      </c>
      <c r="Q245" s="244">
        <v>0</v>
      </c>
      <c r="R245" s="244">
        <f>Q245*H245</f>
        <v>0</v>
      </c>
      <c r="S245" s="244">
        <v>0</v>
      </c>
      <c r="T245" s="245">
        <f>S245*H245</f>
        <v>0</v>
      </c>
      <c r="AR245" s="24" t="s">
        <v>273</v>
      </c>
      <c r="AT245" s="24" t="s">
        <v>173</v>
      </c>
      <c r="AU245" s="24" t="s">
        <v>83</v>
      </c>
      <c r="AY245" s="24" t="s">
        <v>171</v>
      </c>
      <c r="BE245" s="246">
        <f>IF(N245="základní",J245,0)</f>
        <v>0</v>
      </c>
      <c r="BF245" s="246">
        <f>IF(N245="snížená",J245,0)</f>
        <v>0</v>
      </c>
      <c r="BG245" s="246">
        <f>IF(N245="zákl. přenesená",J245,0)</f>
        <v>0</v>
      </c>
      <c r="BH245" s="246">
        <f>IF(N245="sníž. přenesená",J245,0)</f>
        <v>0</v>
      </c>
      <c r="BI245" s="246">
        <f>IF(N245="nulová",J245,0)</f>
        <v>0</v>
      </c>
      <c r="BJ245" s="24" t="s">
        <v>24</v>
      </c>
      <c r="BK245" s="246">
        <f>ROUND(I245*H245,2)</f>
        <v>0</v>
      </c>
      <c r="BL245" s="24" t="s">
        <v>273</v>
      </c>
      <c r="BM245" s="24" t="s">
        <v>1330</v>
      </c>
    </row>
    <row r="246" s="1" customFormat="1">
      <c r="B246" s="46"/>
      <c r="C246" s="74"/>
      <c r="D246" s="249" t="s">
        <v>201</v>
      </c>
      <c r="E246" s="74"/>
      <c r="F246" s="259" t="s">
        <v>2093</v>
      </c>
      <c r="G246" s="74"/>
      <c r="H246" s="74"/>
      <c r="I246" s="203"/>
      <c r="J246" s="74"/>
      <c r="K246" s="74"/>
      <c r="L246" s="72"/>
      <c r="M246" s="260"/>
      <c r="N246" s="47"/>
      <c r="O246" s="47"/>
      <c r="P246" s="47"/>
      <c r="Q246" s="47"/>
      <c r="R246" s="47"/>
      <c r="S246" s="47"/>
      <c r="T246" s="95"/>
      <c r="AT246" s="24" t="s">
        <v>201</v>
      </c>
      <c r="AU246" s="24" t="s">
        <v>83</v>
      </c>
    </row>
    <row r="247" s="1" customFormat="1" ht="22.8" customHeight="1">
      <c r="B247" s="46"/>
      <c r="C247" s="235" t="s">
        <v>817</v>
      </c>
      <c r="D247" s="235" t="s">
        <v>173</v>
      </c>
      <c r="E247" s="236" t="s">
        <v>2094</v>
      </c>
      <c r="F247" s="237" t="s">
        <v>2095</v>
      </c>
      <c r="G247" s="238" t="s">
        <v>214</v>
      </c>
      <c r="H247" s="239">
        <v>1</v>
      </c>
      <c r="I247" s="240"/>
      <c r="J247" s="241">
        <f>ROUND(I247*H247,2)</f>
        <v>0</v>
      </c>
      <c r="K247" s="237" t="s">
        <v>177</v>
      </c>
      <c r="L247" s="72"/>
      <c r="M247" s="242" t="s">
        <v>22</v>
      </c>
      <c r="N247" s="243" t="s">
        <v>46</v>
      </c>
      <c r="O247" s="47"/>
      <c r="P247" s="244">
        <f>O247*H247</f>
        <v>0</v>
      </c>
      <c r="Q247" s="244">
        <v>0</v>
      </c>
      <c r="R247" s="244">
        <f>Q247*H247</f>
        <v>0</v>
      </c>
      <c r="S247" s="244">
        <v>0</v>
      </c>
      <c r="T247" s="245">
        <f>S247*H247</f>
        <v>0</v>
      </c>
      <c r="AR247" s="24" t="s">
        <v>273</v>
      </c>
      <c r="AT247" s="24" t="s">
        <v>173</v>
      </c>
      <c r="AU247" s="24" t="s">
        <v>83</v>
      </c>
      <c r="AY247" s="24" t="s">
        <v>171</v>
      </c>
      <c r="BE247" s="246">
        <f>IF(N247="základní",J247,0)</f>
        <v>0</v>
      </c>
      <c r="BF247" s="246">
        <f>IF(N247="snížená",J247,0)</f>
        <v>0</v>
      </c>
      <c r="BG247" s="246">
        <f>IF(N247="zákl. přenesená",J247,0)</f>
        <v>0</v>
      </c>
      <c r="BH247" s="246">
        <f>IF(N247="sníž. přenesená",J247,0)</f>
        <v>0</v>
      </c>
      <c r="BI247" s="246">
        <f>IF(N247="nulová",J247,0)</f>
        <v>0</v>
      </c>
      <c r="BJ247" s="24" t="s">
        <v>24</v>
      </c>
      <c r="BK247" s="246">
        <f>ROUND(I247*H247,2)</f>
        <v>0</v>
      </c>
      <c r="BL247" s="24" t="s">
        <v>273</v>
      </c>
      <c r="BM247" s="24" t="s">
        <v>1340</v>
      </c>
    </row>
    <row r="248" s="1" customFormat="1">
      <c r="B248" s="46"/>
      <c r="C248" s="74"/>
      <c r="D248" s="249" t="s">
        <v>201</v>
      </c>
      <c r="E248" s="74"/>
      <c r="F248" s="259" t="s">
        <v>2096</v>
      </c>
      <c r="G248" s="74"/>
      <c r="H248" s="74"/>
      <c r="I248" s="203"/>
      <c r="J248" s="74"/>
      <c r="K248" s="74"/>
      <c r="L248" s="72"/>
      <c r="M248" s="260"/>
      <c r="N248" s="47"/>
      <c r="O248" s="47"/>
      <c r="P248" s="47"/>
      <c r="Q248" s="47"/>
      <c r="R248" s="47"/>
      <c r="S248" s="47"/>
      <c r="T248" s="95"/>
      <c r="AT248" s="24" t="s">
        <v>201</v>
      </c>
      <c r="AU248" s="24" t="s">
        <v>83</v>
      </c>
    </row>
    <row r="249" s="1" customFormat="1" ht="22.8" customHeight="1">
      <c r="B249" s="46"/>
      <c r="C249" s="271" t="s">
        <v>823</v>
      </c>
      <c r="D249" s="271" t="s">
        <v>422</v>
      </c>
      <c r="E249" s="272" t="s">
        <v>2097</v>
      </c>
      <c r="F249" s="273" t="s">
        <v>2098</v>
      </c>
      <c r="G249" s="274" t="s">
        <v>214</v>
      </c>
      <c r="H249" s="275">
        <v>1</v>
      </c>
      <c r="I249" s="276"/>
      <c r="J249" s="277">
        <f>ROUND(I249*H249,2)</f>
        <v>0</v>
      </c>
      <c r="K249" s="273" t="s">
        <v>177</v>
      </c>
      <c r="L249" s="278"/>
      <c r="M249" s="279" t="s">
        <v>22</v>
      </c>
      <c r="N249" s="280" t="s">
        <v>46</v>
      </c>
      <c r="O249" s="47"/>
      <c r="P249" s="244">
        <f>O249*H249</f>
        <v>0</v>
      </c>
      <c r="Q249" s="244">
        <v>0.00060999999999999997</v>
      </c>
      <c r="R249" s="244">
        <f>Q249*H249</f>
        <v>0.00060999999999999997</v>
      </c>
      <c r="S249" s="244">
        <v>0</v>
      </c>
      <c r="T249" s="245">
        <f>S249*H249</f>
        <v>0</v>
      </c>
      <c r="AR249" s="24" t="s">
        <v>405</v>
      </c>
      <c r="AT249" s="24" t="s">
        <v>422</v>
      </c>
      <c r="AU249" s="24" t="s">
        <v>83</v>
      </c>
      <c r="AY249" s="24" t="s">
        <v>171</v>
      </c>
      <c r="BE249" s="246">
        <f>IF(N249="základní",J249,0)</f>
        <v>0</v>
      </c>
      <c r="BF249" s="246">
        <f>IF(N249="snížená",J249,0)</f>
        <v>0</v>
      </c>
      <c r="BG249" s="246">
        <f>IF(N249="zákl. přenesená",J249,0)</f>
        <v>0</v>
      </c>
      <c r="BH249" s="246">
        <f>IF(N249="sníž. přenesená",J249,0)</f>
        <v>0</v>
      </c>
      <c r="BI249" s="246">
        <f>IF(N249="nulová",J249,0)</f>
        <v>0</v>
      </c>
      <c r="BJ249" s="24" t="s">
        <v>24</v>
      </c>
      <c r="BK249" s="246">
        <f>ROUND(I249*H249,2)</f>
        <v>0</v>
      </c>
      <c r="BL249" s="24" t="s">
        <v>273</v>
      </c>
      <c r="BM249" s="24" t="s">
        <v>2099</v>
      </c>
    </row>
    <row r="250" s="11" customFormat="1" ht="29.88" customHeight="1">
      <c r="B250" s="219"/>
      <c r="C250" s="220"/>
      <c r="D250" s="221" t="s">
        <v>74</v>
      </c>
      <c r="E250" s="233" t="s">
        <v>1149</v>
      </c>
      <c r="F250" s="233" t="s">
        <v>2100</v>
      </c>
      <c r="G250" s="220"/>
      <c r="H250" s="220"/>
      <c r="I250" s="223"/>
      <c r="J250" s="234">
        <f>BK250</f>
        <v>0</v>
      </c>
      <c r="K250" s="220"/>
      <c r="L250" s="225"/>
      <c r="M250" s="226"/>
      <c r="N250" s="227"/>
      <c r="O250" s="227"/>
      <c r="P250" s="228">
        <f>SUM(P251:P285)</f>
        <v>0</v>
      </c>
      <c r="Q250" s="227"/>
      <c r="R250" s="228">
        <f>SUM(R251:R285)</f>
        <v>0.46288000000000007</v>
      </c>
      <c r="S250" s="227"/>
      <c r="T250" s="229">
        <f>SUM(T251:T285)</f>
        <v>0</v>
      </c>
      <c r="AR250" s="230" t="s">
        <v>83</v>
      </c>
      <c r="AT250" s="231" t="s">
        <v>74</v>
      </c>
      <c r="AU250" s="231" t="s">
        <v>24</v>
      </c>
      <c r="AY250" s="230" t="s">
        <v>171</v>
      </c>
      <c r="BK250" s="232">
        <f>SUM(BK251:BK285)</f>
        <v>0</v>
      </c>
    </row>
    <row r="251" s="1" customFormat="1" ht="22.8" customHeight="1">
      <c r="B251" s="46"/>
      <c r="C251" s="235" t="s">
        <v>851</v>
      </c>
      <c r="D251" s="235" t="s">
        <v>173</v>
      </c>
      <c r="E251" s="236" t="s">
        <v>2101</v>
      </c>
      <c r="F251" s="237" t="s">
        <v>2102</v>
      </c>
      <c r="G251" s="238" t="s">
        <v>1143</v>
      </c>
      <c r="H251" s="239">
        <v>5</v>
      </c>
      <c r="I251" s="240"/>
      <c r="J251" s="241">
        <f>ROUND(I251*H251,2)</f>
        <v>0</v>
      </c>
      <c r="K251" s="237" t="s">
        <v>177</v>
      </c>
      <c r="L251" s="72"/>
      <c r="M251" s="242" t="s">
        <v>22</v>
      </c>
      <c r="N251" s="243" t="s">
        <v>46</v>
      </c>
      <c r="O251" s="47"/>
      <c r="P251" s="244">
        <f>O251*H251</f>
        <v>0</v>
      </c>
      <c r="Q251" s="244">
        <v>0.016920000000000001</v>
      </c>
      <c r="R251" s="244">
        <f>Q251*H251</f>
        <v>0.084600000000000009</v>
      </c>
      <c r="S251" s="244">
        <v>0</v>
      </c>
      <c r="T251" s="245">
        <f>S251*H251</f>
        <v>0</v>
      </c>
      <c r="AR251" s="24" t="s">
        <v>273</v>
      </c>
      <c r="AT251" s="24" t="s">
        <v>173</v>
      </c>
      <c r="AU251" s="24" t="s">
        <v>83</v>
      </c>
      <c r="AY251" s="24" t="s">
        <v>171</v>
      </c>
      <c r="BE251" s="246">
        <f>IF(N251="základní",J251,0)</f>
        <v>0</v>
      </c>
      <c r="BF251" s="246">
        <f>IF(N251="snížená",J251,0)</f>
        <v>0</v>
      </c>
      <c r="BG251" s="246">
        <f>IF(N251="zákl. přenesená",J251,0)</f>
        <v>0</v>
      </c>
      <c r="BH251" s="246">
        <f>IF(N251="sníž. přenesená",J251,0)</f>
        <v>0</v>
      </c>
      <c r="BI251" s="246">
        <f>IF(N251="nulová",J251,0)</f>
        <v>0</v>
      </c>
      <c r="BJ251" s="24" t="s">
        <v>24</v>
      </c>
      <c r="BK251" s="246">
        <f>ROUND(I251*H251,2)</f>
        <v>0</v>
      </c>
      <c r="BL251" s="24" t="s">
        <v>273</v>
      </c>
      <c r="BM251" s="24" t="s">
        <v>2103</v>
      </c>
    </row>
    <row r="252" s="1" customFormat="1">
      <c r="B252" s="46"/>
      <c r="C252" s="74"/>
      <c r="D252" s="249" t="s">
        <v>201</v>
      </c>
      <c r="E252" s="74"/>
      <c r="F252" s="259" t="s">
        <v>2104</v>
      </c>
      <c r="G252" s="74"/>
      <c r="H252" s="74"/>
      <c r="I252" s="203"/>
      <c r="J252" s="74"/>
      <c r="K252" s="74"/>
      <c r="L252" s="72"/>
      <c r="M252" s="260"/>
      <c r="N252" s="47"/>
      <c r="O252" s="47"/>
      <c r="P252" s="47"/>
      <c r="Q252" s="47"/>
      <c r="R252" s="47"/>
      <c r="S252" s="47"/>
      <c r="T252" s="95"/>
      <c r="AT252" s="24" t="s">
        <v>201</v>
      </c>
      <c r="AU252" s="24" t="s">
        <v>83</v>
      </c>
    </row>
    <row r="253" s="1" customFormat="1" ht="34.2" customHeight="1">
      <c r="B253" s="46"/>
      <c r="C253" s="235" t="s">
        <v>873</v>
      </c>
      <c r="D253" s="235" t="s">
        <v>173</v>
      </c>
      <c r="E253" s="236" t="s">
        <v>2105</v>
      </c>
      <c r="F253" s="237" t="s">
        <v>2106</v>
      </c>
      <c r="G253" s="238" t="s">
        <v>1143</v>
      </c>
      <c r="H253" s="239">
        <v>5</v>
      </c>
      <c r="I253" s="240"/>
      <c r="J253" s="241">
        <f>ROUND(I253*H253,2)</f>
        <v>0</v>
      </c>
      <c r="K253" s="237" t="s">
        <v>177</v>
      </c>
      <c r="L253" s="72"/>
      <c r="M253" s="242" t="s">
        <v>22</v>
      </c>
      <c r="N253" s="243" t="s">
        <v>46</v>
      </c>
      <c r="O253" s="47"/>
      <c r="P253" s="244">
        <f>O253*H253</f>
        <v>0</v>
      </c>
      <c r="Q253" s="244">
        <v>0.0091999999999999998</v>
      </c>
      <c r="R253" s="244">
        <f>Q253*H253</f>
        <v>0.045999999999999999</v>
      </c>
      <c r="S253" s="244">
        <v>0</v>
      </c>
      <c r="T253" s="245">
        <f>S253*H253</f>
        <v>0</v>
      </c>
      <c r="AR253" s="24" t="s">
        <v>273</v>
      </c>
      <c r="AT253" s="24" t="s">
        <v>173</v>
      </c>
      <c r="AU253" s="24" t="s">
        <v>83</v>
      </c>
      <c r="AY253" s="24" t="s">
        <v>171</v>
      </c>
      <c r="BE253" s="246">
        <f>IF(N253="základní",J253,0)</f>
        <v>0</v>
      </c>
      <c r="BF253" s="246">
        <f>IF(N253="snížená",J253,0)</f>
        <v>0</v>
      </c>
      <c r="BG253" s="246">
        <f>IF(N253="zákl. přenesená",J253,0)</f>
        <v>0</v>
      </c>
      <c r="BH253" s="246">
        <f>IF(N253="sníž. přenesená",J253,0)</f>
        <v>0</v>
      </c>
      <c r="BI253" s="246">
        <f>IF(N253="nulová",J253,0)</f>
        <v>0</v>
      </c>
      <c r="BJ253" s="24" t="s">
        <v>24</v>
      </c>
      <c r="BK253" s="246">
        <f>ROUND(I253*H253,2)</f>
        <v>0</v>
      </c>
      <c r="BL253" s="24" t="s">
        <v>273</v>
      </c>
      <c r="BM253" s="24" t="s">
        <v>2107</v>
      </c>
    </row>
    <row r="254" s="1" customFormat="1">
      <c r="B254" s="46"/>
      <c r="C254" s="74"/>
      <c r="D254" s="249" t="s">
        <v>201</v>
      </c>
      <c r="E254" s="74"/>
      <c r="F254" s="259" t="s">
        <v>2108</v>
      </c>
      <c r="G254" s="74"/>
      <c r="H254" s="74"/>
      <c r="I254" s="203"/>
      <c r="J254" s="74"/>
      <c r="K254" s="74"/>
      <c r="L254" s="72"/>
      <c r="M254" s="260"/>
      <c r="N254" s="47"/>
      <c r="O254" s="47"/>
      <c r="P254" s="47"/>
      <c r="Q254" s="47"/>
      <c r="R254" s="47"/>
      <c r="S254" s="47"/>
      <c r="T254" s="95"/>
      <c r="AT254" s="24" t="s">
        <v>201</v>
      </c>
      <c r="AU254" s="24" t="s">
        <v>83</v>
      </c>
    </row>
    <row r="255" s="1" customFormat="1" ht="34.2" customHeight="1">
      <c r="B255" s="46"/>
      <c r="C255" s="235" t="s">
        <v>886</v>
      </c>
      <c r="D255" s="235" t="s">
        <v>173</v>
      </c>
      <c r="E255" s="236" t="s">
        <v>2109</v>
      </c>
      <c r="F255" s="237" t="s">
        <v>2110</v>
      </c>
      <c r="G255" s="238" t="s">
        <v>1143</v>
      </c>
      <c r="H255" s="239">
        <v>15</v>
      </c>
      <c r="I255" s="240"/>
      <c r="J255" s="241">
        <f>ROUND(I255*H255,2)</f>
        <v>0</v>
      </c>
      <c r="K255" s="237" t="s">
        <v>177</v>
      </c>
      <c r="L255" s="72"/>
      <c r="M255" s="242" t="s">
        <v>22</v>
      </c>
      <c r="N255" s="243" t="s">
        <v>46</v>
      </c>
      <c r="O255" s="47"/>
      <c r="P255" s="244">
        <f>O255*H255</f>
        <v>0</v>
      </c>
      <c r="Q255" s="244">
        <v>0.01375</v>
      </c>
      <c r="R255" s="244">
        <f>Q255*H255</f>
        <v>0.20624999999999999</v>
      </c>
      <c r="S255" s="244">
        <v>0</v>
      </c>
      <c r="T255" s="245">
        <f>S255*H255</f>
        <v>0</v>
      </c>
      <c r="AR255" s="24" t="s">
        <v>273</v>
      </c>
      <c r="AT255" s="24" t="s">
        <v>173</v>
      </c>
      <c r="AU255" s="24" t="s">
        <v>83</v>
      </c>
      <c r="AY255" s="24" t="s">
        <v>171</v>
      </c>
      <c r="BE255" s="246">
        <f>IF(N255="základní",J255,0)</f>
        <v>0</v>
      </c>
      <c r="BF255" s="246">
        <f>IF(N255="snížená",J255,0)</f>
        <v>0</v>
      </c>
      <c r="BG255" s="246">
        <f>IF(N255="zákl. přenesená",J255,0)</f>
        <v>0</v>
      </c>
      <c r="BH255" s="246">
        <f>IF(N255="sníž. přenesená",J255,0)</f>
        <v>0</v>
      </c>
      <c r="BI255" s="246">
        <f>IF(N255="nulová",J255,0)</f>
        <v>0</v>
      </c>
      <c r="BJ255" s="24" t="s">
        <v>24</v>
      </c>
      <c r="BK255" s="246">
        <f>ROUND(I255*H255,2)</f>
        <v>0</v>
      </c>
      <c r="BL255" s="24" t="s">
        <v>273</v>
      </c>
      <c r="BM255" s="24" t="s">
        <v>2111</v>
      </c>
    </row>
    <row r="256" s="1" customFormat="1">
      <c r="B256" s="46"/>
      <c r="C256" s="74"/>
      <c r="D256" s="249" t="s">
        <v>201</v>
      </c>
      <c r="E256" s="74"/>
      <c r="F256" s="259" t="s">
        <v>2112</v>
      </c>
      <c r="G256" s="74"/>
      <c r="H256" s="74"/>
      <c r="I256" s="203"/>
      <c r="J256" s="74"/>
      <c r="K256" s="74"/>
      <c r="L256" s="72"/>
      <c r="M256" s="260"/>
      <c r="N256" s="47"/>
      <c r="O256" s="47"/>
      <c r="P256" s="47"/>
      <c r="Q256" s="47"/>
      <c r="R256" s="47"/>
      <c r="S256" s="47"/>
      <c r="T256" s="95"/>
      <c r="AT256" s="24" t="s">
        <v>201</v>
      </c>
      <c r="AU256" s="24" t="s">
        <v>83</v>
      </c>
    </row>
    <row r="257" s="1" customFormat="1" ht="22.8" customHeight="1">
      <c r="B257" s="46"/>
      <c r="C257" s="235" t="s">
        <v>891</v>
      </c>
      <c r="D257" s="235" t="s">
        <v>173</v>
      </c>
      <c r="E257" s="236" t="s">
        <v>2113</v>
      </c>
      <c r="F257" s="237" t="s">
        <v>2114</v>
      </c>
      <c r="G257" s="238" t="s">
        <v>1143</v>
      </c>
      <c r="H257" s="239">
        <v>1</v>
      </c>
      <c r="I257" s="240"/>
      <c r="J257" s="241">
        <f>ROUND(I257*H257,2)</f>
        <v>0</v>
      </c>
      <c r="K257" s="237" t="s">
        <v>177</v>
      </c>
      <c r="L257" s="72"/>
      <c r="M257" s="242" t="s">
        <v>22</v>
      </c>
      <c r="N257" s="243" t="s">
        <v>46</v>
      </c>
      <c r="O257" s="47"/>
      <c r="P257" s="244">
        <f>O257*H257</f>
        <v>0</v>
      </c>
      <c r="Q257" s="244">
        <v>0.00034000000000000002</v>
      </c>
      <c r="R257" s="244">
        <f>Q257*H257</f>
        <v>0.00034000000000000002</v>
      </c>
      <c r="S257" s="244">
        <v>0</v>
      </c>
      <c r="T257" s="245">
        <f>S257*H257</f>
        <v>0</v>
      </c>
      <c r="AR257" s="24" t="s">
        <v>273</v>
      </c>
      <c r="AT257" s="24" t="s">
        <v>173</v>
      </c>
      <c r="AU257" s="24" t="s">
        <v>83</v>
      </c>
      <c r="AY257" s="24" t="s">
        <v>171</v>
      </c>
      <c r="BE257" s="246">
        <f>IF(N257="základní",J257,0)</f>
        <v>0</v>
      </c>
      <c r="BF257" s="246">
        <f>IF(N257="snížená",J257,0)</f>
        <v>0</v>
      </c>
      <c r="BG257" s="246">
        <f>IF(N257="zákl. přenesená",J257,0)</f>
        <v>0</v>
      </c>
      <c r="BH257" s="246">
        <f>IF(N257="sníž. přenesená",J257,0)</f>
        <v>0</v>
      </c>
      <c r="BI257" s="246">
        <f>IF(N257="nulová",J257,0)</f>
        <v>0</v>
      </c>
      <c r="BJ257" s="24" t="s">
        <v>24</v>
      </c>
      <c r="BK257" s="246">
        <f>ROUND(I257*H257,2)</f>
        <v>0</v>
      </c>
      <c r="BL257" s="24" t="s">
        <v>273</v>
      </c>
      <c r="BM257" s="24" t="s">
        <v>1426</v>
      </c>
    </row>
    <row r="258" s="1" customFormat="1">
      <c r="B258" s="46"/>
      <c r="C258" s="74"/>
      <c r="D258" s="249" t="s">
        <v>201</v>
      </c>
      <c r="E258" s="74"/>
      <c r="F258" s="259" t="s">
        <v>2115</v>
      </c>
      <c r="G258" s="74"/>
      <c r="H258" s="74"/>
      <c r="I258" s="203"/>
      <c r="J258" s="74"/>
      <c r="K258" s="74"/>
      <c r="L258" s="72"/>
      <c r="M258" s="260"/>
      <c r="N258" s="47"/>
      <c r="O258" s="47"/>
      <c r="P258" s="47"/>
      <c r="Q258" s="47"/>
      <c r="R258" s="47"/>
      <c r="S258" s="47"/>
      <c r="T258" s="95"/>
      <c r="AT258" s="24" t="s">
        <v>201</v>
      </c>
      <c r="AU258" s="24" t="s">
        <v>83</v>
      </c>
    </row>
    <row r="259" s="1" customFormat="1" ht="14.4" customHeight="1">
      <c r="B259" s="46"/>
      <c r="C259" s="271" t="s">
        <v>898</v>
      </c>
      <c r="D259" s="271" t="s">
        <v>422</v>
      </c>
      <c r="E259" s="272" t="s">
        <v>2116</v>
      </c>
      <c r="F259" s="273" t="s">
        <v>2117</v>
      </c>
      <c r="G259" s="274" t="s">
        <v>214</v>
      </c>
      <c r="H259" s="275">
        <v>1</v>
      </c>
      <c r="I259" s="276"/>
      <c r="J259" s="277">
        <f>ROUND(I259*H259,2)</f>
        <v>0</v>
      </c>
      <c r="K259" s="273" t="s">
        <v>177</v>
      </c>
      <c r="L259" s="278"/>
      <c r="M259" s="279" t="s">
        <v>22</v>
      </c>
      <c r="N259" s="280" t="s">
        <v>46</v>
      </c>
      <c r="O259" s="47"/>
      <c r="P259" s="244">
        <f>O259*H259</f>
        <v>0</v>
      </c>
      <c r="Q259" s="244">
        <v>0.012</v>
      </c>
      <c r="R259" s="244">
        <f>Q259*H259</f>
        <v>0.012</v>
      </c>
      <c r="S259" s="244">
        <v>0</v>
      </c>
      <c r="T259" s="245">
        <f>S259*H259</f>
        <v>0</v>
      </c>
      <c r="AR259" s="24" t="s">
        <v>405</v>
      </c>
      <c r="AT259" s="24" t="s">
        <v>422</v>
      </c>
      <c r="AU259" s="24" t="s">
        <v>83</v>
      </c>
      <c r="AY259" s="24" t="s">
        <v>171</v>
      </c>
      <c r="BE259" s="246">
        <f>IF(N259="základní",J259,0)</f>
        <v>0</v>
      </c>
      <c r="BF259" s="246">
        <f>IF(N259="snížená",J259,0)</f>
        <v>0</v>
      </c>
      <c r="BG259" s="246">
        <f>IF(N259="zákl. přenesená",J259,0)</f>
        <v>0</v>
      </c>
      <c r="BH259" s="246">
        <f>IF(N259="sníž. přenesená",J259,0)</f>
        <v>0</v>
      </c>
      <c r="BI259" s="246">
        <f>IF(N259="nulová",J259,0)</f>
        <v>0</v>
      </c>
      <c r="BJ259" s="24" t="s">
        <v>24</v>
      </c>
      <c r="BK259" s="246">
        <f>ROUND(I259*H259,2)</f>
        <v>0</v>
      </c>
      <c r="BL259" s="24" t="s">
        <v>273</v>
      </c>
      <c r="BM259" s="24" t="s">
        <v>2118</v>
      </c>
    </row>
    <row r="260" s="1" customFormat="1" ht="22.8" customHeight="1">
      <c r="B260" s="46"/>
      <c r="C260" s="235" t="s">
        <v>906</v>
      </c>
      <c r="D260" s="235" t="s">
        <v>173</v>
      </c>
      <c r="E260" s="236" t="s">
        <v>2119</v>
      </c>
      <c r="F260" s="237" t="s">
        <v>2120</v>
      </c>
      <c r="G260" s="238" t="s">
        <v>1143</v>
      </c>
      <c r="H260" s="239">
        <v>3</v>
      </c>
      <c r="I260" s="240"/>
      <c r="J260" s="241">
        <f>ROUND(I260*H260,2)</f>
        <v>0</v>
      </c>
      <c r="K260" s="237" t="s">
        <v>177</v>
      </c>
      <c r="L260" s="72"/>
      <c r="M260" s="242" t="s">
        <v>22</v>
      </c>
      <c r="N260" s="243" t="s">
        <v>46</v>
      </c>
      <c r="O260" s="47"/>
      <c r="P260" s="244">
        <f>O260*H260</f>
        <v>0</v>
      </c>
      <c r="Q260" s="244">
        <v>0.0147</v>
      </c>
      <c r="R260" s="244">
        <f>Q260*H260</f>
        <v>0.0441</v>
      </c>
      <c r="S260" s="244">
        <v>0</v>
      </c>
      <c r="T260" s="245">
        <f>S260*H260</f>
        <v>0</v>
      </c>
      <c r="AR260" s="24" t="s">
        <v>273</v>
      </c>
      <c r="AT260" s="24" t="s">
        <v>173</v>
      </c>
      <c r="AU260" s="24" t="s">
        <v>83</v>
      </c>
      <c r="AY260" s="24" t="s">
        <v>171</v>
      </c>
      <c r="BE260" s="246">
        <f>IF(N260="základní",J260,0)</f>
        <v>0</v>
      </c>
      <c r="BF260" s="246">
        <f>IF(N260="snížená",J260,0)</f>
        <v>0</v>
      </c>
      <c r="BG260" s="246">
        <f>IF(N260="zákl. přenesená",J260,0)</f>
        <v>0</v>
      </c>
      <c r="BH260" s="246">
        <f>IF(N260="sníž. přenesená",J260,0)</f>
        <v>0</v>
      </c>
      <c r="BI260" s="246">
        <f>IF(N260="nulová",J260,0)</f>
        <v>0</v>
      </c>
      <c r="BJ260" s="24" t="s">
        <v>24</v>
      </c>
      <c r="BK260" s="246">
        <f>ROUND(I260*H260,2)</f>
        <v>0</v>
      </c>
      <c r="BL260" s="24" t="s">
        <v>273</v>
      </c>
      <c r="BM260" s="24" t="s">
        <v>2121</v>
      </c>
    </row>
    <row r="261" s="1" customFormat="1" ht="22.8" customHeight="1">
      <c r="B261" s="46"/>
      <c r="C261" s="235" t="s">
        <v>742</v>
      </c>
      <c r="D261" s="235" t="s">
        <v>173</v>
      </c>
      <c r="E261" s="236" t="s">
        <v>2122</v>
      </c>
      <c r="F261" s="237" t="s">
        <v>2123</v>
      </c>
      <c r="G261" s="238" t="s">
        <v>1143</v>
      </c>
      <c r="H261" s="239">
        <v>30</v>
      </c>
      <c r="I261" s="240"/>
      <c r="J261" s="241">
        <f>ROUND(I261*H261,2)</f>
        <v>0</v>
      </c>
      <c r="K261" s="237" t="s">
        <v>177</v>
      </c>
      <c r="L261" s="72"/>
      <c r="M261" s="242" t="s">
        <v>22</v>
      </c>
      <c r="N261" s="243" t="s">
        <v>46</v>
      </c>
      <c r="O261" s="47"/>
      <c r="P261" s="244">
        <f>O261*H261</f>
        <v>0</v>
      </c>
      <c r="Q261" s="244">
        <v>0.00029999999999999997</v>
      </c>
      <c r="R261" s="244">
        <f>Q261*H261</f>
        <v>0.0089999999999999993</v>
      </c>
      <c r="S261" s="244">
        <v>0</v>
      </c>
      <c r="T261" s="245">
        <f>S261*H261</f>
        <v>0</v>
      </c>
      <c r="AR261" s="24" t="s">
        <v>273</v>
      </c>
      <c r="AT261" s="24" t="s">
        <v>173</v>
      </c>
      <c r="AU261" s="24" t="s">
        <v>83</v>
      </c>
      <c r="AY261" s="24" t="s">
        <v>171</v>
      </c>
      <c r="BE261" s="246">
        <f>IF(N261="základní",J261,0)</f>
        <v>0</v>
      </c>
      <c r="BF261" s="246">
        <f>IF(N261="snížená",J261,0)</f>
        <v>0</v>
      </c>
      <c r="BG261" s="246">
        <f>IF(N261="zákl. přenesená",J261,0)</f>
        <v>0</v>
      </c>
      <c r="BH261" s="246">
        <f>IF(N261="sníž. přenesená",J261,0)</f>
        <v>0</v>
      </c>
      <c r="BI261" s="246">
        <f>IF(N261="nulová",J261,0)</f>
        <v>0</v>
      </c>
      <c r="BJ261" s="24" t="s">
        <v>24</v>
      </c>
      <c r="BK261" s="246">
        <f>ROUND(I261*H261,2)</f>
        <v>0</v>
      </c>
      <c r="BL261" s="24" t="s">
        <v>273</v>
      </c>
      <c r="BM261" s="24" t="s">
        <v>2124</v>
      </c>
    </row>
    <row r="262" s="12" customFormat="1">
      <c r="B262" s="247"/>
      <c r="C262" s="248"/>
      <c r="D262" s="249" t="s">
        <v>180</v>
      </c>
      <c r="E262" s="250" t="s">
        <v>22</v>
      </c>
      <c r="F262" s="251" t="s">
        <v>2125</v>
      </c>
      <c r="G262" s="248"/>
      <c r="H262" s="252">
        <v>30</v>
      </c>
      <c r="I262" s="253"/>
      <c r="J262" s="248"/>
      <c r="K262" s="248"/>
      <c r="L262" s="254"/>
      <c r="M262" s="255"/>
      <c r="N262" s="256"/>
      <c r="O262" s="256"/>
      <c r="P262" s="256"/>
      <c r="Q262" s="256"/>
      <c r="R262" s="256"/>
      <c r="S262" s="256"/>
      <c r="T262" s="257"/>
      <c r="AT262" s="258" t="s">
        <v>180</v>
      </c>
      <c r="AU262" s="258" t="s">
        <v>83</v>
      </c>
      <c r="AV262" s="12" t="s">
        <v>83</v>
      </c>
      <c r="AW262" s="12" t="s">
        <v>182</v>
      </c>
      <c r="AX262" s="12" t="s">
        <v>75</v>
      </c>
      <c r="AY262" s="258" t="s">
        <v>171</v>
      </c>
    </row>
    <row r="263" s="1" customFormat="1" ht="22.8" customHeight="1">
      <c r="B263" s="46"/>
      <c r="C263" s="235" t="s">
        <v>764</v>
      </c>
      <c r="D263" s="235" t="s">
        <v>173</v>
      </c>
      <c r="E263" s="236" t="s">
        <v>2126</v>
      </c>
      <c r="F263" s="237" t="s">
        <v>2127</v>
      </c>
      <c r="G263" s="238" t="s">
        <v>1143</v>
      </c>
      <c r="H263" s="239">
        <v>5</v>
      </c>
      <c r="I263" s="240"/>
      <c r="J263" s="241">
        <f>ROUND(I263*H263,2)</f>
        <v>0</v>
      </c>
      <c r="K263" s="237" t="s">
        <v>177</v>
      </c>
      <c r="L263" s="72"/>
      <c r="M263" s="242" t="s">
        <v>22</v>
      </c>
      <c r="N263" s="243" t="s">
        <v>46</v>
      </c>
      <c r="O263" s="47"/>
      <c r="P263" s="244">
        <f>O263*H263</f>
        <v>0</v>
      </c>
      <c r="Q263" s="244">
        <v>9.0000000000000006E-05</v>
      </c>
      <c r="R263" s="244">
        <f>Q263*H263</f>
        <v>0.00045000000000000004</v>
      </c>
      <c r="S263" s="244">
        <v>0</v>
      </c>
      <c r="T263" s="245">
        <f>S263*H263</f>
        <v>0</v>
      </c>
      <c r="AR263" s="24" t="s">
        <v>273</v>
      </c>
      <c r="AT263" s="24" t="s">
        <v>173</v>
      </c>
      <c r="AU263" s="24" t="s">
        <v>83</v>
      </c>
      <c r="AY263" s="24" t="s">
        <v>171</v>
      </c>
      <c r="BE263" s="246">
        <f>IF(N263="základní",J263,0)</f>
        <v>0</v>
      </c>
      <c r="BF263" s="246">
        <f>IF(N263="snížená",J263,0)</f>
        <v>0</v>
      </c>
      <c r="BG263" s="246">
        <f>IF(N263="zákl. přenesená",J263,0)</f>
        <v>0</v>
      </c>
      <c r="BH263" s="246">
        <f>IF(N263="sníž. přenesená",J263,0)</f>
        <v>0</v>
      </c>
      <c r="BI263" s="246">
        <f>IF(N263="nulová",J263,0)</f>
        <v>0</v>
      </c>
      <c r="BJ263" s="24" t="s">
        <v>24</v>
      </c>
      <c r="BK263" s="246">
        <f>ROUND(I263*H263,2)</f>
        <v>0</v>
      </c>
      <c r="BL263" s="24" t="s">
        <v>273</v>
      </c>
      <c r="BM263" s="24" t="s">
        <v>2128</v>
      </c>
    </row>
    <row r="264" s="1" customFormat="1" ht="22.8" customHeight="1">
      <c r="B264" s="46"/>
      <c r="C264" s="271" t="s">
        <v>803</v>
      </c>
      <c r="D264" s="271" t="s">
        <v>422</v>
      </c>
      <c r="E264" s="272" t="s">
        <v>2129</v>
      </c>
      <c r="F264" s="273" t="s">
        <v>2130</v>
      </c>
      <c r="G264" s="274" t="s">
        <v>214</v>
      </c>
      <c r="H264" s="275">
        <v>5</v>
      </c>
      <c r="I264" s="276"/>
      <c r="J264" s="277">
        <f>ROUND(I264*H264,2)</f>
        <v>0</v>
      </c>
      <c r="K264" s="273" t="s">
        <v>737</v>
      </c>
      <c r="L264" s="278"/>
      <c r="M264" s="279" t="s">
        <v>22</v>
      </c>
      <c r="N264" s="280" t="s">
        <v>46</v>
      </c>
      <c r="O264" s="47"/>
      <c r="P264" s="244">
        <f>O264*H264</f>
        <v>0</v>
      </c>
      <c r="Q264" s="244">
        <v>0.00021000000000000001</v>
      </c>
      <c r="R264" s="244">
        <f>Q264*H264</f>
        <v>0.0010500000000000002</v>
      </c>
      <c r="S264" s="244">
        <v>0</v>
      </c>
      <c r="T264" s="245">
        <f>S264*H264</f>
        <v>0</v>
      </c>
      <c r="AR264" s="24" t="s">
        <v>405</v>
      </c>
      <c r="AT264" s="24" t="s">
        <v>422</v>
      </c>
      <c r="AU264" s="24" t="s">
        <v>83</v>
      </c>
      <c r="AY264" s="24" t="s">
        <v>171</v>
      </c>
      <c r="BE264" s="246">
        <f>IF(N264="základní",J264,0)</f>
        <v>0</v>
      </c>
      <c r="BF264" s="246">
        <f>IF(N264="snížená",J264,0)</f>
        <v>0</v>
      </c>
      <c r="BG264" s="246">
        <f>IF(N264="zákl. přenesená",J264,0)</f>
        <v>0</v>
      </c>
      <c r="BH264" s="246">
        <f>IF(N264="sníž. přenesená",J264,0)</f>
        <v>0</v>
      </c>
      <c r="BI264" s="246">
        <f>IF(N264="nulová",J264,0)</f>
        <v>0</v>
      </c>
      <c r="BJ264" s="24" t="s">
        <v>24</v>
      </c>
      <c r="BK264" s="246">
        <f>ROUND(I264*H264,2)</f>
        <v>0</v>
      </c>
      <c r="BL264" s="24" t="s">
        <v>273</v>
      </c>
      <c r="BM264" s="24" t="s">
        <v>2131</v>
      </c>
    </row>
    <row r="265" s="1" customFormat="1">
      <c r="B265" s="46"/>
      <c r="C265" s="74"/>
      <c r="D265" s="249" t="s">
        <v>739</v>
      </c>
      <c r="E265" s="74"/>
      <c r="F265" s="259" t="s">
        <v>740</v>
      </c>
      <c r="G265" s="74"/>
      <c r="H265" s="74"/>
      <c r="I265" s="203"/>
      <c r="J265" s="74"/>
      <c r="K265" s="74"/>
      <c r="L265" s="72"/>
      <c r="M265" s="260"/>
      <c r="N265" s="47"/>
      <c r="O265" s="47"/>
      <c r="P265" s="47"/>
      <c r="Q265" s="47"/>
      <c r="R265" s="47"/>
      <c r="S265" s="47"/>
      <c r="T265" s="95"/>
      <c r="AT265" s="24" t="s">
        <v>739</v>
      </c>
      <c r="AU265" s="24" t="s">
        <v>83</v>
      </c>
    </row>
    <row r="266" s="1" customFormat="1" ht="22.8" customHeight="1">
      <c r="B266" s="46"/>
      <c r="C266" s="235" t="s">
        <v>925</v>
      </c>
      <c r="D266" s="235" t="s">
        <v>173</v>
      </c>
      <c r="E266" s="236" t="s">
        <v>2132</v>
      </c>
      <c r="F266" s="237" t="s">
        <v>2133</v>
      </c>
      <c r="G266" s="238" t="s">
        <v>214</v>
      </c>
      <c r="H266" s="239">
        <v>3</v>
      </c>
      <c r="I266" s="240"/>
      <c r="J266" s="241">
        <f>ROUND(I266*H266,2)</f>
        <v>0</v>
      </c>
      <c r="K266" s="237" t="s">
        <v>177</v>
      </c>
      <c r="L266" s="72"/>
      <c r="M266" s="242" t="s">
        <v>22</v>
      </c>
      <c r="N266" s="243" t="s">
        <v>46</v>
      </c>
      <c r="O266" s="47"/>
      <c r="P266" s="244">
        <f>O266*H266</f>
        <v>0</v>
      </c>
      <c r="Q266" s="244">
        <v>0.00016000000000000001</v>
      </c>
      <c r="R266" s="244">
        <f>Q266*H266</f>
        <v>0.00048000000000000007</v>
      </c>
      <c r="S266" s="244">
        <v>0</v>
      </c>
      <c r="T266" s="245">
        <f>S266*H266</f>
        <v>0</v>
      </c>
      <c r="AR266" s="24" t="s">
        <v>273</v>
      </c>
      <c r="AT266" s="24" t="s">
        <v>173</v>
      </c>
      <c r="AU266" s="24" t="s">
        <v>83</v>
      </c>
      <c r="AY266" s="24" t="s">
        <v>171</v>
      </c>
      <c r="BE266" s="246">
        <f>IF(N266="základní",J266,0)</f>
        <v>0</v>
      </c>
      <c r="BF266" s="246">
        <f>IF(N266="snížená",J266,0)</f>
        <v>0</v>
      </c>
      <c r="BG266" s="246">
        <f>IF(N266="zákl. přenesená",J266,0)</f>
        <v>0</v>
      </c>
      <c r="BH266" s="246">
        <f>IF(N266="sníž. přenesená",J266,0)</f>
        <v>0</v>
      </c>
      <c r="BI266" s="246">
        <f>IF(N266="nulová",J266,0)</f>
        <v>0</v>
      </c>
      <c r="BJ266" s="24" t="s">
        <v>24</v>
      </c>
      <c r="BK266" s="246">
        <f>ROUND(I266*H266,2)</f>
        <v>0</v>
      </c>
      <c r="BL266" s="24" t="s">
        <v>273</v>
      </c>
      <c r="BM266" s="24" t="s">
        <v>2134</v>
      </c>
    </row>
    <row r="267" s="1" customFormat="1">
      <c r="B267" s="46"/>
      <c r="C267" s="74"/>
      <c r="D267" s="249" t="s">
        <v>201</v>
      </c>
      <c r="E267" s="74"/>
      <c r="F267" s="259" t="s">
        <v>2135</v>
      </c>
      <c r="G267" s="74"/>
      <c r="H267" s="74"/>
      <c r="I267" s="203"/>
      <c r="J267" s="74"/>
      <c r="K267" s="74"/>
      <c r="L267" s="72"/>
      <c r="M267" s="260"/>
      <c r="N267" s="47"/>
      <c r="O267" s="47"/>
      <c r="P267" s="47"/>
      <c r="Q267" s="47"/>
      <c r="R267" s="47"/>
      <c r="S267" s="47"/>
      <c r="T267" s="95"/>
      <c r="AT267" s="24" t="s">
        <v>201</v>
      </c>
      <c r="AU267" s="24" t="s">
        <v>83</v>
      </c>
    </row>
    <row r="268" s="1" customFormat="1" ht="14.4" customHeight="1">
      <c r="B268" s="46"/>
      <c r="C268" s="271" t="s">
        <v>930</v>
      </c>
      <c r="D268" s="271" t="s">
        <v>422</v>
      </c>
      <c r="E268" s="272" t="s">
        <v>2136</v>
      </c>
      <c r="F268" s="273" t="s">
        <v>2137</v>
      </c>
      <c r="G268" s="274" t="s">
        <v>214</v>
      </c>
      <c r="H268" s="275">
        <v>3</v>
      </c>
      <c r="I268" s="276"/>
      <c r="J268" s="277">
        <f>ROUND(I268*H268,2)</f>
        <v>0</v>
      </c>
      <c r="K268" s="273" t="s">
        <v>177</v>
      </c>
      <c r="L268" s="278"/>
      <c r="M268" s="279" t="s">
        <v>22</v>
      </c>
      <c r="N268" s="280" t="s">
        <v>46</v>
      </c>
      <c r="O268" s="47"/>
      <c r="P268" s="244">
        <f>O268*H268</f>
        <v>0</v>
      </c>
      <c r="Q268" s="244">
        <v>0.0018</v>
      </c>
      <c r="R268" s="244">
        <f>Q268*H268</f>
        <v>0.0054000000000000003</v>
      </c>
      <c r="S268" s="244">
        <v>0</v>
      </c>
      <c r="T268" s="245">
        <f>S268*H268</f>
        <v>0</v>
      </c>
      <c r="AR268" s="24" t="s">
        <v>405</v>
      </c>
      <c r="AT268" s="24" t="s">
        <v>422</v>
      </c>
      <c r="AU268" s="24" t="s">
        <v>83</v>
      </c>
      <c r="AY268" s="24" t="s">
        <v>171</v>
      </c>
      <c r="BE268" s="246">
        <f>IF(N268="základní",J268,0)</f>
        <v>0</v>
      </c>
      <c r="BF268" s="246">
        <f>IF(N268="snížená",J268,0)</f>
        <v>0</v>
      </c>
      <c r="BG268" s="246">
        <f>IF(N268="zákl. přenesená",J268,0)</f>
        <v>0</v>
      </c>
      <c r="BH268" s="246">
        <f>IF(N268="sníž. přenesená",J268,0)</f>
        <v>0</v>
      </c>
      <c r="BI268" s="246">
        <f>IF(N268="nulová",J268,0)</f>
        <v>0</v>
      </c>
      <c r="BJ268" s="24" t="s">
        <v>24</v>
      </c>
      <c r="BK268" s="246">
        <f>ROUND(I268*H268,2)</f>
        <v>0</v>
      </c>
      <c r="BL268" s="24" t="s">
        <v>273</v>
      </c>
      <c r="BM268" s="24" t="s">
        <v>2138</v>
      </c>
    </row>
    <row r="269" s="1" customFormat="1" ht="14.4" customHeight="1">
      <c r="B269" s="46"/>
      <c r="C269" s="235" t="s">
        <v>939</v>
      </c>
      <c r="D269" s="235" t="s">
        <v>173</v>
      </c>
      <c r="E269" s="236" t="s">
        <v>2139</v>
      </c>
      <c r="F269" s="237" t="s">
        <v>2140</v>
      </c>
      <c r="G269" s="238" t="s">
        <v>214</v>
      </c>
      <c r="H269" s="239">
        <v>15</v>
      </c>
      <c r="I269" s="240"/>
      <c r="J269" s="241">
        <f>ROUND(I269*H269,2)</f>
        <v>0</v>
      </c>
      <c r="K269" s="237" t="s">
        <v>177</v>
      </c>
      <c r="L269" s="72"/>
      <c r="M269" s="242" t="s">
        <v>22</v>
      </c>
      <c r="N269" s="243" t="s">
        <v>46</v>
      </c>
      <c r="O269" s="47"/>
      <c r="P269" s="244">
        <f>O269*H269</f>
        <v>0</v>
      </c>
      <c r="Q269" s="244">
        <v>4.0000000000000003E-05</v>
      </c>
      <c r="R269" s="244">
        <f>Q269*H269</f>
        <v>0.00060000000000000006</v>
      </c>
      <c r="S269" s="244">
        <v>0</v>
      </c>
      <c r="T269" s="245">
        <f>S269*H269</f>
        <v>0</v>
      </c>
      <c r="AR269" s="24" t="s">
        <v>273</v>
      </c>
      <c r="AT269" s="24" t="s">
        <v>173</v>
      </c>
      <c r="AU269" s="24" t="s">
        <v>83</v>
      </c>
      <c r="AY269" s="24" t="s">
        <v>171</v>
      </c>
      <c r="BE269" s="246">
        <f>IF(N269="základní",J269,0)</f>
        <v>0</v>
      </c>
      <c r="BF269" s="246">
        <f>IF(N269="snížená",J269,0)</f>
        <v>0</v>
      </c>
      <c r="BG269" s="246">
        <f>IF(N269="zákl. přenesená",J269,0)</f>
        <v>0</v>
      </c>
      <c r="BH269" s="246">
        <f>IF(N269="sníž. přenesená",J269,0)</f>
        <v>0</v>
      </c>
      <c r="BI269" s="246">
        <f>IF(N269="nulová",J269,0)</f>
        <v>0</v>
      </c>
      <c r="BJ269" s="24" t="s">
        <v>24</v>
      </c>
      <c r="BK269" s="246">
        <f>ROUND(I269*H269,2)</f>
        <v>0</v>
      </c>
      <c r="BL269" s="24" t="s">
        <v>273</v>
      </c>
      <c r="BM269" s="24" t="s">
        <v>2141</v>
      </c>
    </row>
    <row r="270" s="1" customFormat="1">
      <c r="B270" s="46"/>
      <c r="C270" s="74"/>
      <c r="D270" s="249" t="s">
        <v>201</v>
      </c>
      <c r="E270" s="74"/>
      <c r="F270" s="259" t="s">
        <v>2142</v>
      </c>
      <c r="G270" s="74"/>
      <c r="H270" s="74"/>
      <c r="I270" s="203"/>
      <c r="J270" s="74"/>
      <c r="K270" s="74"/>
      <c r="L270" s="72"/>
      <c r="M270" s="260"/>
      <c r="N270" s="47"/>
      <c r="O270" s="47"/>
      <c r="P270" s="47"/>
      <c r="Q270" s="47"/>
      <c r="R270" s="47"/>
      <c r="S270" s="47"/>
      <c r="T270" s="95"/>
      <c r="AT270" s="24" t="s">
        <v>201</v>
      </c>
      <c r="AU270" s="24" t="s">
        <v>83</v>
      </c>
    </row>
    <row r="271" s="1" customFormat="1" ht="14.4" customHeight="1">
      <c r="B271" s="46"/>
      <c r="C271" s="271" t="s">
        <v>30</v>
      </c>
      <c r="D271" s="271" t="s">
        <v>422</v>
      </c>
      <c r="E271" s="272" t="s">
        <v>2143</v>
      </c>
      <c r="F271" s="273" t="s">
        <v>2144</v>
      </c>
      <c r="G271" s="274" t="s">
        <v>214</v>
      </c>
      <c r="H271" s="275">
        <v>15</v>
      </c>
      <c r="I271" s="276"/>
      <c r="J271" s="277">
        <f>ROUND(I271*H271,2)</f>
        <v>0</v>
      </c>
      <c r="K271" s="273" t="s">
        <v>177</v>
      </c>
      <c r="L271" s="278"/>
      <c r="M271" s="279" t="s">
        <v>22</v>
      </c>
      <c r="N271" s="280" t="s">
        <v>46</v>
      </c>
      <c r="O271" s="47"/>
      <c r="P271" s="244">
        <f>O271*H271</f>
        <v>0</v>
      </c>
      <c r="Q271" s="244">
        <v>0.0018</v>
      </c>
      <c r="R271" s="244">
        <f>Q271*H271</f>
        <v>0.027</v>
      </c>
      <c r="S271" s="244">
        <v>0</v>
      </c>
      <c r="T271" s="245">
        <f>S271*H271</f>
        <v>0</v>
      </c>
      <c r="AR271" s="24" t="s">
        <v>405</v>
      </c>
      <c r="AT271" s="24" t="s">
        <v>422</v>
      </c>
      <c r="AU271" s="24" t="s">
        <v>83</v>
      </c>
      <c r="AY271" s="24" t="s">
        <v>171</v>
      </c>
      <c r="BE271" s="246">
        <f>IF(N271="základní",J271,0)</f>
        <v>0</v>
      </c>
      <c r="BF271" s="246">
        <f>IF(N271="snížená",J271,0)</f>
        <v>0</v>
      </c>
      <c r="BG271" s="246">
        <f>IF(N271="zákl. přenesená",J271,0)</f>
        <v>0</v>
      </c>
      <c r="BH271" s="246">
        <f>IF(N271="sníž. přenesená",J271,0)</f>
        <v>0</v>
      </c>
      <c r="BI271" s="246">
        <f>IF(N271="nulová",J271,0)</f>
        <v>0</v>
      </c>
      <c r="BJ271" s="24" t="s">
        <v>24</v>
      </c>
      <c r="BK271" s="246">
        <f>ROUND(I271*H271,2)</f>
        <v>0</v>
      </c>
      <c r="BL271" s="24" t="s">
        <v>273</v>
      </c>
      <c r="BM271" s="24" t="s">
        <v>2145</v>
      </c>
    </row>
    <row r="272" s="1" customFormat="1" ht="22.8" customHeight="1">
      <c r="B272" s="46"/>
      <c r="C272" s="235" t="s">
        <v>959</v>
      </c>
      <c r="D272" s="235" t="s">
        <v>173</v>
      </c>
      <c r="E272" s="236" t="s">
        <v>2146</v>
      </c>
      <c r="F272" s="237" t="s">
        <v>2147</v>
      </c>
      <c r="G272" s="238" t="s">
        <v>214</v>
      </c>
      <c r="H272" s="239">
        <v>5</v>
      </c>
      <c r="I272" s="240"/>
      <c r="J272" s="241">
        <f>ROUND(I272*H272,2)</f>
        <v>0</v>
      </c>
      <c r="K272" s="237" t="s">
        <v>177</v>
      </c>
      <c r="L272" s="72"/>
      <c r="M272" s="242" t="s">
        <v>22</v>
      </c>
      <c r="N272" s="243" t="s">
        <v>46</v>
      </c>
      <c r="O272" s="47"/>
      <c r="P272" s="244">
        <f>O272*H272</f>
        <v>0</v>
      </c>
      <c r="Q272" s="244">
        <v>0.00012999999999999999</v>
      </c>
      <c r="R272" s="244">
        <f>Q272*H272</f>
        <v>0.00064999999999999997</v>
      </c>
      <c r="S272" s="244">
        <v>0</v>
      </c>
      <c r="T272" s="245">
        <f>S272*H272</f>
        <v>0</v>
      </c>
      <c r="AR272" s="24" t="s">
        <v>273</v>
      </c>
      <c r="AT272" s="24" t="s">
        <v>173</v>
      </c>
      <c r="AU272" s="24" t="s">
        <v>83</v>
      </c>
      <c r="AY272" s="24" t="s">
        <v>171</v>
      </c>
      <c r="BE272" s="246">
        <f>IF(N272="základní",J272,0)</f>
        <v>0</v>
      </c>
      <c r="BF272" s="246">
        <f>IF(N272="snížená",J272,0)</f>
        <v>0</v>
      </c>
      <c r="BG272" s="246">
        <f>IF(N272="zákl. přenesená",J272,0)</f>
        <v>0</v>
      </c>
      <c r="BH272" s="246">
        <f>IF(N272="sníž. přenesená",J272,0)</f>
        <v>0</v>
      </c>
      <c r="BI272" s="246">
        <f>IF(N272="nulová",J272,0)</f>
        <v>0</v>
      </c>
      <c r="BJ272" s="24" t="s">
        <v>24</v>
      </c>
      <c r="BK272" s="246">
        <f>ROUND(I272*H272,2)</f>
        <v>0</v>
      </c>
      <c r="BL272" s="24" t="s">
        <v>273</v>
      </c>
      <c r="BM272" s="24" t="s">
        <v>2148</v>
      </c>
    </row>
    <row r="273" s="1" customFormat="1">
      <c r="B273" s="46"/>
      <c r="C273" s="74"/>
      <c r="D273" s="249" t="s">
        <v>201</v>
      </c>
      <c r="E273" s="74"/>
      <c r="F273" s="259" t="s">
        <v>2149</v>
      </c>
      <c r="G273" s="74"/>
      <c r="H273" s="74"/>
      <c r="I273" s="203"/>
      <c r="J273" s="74"/>
      <c r="K273" s="74"/>
      <c r="L273" s="72"/>
      <c r="M273" s="260"/>
      <c r="N273" s="47"/>
      <c r="O273" s="47"/>
      <c r="P273" s="47"/>
      <c r="Q273" s="47"/>
      <c r="R273" s="47"/>
      <c r="S273" s="47"/>
      <c r="T273" s="95"/>
      <c r="AT273" s="24" t="s">
        <v>201</v>
      </c>
      <c r="AU273" s="24" t="s">
        <v>83</v>
      </c>
    </row>
    <row r="274" s="1" customFormat="1" ht="14.4" customHeight="1">
      <c r="B274" s="46"/>
      <c r="C274" s="271" t="s">
        <v>964</v>
      </c>
      <c r="D274" s="271" t="s">
        <v>422</v>
      </c>
      <c r="E274" s="272" t="s">
        <v>2150</v>
      </c>
      <c r="F274" s="273" t="s">
        <v>2151</v>
      </c>
      <c r="G274" s="274" t="s">
        <v>2152</v>
      </c>
      <c r="H274" s="275">
        <v>5</v>
      </c>
      <c r="I274" s="276"/>
      <c r="J274" s="277">
        <f>ROUND(I274*H274,2)</f>
        <v>0</v>
      </c>
      <c r="K274" s="273" t="s">
        <v>177</v>
      </c>
      <c r="L274" s="278"/>
      <c r="M274" s="279" t="s">
        <v>22</v>
      </c>
      <c r="N274" s="280" t="s">
        <v>46</v>
      </c>
      <c r="O274" s="47"/>
      <c r="P274" s="244">
        <f>O274*H274</f>
        <v>0</v>
      </c>
      <c r="Q274" s="244">
        <v>0.0020999999999999999</v>
      </c>
      <c r="R274" s="244">
        <f>Q274*H274</f>
        <v>0.010499999999999999</v>
      </c>
      <c r="S274" s="244">
        <v>0</v>
      </c>
      <c r="T274" s="245">
        <f>S274*H274</f>
        <v>0</v>
      </c>
      <c r="AR274" s="24" t="s">
        <v>405</v>
      </c>
      <c r="AT274" s="24" t="s">
        <v>422</v>
      </c>
      <c r="AU274" s="24" t="s">
        <v>83</v>
      </c>
      <c r="AY274" s="24" t="s">
        <v>171</v>
      </c>
      <c r="BE274" s="246">
        <f>IF(N274="základní",J274,0)</f>
        <v>0</v>
      </c>
      <c r="BF274" s="246">
        <f>IF(N274="snížená",J274,0)</f>
        <v>0</v>
      </c>
      <c r="BG274" s="246">
        <f>IF(N274="zákl. přenesená",J274,0)</f>
        <v>0</v>
      </c>
      <c r="BH274" s="246">
        <f>IF(N274="sníž. přenesená",J274,0)</f>
        <v>0</v>
      </c>
      <c r="BI274" s="246">
        <f>IF(N274="nulová",J274,0)</f>
        <v>0</v>
      </c>
      <c r="BJ274" s="24" t="s">
        <v>24</v>
      </c>
      <c r="BK274" s="246">
        <f>ROUND(I274*H274,2)</f>
        <v>0</v>
      </c>
      <c r="BL274" s="24" t="s">
        <v>273</v>
      </c>
      <c r="BM274" s="24" t="s">
        <v>2153</v>
      </c>
    </row>
    <row r="275" s="1" customFormat="1" ht="14.4" customHeight="1">
      <c r="B275" s="46"/>
      <c r="C275" s="271" t="s">
        <v>969</v>
      </c>
      <c r="D275" s="271" t="s">
        <v>422</v>
      </c>
      <c r="E275" s="272" t="s">
        <v>2154</v>
      </c>
      <c r="F275" s="273" t="s">
        <v>2155</v>
      </c>
      <c r="G275" s="274" t="s">
        <v>214</v>
      </c>
      <c r="H275" s="275">
        <v>5</v>
      </c>
      <c r="I275" s="276"/>
      <c r="J275" s="277">
        <f>ROUND(I275*H275,2)</f>
        <v>0</v>
      </c>
      <c r="K275" s="273" t="s">
        <v>177</v>
      </c>
      <c r="L275" s="278"/>
      <c r="M275" s="279" t="s">
        <v>22</v>
      </c>
      <c r="N275" s="280" t="s">
        <v>46</v>
      </c>
      <c r="O275" s="47"/>
      <c r="P275" s="244">
        <f>O275*H275</f>
        <v>0</v>
      </c>
      <c r="Q275" s="244">
        <v>0.0018</v>
      </c>
      <c r="R275" s="244">
        <f>Q275*H275</f>
        <v>0.0089999999999999993</v>
      </c>
      <c r="S275" s="244">
        <v>0</v>
      </c>
      <c r="T275" s="245">
        <f>S275*H275</f>
        <v>0</v>
      </c>
      <c r="AR275" s="24" t="s">
        <v>405</v>
      </c>
      <c r="AT275" s="24" t="s">
        <v>422</v>
      </c>
      <c r="AU275" s="24" t="s">
        <v>83</v>
      </c>
      <c r="AY275" s="24" t="s">
        <v>171</v>
      </c>
      <c r="BE275" s="246">
        <f>IF(N275="základní",J275,0)</f>
        <v>0</v>
      </c>
      <c r="BF275" s="246">
        <f>IF(N275="snížená",J275,0)</f>
        <v>0</v>
      </c>
      <c r="BG275" s="246">
        <f>IF(N275="zákl. přenesená",J275,0)</f>
        <v>0</v>
      </c>
      <c r="BH275" s="246">
        <f>IF(N275="sníž. přenesená",J275,0)</f>
        <v>0</v>
      </c>
      <c r="BI275" s="246">
        <f>IF(N275="nulová",J275,0)</f>
        <v>0</v>
      </c>
      <c r="BJ275" s="24" t="s">
        <v>24</v>
      </c>
      <c r="BK275" s="246">
        <f>ROUND(I275*H275,2)</f>
        <v>0</v>
      </c>
      <c r="BL275" s="24" t="s">
        <v>273</v>
      </c>
      <c r="BM275" s="24" t="s">
        <v>2156</v>
      </c>
    </row>
    <row r="276" s="1" customFormat="1" ht="22.8" customHeight="1">
      <c r="B276" s="46"/>
      <c r="C276" s="235" t="s">
        <v>975</v>
      </c>
      <c r="D276" s="235" t="s">
        <v>173</v>
      </c>
      <c r="E276" s="236" t="s">
        <v>2157</v>
      </c>
      <c r="F276" s="237" t="s">
        <v>2158</v>
      </c>
      <c r="G276" s="238" t="s">
        <v>214</v>
      </c>
      <c r="H276" s="239">
        <v>15</v>
      </c>
      <c r="I276" s="240"/>
      <c r="J276" s="241">
        <f>ROUND(I276*H276,2)</f>
        <v>0</v>
      </c>
      <c r="K276" s="237" t="s">
        <v>177</v>
      </c>
      <c r="L276" s="72"/>
      <c r="M276" s="242" t="s">
        <v>22</v>
      </c>
      <c r="N276" s="243" t="s">
        <v>46</v>
      </c>
      <c r="O276" s="47"/>
      <c r="P276" s="244">
        <f>O276*H276</f>
        <v>0</v>
      </c>
      <c r="Q276" s="244">
        <v>0.00013999999999999999</v>
      </c>
      <c r="R276" s="244">
        <f>Q276*H276</f>
        <v>0.0020999999999999999</v>
      </c>
      <c r="S276" s="244">
        <v>0</v>
      </c>
      <c r="T276" s="245">
        <f>S276*H276</f>
        <v>0</v>
      </c>
      <c r="AR276" s="24" t="s">
        <v>273</v>
      </c>
      <c r="AT276" s="24" t="s">
        <v>173</v>
      </c>
      <c r="AU276" s="24" t="s">
        <v>83</v>
      </c>
      <c r="AY276" s="24" t="s">
        <v>171</v>
      </c>
      <c r="BE276" s="246">
        <f>IF(N276="základní",J276,0)</f>
        <v>0</v>
      </c>
      <c r="BF276" s="246">
        <f>IF(N276="snížená",J276,0)</f>
        <v>0</v>
      </c>
      <c r="BG276" s="246">
        <f>IF(N276="zákl. přenesená",J276,0)</f>
        <v>0</v>
      </c>
      <c r="BH276" s="246">
        <f>IF(N276="sníž. přenesená",J276,0)</f>
        <v>0</v>
      </c>
      <c r="BI276" s="246">
        <f>IF(N276="nulová",J276,0)</f>
        <v>0</v>
      </c>
      <c r="BJ276" s="24" t="s">
        <v>24</v>
      </c>
      <c r="BK276" s="246">
        <f>ROUND(I276*H276,2)</f>
        <v>0</v>
      </c>
      <c r="BL276" s="24" t="s">
        <v>273</v>
      </c>
      <c r="BM276" s="24" t="s">
        <v>1565</v>
      </c>
    </row>
    <row r="277" s="1" customFormat="1">
      <c r="B277" s="46"/>
      <c r="C277" s="74"/>
      <c r="D277" s="249" t="s">
        <v>201</v>
      </c>
      <c r="E277" s="74"/>
      <c r="F277" s="259" t="s">
        <v>2159</v>
      </c>
      <c r="G277" s="74"/>
      <c r="H277" s="74"/>
      <c r="I277" s="203"/>
      <c r="J277" s="74"/>
      <c r="K277" s="74"/>
      <c r="L277" s="72"/>
      <c r="M277" s="260"/>
      <c r="N277" s="47"/>
      <c r="O277" s="47"/>
      <c r="P277" s="47"/>
      <c r="Q277" s="47"/>
      <c r="R277" s="47"/>
      <c r="S277" s="47"/>
      <c r="T277" s="95"/>
      <c r="AT277" s="24" t="s">
        <v>201</v>
      </c>
      <c r="AU277" s="24" t="s">
        <v>83</v>
      </c>
    </row>
    <row r="278" s="1" customFormat="1" ht="14.4" customHeight="1">
      <c r="B278" s="46"/>
      <c r="C278" s="271" t="s">
        <v>980</v>
      </c>
      <c r="D278" s="271" t="s">
        <v>422</v>
      </c>
      <c r="E278" s="272" t="s">
        <v>2160</v>
      </c>
      <c r="F278" s="273" t="s">
        <v>2161</v>
      </c>
      <c r="G278" s="274" t="s">
        <v>214</v>
      </c>
      <c r="H278" s="275">
        <v>15</v>
      </c>
      <c r="I278" s="276"/>
      <c r="J278" s="277">
        <f>ROUND(I278*H278,2)</f>
        <v>0</v>
      </c>
      <c r="K278" s="273" t="s">
        <v>177</v>
      </c>
      <c r="L278" s="278"/>
      <c r="M278" s="279" t="s">
        <v>22</v>
      </c>
      <c r="N278" s="280" t="s">
        <v>46</v>
      </c>
      <c r="O278" s="47"/>
      <c r="P278" s="244">
        <f>O278*H278</f>
        <v>0</v>
      </c>
      <c r="Q278" s="244">
        <v>0.00019000000000000001</v>
      </c>
      <c r="R278" s="244">
        <f>Q278*H278</f>
        <v>0.0028500000000000001</v>
      </c>
      <c r="S278" s="244">
        <v>0</v>
      </c>
      <c r="T278" s="245">
        <f>S278*H278</f>
        <v>0</v>
      </c>
      <c r="AR278" s="24" t="s">
        <v>405</v>
      </c>
      <c r="AT278" s="24" t="s">
        <v>422</v>
      </c>
      <c r="AU278" s="24" t="s">
        <v>83</v>
      </c>
      <c r="AY278" s="24" t="s">
        <v>171</v>
      </c>
      <c r="BE278" s="246">
        <f>IF(N278="základní",J278,0)</f>
        <v>0</v>
      </c>
      <c r="BF278" s="246">
        <f>IF(N278="snížená",J278,0)</f>
        <v>0</v>
      </c>
      <c r="BG278" s="246">
        <f>IF(N278="zákl. přenesená",J278,0)</f>
        <v>0</v>
      </c>
      <c r="BH278" s="246">
        <f>IF(N278="sníž. přenesená",J278,0)</f>
        <v>0</v>
      </c>
      <c r="BI278" s="246">
        <f>IF(N278="nulová",J278,0)</f>
        <v>0</v>
      </c>
      <c r="BJ278" s="24" t="s">
        <v>24</v>
      </c>
      <c r="BK278" s="246">
        <f>ROUND(I278*H278,2)</f>
        <v>0</v>
      </c>
      <c r="BL278" s="24" t="s">
        <v>273</v>
      </c>
      <c r="BM278" s="24" t="s">
        <v>2162</v>
      </c>
    </row>
    <row r="279" s="1" customFormat="1" ht="14.4" customHeight="1">
      <c r="B279" s="46"/>
      <c r="C279" s="271" t="s">
        <v>993</v>
      </c>
      <c r="D279" s="271" t="s">
        <v>422</v>
      </c>
      <c r="E279" s="272" t="s">
        <v>2163</v>
      </c>
      <c r="F279" s="273" t="s">
        <v>2164</v>
      </c>
      <c r="G279" s="274" t="s">
        <v>1246</v>
      </c>
      <c r="H279" s="275">
        <v>15</v>
      </c>
      <c r="I279" s="276"/>
      <c r="J279" s="277">
        <f>ROUND(I279*H279,2)</f>
        <v>0</v>
      </c>
      <c r="K279" s="273" t="s">
        <v>737</v>
      </c>
      <c r="L279" s="278"/>
      <c r="M279" s="279" t="s">
        <v>22</v>
      </c>
      <c r="N279" s="280" t="s">
        <v>46</v>
      </c>
      <c r="O279" s="47"/>
      <c r="P279" s="244">
        <f>O279*H279</f>
        <v>0</v>
      </c>
      <c r="Q279" s="244">
        <v>0</v>
      </c>
      <c r="R279" s="244">
        <f>Q279*H279</f>
        <v>0</v>
      </c>
      <c r="S279" s="244">
        <v>0</v>
      </c>
      <c r="T279" s="245">
        <f>S279*H279</f>
        <v>0</v>
      </c>
      <c r="AR279" s="24" t="s">
        <v>405</v>
      </c>
      <c r="AT279" s="24" t="s">
        <v>422</v>
      </c>
      <c r="AU279" s="24" t="s">
        <v>83</v>
      </c>
      <c r="AY279" s="24" t="s">
        <v>171</v>
      </c>
      <c r="BE279" s="246">
        <f>IF(N279="základní",J279,0)</f>
        <v>0</v>
      </c>
      <c r="BF279" s="246">
        <f>IF(N279="snížená",J279,0)</f>
        <v>0</v>
      </c>
      <c r="BG279" s="246">
        <f>IF(N279="zákl. přenesená",J279,0)</f>
        <v>0</v>
      </c>
      <c r="BH279" s="246">
        <f>IF(N279="sníž. přenesená",J279,0)</f>
        <v>0</v>
      </c>
      <c r="BI279" s="246">
        <f>IF(N279="nulová",J279,0)</f>
        <v>0</v>
      </c>
      <c r="BJ279" s="24" t="s">
        <v>24</v>
      </c>
      <c r="BK279" s="246">
        <f>ROUND(I279*H279,2)</f>
        <v>0</v>
      </c>
      <c r="BL279" s="24" t="s">
        <v>273</v>
      </c>
      <c r="BM279" s="24" t="s">
        <v>1584</v>
      </c>
    </row>
    <row r="280" s="1" customFormat="1">
      <c r="B280" s="46"/>
      <c r="C280" s="74"/>
      <c r="D280" s="249" t="s">
        <v>739</v>
      </c>
      <c r="E280" s="74"/>
      <c r="F280" s="259" t="s">
        <v>740</v>
      </c>
      <c r="G280" s="74"/>
      <c r="H280" s="74"/>
      <c r="I280" s="203"/>
      <c r="J280" s="74"/>
      <c r="K280" s="74"/>
      <c r="L280" s="72"/>
      <c r="M280" s="260"/>
      <c r="N280" s="47"/>
      <c r="O280" s="47"/>
      <c r="P280" s="47"/>
      <c r="Q280" s="47"/>
      <c r="R280" s="47"/>
      <c r="S280" s="47"/>
      <c r="T280" s="95"/>
      <c r="AT280" s="24" t="s">
        <v>739</v>
      </c>
      <c r="AU280" s="24" t="s">
        <v>83</v>
      </c>
    </row>
    <row r="281" s="1" customFormat="1" ht="22.8" customHeight="1">
      <c r="B281" s="46"/>
      <c r="C281" s="235" t="s">
        <v>998</v>
      </c>
      <c r="D281" s="235" t="s">
        <v>173</v>
      </c>
      <c r="E281" s="236" t="s">
        <v>2165</v>
      </c>
      <c r="F281" s="237" t="s">
        <v>2166</v>
      </c>
      <c r="G281" s="238" t="s">
        <v>214</v>
      </c>
      <c r="H281" s="239">
        <v>1</v>
      </c>
      <c r="I281" s="240"/>
      <c r="J281" s="241">
        <f>ROUND(I281*H281,2)</f>
        <v>0</v>
      </c>
      <c r="K281" s="237" t="s">
        <v>177</v>
      </c>
      <c r="L281" s="72"/>
      <c r="M281" s="242" t="s">
        <v>22</v>
      </c>
      <c r="N281" s="243" t="s">
        <v>46</v>
      </c>
      <c r="O281" s="47"/>
      <c r="P281" s="244">
        <f>O281*H281</f>
        <v>0</v>
      </c>
      <c r="Q281" s="244">
        <v>0.00018000000000000001</v>
      </c>
      <c r="R281" s="244">
        <f>Q281*H281</f>
        <v>0.00018000000000000001</v>
      </c>
      <c r="S281" s="244">
        <v>0</v>
      </c>
      <c r="T281" s="245">
        <f>S281*H281</f>
        <v>0</v>
      </c>
      <c r="AR281" s="24" t="s">
        <v>273</v>
      </c>
      <c r="AT281" s="24" t="s">
        <v>173</v>
      </c>
      <c r="AU281" s="24" t="s">
        <v>83</v>
      </c>
      <c r="AY281" s="24" t="s">
        <v>171</v>
      </c>
      <c r="BE281" s="246">
        <f>IF(N281="základní",J281,0)</f>
        <v>0</v>
      </c>
      <c r="BF281" s="246">
        <f>IF(N281="snížená",J281,0)</f>
        <v>0</v>
      </c>
      <c r="BG281" s="246">
        <f>IF(N281="zákl. přenesená",J281,0)</f>
        <v>0</v>
      </c>
      <c r="BH281" s="246">
        <f>IF(N281="sníž. přenesená",J281,0)</f>
        <v>0</v>
      </c>
      <c r="BI281" s="246">
        <f>IF(N281="nulová",J281,0)</f>
        <v>0</v>
      </c>
      <c r="BJ281" s="24" t="s">
        <v>24</v>
      </c>
      <c r="BK281" s="246">
        <f>ROUND(I281*H281,2)</f>
        <v>0</v>
      </c>
      <c r="BL281" s="24" t="s">
        <v>273</v>
      </c>
      <c r="BM281" s="24" t="s">
        <v>1615</v>
      </c>
    </row>
    <row r="282" s="1" customFormat="1">
      <c r="B282" s="46"/>
      <c r="C282" s="74"/>
      <c r="D282" s="249" t="s">
        <v>201</v>
      </c>
      <c r="E282" s="74"/>
      <c r="F282" s="259" t="s">
        <v>2159</v>
      </c>
      <c r="G282" s="74"/>
      <c r="H282" s="74"/>
      <c r="I282" s="203"/>
      <c r="J282" s="74"/>
      <c r="K282" s="74"/>
      <c r="L282" s="72"/>
      <c r="M282" s="260"/>
      <c r="N282" s="47"/>
      <c r="O282" s="47"/>
      <c r="P282" s="47"/>
      <c r="Q282" s="47"/>
      <c r="R282" s="47"/>
      <c r="S282" s="47"/>
      <c r="T282" s="95"/>
      <c r="AT282" s="24" t="s">
        <v>201</v>
      </c>
      <c r="AU282" s="24" t="s">
        <v>83</v>
      </c>
    </row>
    <row r="283" s="1" customFormat="1" ht="22.8" customHeight="1">
      <c r="B283" s="46"/>
      <c r="C283" s="271" t="s">
        <v>1006</v>
      </c>
      <c r="D283" s="271" t="s">
        <v>422</v>
      </c>
      <c r="E283" s="272" t="s">
        <v>2167</v>
      </c>
      <c r="F283" s="273" t="s">
        <v>2168</v>
      </c>
      <c r="G283" s="274" t="s">
        <v>214</v>
      </c>
      <c r="H283" s="275">
        <v>1</v>
      </c>
      <c r="I283" s="276"/>
      <c r="J283" s="277">
        <f>ROUND(I283*H283,2)</f>
        <v>0</v>
      </c>
      <c r="K283" s="273" t="s">
        <v>177</v>
      </c>
      <c r="L283" s="278"/>
      <c r="M283" s="279" t="s">
        <v>22</v>
      </c>
      <c r="N283" s="280" t="s">
        <v>46</v>
      </c>
      <c r="O283" s="47"/>
      <c r="P283" s="244">
        <f>O283*H283</f>
        <v>0</v>
      </c>
      <c r="Q283" s="244">
        <v>0.00033</v>
      </c>
      <c r="R283" s="244">
        <f>Q283*H283</f>
        <v>0.00033</v>
      </c>
      <c r="S283" s="244">
        <v>0</v>
      </c>
      <c r="T283" s="245">
        <f>S283*H283</f>
        <v>0</v>
      </c>
      <c r="AR283" s="24" t="s">
        <v>405</v>
      </c>
      <c r="AT283" s="24" t="s">
        <v>422</v>
      </c>
      <c r="AU283" s="24" t="s">
        <v>83</v>
      </c>
      <c r="AY283" s="24" t="s">
        <v>171</v>
      </c>
      <c r="BE283" s="246">
        <f>IF(N283="základní",J283,0)</f>
        <v>0</v>
      </c>
      <c r="BF283" s="246">
        <f>IF(N283="snížená",J283,0)</f>
        <v>0</v>
      </c>
      <c r="BG283" s="246">
        <f>IF(N283="zákl. přenesená",J283,0)</f>
        <v>0</v>
      </c>
      <c r="BH283" s="246">
        <f>IF(N283="sníž. přenesená",J283,0)</f>
        <v>0</v>
      </c>
      <c r="BI283" s="246">
        <f>IF(N283="nulová",J283,0)</f>
        <v>0</v>
      </c>
      <c r="BJ283" s="24" t="s">
        <v>24</v>
      </c>
      <c r="BK283" s="246">
        <f>ROUND(I283*H283,2)</f>
        <v>0</v>
      </c>
      <c r="BL283" s="24" t="s">
        <v>273</v>
      </c>
      <c r="BM283" s="24" t="s">
        <v>2169</v>
      </c>
    </row>
    <row r="284" s="1" customFormat="1" ht="34.2" customHeight="1">
      <c r="B284" s="46"/>
      <c r="C284" s="235" t="s">
        <v>1012</v>
      </c>
      <c r="D284" s="235" t="s">
        <v>173</v>
      </c>
      <c r="E284" s="236" t="s">
        <v>2170</v>
      </c>
      <c r="F284" s="237" t="s">
        <v>2171</v>
      </c>
      <c r="G284" s="238" t="s">
        <v>193</v>
      </c>
      <c r="H284" s="239">
        <v>0.72799999999999998</v>
      </c>
      <c r="I284" s="240"/>
      <c r="J284" s="241">
        <f>ROUND(I284*H284,2)</f>
        <v>0</v>
      </c>
      <c r="K284" s="237" t="s">
        <v>177</v>
      </c>
      <c r="L284" s="72"/>
      <c r="M284" s="242" t="s">
        <v>22</v>
      </c>
      <c r="N284" s="243" t="s">
        <v>46</v>
      </c>
      <c r="O284" s="47"/>
      <c r="P284" s="244">
        <f>O284*H284</f>
        <v>0</v>
      </c>
      <c r="Q284" s="244">
        <v>0</v>
      </c>
      <c r="R284" s="244">
        <f>Q284*H284</f>
        <v>0</v>
      </c>
      <c r="S284" s="244">
        <v>0</v>
      </c>
      <c r="T284" s="245">
        <f>S284*H284</f>
        <v>0</v>
      </c>
      <c r="AR284" s="24" t="s">
        <v>273</v>
      </c>
      <c r="AT284" s="24" t="s">
        <v>173</v>
      </c>
      <c r="AU284" s="24" t="s">
        <v>83</v>
      </c>
      <c r="AY284" s="24" t="s">
        <v>171</v>
      </c>
      <c r="BE284" s="246">
        <f>IF(N284="základní",J284,0)</f>
        <v>0</v>
      </c>
      <c r="BF284" s="246">
        <f>IF(N284="snížená",J284,0)</f>
        <v>0</v>
      </c>
      <c r="BG284" s="246">
        <f>IF(N284="zákl. přenesená",J284,0)</f>
        <v>0</v>
      </c>
      <c r="BH284" s="246">
        <f>IF(N284="sníž. přenesená",J284,0)</f>
        <v>0</v>
      </c>
      <c r="BI284" s="246">
        <f>IF(N284="nulová",J284,0)</f>
        <v>0</v>
      </c>
      <c r="BJ284" s="24" t="s">
        <v>24</v>
      </c>
      <c r="BK284" s="246">
        <f>ROUND(I284*H284,2)</f>
        <v>0</v>
      </c>
      <c r="BL284" s="24" t="s">
        <v>273</v>
      </c>
      <c r="BM284" s="24" t="s">
        <v>1644</v>
      </c>
    </row>
    <row r="285" s="1" customFormat="1">
      <c r="B285" s="46"/>
      <c r="C285" s="74"/>
      <c r="D285" s="249" t="s">
        <v>201</v>
      </c>
      <c r="E285" s="74"/>
      <c r="F285" s="259" t="s">
        <v>2172</v>
      </c>
      <c r="G285" s="74"/>
      <c r="H285" s="74"/>
      <c r="I285" s="203"/>
      <c r="J285" s="74"/>
      <c r="K285" s="74"/>
      <c r="L285" s="72"/>
      <c r="M285" s="260"/>
      <c r="N285" s="47"/>
      <c r="O285" s="47"/>
      <c r="P285" s="47"/>
      <c r="Q285" s="47"/>
      <c r="R285" s="47"/>
      <c r="S285" s="47"/>
      <c r="T285" s="95"/>
      <c r="AT285" s="24" t="s">
        <v>201</v>
      </c>
      <c r="AU285" s="24" t="s">
        <v>83</v>
      </c>
    </row>
    <row r="286" s="11" customFormat="1" ht="29.88" customHeight="1">
      <c r="B286" s="219"/>
      <c r="C286" s="220"/>
      <c r="D286" s="221" t="s">
        <v>74</v>
      </c>
      <c r="E286" s="233" t="s">
        <v>1680</v>
      </c>
      <c r="F286" s="233" t="s">
        <v>2173</v>
      </c>
      <c r="G286" s="220"/>
      <c r="H286" s="220"/>
      <c r="I286" s="223"/>
      <c r="J286" s="234">
        <f>BK286</f>
        <v>0</v>
      </c>
      <c r="K286" s="220"/>
      <c r="L286" s="225"/>
      <c r="M286" s="226"/>
      <c r="N286" s="227"/>
      <c r="O286" s="227"/>
      <c r="P286" s="228">
        <f>SUM(P287:P289)</f>
        <v>0</v>
      </c>
      <c r="Q286" s="227"/>
      <c r="R286" s="228">
        <f>SUM(R287:R289)</f>
        <v>0.00035000000000000005</v>
      </c>
      <c r="S286" s="227"/>
      <c r="T286" s="229">
        <f>SUM(T287:T289)</f>
        <v>0</v>
      </c>
      <c r="AR286" s="230" t="s">
        <v>83</v>
      </c>
      <c r="AT286" s="231" t="s">
        <v>74</v>
      </c>
      <c r="AU286" s="231" t="s">
        <v>24</v>
      </c>
      <c r="AY286" s="230" t="s">
        <v>171</v>
      </c>
      <c r="BK286" s="232">
        <f>SUM(BK287:BK289)</f>
        <v>0</v>
      </c>
    </row>
    <row r="287" s="1" customFormat="1" ht="34.2" customHeight="1">
      <c r="B287" s="46"/>
      <c r="C287" s="235" t="s">
        <v>1017</v>
      </c>
      <c r="D287" s="235" t="s">
        <v>173</v>
      </c>
      <c r="E287" s="236" t="s">
        <v>2174</v>
      </c>
      <c r="F287" s="237" t="s">
        <v>2175</v>
      </c>
      <c r="G287" s="238" t="s">
        <v>344</v>
      </c>
      <c r="H287" s="239">
        <v>5</v>
      </c>
      <c r="I287" s="240"/>
      <c r="J287" s="241">
        <f>ROUND(I287*H287,2)</f>
        <v>0</v>
      </c>
      <c r="K287" s="237" t="s">
        <v>177</v>
      </c>
      <c r="L287" s="72"/>
      <c r="M287" s="242" t="s">
        <v>22</v>
      </c>
      <c r="N287" s="243" t="s">
        <v>46</v>
      </c>
      <c r="O287" s="47"/>
      <c r="P287" s="244">
        <f>O287*H287</f>
        <v>0</v>
      </c>
      <c r="Q287" s="244">
        <v>2.0000000000000002E-05</v>
      </c>
      <c r="R287" s="244">
        <f>Q287*H287</f>
        <v>0.00010000000000000001</v>
      </c>
      <c r="S287" s="244">
        <v>0</v>
      </c>
      <c r="T287" s="245">
        <f>S287*H287</f>
        <v>0</v>
      </c>
      <c r="AR287" s="24" t="s">
        <v>273</v>
      </c>
      <c r="AT287" s="24" t="s">
        <v>173</v>
      </c>
      <c r="AU287" s="24" t="s">
        <v>83</v>
      </c>
      <c r="AY287" s="24" t="s">
        <v>171</v>
      </c>
      <c r="BE287" s="246">
        <f>IF(N287="základní",J287,0)</f>
        <v>0</v>
      </c>
      <c r="BF287" s="246">
        <f>IF(N287="snížená",J287,0)</f>
        <v>0</v>
      </c>
      <c r="BG287" s="246">
        <f>IF(N287="zákl. přenesená",J287,0)</f>
        <v>0</v>
      </c>
      <c r="BH287" s="246">
        <f>IF(N287="sníž. přenesená",J287,0)</f>
        <v>0</v>
      </c>
      <c r="BI287" s="246">
        <f>IF(N287="nulová",J287,0)</f>
        <v>0</v>
      </c>
      <c r="BJ287" s="24" t="s">
        <v>24</v>
      </c>
      <c r="BK287" s="246">
        <f>ROUND(I287*H287,2)</f>
        <v>0</v>
      </c>
      <c r="BL287" s="24" t="s">
        <v>273</v>
      </c>
      <c r="BM287" s="24" t="s">
        <v>2176</v>
      </c>
    </row>
    <row r="288" s="1" customFormat="1" ht="22.8" customHeight="1">
      <c r="B288" s="46"/>
      <c r="C288" s="235" t="s">
        <v>1022</v>
      </c>
      <c r="D288" s="235" t="s">
        <v>173</v>
      </c>
      <c r="E288" s="236" t="s">
        <v>2177</v>
      </c>
      <c r="F288" s="237" t="s">
        <v>2178</v>
      </c>
      <c r="G288" s="238" t="s">
        <v>344</v>
      </c>
      <c r="H288" s="239">
        <v>5</v>
      </c>
      <c r="I288" s="240"/>
      <c r="J288" s="241">
        <f>ROUND(I288*H288,2)</f>
        <v>0</v>
      </c>
      <c r="K288" s="237" t="s">
        <v>177</v>
      </c>
      <c r="L288" s="72"/>
      <c r="M288" s="242" t="s">
        <v>22</v>
      </c>
      <c r="N288" s="243" t="s">
        <v>46</v>
      </c>
      <c r="O288" s="47"/>
      <c r="P288" s="244">
        <f>O288*H288</f>
        <v>0</v>
      </c>
      <c r="Q288" s="244">
        <v>2.0000000000000002E-05</v>
      </c>
      <c r="R288" s="244">
        <f>Q288*H288</f>
        <v>0.00010000000000000001</v>
      </c>
      <c r="S288" s="244">
        <v>0</v>
      </c>
      <c r="T288" s="245">
        <f>S288*H288</f>
        <v>0</v>
      </c>
      <c r="AR288" s="24" t="s">
        <v>273</v>
      </c>
      <c r="AT288" s="24" t="s">
        <v>173</v>
      </c>
      <c r="AU288" s="24" t="s">
        <v>83</v>
      </c>
      <c r="AY288" s="24" t="s">
        <v>171</v>
      </c>
      <c r="BE288" s="246">
        <f>IF(N288="základní",J288,0)</f>
        <v>0</v>
      </c>
      <c r="BF288" s="246">
        <f>IF(N288="snížená",J288,0)</f>
        <v>0</v>
      </c>
      <c r="BG288" s="246">
        <f>IF(N288="zákl. přenesená",J288,0)</f>
        <v>0</v>
      </c>
      <c r="BH288" s="246">
        <f>IF(N288="sníž. přenesená",J288,0)</f>
        <v>0</v>
      </c>
      <c r="BI288" s="246">
        <f>IF(N288="nulová",J288,0)</f>
        <v>0</v>
      </c>
      <c r="BJ288" s="24" t="s">
        <v>24</v>
      </c>
      <c r="BK288" s="246">
        <f>ROUND(I288*H288,2)</f>
        <v>0</v>
      </c>
      <c r="BL288" s="24" t="s">
        <v>273</v>
      </c>
      <c r="BM288" s="24" t="s">
        <v>2179</v>
      </c>
    </row>
    <row r="289" s="1" customFormat="1" ht="22.8" customHeight="1">
      <c r="B289" s="46"/>
      <c r="C289" s="235" t="s">
        <v>1028</v>
      </c>
      <c r="D289" s="235" t="s">
        <v>173</v>
      </c>
      <c r="E289" s="236" t="s">
        <v>2180</v>
      </c>
      <c r="F289" s="237" t="s">
        <v>2181</v>
      </c>
      <c r="G289" s="238" t="s">
        <v>344</v>
      </c>
      <c r="H289" s="239">
        <v>5</v>
      </c>
      <c r="I289" s="240"/>
      <c r="J289" s="241">
        <f>ROUND(I289*H289,2)</f>
        <v>0</v>
      </c>
      <c r="K289" s="237" t="s">
        <v>177</v>
      </c>
      <c r="L289" s="72"/>
      <c r="M289" s="242" t="s">
        <v>22</v>
      </c>
      <c r="N289" s="243" t="s">
        <v>46</v>
      </c>
      <c r="O289" s="47"/>
      <c r="P289" s="244">
        <f>O289*H289</f>
        <v>0</v>
      </c>
      <c r="Q289" s="244">
        <v>3.0000000000000001E-05</v>
      </c>
      <c r="R289" s="244">
        <f>Q289*H289</f>
        <v>0.00015000000000000001</v>
      </c>
      <c r="S289" s="244">
        <v>0</v>
      </c>
      <c r="T289" s="245">
        <f>S289*H289</f>
        <v>0</v>
      </c>
      <c r="AR289" s="24" t="s">
        <v>273</v>
      </c>
      <c r="AT289" s="24" t="s">
        <v>173</v>
      </c>
      <c r="AU289" s="24" t="s">
        <v>83</v>
      </c>
      <c r="AY289" s="24" t="s">
        <v>171</v>
      </c>
      <c r="BE289" s="246">
        <f>IF(N289="základní",J289,0)</f>
        <v>0</v>
      </c>
      <c r="BF289" s="246">
        <f>IF(N289="snížená",J289,0)</f>
        <v>0</v>
      </c>
      <c r="BG289" s="246">
        <f>IF(N289="zákl. přenesená",J289,0)</f>
        <v>0</v>
      </c>
      <c r="BH289" s="246">
        <f>IF(N289="sníž. přenesená",J289,0)</f>
        <v>0</v>
      </c>
      <c r="BI289" s="246">
        <f>IF(N289="nulová",J289,0)</f>
        <v>0</v>
      </c>
      <c r="BJ289" s="24" t="s">
        <v>24</v>
      </c>
      <c r="BK289" s="246">
        <f>ROUND(I289*H289,2)</f>
        <v>0</v>
      </c>
      <c r="BL289" s="24" t="s">
        <v>273</v>
      </c>
      <c r="BM289" s="24" t="s">
        <v>2182</v>
      </c>
    </row>
    <row r="290" s="11" customFormat="1" ht="37.44" customHeight="1">
      <c r="B290" s="219"/>
      <c r="C290" s="220"/>
      <c r="D290" s="221" t="s">
        <v>74</v>
      </c>
      <c r="E290" s="222" t="s">
        <v>2183</v>
      </c>
      <c r="F290" s="222" t="s">
        <v>2184</v>
      </c>
      <c r="G290" s="220"/>
      <c r="H290" s="220"/>
      <c r="I290" s="223"/>
      <c r="J290" s="224">
        <f>BK290</f>
        <v>0</v>
      </c>
      <c r="K290" s="220"/>
      <c r="L290" s="225"/>
      <c r="M290" s="226"/>
      <c r="N290" s="227"/>
      <c r="O290" s="227"/>
      <c r="P290" s="228">
        <f>SUM(P291:P295)</f>
        <v>0</v>
      </c>
      <c r="Q290" s="227"/>
      <c r="R290" s="228">
        <f>SUM(R291:R295)</f>
        <v>0</v>
      </c>
      <c r="S290" s="227"/>
      <c r="T290" s="229">
        <f>SUM(T291:T295)</f>
        <v>0</v>
      </c>
      <c r="AR290" s="230" t="s">
        <v>178</v>
      </c>
      <c r="AT290" s="231" t="s">
        <v>74</v>
      </c>
      <c r="AU290" s="231" t="s">
        <v>75</v>
      </c>
      <c r="AY290" s="230" t="s">
        <v>171</v>
      </c>
      <c r="BK290" s="232">
        <f>SUM(BK291:BK295)</f>
        <v>0</v>
      </c>
    </row>
    <row r="291" s="1" customFormat="1" ht="22.8" customHeight="1">
      <c r="B291" s="46"/>
      <c r="C291" s="235" t="s">
        <v>1034</v>
      </c>
      <c r="D291" s="235" t="s">
        <v>173</v>
      </c>
      <c r="E291" s="236" t="s">
        <v>2185</v>
      </c>
      <c r="F291" s="237" t="s">
        <v>2186</v>
      </c>
      <c r="G291" s="238" t="s">
        <v>1823</v>
      </c>
      <c r="H291" s="239">
        <v>145</v>
      </c>
      <c r="I291" s="240"/>
      <c r="J291" s="241">
        <f>ROUND(I291*H291,2)</f>
        <v>0</v>
      </c>
      <c r="K291" s="237" t="s">
        <v>177</v>
      </c>
      <c r="L291" s="72"/>
      <c r="M291" s="242" t="s">
        <v>22</v>
      </c>
      <c r="N291" s="243" t="s">
        <v>46</v>
      </c>
      <c r="O291" s="47"/>
      <c r="P291" s="244">
        <f>O291*H291</f>
        <v>0</v>
      </c>
      <c r="Q291" s="244">
        <v>0</v>
      </c>
      <c r="R291" s="244">
        <f>Q291*H291</f>
        <v>0</v>
      </c>
      <c r="S291" s="244">
        <v>0</v>
      </c>
      <c r="T291" s="245">
        <f>S291*H291</f>
        <v>0</v>
      </c>
      <c r="AR291" s="24" t="s">
        <v>2187</v>
      </c>
      <c r="AT291" s="24" t="s">
        <v>173</v>
      </c>
      <c r="AU291" s="24" t="s">
        <v>24</v>
      </c>
      <c r="AY291" s="24" t="s">
        <v>171</v>
      </c>
      <c r="BE291" s="246">
        <f>IF(N291="základní",J291,0)</f>
        <v>0</v>
      </c>
      <c r="BF291" s="246">
        <f>IF(N291="snížená",J291,0)</f>
        <v>0</v>
      </c>
      <c r="BG291" s="246">
        <f>IF(N291="zákl. přenesená",J291,0)</f>
        <v>0</v>
      </c>
      <c r="BH291" s="246">
        <f>IF(N291="sníž. přenesená",J291,0)</f>
        <v>0</v>
      </c>
      <c r="BI291" s="246">
        <f>IF(N291="nulová",J291,0)</f>
        <v>0</v>
      </c>
      <c r="BJ291" s="24" t="s">
        <v>24</v>
      </c>
      <c r="BK291" s="246">
        <f>ROUND(I291*H291,2)</f>
        <v>0</v>
      </c>
      <c r="BL291" s="24" t="s">
        <v>2187</v>
      </c>
      <c r="BM291" s="24" t="s">
        <v>2188</v>
      </c>
    </row>
    <row r="292" s="1" customFormat="1">
      <c r="B292" s="46"/>
      <c r="C292" s="74"/>
      <c r="D292" s="249" t="s">
        <v>739</v>
      </c>
      <c r="E292" s="74"/>
      <c r="F292" s="259" t="s">
        <v>2189</v>
      </c>
      <c r="G292" s="74"/>
      <c r="H292" s="74"/>
      <c r="I292" s="203"/>
      <c r="J292" s="74"/>
      <c r="K292" s="74"/>
      <c r="L292" s="72"/>
      <c r="M292" s="260"/>
      <c r="N292" s="47"/>
      <c r="O292" s="47"/>
      <c r="P292" s="47"/>
      <c r="Q292" s="47"/>
      <c r="R292" s="47"/>
      <c r="S292" s="47"/>
      <c r="T292" s="95"/>
      <c r="AT292" s="24" t="s">
        <v>739</v>
      </c>
      <c r="AU292" s="24" t="s">
        <v>24</v>
      </c>
    </row>
    <row r="293" s="12" customFormat="1">
      <c r="B293" s="247"/>
      <c r="C293" s="248"/>
      <c r="D293" s="249" t="s">
        <v>180</v>
      </c>
      <c r="E293" s="250" t="s">
        <v>22</v>
      </c>
      <c r="F293" s="251" t="s">
        <v>2190</v>
      </c>
      <c r="G293" s="248"/>
      <c r="H293" s="252">
        <v>145</v>
      </c>
      <c r="I293" s="253"/>
      <c r="J293" s="248"/>
      <c r="K293" s="248"/>
      <c r="L293" s="254"/>
      <c r="M293" s="255"/>
      <c r="N293" s="256"/>
      <c r="O293" s="256"/>
      <c r="P293" s="256"/>
      <c r="Q293" s="256"/>
      <c r="R293" s="256"/>
      <c r="S293" s="256"/>
      <c r="T293" s="257"/>
      <c r="AT293" s="258" t="s">
        <v>180</v>
      </c>
      <c r="AU293" s="258" t="s">
        <v>24</v>
      </c>
      <c r="AV293" s="12" t="s">
        <v>83</v>
      </c>
      <c r="AW293" s="12" t="s">
        <v>182</v>
      </c>
      <c r="AX293" s="12" t="s">
        <v>75</v>
      </c>
      <c r="AY293" s="258" t="s">
        <v>171</v>
      </c>
    </row>
    <row r="294" s="1" customFormat="1" ht="22.8" customHeight="1">
      <c r="B294" s="46"/>
      <c r="C294" s="235" t="s">
        <v>1041</v>
      </c>
      <c r="D294" s="235" t="s">
        <v>173</v>
      </c>
      <c r="E294" s="236" t="s">
        <v>2191</v>
      </c>
      <c r="F294" s="237" t="s">
        <v>2192</v>
      </c>
      <c r="G294" s="238" t="s">
        <v>1823</v>
      </c>
      <c r="H294" s="239">
        <v>64</v>
      </c>
      <c r="I294" s="240"/>
      <c r="J294" s="241">
        <f>ROUND(I294*H294,2)</f>
        <v>0</v>
      </c>
      <c r="K294" s="237" t="s">
        <v>177</v>
      </c>
      <c r="L294" s="72"/>
      <c r="M294" s="242" t="s">
        <v>22</v>
      </c>
      <c r="N294" s="243" t="s">
        <v>46</v>
      </c>
      <c r="O294" s="47"/>
      <c r="P294" s="244">
        <f>O294*H294</f>
        <v>0</v>
      </c>
      <c r="Q294" s="244">
        <v>0</v>
      </c>
      <c r="R294" s="244">
        <f>Q294*H294</f>
        <v>0</v>
      </c>
      <c r="S294" s="244">
        <v>0</v>
      </c>
      <c r="T294" s="245">
        <f>S294*H294</f>
        <v>0</v>
      </c>
      <c r="AR294" s="24" t="s">
        <v>2187</v>
      </c>
      <c r="AT294" s="24" t="s">
        <v>173</v>
      </c>
      <c r="AU294" s="24" t="s">
        <v>24</v>
      </c>
      <c r="AY294" s="24" t="s">
        <v>171</v>
      </c>
      <c r="BE294" s="246">
        <f>IF(N294="základní",J294,0)</f>
        <v>0</v>
      </c>
      <c r="BF294" s="246">
        <f>IF(N294="snížená",J294,0)</f>
        <v>0</v>
      </c>
      <c r="BG294" s="246">
        <f>IF(N294="zákl. přenesená",J294,0)</f>
        <v>0</v>
      </c>
      <c r="BH294" s="246">
        <f>IF(N294="sníž. přenesená",J294,0)</f>
        <v>0</v>
      </c>
      <c r="BI294" s="246">
        <f>IF(N294="nulová",J294,0)</f>
        <v>0</v>
      </c>
      <c r="BJ294" s="24" t="s">
        <v>24</v>
      </c>
      <c r="BK294" s="246">
        <f>ROUND(I294*H294,2)</f>
        <v>0</v>
      </c>
      <c r="BL294" s="24" t="s">
        <v>2187</v>
      </c>
      <c r="BM294" s="24" t="s">
        <v>2193</v>
      </c>
    </row>
    <row r="295" s="1" customFormat="1">
      <c r="B295" s="46"/>
      <c r="C295" s="74"/>
      <c r="D295" s="249" t="s">
        <v>739</v>
      </c>
      <c r="E295" s="74"/>
      <c r="F295" s="259" t="s">
        <v>2194</v>
      </c>
      <c r="G295" s="74"/>
      <c r="H295" s="74"/>
      <c r="I295" s="203"/>
      <c r="J295" s="74"/>
      <c r="K295" s="74"/>
      <c r="L295" s="72"/>
      <c r="M295" s="295"/>
      <c r="N295" s="296"/>
      <c r="O295" s="296"/>
      <c r="P295" s="296"/>
      <c r="Q295" s="296"/>
      <c r="R295" s="296"/>
      <c r="S295" s="296"/>
      <c r="T295" s="297"/>
      <c r="AT295" s="24" t="s">
        <v>739</v>
      </c>
      <c r="AU295" s="24" t="s">
        <v>24</v>
      </c>
    </row>
    <row r="296" s="1" customFormat="1" ht="6.96" customHeight="1">
      <c r="B296" s="67"/>
      <c r="C296" s="68"/>
      <c r="D296" s="68"/>
      <c r="E296" s="68"/>
      <c r="F296" s="68"/>
      <c r="G296" s="68"/>
      <c r="H296" s="68"/>
      <c r="I296" s="178"/>
      <c r="J296" s="68"/>
      <c r="K296" s="68"/>
      <c r="L296" s="72"/>
    </row>
  </sheetData>
  <sheetProtection sheet="1" autoFilter="0" formatColumns="0" formatRows="0" objects="1" scenarios="1" spinCount="100000" saltValue="Qu1RpoaEWSvEevtRuEPNb8yd8K0FJdr7rS8MCw7CCxfT8xtuQ88Fs9ILpubQd7AE4KgWR3l3GGimGSPRHfGI/w==" hashValue="SEky2S0zCwj9JIn7ZENrHN8VXdEK82QUN7bT93HAN56WNKNunuRtandnaLCswZEmyRa58eUlmPmyNW4/TBKXkQ==" algorithmName="SHA-512" password="CC35"/>
  <autoFilter ref="C89:K295"/>
  <mergeCells count="13">
    <mergeCell ref="E7:H7"/>
    <mergeCell ref="E9:H9"/>
    <mergeCell ref="E11:H11"/>
    <mergeCell ref="E26:H26"/>
    <mergeCell ref="E47:H47"/>
    <mergeCell ref="E49:H49"/>
    <mergeCell ref="E51:H51"/>
    <mergeCell ref="J55:J56"/>
    <mergeCell ref="E78:H78"/>
    <mergeCell ref="E80:H80"/>
    <mergeCell ref="E82:H82"/>
    <mergeCell ref="G1:H1"/>
    <mergeCell ref="L2:V2"/>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94</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2195</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ROUND(J93,2)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ROUND(SUM(BE93:BE196), 2)</f>
        <v>0</v>
      </c>
      <c r="G32" s="47"/>
      <c r="H32" s="47"/>
      <c r="I32" s="170">
        <v>0.20999999999999999</v>
      </c>
      <c r="J32" s="169">
        <f>ROUND(ROUND((SUM(BE93:BE196)), 2)*I32, 2)</f>
        <v>0</v>
      </c>
      <c r="K32" s="51"/>
    </row>
    <row r="33" s="1" customFormat="1" ht="14.4" customHeight="1">
      <c r="B33" s="46"/>
      <c r="C33" s="47"/>
      <c r="D33" s="47"/>
      <c r="E33" s="55" t="s">
        <v>47</v>
      </c>
      <c r="F33" s="169">
        <f>ROUND(SUM(BF93:BF196), 2)</f>
        <v>0</v>
      </c>
      <c r="G33" s="47"/>
      <c r="H33" s="47"/>
      <c r="I33" s="170">
        <v>0.14999999999999999</v>
      </c>
      <c r="J33" s="169">
        <f>ROUND(ROUND((SUM(BF93:BF196)), 2)*I33, 2)</f>
        <v>0</v>
      </c>
      <c r="K33" s="51"/>
    </row>
    <row r="34" hidden="1" s="1" customFormat="1" ht="14.4" customHeight="1">
      <c r="B34" s="46"/>
      <c r="C34" s="47"/>
      <c r="D34" s="47"/>
      <c r="E34" s="55" t="s">
        <v>48</v>
      </c>
      <c r="F34" s="169">
        <f>ROUND(SUM(BG93:BG196), 2)</f>
        <v>0</v>
      </c>
      <c r="G34" s="47"/>
      <c r="H34" s="47"/>
      <c r="I34" s="170">
        <v>0.20999999999999999</v>
      </c>
      <c r="J34" s="169">
        <v>0</v>
      </c>
      <c r="K34" s="51"/>
    </row>
    <row r="35" hidden="1" s="1" customFormat="1" ht="14.4" customHeight="1">
      <c r="B35" s="46"/>
      <c r="C35" s="47"/>
      <c r="D35" s="47"/>
      <c r="E35" s="55" t="s">
        <v>49</v>
      </c>
      <c r="F35" s="169">
        <f>ROUND(SUM(BH93:BH196), 2)</f>
        <v>0</v>
      </c>
      <c r="G35" s="47"/>
      <c r="H35" s="47"/>
      <c r="I35" s="170">
        <v>0.14999999999999999</v>
      </c>
      <c r="J35" s="169">
        <v>0</v>
      </c>
      <c r="K35" s="51"/>
    </row>
    <row r="36" hidden="1" s="1" customFormat="1" ht="14.4" customHeight="1">
      <c r="B36" s="46"/>
      <c r="C36" s="47"/>
      <c r="D36" s="47"/>
      <c r="E36" s="55" t="s">
        <v>50</v>
      </c>
      <c r="F36" s="169">
        <f>ROUND(SUM(BI93:BI196),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UT - Ústřední vytápění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J93</f>
        <v>0</v>
      </c>
      <c r="K60" s="51"/>
      <c r="AU60" s="24" t="s">
        <v>121</v>
      </c>
    </row>
    <row r="61" s="8" customFormat="1" ht="24.96" customHeight="1">
      <c r="B61" s="189"/>
      <c r="C61" s="190"/>
      <c r="D61" s="191" t="s">
        <v>122</v>
      </c>
      <c r="E61" s="192"/>
      <c r="F61" s="192"/>
      <c r="G61" s="192"/>
      <c r="H61" s="192"/>
      <c r="I61" s="193"/>
      <c r="J61" s="194">
        <f>J94</f>
        <v>0</v>
      </c>
      <c r="K61" s="195"/>
    </row>
    <row r="62" s="9" customFormat="1" ht="19.92" customHeight="1">
      <c r="B62" s="196"/>
      <c r="C62" s="197"/>
      <c r="D62" s="198" t="s">
        <v>135</v>
      </c>
      <c r="E62" s="199"/>
      <c r="F62" s="199"/>
      <c r="G62" s="199"/>
      <c r="H62" s="199"/>
      <c r="I62" s="200"/>
      <c r="J62" s="201">
        <f>J95</f>
        <v>0</v>
      </c>
      <c r="K62" s="202"/>
    </row>
    <row r="63" s="8" customFormat="1" ht="24.96" customHeight="1">
      <c r="B63" s="189"/>
      <c r="C63" s="190"/>
      <c r="D63" s="191" t="s">
        <v>2196</v>
      </c>
      <c r="E63" s="192"/>
      <c r="F63" s="192"/>
      <c r="G63" s="192"/>
      <c r="H63" s="192"/>
      <c r="I63" s="193"/>
      <c r="J63" s="194">
        <f>J105</f>
        <v>0</v>
      </c>
      <c r="K63" s="195"/>
    </row>
    <row r="64" s="9" customFormat="1" ht="19.92" customHeight="1">
      <c r="B64" s="196"/>
      <c r="C64" s="197"/>
      <c r="D64" s="198" t="s">
        <v>2197</v>
      </c>
      <c r="E64" s="199"/>
      <c r="F64" s="199"/>
      <c r="G64" s="199"/>
      <c r="H64" s="199"/>
      <c r="I64" s="200"/>
      <c r="J64" s="201">
        <f>J106</f>
        <v>0</v>
      </c>
      <c r="K64" s="202"/>
    </row>
    <row r="65" s="9" customFormat="1" ht="19.92" customHeight="1">
      <c r="B65" s="196"/>
      <c r="C65" s="197"/>
      <c r="D65" s="198" t="s">
        <v>2198</v>
      </c>
      <c r="E65" s="199"/>
      <c r="F65" s="199"/>
      <c r="G65" s="199"/>
      <c r="H65" s="199"/>
      <c r="I65" s="200"/>
      <c r="J65" s="201">
        <f>J119</f>
        <v>0</v>
      </c>
      <c r="K65" s="202"/>
    </row>
    <row r="66" s="9" customFormat="1" ht="14.88" customHeight="1">
      <c r="B66" s="196"/>
      <c r="C66" s="197"/>
      <c r="D66" s="198" t="s">
        <v>2199</v>
      </c>
      <c r="E66" s="199"/>
      <c r="F66" s="199"/>
      <c r="G66" s="199"/>
      <c r="H66" s="199"/>
      <c r="I66" s="200"/>
      <c r="J66" s="201">
        <f>J120</f>
        <v>0</v>
      </c>
      <c r="K66" s="202"/>
    </row>
    <row r="67" s="9" customFormat="1" ht="14.88" customHeight="1">
      <c r="B67" s="196"/>
      <c r="C67" s="197"/>
      <c r="D67" s="198" t="s">
        <v>2200</v>
      </c>
      <c r="E67" s="199"/>
      <c r="F67" s="199"/>
      <c r="G67" s="199"/>
      <c r="H67" s="199"/>
      <c r="I67" s="200"/>
      <c r="J67" s="201">
        <f>J125</f>
        <v>0</v>
      </c>
      <c r="K67" s="202"/>
    </row>
    <row r="68" s="9" customFormat="1" ht="14.88" customHeight="1">
      <c r="B68" s="196"/>
      <c r="C68" s="197"/>
      <c r="D68" s="198" t="s">
        <v>2201</v>
      </c>
      <c r="E68" s="199"/>
      <c r="F68" s="199"/>
      <c r="G68" s="199"/>
      <c r="H68" s="199"/>
      <c r="I68" s="200"/>
      <c r="J68" s="201">
        <f>J154</f>
        <v>0</v>
      </c>
      <c r="K68" s="202"/>
    </row>
    <row r="69" s="9" customFormat="1" ht="14.88" customHeight="1">
      <c r="B69" s="196"/>
      <c r="C69" s="197"/>
      <c r="D69" s="198" t="s">
        <v>2202</v>
      </c>
      <c r="E69" s="199"/>
      <c r="F69" s="199"/>
      <c r="G69" s="199"/>
      <c r="H69" s="199"/>
      <c r="I69" s="200"/>
      <c r="J69" s="201">
        <f>J179</f>
        <v>0</v>
      </c>
      <c r="K69" s="202"/>
    </row>
    <row r="70" s="9" customFormat="1" ht="14.88" customHeight="1">
      <c r="B70" s="196"/>
      <c r="C70" s="197"/>
      <c r="D70" s="198" t="s">
        <v>2203</v>
      </c>
      <c r="E70" s="199"/>
      <c r="F70" s="199"/>
      <c r="G70" s="199"/>
      <c r="H70" s="199"/>
      <c r="I70" s="200"/>
      <c r="J70" s="201">
        <f>J188</f>
        <v>0</v>
      </c>
      <c r="K70" s="202"/>
    </row>
    <row r="71" s="8" customFormat="1" ht="24.96" customHeight="1">
      <c r="B71" s="189"/>
      <c r="C71" s="190"/>
      <c r="D71" s="191" t="s">
        <v>2204</v>
      </c>
      <c r="E71" s="192"/>
      <c r="F71" s="192"/>
      <c r="G71" s="192"/>
      <c r="H71" s="192"/>
      <c r="I71" s="193"/>
      <c r="J71" s="194">
        <f>J190</f>
        <v>0</v>
      </c>
      <c r="K71" s="195"/>
    </row>
    <row r="72" s="1" customFormat="1" ht="21.84" customHeight="1">
      <c r="B72" s="46"/>
      <c r="C72" s="47"/>
      <c r="D72" s="47"/>
      <c r="E72" s="47"/>
      <c r="F72" s="47"/>
      <c r="G72" s="47"/>
      <c r="H72" s="47"/>
      <c r="I72" s="156"/>
      <c r="J72" s="47"/>
      <c r="K72" s="51"/>
    </row>
    <row r="73" s="1" customFormat="1" ht="6.96" customHeight="1">
      <c r="B73" s="67"/>
      <c r="C73" s="68"/>
      <c r="D73" s="68"/>
      <c r="E73" s="68"/>
      <c r="F73" s="68"/>
      <c r="G73" s="68"/>
      <c r="H73" s="68"/>
      <c r="I73" s="178"/>
      <c r="J73" s="68"/>
      <c r="K73" s="69"/>
    </row>
    <row r="77" s="1" customFormat="1" ht="6.96" customHeight="1">
      <c r="B77" s="70"/>
      <c r="C77" s="71"/>
      <c r="D77" s="71"/>
      <c r="E77" s="71"/>
      <c r="F77" s="71"/>
      <c r="G77" s="71"/>
      <c r="H77" s="71"/>
      <c r="I77" s="181"/>
      <c r="J77" s="71"/>
      <c r="K77" s="71"/>
      <c r="L77" s="72"/>
    </row>
    <row r="78" s="1" customFormat="1" ht="36.96" customHeight="1">
      <c r="B78" s="46"/>
      <c r="C78" s="73" t="s">
        <v>155</v>
      </c>
      <c r="D78" s="74"/>
      <c r="E78" s="74"/>
      <c r="F78" s="74"/>
      <c r="G78" s="74"/>
      <c r="H78" s="74"/>
      <c r="I78" s="203"/>
      <c r="J78" s="74"/>
      <c r="K78" s="74"/>
      <c r="L78" s="72"/>
    </row>
    <row r="79" s="1" customFormat="1" ht="6.96" customHeight="1">
      <c r="B79" s="46"/>
      <c r="C79" s="74"/>
      <c r="D79" s="74"/>
      <c r="E79" s="74"/>
      <c r="F79" s="74"/>
      <c r="G79" s="74"/>
      <c r="H79" s="74"/>
      <c r="I79" s="203"/>
      <c r="J79" s="74"/>
      <c r="K79" s="74"/>
      <c r="L79" s="72"/>
    </row>
    <row r="80" s="1" customFormat="1" ht="14.4" customHeight="1">
      <c r="B80" s="46"/>
      <c r="C80" s="76" t="s">
        <v>18</v>
      </c>
      <c r="D80" s="74"/>
      <c r="E80" s="74"/>
      <c r="F80" s="74"/>
      <c r="G80" s="74"/>
      <c r="H80" s="74"/>
      <c r="I80" s="203"/>
      <c r="J80" s="74"/>
      <c r="K80" s="74"/>
      <c r="L80" s="72"/>
    </row>
    <row r="81" s="1" customFormat="1" ht="14.4" customHeight="1">
      <c r="B81" s="46"/>
      <c r="C81" s="74"/>
      <c r="D81" s="74"/>
      <c r="E81" s="204" t="str">
        <f>E7</f>
        <v>Stavební úpravy a obnova technolog.vybavení kuchyně v pav.D</v>
      </c>
      <c r="F81" s="76"/>
      <c r="G81" s="76"/>
      <c r="H81" s="76"/>
      <c r="I81" s="203"/>
      <c r="J81" s="74"/>
      <c r="K81" s="74"/>
      <c r="L81" s="72"/>
    </row>
    <row r="82">
      <c r="B82" s="28"/>
      <c r="C82" s="76" t="s">
        <v>113</v>
      </c>
      <c r="D82" s="205"/>
      <c r="E82" s="205"/>
      <c r="F82" s="205"/>
      <c r="G82" s="205"/>
      <c r="H82" s="205"/>
      <c r="I82" s="148"/>
      <c r="J82" s="205"/>
      <c r="K82" s="205"/>
      <c r="L82" s="206"/>
    </row>
    <row r="83" s="1" customFormat="1" ht="14.4" customHeight="1">
      <c r="B83" s="46"/>
      <c r="C83" s="74"/>
      <c r="D83" s="74"/>
      <c r="E83" s="204" t="s">
        <v>114</v>
      </c>
      <c r="F83" s="74"/>
      <c r="G83" s="74"/>
      <c r="H83" s="74"/>
      <c r="I83" s="203"/>
      <c r="J83" s="74"/>
      <c r="K83" s="74"/>
      <c r="L83" s="72"/>
    </row>
    <row r="84" s="1" customFormat="1" ht="14.4" customHeight="1">
      <c r="B84" s="46"/>
      <c r="C84" s="76" t="s">
        <v>115</v>
      </c>
      <c r="D84" s="74"/>
      <c r="E84" s="74"/>
      <c r="F84" s="74"/>
      <c r="G84" s="74"/>
      <c r="H84" s="74"/>
      <c r="I84" s="203"/>
      <c r="J84" s="74"/>
      <c r="K84" s="74"/>
      <c r="L84" s="72"/>
    </row>
    <row r="85" s="1" customFormat="1" ht="16.2" customHeight="1">
      <c r="B85" s="46"/>
      <c r="C85" s="74"/>
      <c r="D85" s="74"/>
      <c r="E85" s="82" t="str">
        <f>E11</f>
        <v>UT - Ústřední vytápění</v>
      </c>
      <c r="F85" s="74"/>
      <c r="G85" s="74"/>
      <c r="H85" s="74"/>
      <c r="I85" s="203"/>
      <c r="J85" s="74"/>
      <c r="K85" s="74"/>
      <c r="L85" s="72"/>
    </row>
    <row r="86" s="1" customFormat="1" ht="6.96" customHeight="1">
      <c r="B86" s="46"/>
      <c r="C86" s="74"/>
      <c r="D86" s="74"/>
      <c r="E86" s="74"/>
      <c r="F86" s="74"/>
      <c r="G86" s="74"/>
      <c r="H86" s="74"/>
      <c r="I86" s="203"/>
      <c r="J86" s="74"/>
      <c r="K86" s="74"/>
      <c r="L86" s="72"/>
    </row>
    <row r="87" s="1" customFormat="1" ht="18" customHeight="1">
      <c r="B87" s="46"/>
      <c r="C87" s="76" t="s">
        <v>25</v>
      </c>
      <c r="D87" s="74"/>
      <c r="E87" s="74"/>
      <c r="F87" s="207" t="str">
        <f>F14</f>
        <v>Karlovy Vary</v>
      </c>
      <c r="G87" s="74"/>
      <c r="H87" s="74"/>
      <c r="I87" s="208" t="s">
        <v>27</v>
      </c>
      <c r="J87" s="85" t="str">
        <f>IF(J14="","",J14)</f>
        <v>25. 7. 2018</v>
      </c>
      <c r="K87" s="74"/>
      <c r="L87" s="72"/>
    </row>
    <row r="88" s="1" customFormat="1" ht="6.96" customHeight="1">
      <c r="B88" s="46"/>
      <c r="C88" s="74"/>
      <c r="D88" s="74"/>
      <c r="E88" s="74"/>
      <c r="F88" s="74"/>
      <c r="G88" s="74"/>
      <c r="H88" s="74"/>
      <c r="I88" s="203"/>
      <c r="J88" s="74"/>
      <c r="K88" s="74"/>
      <c r="L88" s="72"/>
    </row>
    <row r="89" s="1" customFormat="1">
      <c r="B89" s="46"/>
      <c r="C89" s="76" t="s">
        <v>31</v>
      </c>
      <c r="D89" s="74"/>
      <c r="E89" s="74"/>
      <c r="F89" s="207" t="str">
        <f>E17</f>
        <v>Domov mládeže, Lidická 38, K.Vary</v>
      </c>
      <c r="G89" s="74"/>
      <c r="H89" s="74"/>
      <c r="I89" s="208" t="s">
        <v>37</v>
      </c>
      <c r="J89" s="207" t="str">
        <f>E23</f>
        <v>Ing.Roman Gajdoš</v>
      </c>
      <c r="K89" s="74"/>
      <c r="L89" s="72"/>
    </row>
    <row r="90" s="1" customFormat="1" ht="14.4" customHeight="1">
      <c r="B90" s="46"/>
      <c r="C90" s="76" t="s">
        <v>35</v>
      </c>
      <c r="D90" s="74"/>
      <c r="E90" s="74"/>
      <c r="F90" s="207" t="str">
        <f>IF(E20="","",E20)</f>
        <v/>
      </c>
      <c r="G90" s="74"/>
      <c r="H90" s="74"/>
      <c r="I90" s="203"/>
      <c r="J90" s="74"/>
      <c r="K90" s="74"/>
      <c r="L90" s="72"/>
    </row>
    <row r="91" s="1" customFormat="1" ht="10.32" customHeight="1">
      <c r="B91" s="46"/>
      <c r="C91" s="74"/>
      <c r="D91" s="74"/>
      <c r="E91" s="74"/>
      <c r="F91" s="74"/>
      <c r="G91" s="74"/>
      <c r="H91" s="74"/>
      <c r="I91" s="203"/>
      <c r="J91" s="74"/>
      <c r="K91" s="74"/>
      <c r="L91" s="72"/>
    </row>
    <row r="92" s="10" customFormat="1" ht="29.28" customHeight="1">
      <c r="B92" s="209"/>
      <c r="C92" s="210" t="s">
        <v>156</v>
      </c>
      <c r="D92" s="211" t="s">
        <v>60</v>
      </c>
      <c r="E92" s="211" t="s">
        <v>56</v>
      </c>
      <c r="F92" s="211" t="s">
        <v>157</v>
      </c>
      <c r="G92" s="211" t="s">
        <v>158</v>
      </c>
      <c r="H92" s="211" t="s">
        <v>159</v>
      </c>
      <c r="I92" s="212" t="s">
        <v>160</v>
      </c>
      <c r="J92" s="211" t="s">
        <v>119</v>
      </c>
      <c r="K92" s="213" t="s">
        <v>161</v>
      </c>
      <c r="L92" s="214"/>
      <c r="M92" s="102" t="s">
        <v>162</v>
      </c>
      <c r="N92" s="103" t="s">
        <v>45</v>
      </c>
      <c r="O92" s="103" t="s">
        <v>163</v>
      </c>
      <c r="P92" s="103" t="s">
        <v>164</v>
      </c>
      <c r="Q92" s="103" t="s">
        <v>165</v>
      </c>
      <c r="R92" s="103" t="s">
        <v>166</v>
      </c>
      <c r="S92" s="103" t="s">
        <v>167</v>
      </c>
      <c r="T92" s="104" t="s">
        <v>168</v>
      </c>
    </row>
    <row r="93" s="1" customFormat="1" ht="29.28" customHeight="1">
      <c r="B93" s="46"/>
      <c r="C93" s="108" t="s">
        <v>120</v>
      </c>
      <c r="D93" s="74"/>
      <c r="E93" s="74"/>
      <c r="F93" s="74"/>
      <c r="G93" s="74"/>
      <c r="H93" s="74"/>
      <c r="I93" s="203"/>
      <c r="J93" s="215">
        <f>BK93</f>
        <v>0</v>
      </c>
      <c r="K93" s="74"/>
      <c r="L93" s="72"/>
      <c r="M93" s="105"/>
      <c r="N93" s="106"/>
      <c r="O93" s="106"/>
      <c r="P93" s="216">
        <f>P94+P105+P190</f>
        <v>0</v>
      </c>
      <c r="Q93" s="106"/>
      <c r="R93" s="216">
        <f>R94+R105+R190</f>
        <v>0.97363833050000004</v>
      </c>
      <c r="S93" s="106"/>
      <c r="T93" s="217">
        <f>T94+T105+T190</f>
        <v>0.24620000000000003</v>
      </c>
      <c r="AT93" s="24" t="s">
        <v>74</v>
      </c>
      <c r="AU93" s="24" t="s">
        <v>121</v>
      </c>
      <c r="BK93" s="218">
        <f>BK94+BK105+BK190</f>
        <v>0</v>
      </c>
    </row>
    <row r="94" s="11" customFormat="1" ht="37.44" customHeight="1">
      <c r="B94" s="219"/>
      <c r="C94" s="220"/>
      <c r="D94" s="221" t="s">
        <v>74</v>
      </c>
      <c r="E94" s="222" t="s">
        <v>169</v>
      </c>
      <c r="F94" s="222" t="s">
        <v>170</v>
      </c>
      <c r="G94" s="220"/>
      <c r="H94" s="220"/>
      <c r="I94" s="223"/>
      <c r="J94" s="224">
        <f>BK94</f>
        <v>0</v>
      </c>
      <c r="K94" s="220"/>
      <c r="L94" s="225"/>
      <c r="M94" s="226"/>
      <c r="N94" s="227"/>
      <c r="O94" s="227"/>
      <c r="P94" s="228">
        <f>P95</f>
        <v>0</v>
      </c>
      <c r="Q94" s="227"/>
      <c r="R94" s="228">
        <f>R95</f>
        <v>0</v>
      </c>
      <c r="S94" s="227"/>
      <c r="T94" s="229">
        <f>T95</f>
        <v>0</v>
      </c>
      <c r="AR94" s="230" t="s">
        <v>24</v>
      </c>
      <c r="AT94" s="231" t="s">
        <v>74</v>
      </c>
      <c r="AU94" s="231" t="s">
        <v>75</v>
      </c>
      <c r="AY94" s="230" t="s">
        <v>171</v>
      </c>
      <c r="BK94" s="232">
        <f>BK95</f>
        <v>0</v>
      </c>
    </row>
    <row r="95" s="11" customFormat="1" ht="19.92" customHeight="1">
      <c r="B95" s="219"/>
      <c r="C95" s="220"/>
      <c r="D95" s="221" t="s">
        <v>74</v>
      </c>
      <c r="E95" s="233" t="s">
        <v>1010</v>
      </c>
      <c r="F95" s="233" t="s">
        <v>1011</v>
      </c>
      <c r="G95" s="220"/>
      <c r="H95" s="220"/>
      <c r="I95" s="223"/>
      <c r="J95" s="234">
        <f>BK95</f>
        <v>0</v>
      </c>
      <c r="K95" s="220"/>
      <c r="L95" s="225"/>
      <c r="M95" s="226"/>
      <c r="N95" s="227"/>
      <c r="O95" s="227"/>
      <c r="P95" s="228">
        <f>SUM(P96:P104)</f>
        <v>0</v>
      </c>
      <c r="Q95" s="227"/>
      <c r="R95" s="228">
        <f>SUM(R96:R104)</f>
        <v>0</v>
      </c>
      <c r="S95" s="227"/>
      <c r="T95" s="229">
        <f>SUM(T96:T104)</f>
        <v>0</v>
      </c>
      <c r="AR95" s="230" t="s">
        <v>24</v>
      </c>
      <c r="AT95" s="231" t="s">
        <v>74</v>
      </c>
      <c r="AU95" s="231" t="s">
        <v>24</v>
      </c>
      <c r="AY95" s="230" t="s">
        <v>171</v>
      </c>
      <c r="BK95" s="232">
        <f>SUM(BK96:BK104)</f>
        <v>0</v>
      </c>
    </row>
    <row r="96" s="1" customFormat="1" ht="34.2" customHeight="1">
      <c r="B96" s="46"/>
      <c r="C96" s="235" t="s">
        <v>24</v>
      </c>
      <c r="D96" s="235" t="s">
        <v>173</v>
      </c>
      <c r="E96" s="236" t="s">
        <v>2205</v>
      </c>
      <c r="F96" s="237" t="s">
        <v>2206</v>
      </c>
      <c r="G96" s="238" t="s">
        <v>193</v>
      </c>
      <c r="H96" s="239">
        <v>0.246</v>
      </c>
      <c r="I96" s="240"/>
      <c r="J96" s="241">
        <f>ROUND(I96*H96,2)</f>
        <v>0</v>
      </c>
      <c r="K96" s="237" t="s">
        <v>177</v>
      </c>
      <c r="L96" s="72"/>
      <c r="M96" s="242" t="s">
        <v>22</v>
      </c>
      <c r="N96" s="243" t="s">
        <v>46</v>
      </c>
      <c r="O96" s="47"/>
      <c r="P96" s="244">
        <f>O96*H96</f>
        <v>0</v>
      </c>
      <c r="Q96" s="244">
        <v>0</v>
      </c>
      <c r="R96" s="244">
        <f>Q96*H96</f>
        <v>0</v>
      </c>
      <c r="S96" s="244">
        <v>0</v>
      </c>
      <c r="T96" s="245">
        <f>S96*H96</f>
        <v>0</v>
      </c>
      <c r="AR96" s="24" t="s">
        <v>178</v>
      </c>
      <c r="AT96" s="24" t="s">
        <v>173</v>
      </c>
      <c r="AU96" s="24" t="s">
        <v>83</v>
      </c>
      <c r="AY96" s="24" t="s">
        <v>171</v>
      </c>
      <c r="BE96" s="246">
        <f>IF(N96="základní",J96,0)</f>
        <v>0</v>
      </c>
      <c r="BF96" s="246">
        <f>IF(N96="snížená",J96,0)</f>
        <v>0</v>
      </c>
      <c r="BG96" s="246">
        <f>IF(N96="zákl. přenesená",J96,0)</f>
        <v>0</v>
      </c>
      <c r="BH96" s="246">
        <f>IF(N96="sníž. přenesená",J96,0)</f>
        <v>0</v>
      </c>
      <c r="BI96" s="246">
        <f>IF(N96="nulová",J96,0)</f>
        <v>0</v>
      </c>
      <c r="BJ96" s="24" t="s">
        <v>24</v>
      </c>
      <c r="BK96" s="246">
        <f>ROUND(I96*H96,2)</f>
        <v>0</v>
      </c>
      <c r="BL96" s="24" t="s">
        <v>178</v>
      </c>
      <c r="BM96" s="24" t="s">
        <v>2207</v>
      </c>
    </row>
    <row r="97" s="1" customFormat="1">
      <c r="B97" s="46"/>
      <c r="C97" s="74"/>
      <c r="D97" s="249" t="s">
        <v>201</v>
      </c>
      <c r="E97" s="74"/>
      <c r="F97" s="259" t="s">
        <v>1016</v>
      </c>
      <c r="G97" s="74"/>
      <c r="H97" s="74"/>
      <c r="I97" s="203"/>
      <c r="J97" s="74"/>
      <c r="K97" s="74"/>
      <c r="L97" s="72"/>
      <c r="M97" s="260"/>
      <c r="N97" s="47"/>
      <c r="O97" s="47"/>
      <c r="P97" s="47"/>
      <c r="Q97" s="47"/>
      <c r="R97" s="47"/>
      <c r="S97" s="47"/>
      <c r="T97" s="95"/>
      <c r="AT97" s="24" t="s">
        <v>201</v>
      </c>
      <c r="AU97" s="24" t="s">
        <v>83</v>
      </c>
    </row>
    <row r="98" s="1" customFormat="1" ht="22.8" customHeight="1">
      <c r="B98" s="46"/>
      <c r="C98" s="235" t="s">
        <v>83</v>
      </c>
      <c r="D98" s="235" t="s">
        <v>173</v>
      </c>
      <c r="E98" s="236" t="s">
        <v>1018</v>
      </c>
      <c r="F98" s="237" t="s">
        <v>1019</v>
      </c>
      <c r="G98" s="238" t="s">
        <v>193</v>
      </c>
      <c r="H98" s="239">
        <v>0.246</v>
      </c>
      <c r="I98" s="240"/>
      <c r="J98" s="241">
        <f>ROUND(I98*H98,2)</f>
        <v>0</v>
      </c>
      <c r="K98" s="237" t="s">
        <v>177</v>
      </c>
      <c r="L98" s="72"/>
      <c r="M98" s="242" t="s">
        <v>22</v>
      </c>
      <c r="N98" s="243" t="s">
        <v>46</v>
      </c>
      <c r="O98" s="47"/>
      <c r="P98" s="244">
        <f>O98*H98</f>
        <v>0</v>
      </c>
      <c r="Q98" s="244">
        <v>0</v>
      </c>
      <c r="R98" s="244">
        <f>Q98*H98</f>
        <v>0</v>
      </c>
      <c r="S98" s="244">
        <v>0</v>
      </c>
      <c r="T98" s="245">
        <f>S98*H98</f>
        <v>0</v>
      </c>
      <c r="AR98" s="24" t="s">
        <v>178</v>
      </c>
      <c r="AT98" s="24" t="s">
        <v>173</v>
      </c>
      <c r="AU98" s="24" t="s">
        <v>83</v>
      </c>
      <c r="AY98" s="24" t="s">
        <v>171</v>
      </c>
      <c r="BE98" s="246">
        <f>IF(N98="základní",J98,0)</f>
        <v>0</v>
      </c>
      <c r="BF98" s="246">
        <f>IF(N98="snížená",J98,0)</f>
        <v>0</v>
      </c>
      <c r="BG98" s="246">
        <f>IF(N98="zákl. přenesená",J98,0)</f>
        <v>0</v>
      </c>
      <c r="BH98" s="246">
        <f>IF(N98="sníž. přenesená",J98,0)</f>
        <v>0</v>
      </c>
      <c r="BI98" s="246">
        <f>IF(N98="nulová",J98,0)</f>
        <v>0</v>
      </c>
      <c r="BJ98" s="24" t="s">
        <v>24</v>
      </c>
      <c r="BK98" s="246">
        <f>ROUND(I98*H98,2)</f>
        <v>0</v>
      </c>
      <c r="BL98" s="24" t="s">
        <v>178</v>
      </c>
      <c r="BM98" s="24" t="s">
        <v>2208</v>
      </c>
    </row>
    <row r="99" s="1" customFormat="1">
      <c r="B99" s="46"/>
      <c r="C99" s="74"/>
      <c r="D99" s="249" t="s">
        <v>201</v>
      </c>
      <c r="E99" s="74"/>
      <c r="F99" s="259" t="s">
        <v>1021</v>
      </c>
      <c r="G99" s="74"/>
      <c r="H99" s="74"/>
      <c r="I99" s="203"/>
      <c r="J99" s="74"/>
      <c r="K99" s="74"/>
      <c r="L99" s="72"/>
      <c r="M99" s="260"/>
      <c r="N99" s="47"/>
      <c r="O99" s="47"/>
      <c r="P99" s="47"/>
      <c r="Q99" s="47"/>
      <c r="R99" s="47"/>
      <c r="S99" s="47"/>
      <c r="T99" s="95"/>
      <c r="AT99" s="24" t="s">
        <v>201</v>
      </c>
      <c r="AU99" s="24" t="s">
        <v>83</v>
      </c>
    </row>
    <row r="100" s="1" customFormat="1" ht="34.2" customHeight="1">
      <c r="B100" s="46"/>
      <c r="C100" s="235" t="s">
        <v>187</v>
      </c>
      <c r="D100" s="235" t="s">
        <v>173</v>
      </c>
      <c r="E100" s="236" t="s">
        <v>1023</v>
      </c>
      <c r="F100" s="237" t="s">
        <v>1024</v>
      </c>
      <c r="G100" s="238" t="s">
        <v>193</v>
      </c>
      <c r="H100" s="239">
        <v>5.9039999999999999</v>
      </c>
      <c r="I100" s="240"/>
      <c r="J100" s="241">
        <f>ROUND(I100*H100,2)</f>
        <v>0</v>
      </c>
      <c r="K100" s="237" t="s">
        <v>177</v>
      </c>
      <c r="L100" s="72"/>
      <c r="M100" s="242" t="s">
        <v>22</v>
      </c>
      <c r="N100" s="243" t="s">
        <v>46</v>
      </c>
      <c r="O100" s="47"/>
      <c r="P100" s="244">
        <f>O100*H100</f>
        <v>0</v>
      </c>
      <c r="Q100" s="244">
        <v>0</v>
      </c>
      <c r="R100" s="244">
        <f>Q100*H100</f>
        <v>0</v>
      </c>
      <c r="S100" s="244">
        <v>0</v>
      </c>
      <c r="T100" s="245">
        <f>S100*H100</f>
        <v>0</v>
      </c>
      <c r="AR100" s="24" t="s">
        <v>178</v>
      </c>
      <c r="AT100" s="24" t="s">
        <v>173</v>
      </c>
      <c r="AU100" s="24" t="s">
        <v>83</v>
      </c>
      <c r="AY100" s="24" t="s">
        <v>171</v>
      </c>
      <c r="BE100" s="246">
        <f>IF(N100="základní",J100,0)</f>
        <v>0</v>
      </c>
      <c r="BF100" s="246">
        <f>IF(N100="snížená",J100,0)</f>
        <v>0</v>
      </c>
      <c r="BG100" s="246">
        <f>IF(N100="zákl. přenesená",J100,0)</f>
        <v>0</v>
      </c>
      <c r="BH100" s="246">
        <f>IF(N100="sníž. přenesená",J100,0)</f>
        <v>0</v>
      </c>
      <c r="BI100" s="246">
        <f>IF(N100="nulová",J100,0)</f>
        <v>0</v>
      </c>
      <c r="BJ100" s="24" t="s">
        <v>24</v>
      </c>
      <c r="BK100" s="246">
        <f>ROUND(I100*H100,2)</f>
        <v>0</v>
      </c>
      <c r="BL100" s="24" t="s">
        <v>178</v>
      </c>
      <c r="BM100" s="24" t="s">
        <v>2209</v>
      </c>
    </row>
    <row r="101" s="1" customFormat="1">
      <c r="B101" s="46"/>
      <c r="C101" s="74"/>
      <c r="D101" s="249" t="s">
        <v>201</v>
      </c>
      <c r="E101" s="74"/>
      <c r="F101" s="259" t="s">
        <v>1021</v>
      </c>
      <c r="G101" s="74"/>
      <c r="H101" s="74"/>
      <c r="I101" s="203"/>
      <c r="J101" s="74"/>
      <c r="K101" s="74"/>
      <c r="L101" s="72"/>
      <c r="M101" s="260"/>
      <c r="N101" s="47"/>
      <c r="O101" s="47"/>
      <c r="P101" s="47"/>
      <c r="Q101" s="47"/>
      <c r="R101" s="47"/>
      <c r="S101" s="47"/>
      <c r="T101" s="95"/>
      <c r="AT101" s="24" t="s">
        <v>201</v>
      </c>
      <c r="AU101" s="24" t="s">
        <v>83</v>
      </c>
    </row>
    <row r="102" s="1" customFormat="1">
      <c r="B102" s="46"/>
      <c r="C102" s="74"/>
      <c r="D102" s="249" t="s">
        <v>739</v>
      </c>
      <c r="E102" s="74"/>
      <c r="F102" s="259" t="s">
        <v>1026</v>
      </c>
      <c r="G102" s="74"/>
      <c r="H102" s="74"/>
      <c r="I102" s="203"/>
      <c r="J102" s="74"/>
      <c r="K102" s="74"/>
      <c r="L102" s="72"/>
      <c r="M102" s="260"/>
      <c r="N102" s="47"/>
      <c r="O102" s="47"/>
      <c r="P102" s="47"/>
      <c r="Q102" s="47"/>
      <c r="R102" s="47"/>
      <c r="S102" s="47"/>
      <c r="T102" s="95"/>
      <c r="AT102" s="24" t="s">
        <v>739</v>
      </c>
      <c r="AU102" s="24" t="s">
        <v>83</v>
      </c>
    </row>
    <row r="103" s="12" customFormat="1">
      <c r="B103" s="247"/>
      <c r="C103" s="248"/>
      <c r="D103" s="249" t="s">
        <v>180</v>
      </c>
      <c r="E103" s="248"/>
      <c r="F103" s="251" t="s">
        <v>2210</v>
      </c>
      <c r="G103" s="248"/>
      <c r="H103" s="252">
        <v>5.9039999999999999</v>
      </c>
      <c r="I103" s="253"/>
      <c r="J103" s="248"/>
      <c r="K103" s="248"/>
      <c r="L103" s="254"/>
      <c r="M103" s="255"/>
      <c r="N103" s="256"/>
      <c r="O103" s="256"/>
      <c r="P103" s="256"/>
      <c r="Q103" s="256"/>
      <c r="R103" s="256"/>
      <c r="S103" s="256"/>
      <c r="T103" s="257"/>
      <c r="AT103" s="258" t="s">
        <v>180</v>
      </c>
      <c r="AU103" s="258" t="s">
        <v>83</v>
      </c>
      <c r="AV103" s="12" t="s">
        <v>83</v>
      </c>
      <c r="AW103" s="12" t="s">
        <v>6</v>
      </c>
      <c r="AX103" s="12" t="s">
        <v>24</v>
      </c>
      <c r="AY103" s="258" t="s">
        <v>171</v>
      </c>
    </row>
    <row r="104" s="1" customFormat="1" ht="14.4" customHeight="1">
      <c r="B104" s="46"/>
      <c r="C104" s="235" t="s">
        <v>178</v>
      </c>
      <c r="D104" s="235" t="s">
        <v>173</v>
      </c>
      <c r="E104" s="236" t="s">
        <v>2211</v>
      </c>
      <c r="F104" s="237" t="s">
        <v>2212</v>
      </c>
      <c r="G104" s="238" t="s">
        <v>193</v>
      </c>
      <c r="H104" s="239">
        <v>0.246</v>
      </c>
      <c r="I104" s="240"/>
      <c r="J104" s="241">
        <f>ROUND(I104*H104,2)</f>
        <v>0</v>
      </c>
      <c r="K104" s="237" t="s">
        <v>737</v>
      </c>
      <c r="L104" s="72"/>
      <c r="M104" s="242" t="s">
        <v>22</v>
      </c>
      <c r="N104" s="243" t="s">
        <v>46</v>
      </c>
      <c r="O104" s="47"/>
      <c r="P104" s="244">
        <f>O104*H104</f>
        <v>0</v>
      </c>
      <c r="Q104" s="244">
        <v>0</v>
      </c>
      <c r="R104" s="244">
        <f>Q104*H104</f>
        <v>0</v>
      </c>
      <c r="S104" s="244">
        <v>0</v>
      </c>
      <c r="T104" s="245">
        <f>S104*H104</f>
        <v>0</v>
      </c>
      <c r="AR104" s="24" t="s">
        <v>178</v>
      </c>
      <c r="AT104" s="24" t="s">
        <v>173</v>
      </c>
      <c r="AU104" s="24" t="s">
        <v>83</v>
      </c>
      <c r="AY104" s="24" t="s">
        <v>171</v>
      </c>
      <c r="BE104" s="246">
        <f>IF(N104="základní",J104,0)</f>
        <v>0</v>
      </c>
      <c r="BF104" s="246">
        <f>IF(N104="snížená",J104,0)</f>
        <v>0</v>
      </c>
      <c r="BG104" s="246">
        <f>IF(N104="zákl. přenesená",J104,0)</f>
        <v>0</v>
      </c>
      <c r="BH104" s="246">
        <f>IF(N104="sníž. přenesená",J104,0)</f>
        <v>0</v>
      </c>
      <c r="BI104" s="246">
        <f>IF(N104="nulová",J104,0)</f>
        <v>0</v>
      </c>
      <c r="BJ104" s="24" t="s">
        <v>24</v>
      </c>
      <c r="BK104" s="246">
        <f>ROUND(I104*H104,2)</f>
        <v>0</v>
      </c>
      <c r="BL104" s="24" t="s">
        <v>178</v>
      </c>
      <c r="BM104" s="24" t="s">
        <v>2213</v>
      </c>
    </row>
    <row r="105" s="11" customFormat="1" ht="37.44" customHeight="1">
      <c r="B105" s="219"/>
      <c r="C105" s="220"/>
      <c r="D105" s="221" t="s">
        <v>74</v>
      </c>
      <c r="E105" s="222" t="s">
        <v>1046</v>
      </c>
      <c r="F105" s="222" t="s">
        <v>1046</v>
      </c>
      <c r="G105" s="220"/>
      <c r="H105" s="220"/>
      <c r="I105" s="223"/>
      <c r="J105" s="224">
        <f>BK105</f>
        <v>0</v>
      </c>
      <c r="K105" s="220"/>
      <c r="L105" s="225"/>
      <c r="M105" s="226"/>
      <c r="N105" s="227"/>
      <c r="O105" s="227"/>
      <c r="P105" s="228">
        <f>P106+P119</f>
        <v>0</v>
      </c>
      <c r="Q105" s="227"/>
      <c r="R105" s="228">
        <f>R106+R119</f>
        <v>0.97363833050000004</v>
      </c>
      <c r="S105" s="227"/>
      <c r="T105" s="229">
        <f>T106+T119</f>
        <v>0.24620000000000003</v>
      </c>
      <c r="AR105" s="230" t="s">
        <v>83</v>
      </c>
      <c r="AT105" s="231" t="s">
        <v>74</v>
      </c>
      <c r="AU105" s="231" t="s">
        <v>75</v>
      </c>
      <c r="AY105" s="230" t="s">
        <v>171</v>
      </c>
      <c r="BK105" s="232">
        <f>BK106+BK119</f>
        <v>0</v>
      </c>
    </row>
    <row r="106" s="11" customFormat="1" ht="19.92" customHeight="1">
      <c r="B106" s="219"/>
      <c r="C106" s="220"/>
      <c r="D106" s="221" t="s">
        <v>74</v>
      </c>
      <c r="E106" s="233" t="s">
        <v>1846</v>
      </c>
      <c r="F106" s="233" t="s">
        <v>2214</v>
      </c>
      <c r="G106" s="220"/>
      <c r="H106" s="220"/>
      <c r="I106" s="223"/>
      <c r="J106" s="234">
        <f>BK106</f>
        <v>0</v>
      </c>
      <c r="K106" s="220"/>
      <c r="L106" s="225"/>
      <c r="M106" s="226"/>
      <c r="N106" s="227"/>
      <c r="O106" s="227"/>
      <c r="P106" s="228">
        <f>SUM(P107:P118)</f>
        <v>0</v>
      </c>
      <c r="Q106" s="227"/>
      <c r="R106" s="228">
        <f>SUM(R107:R118)</f>
        <v>0.14416999999999999</v>
      </c>
      <c r="S106" s="227"/>
      <c r="T106" s="229">
        <f>SUM(T107:T118)</f>
        <v>0</v>
      </c>
      <c r="AR106" s="230" t="s">
        <v>83</v>
      </c>
      <c r="AT106" s="231" t="s">
        <v>74</v>
      </c>
      <c r="AU106" s="231" t="s">
        <v>24</v>
      </c>
      <c r="AY106" s="230" t="s">
        <v>171</v>
      </c>
      <c r="BK106" s="232">
        <f>SUM(BK107:BK118)</f>
        <v>0</v>
      </c>
    </row>
    <row r="107" s="1" customFormat="1" ht="45.6" customHeight="1">
      <c r="B107" s="46"/>
      <c r="C107" s="235" t="s">
        <v>197</v>
      </c>
      <c r="D107" s="235" t="s">
        <v>173</v>
      </c>
      <c r="E107" s="236" t="s">
        <v>2215</v>
      </c>
      <c r="F107" s="237" t="s">
        <v>2216</v>
      </c>
      <c r="G107" s="238" t="s">
        <v>344</v>
      </c>
      <c r="H107" s="239">
        <v>153</v>
      </c>
      <c r="I107" s="240"/>
      <c r="J107" s="241">
        <f>ROUND(I107*H107,2)</f>
        <v>0</v>
      </c>
      <c r="K107" s="237" t="s">
        <v>177</v>
      </c>
      <c r="L107" s="72"/>
      <c r="M107" s="242" t="s">
        <v>22</v>
      </c>
      <c r="N107" s="243" t="s">
        <v>46</v>
      </c>
      <c r="O107" s="47"/>
      <c r="P107" s="244">
        <f>O107*H107</f>
        <v>0</v>
      </c>
      <c r="Q107" s="244">
        <v>0.00019000000000000001</v>
      </c>
      <c r="R107" s="244">
        <f>Q107*H107</f>
        <v>0.029070000000000002</v>
      </c>
      <c r="S107" s="244">
        <v>0</v>
      </c>
      <c r="T107" s="245">
        <f>S107*H107</f>
        <v>0</v>
      </c>
      <c r="AR107" s="24" t="s">
        <v>273</v>
      </c>
      <c r="AT107" s="24" t="s">
        <v>173</v>
      </c>
      <c r="AU107" s="24" t="s">
        <v>83</v>
      </c>
      <c r="AY107" s="24" t="s">
        <v>171</v>
      </c>
      <c r="BE107" s="246">
        <f>IF(N107="základní",J107,0)</f>
        <v>0</v>
      </c>
      <c r="BF107" s="246">
        <f>IF(N107="snížená",J107,0)</f>
        <v>0</v>
      </c>
      <c r="BG107" s="246">
        <f>IF(N107="zákl. přenesená",J107,0)</f>
        <v>0</v>
      </c>
      <c r="BH107" s="246">
        <f>IF(N107="sníž. přenesená",J107,0)</f>
        <v>0</v>
      </c>
      <c r="BI107" s="246">
        <f>IF(N107="nulová",J107,0)</f>
        <v>0</v>
      </c>
      <c r="BJ107" s="24" t="s">
        <v>24</v>
      </c>
      <c r="BK107" s="246">
        <f>ROUND(I107*H107,2)</f>
        <v>0</v>
      </c>
      <c r="BL107" s="24" t="s">
        <v>273</v>
      </c>
      <c r="BM107" s="24" t="s">
        <v>2217</v>
      </c>
    </row>
    <row r="108" s="1" customFormat="1">
      <c r="B108" s="46"/>
      <c r="C108" s="74"/>
      <c r="D108" s="249" t="s">
        <v>201</v>
      </c>
      <c r="E108" s="74"/>
      <c r="F108" s="259" t="s">
        <v>1851</v>
      </c>
      <c r="G108" s="74"/>
      <c r="H108" s="74"/>
      <c r="I108" s="203"/>
      <c r="J108" s="74"/>
      <c r="K108" s="74"/>
      <c r="L108" s="72"/>
      <c r="M108" s="260"/>
      <c r="N108" s="47"/>
      <c r="O108" s="47"/>
      <c r="P108" s="47"/>
      <c r="Q108" s="47"/>
      <c r="R108" s="47"/>
      <c r="S108" s="47"/>
      <c r="T108" s="95"/>
      <c r="AT108" s="24" t="s">
        <v>201</v>
      </c>
      <c r="AU108" s="24" t="s">
        <v>83</v>
      </c>
    </row>
    <row r="109" s="12" customFormat="1">
      <c r="B109" s="247"/>
      <c r="C109" s="248"/>
      <c r="D109" s="249" t="s">
        <v>180</v>
      </c>
      <c r="E109" s="250" t="s">
        <v>22</v>
      </c>
      <c r="F109" s="251" t="s">
        <v>2218</v>
      </c>
      <c r="G109" s="248"/>
      <c r="H109" s="252">
        <v>4</v>
      </c>
      <c r="I109" s="253"/>
      <c r="J109" s="248"/>
      <c r="K109" s="248"/>
      <c r="L109" s="254"/>
      <c r="M109" s="255"/>
      <c r="N109" s="256"/>
      <c r="O109" s="256"/>
      <c r="P109" s="256"/>
      <c r="Q109" s="256"/>
      <c r="R109" s="256"/>
      <c r="S109" s="256"/>
      <c r="T109" s="257"/>
      <c r="AT109" s="258" t="s">
        <v>180</v>
      </c>
      <c r="AU109" s="258" t="s">
        <v>83</v>
      </c>
      <c r="AV109" s="12" t="s">
        <v>83</v>
      </c>
      <c r="AW109" s="12" t="s">
        <v>182</v>
      </c>
      <c r="AX109" s="12" t="s">
        <v>75</v>
      </c>
      <c r="AY109" s="258" t="s">
        <v>171</v>
      </c>
    </row>
    <row r="110" s="12" customFormat="1">
      <c r="B110" s="247"/>
      <c r="C110" s="248"/>
      <c r="D110" s="249" t="s">
        <v>180</v>
      </c>
      <c r="E110" s="250" t="s">
        <v>22</v>
      </c>
      <c r="F110" s="251" t="s">
        <v>2219</v>
      </c>
      <c r="G110" s="248"/>
      <c r="H110" s="252">
        <v>45</v>
      </c>
      <c r="I110" s="253"/>
      <c r="J110" s="248"/>
      <c r="K110" s="248"/>
      <c r="L110" s="254"/>
      <c r="M110" s="255"/>
      <c r="N110" s="256"/>
      <c r="O110" s="256"/>
      <c r="P110" s="256"/>
      <c r="Q110" s="256"/>
      <c r="R110" s="256"/>
      <c r="S110" s="256"/>
      <c r="T110" s="257"/>
      <c r="AT110" s="258" t="s">
        <v>180</v>
      </c>
      <c r="AU110" s="258" t="s">
        <v>83</v>
      </c>
      <c r="AV110" s="12" t="s">
        <v>83</v>
      </c>
      <c r="AW110" s="12" t="s">
        <v>182</v>
      </c>
      <c r="AX110" s="12" t="s">
        <v>75</v>
      </c>
      <c r="AY110" s="258" t="s">
        <v>171</v>
      </c>
    </row>
    <row r="111" s="12" customFormat="1">
      <c r="B111" s="247"/>
      <c r="C111" s="248"/>
      <c r="D111" s="249" t="s">
        <v>180</v>
      </c>
      <c r="E111" s="250" t="s">
        <v>22</v>
      </c>
      <c r="F111" s="251" t="s">
        <v>2220</v>
      </c>
      <c r="G111" s="248"/>
      <c r="H111" s="252">
        <v>24</v>
      </c>
      <c r="I111" s="253"/>
      <c r="J111" s="248"/>
      <c r="K111" s="248"/>
      <c r="L111" s="254"/>
      <c r="M111" s="255"/>
      <c r="N111" s="256"/>
      <c r="O111" s="256"/>
      <c r="P111" s="256"/>
      <c r="Q111" s="256"/>
      <c r="R111" s="256"/>
      <c r="S111" s="256"/>
      <c r="T111" s="257"/>
      <c r="AT111" s="258" t="s">
        <v>180</v>
      </c>
      <c r="AU111" s="258" t="s">
        <v>83</v>
      </c>
      <c r="AV111" s="12" t="s">
        <v>83</v>
      </c>
      <c r="AW111" s="12" t="s">
        <v>182</v>
      </c>
      <c r="AX111" s="12" t="s">
        <v>75</v>
      </c>
      <c r="AY111" s="258" t="s">
        <v>171</v>
      </c>
    </row>
    <row r="112" s="12" customFormat="1">
      <c r="B112" s="247"/>
      <c r="C112" s="248"/>
      <c r="D112" s="249" t="s">
        <v>180</v>
      </c>
      <c r="E112" s="250" t="s">
        <v>22</v>
      </c>
      <c r="F112" s="251" t="s">
        <v>2221</v>
      </c>
      <c r="G112" s="248"/>
      <c r="H112" s="252">
        <v>80</v>
      </c>
      <c r="I112" s="253"/>
      <c r="J112" s="248"/>
      <c r="K112" s="248"/>
      <c r="L112" s="254"/>
      <c r="M112" s="255"/>
      <c r="N112" s="256"/>
      <c r="O112" s="256"/>
      <c r="P112" s="256"/>
      <c r="Q112" s="256"/>
      <c r="R112" s="256"/>
      <c r="S112" s="256"/>
      <c r="T112" s="257"/>
      <c r="AT112" s="258" t="s">
        <v>180</v>
      </c>
      <c r="AU112" s="258" t="s">
        <v>83</v>
      </c>
      <c r="AV112" s="12" t="s">
        <v>83</v>
      </c>
      <c r="AW112" s="12" t="s">
        <v>182</v>
      </c>
      <c r="AX112" s="12" t="s">
        <v>75</v>
      </c>
      <c r="AY112" s="258" t="s">
        <v>171</v>
      </c>
    </row>
    <row r="113" s="1" customFormat="1" ht="22.8" customHeight="1">
      <c r="B113" s="46"/>
      <c r="C113" s="271" t="s">
        <v>204</v>
      </c>
      <c r="D113" s="271" t="s">
        <v>422</v>
      </c>
      <c r="E113" s="272" t="s">
        <v>2222</v>
      </c>
      <c r="F113" s="273" t="s">
        <v>2223</v>
      </c>
      <c r="G113" s="274" t="s">
        <v>344</v>
      </c>
      <c r="H113" s="275">
        <v>4</v>
      </c>
      <c r="I113" s="276"/>
      <c r="J113" s="277">
        <f>ROUND(I113*H113,2)</f>
        <v>0</v>
      </c>
      <c r="K113" s="273" t="s">
        <v>177</v>
      </c>
      <c r="L113" s="278"/>
      <c r="M113" s="279" t="s">
        <v>22</v>
      </c>
      <c r="N113" s="280" t="s">
        <v>46</v>
      </c>
      <c r="O113" s="47"/>
      <c r="P113" s="244">
        <f>O113*H113</f>
        <v>0</v>
      </c>
      <c r="Q113" s="244">
        <v>0.00036999999999999999</v>
      </c>
      <c r="R113" s="244">
        <f>Q113*H113</f>
        <v>0.00148</v>
      </c>
      <c r="S113" s="244">
        <v>0</v>
      </c>
      <c r="T113" s="245">
        <f>S113*H113</f>
        <v>0</v>
      </c>
      <c r="AR113" s="24" t="s">
        <v>405</v>
      </c>
      <c r="AT113" s="24" t="s">
        <v>422</v>
      </c>
      <c r="AU113" s="24" t="s">
        <v>83</v>
      </c>
      <c r="AY113" s="24" t="s">
        <v>171</v>
      </c>
      <c r="BE113" s="246">
        <f>IF(N113="základní",J113,0)</f>
        <v>0</v>
      </c>
      <c r="BF113" s="246">
        <f>IF(N113="snížená",J113,0)</f>
        <v>0</v>
      </c>
      <c r="BG113" s="246">
        <f>IF(N113="zákl. přenesená",J113,0)</f>
        <v>0</v>
      </c>
      <c r="BH113" s="246">
        <f>IF(N113="sníž. přenesená",J113,0)</f>
        <v>0</v>
      </c>
      <c r="BI113" s="246">
        <f>IF(N113="nulová",J113,0)</f>
        <v>0</v>
      </c>
      <c r="BJ113" s="24" t="s">
        <v>24</v>
      </c>
      <c r="BK113" s="246">
        <f>ROUND(I113*H113,2)</f>
        <v>0</v>
      </c>
      <c r="BL113" s="24" t="s">
        <v>273</v>
      </c>
      <c r="BM113" s="24" t="s">
        <v>2224</v>
      </c>
    </row>
    <row r="114" s="1" customFormat="1" ht="22.8" customHeight="1">
      <c r="B114" s="46"/>
      <c r="C114" s="271" t="s">
        <v>211</v>
      </c>
      <c r="D114" s="271" t="s">
        <v>422</v>
      </c>
      <c r="E114" s="272" t="s">
        <v>2225</v>
      </c>
      <c r="F114" s="273" t="s">
        <v>2226</v>
      </c>
      <c r="G114" s="274" t="s">
        <v>344</v>
      </c>
      <c r="H114" s="275">
        <v>45</v>
      </c>
      <c r="I114" s="276"/>
      <c r="J114" s="277">
        <f>ROUND(I114*H114,2)</f>
        <v>0</v>
      </c>
      <c r="K114" s="273" t="s">
        <v>177</v>
      </c>
      <c r="L114" s="278"/>
      <c r="M114" s="279" t="s">
        <v>22</v>
      </c>
      <c r="N114" s="280" t="s">
        <v>46</v>
      </c>
      <c r="O114" s="47"/>
      <c r="P114" s="244">
        <f>O114*H114</f>
        <v>0</v>
      </c>
      <c r="Q114" s="244">
        <v>0.00042000000000000002</v>
      </c>
      <c r="R114" s="244">
        <f>Q114*H114</f>
        <v>0.0189</v>
      </c>
      <c r="S114" s="244">
        <v>0</v>
      </c>
      <c r="T114" s="245">
        <f>S114*H114</f>
        <v>0</v>
      </c>
      <c r="AR114" s="24" t="s">
        <v>405</v>
      </c>
      <c r="AT114" s="24" t="s">
        <v>422</v>
      </c>
      <c r="AU114" s="24" t="s">
        <v>83</v>
      </c>
      <c r="AY114" s="24" t="s">
        <v>171</v>
      </c>
      <c r="BE114" s="246">
        <f>IF(N114="základní",J114,0)</f>
        <v>0</v>
      </c>
      <c r="BF114" s="246">
        <f>IF(N114="snížená",J114,0)</f>
        <v>0</v>
      </c>
      <c r="BG114" s="246">
        <f>IF(N114="zákl. přenesená",J114,0)</f>
        <v>0</v>
      </c>
      <c r="BH114" s="246">
        <f>IF(N114="sníž. přenesená",J114,0)</f>
        <v>0</v>
      </c>
      <c r="BI114" s="246">
        <f>IF(N114="nulová",J114,0)</f>
        <v>0</v>
      </c>
      <c r="BJ114" s="24" t="s">
        <v>24</v>
      </c>
      <c r="BK114" s="246">
        <f>ROUND(I114*H114,2)</f>
        <v>0</v>
      </c>
      <c r="BL114" s="24" t="s">
        <v>273</v>
      </c>
      <c r="BM114" s="24" t="s">
        <v>2227</v>
      </c>
    </row>
    <row r="115" s="1" customFormat="1" ht="22.8" customHeight="1">
      <c r="B115" s="46"/>
      <c r="C115" s="271" t="s">
        <v>221</v>
      </c>
      <c r="D115" s="271" t="s">
        <v>422</v>
      </c>
      <c r="E115" s="272" t="s">
        <v>2228</v>
      </c>
      <c r="F115" s="273" t="s">
        <v>2229</v>
      </c>
      <c r="G115" s="274" t="s">
        <v>344</v>
      </c>
      <c r="H115" s="275">
        <v>24</v>
      </c>
      <c r="I115" s="276"/>
      <c r="J115" s="277">
        <f>ROUND(I115*H115,2)</f>
        <v>0</v>
      </c>
      <c r="K115" s="273" t="s">
        <v>177</v>
      </c>
      <c r="L115" s="278"/>
      <c r="M115" s="279" t="s">
        <v>22</v>
      </c>
      <c r="N115" s="280" t="s">
        <v>46</v>
      </c>
      <c r="O115" s="47"/>
      <c r="P115" s="244">
        <f>O115*H115</f>
        <v>0</v>
      </c>
      <c r="Q115" s="244">
        <v>0.00088000000000000003</v>
      </c>
      <c r="R115" s="244">
        <f>Q115*H115</f>
        <v>0.02112</v>
      </c>
      <c r="S115" s="244">
        <v>0</v>
      </c>
      <c r="T115" s="245">
        <f>S115*H115</f>
        <v>0</v>
      </c>
      <c r="AR115" s="24" t="s">
        <v>405</v>
      </c>
      <c r="AT115" s="24" t="s">
        <v>422</v>
      </c>
      <c r="AU115" s="24" t="s">
        <v>83</v>
      </c>
      <c r="AY115" s="24" t="s">
        <v>171</v>
      </c>
      <c r="BE115" s="246">
        <f>IF(N115="základní",J115,0)</f>
        <v>0</v>
      </c>
      <c r="BF115" s="246">
        <f>IF(N115="snížená",J115,0)</f>
        <v>0</v>
      </c>
      <c r="BG115" s="246">
        <f>IF(N115="zákl. přenesená",J115,0)</f>
        <v>0</v>
      </c>
      <c r="BH115" s="246">
        <f>IF(N115="sníž. přenesená",J115,0)</f>
        <v>0</v>
      </c>
      <c r="BI115" s="246">
        <f>IF(N115="nulová",J115,0)</f>
        <v>0</v>
      </c>
      <c r="BJ115" s="24" t="s">
        <v>24</v>
      </c>
      <c r="BK115" s="246">
        <f>ROUND(I115*H115,2)</f>
        <v>0</v>
      </c>
      <c r="BL115" s="24" t="s">
        <v>273</v>
      </c>
      <c r="BM115" s="24" t="s">
        <v>2230</v>
      </c>
    </row>
    <row r="116" s="1" customFormat="1" ht="22.8" customHeight="1">
      <c r="B116" s="46"/>
      <c r="C116" s="271" t="s">
        <v>226</v>
      </c>
      <c r="D116" s="271" t="s">
        <v>422</v>
      </c>
      <c r="E116" s="272" t="s">
        <v>2231</v>
      </c>
      <c r="F116" s="273" t="s">
        <v>2232</v>
      </c>
      <c r="G116" s="274" t="s">
        <v>344</v>
      </c>
      <c r="H116" s="275">
        <v>80</v>
      </c>
      <c r="I116" s="276"/>
      <c r="J116" s="277">
        <f>ROUND(I116*H116,2)</f>
        <v>0</v>
      </c>
      <c r="K116" s="273" t="s">
        <v>177</v>
      </c>
      <c r="L116" s="278"/>
      <c r="M116" s="279" t="s">
        <v>22</v>
      </c>
      <c r="N116" s="280" t="s">
        <v>46</v>
      </c>
      <c r="O116" s="47"/>
      <c r="P116" s="244">
        <f>O116*H116</f>
        <v>0</v>
      </c>
      <c r="Q116" s="244">
        <v>0.00092000000000000003</v>
      </c>
      <c r="R116" s="244">
        <f>Q116*H116</f>
        <v>0.073599999999999999</v>
      </c>
      <c r="S116" s="244">
        <v>0</v>
      </c>
      <c r="T116" s="245">
        <f>S116*H116</f>
        <v>0</v>
      </c>
      <c r="AR116" s="24" t="s">
        <v>405</v>
      </c>
      <c r="AT116" s="24" t="s">
        <v>422</v>
      </c>
      <c r="AU116" s="24" t="s">
        <v>83</v>
      </c>
      <c r="AY116" s="24" t="s">
        <v>171</v>
      </c>
      <c r="BE116" s="246">
        <f>IF(N116="základní",J116,0)</f>
        <v>0</v>
      </c>
      <c r="BF116" s="246">
        <f>IF(N116="snížená",J116,0)</f>
        <v>0</v>
      </c>
      <c r="BG116" s="246">
        <f>IF(N116="zákl. přenesená",J116,0)</f>
        <v>0</v>
      </c>
      <c r="BH116" s="246">
        <f>IF(N116="sníž. přenesená",J116,0)</f>
        <v>0</v>
      </c>
      <c r="BI116" s="246">
        <f>IF(N116="nulová",J116,0)</f>
        <v>0</v>
      </c>
      <c r="BJ116" s="24" t="s">
        <v>24</v>
      </c>
      <c r="BK116" s="246">
        <f>ROUND(I116*H116,2)</f>
        <v>0</v>
      </c>
      <c r="BL116" s="24" t="s">
        <v>273</v>
      </c>
      <c r="BM116" s="24" t="s">
        <v>2233</v>
      </c>
    </row>
    <row r="117" s="1" customFormat="1" ht="34.2" customHeight="1">
      <c r="B117" s="46"/>
      <c r="C117" s="235" t="s">
        <v>29</v>
      </c>
      <c r="D117" s="235" t="s">
        <v>173</v>
      </c>
      <c r="E117" s="236" t="s">
        <v>1883</v>
      </c>
      <c r="F117" s="237" t="s">
        <v>1884</v>
      </c>
      <c r="G117" s="238" t="s">
        <v>193</v>
      </c>
      <c r="H117" s="239">
        <v>0.14399999999999999</v>
      </c>
      <c r="I117" s="240"/>
      <c r="J117" s="241">
        <f>ROUND(I117*H117,2)</f>
        <v>0</v>
      </c>
      <c r="K117" s="237" t="s">
        <v>177</v>
      </c>
      <c r="L117" s="72"/>
      <c r="M117" s="242" t="s">
        <v>22</v>
      </c>
      <c r="N117" s="243" t="s">
        <v>46</v>
      </c>
      <c r="O117" s="47"/>
      <c r="P117" s="244">
        <f>O117*H117</f>
        <v>0</v>
      </c>
      <c r="Q117" s="244">
        <v>0</v>
      </c>
      <c r="R117" s="244">
        <f>Q117*H117</f>
        <v>0</v>
      </c>
      <c r="S117" s="244">
        <v>0</v>
      </c>
      <c r="T117" s="245">
        <f>S117*H117</f>
        <v>0</v>
      </c>
      <c r="AR117" s="24" t="s">
        <v>273</v>
      </c>
      <c r="AT117" s="24" t="s">
        <v>173</v>
      </c>
      <c r="AU117" s="24" t="s">
        <v>83</v>
      </c>
      <c r="AY117" s="24" t="s">
        <v>171</v>
      </c>
      <c r="BE117" s="246">
        <f>IF(N117="základní",J117,0)</f>
        <v>0</v>
      </c>
      <c r="BF117" s="246">
        <f>IF(N117="snížená",J117,0)</f>
        <v>0</v>
      </c>
      <c r="BG117" s="246">
        <f>IF(N117="zákl. přenesená",J117,0)</f>
        <v>0</v>
      </c>
      <c r="BH117" s="246">
        <f>IF(N117="sníž. přenesená",J117,0)</f>
        <v>0</v>
      </c>
      <c r="BI117" s="246">
        <f>IF(N117="nulová",J117,0)</f>
        <v>0</v>
      </c>
      <c r="BJ117" s="24" t="s">
        <v>24</v>
      </c>
      <c r="BK117" s="246">
        <f>ROUND(I117*H117,2)</f>
        <v>0</v>
      </c>
      <c r="BL117" s="24" t="s">
        <v>273</v>
      </c>
      <c r="BM117" s="24" t="s">
        <v>2234</v>
      </c>
    </row>
    <row r="118" s="1" customFormat="1">
      <c r="B118" s="46"/>
      <c r="C118" s="74"/>
      <c r="D118" s="249" t="s">
        <v>201</v>
      </c>
      <c r="E118" s="74"/>
      <c r="F118" s="259" t="s">
        <v>1885</v>
      </c>
      <c r="G118" s="74"/>
      <c r="H118" s="74"/>
      <c r="I118" s="203"/>
      <c r="J118" s="74"/>
      <c r="K118" s="74"/>
      <c r="L118" s="72"/>
      <c r="M118" s="260"/>
      <c r="N118" s="47"/>
      <c r="O118" s="47"/>
      <c r="P118" s="47"/>
      <c r="Q118" s="47"/>
      <c r="R118" s="47"/>
      <c r="S118" s="47"/>
      <c r="T118" s="95"/>
      <c r="AT118" s="24" t="s">
        <v>201</v>
      </c>
      <c r="AU118" s="24" t="s">
        <v>83</v>
      </c>
    </row>
    <row r="119" s="11" customFormat="1" ht="29.88" customHeight="1">
      <c r="B119" s="219"/>
      <c r="C119" s="220"/>
      <c r="D119" s="221" t="s">
        <v>74</v>
      </c>
      <c r="E119" s="233" t="s">
        <v>2235</v>
      </c>
      <c r="F119" s="233" t="s">
        <v>2236</v>
      </c>
      <c r="G119" s="220"/>
      <c r="H119" s="220"/>
      <c r="I119" s="223"/>
      <c r="J119" s="234">
        <f>BK119</f>
        <v>0</v>
      </c>
      <c r="K119" s="220"/>
      <c r="L119" s="225"/>
      <c r="M119" s="226"/>
      <c r="N119" s="227"/>
      <c r="O119" s="227"/>
      <c r="P119" s="228">
        <f>P120+P125+P154+P179+P188</f>
        <v>0</v>
      </c>
      <c r="Q119" s="227"/>
      <c r="R119" s="228">
        <f>R120+R125+R154+R179+R188</f>
        <v>0.82946833050000002</v>
      </c>
      <c r="S119" s="227"/>
      <c r="T119" s="229">
        <f>T120+T125+T154+T179+T188</f>
        <v>0.24620000000000003</v>
      </c>
      <c r="AR119" s="230" t="s">
        <v>83</v>
      </c>
      <c r="AT119" s="231" t="s">
        <v>74</v>
      </c>
      <c r="AU119" s="231" t="s">
        <v>24</v>
      </c>
      <c r="AY119" s="230" t="s">
        <v>171</v>
      </c>
      <c r="BK119" s="232">
        <f>BK120+BK125+BK154+BK179+BK188</f>
        <v>0</v>
      </c>
    </row>
    <row r="120" s="11" customFormat="1" ht="14.88" customHeight="1">
      <c r="B120" s="219"/>
      <c r="C120" s="220"/>
      <c r="D120" s="221" t="s">
        <v>74</v>
      </c>
      <c r="E120" s="233" t="s">
        <v>2237</v>
      </c>
      <c r="F120" s="233" t="s">
        <v>2238</v>
      </c>
      <c r="G120" s="220"/>
      <c r="H120" s="220"/>
      <c r="I120" s="223"/>
      <c r="J120" s="234">
        <f>BK120</f>
        <v>0</v>
      </c>
      <c r="K120" s="220"/>
      <c r="L120" s="225"/>
      <c r="M120" s="226"/>
      <c r="N120" s="227"/>
      <c r="O120" s="227"/>
      <c r="P120" s="228">
        <f>SUM(P121:P124)</f>
        <v>0</v>
      </c>
      <c r="Q120" s="227"/>
      <c r="R120" s="228">
        <f>SUM(R121:R124)</f>
        <v>0.0012400000000000002</v>
      </c>
      <c r="S120" s="227"/>
      <c r="T120" s="229">
        <f>SUM(T121:T124)</f>
        <v>0.24620000000000003</v>
      </c>
      <c r="AR120" s="230" t="s">
        <v>83</v>
      </c>
      <c r="AT120" s="231" t="s">
        <v>74</v>
      </c>
      <c r="AU120" s="231" t="s">
        <v>83</v>
      </c>
      <c r="AY120" s="230" t="s">
        <v>171</v>
      </c>
      <c r="BK120" s="232">
        <f>SUM(BK121:BK124)</f>
        <v>0</v>
      </c>
    </row>
    <row r="121" s="1" customFormat="1" ht="22.8" customHeight="1">
      <c r="B121" s="46"/>
      <c r="C121" s="235" t="s">
        <v>238</v>
      </c>
      <c r="D121" s="235" t="s">
        <v>173</v>
      </c>
      <c r="E121" s="236" t="s">
        <v>2239</v>
      </c>
      <c r="F121" s="237" t="s">
        <v>2240</v>
      </c>
      <c r="G121" s="238" t="s">
        <v>344</v>
      </c>
      <c r="H121" s="239">
        <v>20</v>
      </c>
      <c r="I121" s="240"/>
      <c r="J121" s="241">
        <f>ROUND(I121*H121,2)</f>
        <v>0</v>
      </c>
      <c r="K121" s="237" t="s">
        <v>177</v>
      </c>
      <c r="L121" s="72"/>
      <c r="M121" s="242" t="s">
        <v>22</v>
      </c>
      <c r="N121" s="243" t="s">
        <v>46</v>
      </c>
      <c r="O121" s="47"/>
      <c r="P121" s="244">
        <f>O121*H121</f>
        <v>0</v>
      </c>
      <c r="Q121" s="244">
        <v>6.0000000000000002E-05</v>
      </c>
      <c r="R121" s="244">
        <f>Q121*H121</f>
        <v>0.0012000000000000001</v>
      </c>
      <c r="S121" s="244">
        <v>0.0084100000000000008</v>
      </c>
      <c r="T121" s="245">
        <f>S121*H121</f>
        <v>0.16820000000000002</v>
      </c>
      <c r="AR121" s="24" t="s">
        <v>273</v>
      </c>
      <c r="AT121" s="24" t="s">
        <v>173</v>
      </c>
      <c r="AU121" s="24" t="s">
        <v>187</v>
      </c>
      <c r="AY121" s="24" t="s">
        <v>171</v>
      </c>
      <c r="BE121" s="246">
        <f>IF(N121="základní",J121,0)</f>
        <v>0</v>
      </c>
      <c r="BF121" s="246">
        <f>IF(N121="snížená",J121,0)</f>
        <v>0</v>
      </c>
      <c r="BG121" s="246">
        <f>IF(N121="zákl. přenesená",J121,0)</f>
        <v>0</v>
      </c>
      <c r="BH121" s="246">
        <f>IF(N121="sníž. přenesená",J121,0)</f>
        <v>0</v>
      </c>
      <c r="BI121" s="246">
        <f>IF(N121="nulová",J121,0)</f>
        <v>0</v>
      </c>
      <c r="BJ121" s="24" t="s">
        <v>24</v>
      </c>
      <c r="BK121" s="246">
        <f>ROUND(I121*H121,2)</f>
        <v>0</v>
      </c>
      <c r="BL121" s="24" t="s">
        <v>273</v>
      </c>
      <c r="BM121" s="24" t="s">
        <v>2241</v>
      </c>
    </row>
    <row r="122" s="1" customFormat="1" ht="34.2" customHeight="1">
      <c r="B122" s="46"/>
      <c r="C122" s="235" t="s">
        <v>244</v>
      </c>
      <c r="D122" s="235" t="s">
        <v>173</v>
      </c>
      <c r="E122" s="236" t="s">
        <v>2242</v>
      </c>
      <c r="F122" s="237" t="s">
        <v>2243</v>
      </c>
      <c r="G122" s="238" t="s">
        <v>193</v>
      </c>
      <c r="H122" s="239">
        <v>0.16800000000000001</v>
      </c>
      <c r="I122" s="240"/>
      <c r="J122" s="241">
        <f>ROUND(I122*H122,2)</f>
        <v>0</v>
      </c>
      <c r="K122" s="237" t="s">
        <v>177</v>
      </c>
      <c r="L122" s="72"/>
      <c r="M122" s="242" t="s">
        <v>22</v>
      </c>
      <c r="N122" s="243" t="s">
        <v>46</v>
      </c>
      <c r="O122" s="47"/>
      <c r="P122" s="244">
        <f>O122*H122</f>
        <v>0</v>
      </c>
      <c r="Q122" s="244">
        <v>0</v>
      </c>
      <c r="R122" s="244">
        <f>Q122*H122</f>
        <v>0</v>
      </c>
      <c r="S122" s="244">
        <v>0</v>
      </c>
      <c r="T122" s="245">
        <f>S122*H122</f>
        <v>0</v>
      </c>
      <c r="AR122" s="24" t="s">
        <v>273</v>
      </c>
      <c r="AT122" s="24" t="s">
        <v>173</v>
      </c>
      <c r="AU122" s="24" t="s">
        <v>187</v>
      </c>
      <c r="AY122" s="24" t="s">
        <v>171</v>
      </c>
      <c r="BE122" s="246">
        <f>IF(N122="základní",J122,0)</f>
        <v>0</v>
      </c>
      <c r="BF122" s="246">
        <f>IF(N122="snížená",J122,0)</f>
        <v>0</v>
      </c>
      <c r="BG122" s="246">
        <f>IF(N122="zákl. přenesená",J122,0)</f>
        <v>0</v>
      </c>
      <c r="BH122" s="246">
        <f>IF(N122="sníž. přenesená",J122,0)</f>
        <v>0</v>
      </c>
      <c r="BI122" s="246">
        <f>IF(N122="nulová",J122,0)</f>
        <v>0</v>
      </c>
      <c r="BJ122" s="24" t="s">
        <v>24</v>
      </c>
      <c r="BK122" s="246">
        <f>ROUND(I122*H122,2)</f>
        <v>0</v>
      </c>
      <c r="BL122" s="24" t="s">
        <v>273</v>
      </c>
      <c r="BM122" s="24" t="s">
        <v>2244</v>
      </c>
    </row>
    <row r="123" s="1" customFormat="1" ht="22.8" customHeight="1">
      <c r="B123" s="46"/>
      <c r="C123" s="235" t="s">
        <v>254</v>
      </c>
      <c r="D123" s="235" t="s">
        <v>173</v>
      </c>
      <c r="E123" s="236" t="s">
        <v>2245</v>
      </c>
      <c r="F123" s="237" t="s">
        <v>2246</v>
      </c>
      <c r="G123" s="238" t="s">
        <v>214</v>
      </c>
      <c r="H123" s="239">
        <v>2</v>
      </c>
      <c r="I123" s="240"/>
      <c r="J123" s="241">
        <f>ROUND(I123*H123,2)</f>
        <v>0</v>
      </c>
      <c r="K123" s="237" t="s">
        <v>177</v>
      </c>
      <c r="L123" s="72"/>
      <c r="M123" s="242" t="s">
        <v>22</v>
      </c>
      <c r="N123" s="243" t="s">
        <v>46</v>
      </c>
      <c r="O123" s="47"/>
      <c r="P123" s="244">
        <f>O123*H123</f>
        <v>0</v>
      </c>
      <c r="Q123" s="244">
        <v>2.0000000000000002E-05</v>
      </c>
      <c r="R123" s="244">
        <f>Q123*H123</f>
        <v>4.0000000000000003E-05</v>
      </c>
      <c r="S123" s="244">
        <v>0.039</v>
      </c>
      <c r="T123" s="245">
        <f>S123*H123</f>
        <v>0.078</v>
      </c>
      <c r="AR123" s="24" t="s">
        <v>273</v>
      </c>
      <c r="AT123" s="24" t="s">
        <v>173</v>
      </c>
      <c r="AU123" s="24" t="s">
        <v>187</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273</v>
      </c>
      <c r="BM123" s="24" t="s">
        <v>2247</v>
      </c>
    </row>
    <row r="124" s="1" customFormat="1" ht="34.2" customHeight="1">
      <c r="B124" s="46"/>
      <c r="C124" s="235" t="s">
        <v>261</v>
      </c>
      <c r="D124" s="235" t="s">
        <v>173</v>
      </c>
      <c r="E124" s="236" t="s">
        <v>2248</v>
      </c>
      <c r="F124" s="237" t="s">
        <v>2249</v>
      </c>
      <c r="G124" s="238" t="s">
        <v>193</v>
      </c>
      <c r="H124" s="239">
        <v>0.078</v>
      </c>
      <c r="I124" s="240"/>
      <c r="J124" s="241">
        <f>ROUND(I124*H124,2)</f>
        <v>0</v>
      </c>
      <c r="K124" s="237" t="s">
        <v>177</v>
      </c>
      <c r="L124" s="72"/>
      <c r="M124" s="242" t="s">
        <v>22</v>
      </c>
      <c r="N124" s="243" t="s">
        <v>46</v>
      </c>
      <c r="O124" s="47"/>
      <c r="P124" s="244">
        <f>O124*H124</f>
        <v>0</v>
      </c>
      <c r="Q124" s="244">
        <v>0</v>
      </c>
      <c r="R124" s="244">
        <f>Q124*H124</f>
        <v>0</v>
      </c>
      <c r="S124" s="244">
        <v>0</v>
      </c>
      <c r="T124" s="245">
        <f>S124*H124</f>
        <v>0</v>
      </c>
      <c r="AR124" s="24" t="s">
        <v>273</v>
      </c>
      <c r="AT124" s="24" t="s">
        <v>173</v>
      </c>
      <c r="AU124" s="24" t="s">
        <v>187</v>
      </c>
      <c r="AY124" s="24" t="s">
        <v>171</v>
      </c>
      <c r="BE124" s="246">
        <f>IF(N124="základní",J124,0)</f>
        <v>0</v>
      </c>
      <c r="BF124" s="246">
        <f>IF(N124="snížená",J124,0)</f>
        <v>0</v>
      </c>
      <c r="BG124" s="246">
        <f>IF(N124="zákl. přenesená",J124,0)</f>
        <v>0</v>
      </c>
      <c r="BH124" s="246">
        <f>IF(N124="sníž. přenesená",J124,0)</f>
        <v>0</v>
      </c>
      <c r="BI124" s="246">
        <f>IF(N124="nulová",J124,0)</f>
        <v>0</v>
      </c>
      <c r="BJ124" s="24" t="s">
        <v>24</v>
      </c>
      <c r="BK124" s="246">
        <f>ROUND(I124*H124,2)</f>
        <v>0</v>
      </c>
      <c r="BL124" s="24" t="s">
        <v>273</v>
      </c>
      <c r="BM124" s="24" t="s">
        <v>2250</v>
      </c>
    </row>
    <row r="125" s="11" customFormat="1" ht="22.32" customHeight="1">
      <c r="B125" s="219"/>
      <c r="C125" s="220"/>
      <c r="D125" s="221" t="s">
        <v>74</v>
      </c>
      <c r="E125" s="233" t="s">
        <v>2251</v>
      </c>
      <c r="F125" s="233" t="s">
        <v>2252</v>
      </c>
      <c r="G125" s="220"/>
      <c r="H125" s="220"/>
      <c r="I125" s="223"/>
      <c r="J125" s="234">
        <f>BK125</f>
        <v>0</v>
      </c>
      <c r="K125" s="220"/>
      <c r="L125" s="225"/>
      <c r="M125" s="226"/>
      <c r="N125" s="227"/>
      <c r="O125" s="227"/>
      <c r="P125" s="228">
        <f>SUM(P126:P153)</f>
        <v>0</v>
      </c>
      <c r="Q125" s="227"/>
      <c r="R125" s="228">
        <f>SUM(R126:R153)</f>
        <v>0.20093833050000001</v>
      </c>
      <c r="S125" s="227"/>
      <c r="T125" s="229">
        <f>SUM(T126:T153)</f>
        <v>0</v>
      </c>
      <c r="AR125" s="230" t="s">
        <v>83</v>
      </c>
      <c r="AT125" s="231" t="s">
        <v>74</v>
      </c>
      <c r="AU125" s="231" t="s">
        <v>83</v>
      </c>
      <c r="AY125" s="230" t="s">
        <v>171</v>
      </c>
      <c r="BK125" s="232">
        <f>SUM(BK126:BK153)</f>
        <v>0</v>
      </c>
    </row>
    <row r="126" s="1" customFormat="1" ht="14.4" customHeight="1">
      <c r="B126" s="46"/>
      <c r="C126" s="235" t="s">
        <v>10</v>
      </c>
      <c r="D126" s="235" t="s">
        <v>173</v>
      </c>
      <c r="E126" s="236" t="s">
        <v>2253</v>
      </c>
      <c r="F126" s="237" t="s">
        <v>2254</v>
      </c>
      <c r="G126" s="238" t="s">
        <v>1143</v>
      </c>
      <c r="H126" s="239">
        <v>1</v>
      </c>
      <c r="I126" s="240"/>
      <c r="J126" s="241">
        <f>ROUND(I126*H126,2)</f>
        <v>0</v>
      </c>
      <c r="K126" s="237" t="s">
        <v>22</v>
      </c>
      <c r="L126" s="72"/>
      <c r="M126" s="242" t="s">
        <v>22</v>
      </c>
      <c r="N126" s="243" t="s">
        <v>46</v>
      </c>
      <c r="O126" s="47"/>
      <c r="P126" s="244">
        <f>O126*H126</f>
        <v>0</v>
      </c>
      <c r="Q126" s="244">
        <v>0.043779999999999999</v>
      </c>
      <c r="R126" s="244">
        <f>Q126*H126</f>
        <v>0.043779999999999999</v>
      </c>
      <c r="S126" s="244">
        <v>0</v>
      </c>
      <c r="T126" s="245">
        <f>S126*H126</f>
        <v>0</v>
      </c>
      <c r="AR126" s="24" t="s">
        <v>273</v>
      </c>
      <c r="AT126" s="24" t="s">
        <v>173</v>
      </c>
      <c r="AU126" s="24" t="s">
        <v>187</v>
      </c>
      <c r="AY126" s="24" t="s">
        <v>171</v>
      </c>
      <c r="BE126" s="246">
        <f>IF(N126="základní",J126,0)</f>
        <v>0</v>
      </c>
      <c r="BF126" s="246">
        <f>IF(N126="snížená",J126,0)</f>
        <v>0</v>
      </c>
      <c r="BG126" s="246">
        <f>IF(N126="zákl. přenesená",J126,0)</f>
        <v>0</v>
      </c>
      <c r="BH126" s="246">
        <f>IF(N126="sníž. přenesená",J126,0)</f>
        <v>0</v>
      </c>
      <c r="BI126" s="246">
        <f>IF(N126="nulová",J126,0)</f>
        <v>0</v>
      </c>
      <c r="BJ126" s="24" t="s">
        <v>24</v>
      </c>
      <c r="BK126" s="246">
        <f>ROUND(I126*H126,2)</f>
        <v>0</v>
      </c>
      <c r="BL126" s="24" t="s">
        <v>273</v>
      </c>
      <c r="BM126" s="24" t="s">
        <v>2255</v>
      </c>
    </row>
    <row r="127" s="1" customFormat="1">
      <c r="B127" s="46"/>
      <c r="C127" s="74"/>
      <c r="D127" s="249" t="s">
        <v>201</v>
      </c>
      <c r="E127" s="74"/>
      <c r="F127" s="259" t="s">
        <v>2256</v>
      </c>
      <c r="G127" s="74"/>
      <c r="H127" s="74"/>
      <c r="I127" s="203"/>
      <c r="J127" s="74"/>
      <c r="K127" s="74"/>
      <c r="L127" s="72"/>
      <c r="M127" s="260"/>
      <c r="N127" s="47"/>
      <c r="O127" s="47"/>
      <c r="P127" s="47"/>
      <c r="Q127" s="47"/>
      <c r="R127" s="47"/>
      <c r="S127" s="47"/>
      <c r="T127" s="95"/>
      <c r="AT127" s="24" t="s">
        <v>201</v>
      </c>
      <c r="AU127" s="24" t="s">
        <v>187</v>
      </c>
    </row>
    <row r="128" s="1" customFormat="1" ht="22.8" customHeight="1">
      <c r="B128" s="46"/>
      <c r="C128" s="271" t="s">
        <v>273</v>
      </c>
      <c r="D128" s="271" t="s">
        <v>422</v>
      </c>
      <c r="E128" s="272" t="s">
        <v>2257</v>
      </c>
      <c r="F128" s="273" t="s">
        <v>2258</v>
      </c>
      <c r="G128" s="274" t="s">
        <v>214</v>
      </c>
      <c r="H128" s="275">
        <v>1</v>
      </c>
      <c r="I128" s="276"/>
      <c r="J128" s="277">
        <f>ROUND(I128*H128,2)</f>
        <v>0</v>
      </c>
      <c r="K128" s="273" t="s">
        <v>737</v>
      </c>
      <c r="L128" s="278"/>
      <c r="M128" s="279" t="s">
        <v>22</v>
      </c>
      <c r="N128" s="280" t="s">
        <v>46</v>
      </c>
      <c r="O128" s="47"/>
      <c r="P128" s="244">
        <f>O128*H128</f>
        <v>0</v>
      </c>
      <c r="Q128" s="244">
        <v>0.11600000000000001</v>
      </c>
      <c r="R128" s="244">
        <f>Q128*H128</f>
        <v>0.11600000000000001</v>
      </c>
      <c r="S128" s="244">
        <v>0</v>
      </c>
      <c r="T128" s="245">
        <f>S128*H128</f>
        <v>0</v>
      </c>
      <c r="AR128" s="24" t="s">
        <v>405</v>
      </c>
      <c r="AT128" s="24" t="s">
        <v>422</v>
      </c>
      <c r="AU128" s="24" t="s">
        <v>187</v>
      </c>
      <c r="AY128" s="24" t="s">
        <v>171</v>
      </c>
      <c r="BE128" s="246">
        <f>IF(N128="základní",J128,0)</f>
        <v>0</v>
      </c>
      <c r="BF128" s="246">
        <f>IF(N128="snížená",J128,0)</f>
        <v>0</v>
      </c>
      <c r="BG128" s="246">
        <f>IF(N128="zákl. přenesená",J128,0)</f>
        <v>0</v>
      </c>
      <c r="BH128" s="246">
        <f>IF(N128="sníž. přenesená",J128,0)</f>
        <v>0</v>
      </c>
      <c r="BI128" s="246">
        <f>IF(N128="nulová",J128,0)</f>
        <v>0</v>
      </c>
      <c r="BJ128" s="24" t="s">
        <v>24</v>
      </c>
      <c r="BK128" s="246">
        <f>ROUND(I128*H128,2)</f>
        <v>0</v>
      </c>
      <c r="BL128" s="24" t="s">
        <v>273</v>
      </c>
      <c r="BM128" s="24" t="s">
        <v>2259</v>
      </c>
    </row>
    <row r="129" s="1" customFormat="1" ht="14.4" customHeight="1">
      <c r="B129" s="46"/>
      <c r="C129" s="271" t="s">
        <v>278</v>
      </c>
      <c r="D129" s="271" t="s">
        <v>422</v>
      </c>
      <c r="E129" s="272" t="s">
        <v>2260</v>
      </c>
      <c r="F129" s="273" t="s">
        <v>2261</v>
      </c>
      <c r="G129" s="274" t="s">
        <v>2262</v>
      </c>
      <c r="H129" s="275">
        <v>40</v>
      </c>
      <c r="I129" s="276"/>
      <c r="J129" s="277">
        <f>ROUND(I129*H129,2)</f>
        <v>0</v>
      </c>
      <c r="K129" s="273" t="s">
        <v>737</v>
      </c>
      <c r="L129" s="278"/>
      <c r="M129" s="279" t="s">
        <v>22</v>
      </c>
      <c r="N129" s="280" t="s">
        <v>46</v>
      </c>
      <c r="O129" s="47"/>
      <c r="P129" s="244">
        <f>O129*H129</f>
        <v>0</v>
      </c>
      <c r="Q129" s="244">
        <v>0</v>
      </c>
      <c r="R129" s="244">
        <f>Q129*H129</f>
        <v>0</v>
      </c>
      <c r="S129" s="244">
        <v>0</v>
      </c>
      <c r="T129" s="245">
        <f>S129*H129</f>
        <v>0</v>
      </c>
      <c r="AR129" s="24" t="s">
        <v>405</v>
      </c>
      <c r="AT129" s="24" t="s">
        <v>422</v>
      </c>
      <c r="AU129" s="24" t="s">
        <v>187</v>
      </c>
      <c r="AY129" s="24" t="s">
        <v>171</v>
      </c>
      <c r="BE129" s="246">
        <f>IF(N129="základní",J129,0)</f>
        <v>0</v>
      </c>
      <c r="BF129" s="246">
        <f>IF(N129="snížená",J129,0)</f>
        <v>0</v>
      </c>
      <c r="BG129" s="246">
        <f>IF(N129="zákl. přenesená",J129,0)</f>
        <v>0</v>
      </c>
      <c r="BH129" s="246">
        <f>IF(N129="sníž. přenesená",J129,0)</f>
        <v>0</v>
      </c>
      <c r="BI129" s="246">
        <f>IF(N129="nulová",J129,0)</f>
        <v>0</v>
      </c>
      <c r="BJ129" s="24" t="s">
        <v>24</v>
      </c>
      <c r="BK129" s="246">
        <f>ROUND(I129*H129,2)</f>
        <v>0</v>
      </c>
      <c r="BL129" s="24" t="s">
        <v>273</v>
      </c>
      <c r="BM129" s="24" t="s">
        <v>2263</v>
      </c>
    </row>
    <row r="130" s="1" customFormat="1">
      <c r="B130" s="46"/>
      <c r="C130" s="74"/>
      <c r="D130" s="249" t="s">
        <v>739</v>
      </c>
      <c r="E130" s="74"/>
      <c r="F130" s="259" t="s">
        <v>740</v>
      </c>
      <c r="G130" s="74"/>
      <c r="H130" s="74"/>
      <c r="I130" s="203"/>
      <c r="J130" s="74"/>
      <c r="K130" s="74"/>
      <c r="L130" s="72"/>
      <c r="M130" s="260"/>
      <c r="N130" s="47"/>
      <c r="O130" s="47"/>
      <c r="P130" s="47"/>
      <c r="Q130" s="47"/>
      <c r="R130" s="47"/>
      <c r="S130" s="47"/>
      <c r="T130" s="95"/>
      <c r="AT130" s="24" t="s">
        <v>739</v>
      </c>
      <c r="AU130" s="24" t="s">
        <v>187</v>
      </c>
    </row>
    <row r="131" s="1" customFormat="1" ht="14.4" customHeight="1">
      <c r="B131" s="46"/>
      <c r="C131" s="271" t="s">
        <v>291</v>
      </c>
      <c r="D131" s="271" t="s">
        <v>422</v>
      </c>
      <c r="E131" s="272" t="s">
        <v>2264</v>
      </c>
      <c r="F131" s="273" t="s">
        <v>2265</v>
      </c>
      <c r="G131" s="274" t="s">
        <v>2262</v>
      </c>
      <c r="H131" s="275">
        <v>100</v>
      </c>
      <c r="I131" s="276"/>
      <c r="J131" s="277">
        <f>ROUND(I131*H131,2)</f>
        <v>0</v>
      </c>
      <c r="K131" s="273" t="s">
        <v>737</v>
      </c>
      <c r="L131" s="278"/>
      <c r="M131" s="279" t="s">
        <v>22</v>
      </c>
      <c r="N131" s="280" t="s">
        <v>46</v>
      </c>
      <c r="O131" s="47"/>
      <c r="P131" s="244">
        <f>O131*H131</f>
        <v>0</v>
      </c>
      <c r="Q131" s="244">
        <v>0</v>
      </c>
      <c r="R131" s="244">
        <f>Q131*H131</f>
        <v>0</v>
      </c>
      <c r="S131" s="244">
        <v>0</v>
      </c>
      <c r="T131" s="245">
        <f>S131*H131</f>
        <v>0</v>
      </c>
      <c r="AR131" s="24" t="s">
        <v>405</v>
      </c>
      <c r="AT131" s="24" t="s">
        <v>422</v>
      </c>
      <c r="AU131" s="24" t="s">
        <v>187</v>
      </c>
      <c r="AY131" s="24" t="s">
        <v>171</v>
      </c>
      <c r="BE131" s="246">
        <f>IF(N131="základní",J131,0)</f>
        <v>0</v>
      </c>
      <c r="BF131" s="246">
        <f>IF(N131="snížená",J131,0)</f>
        <v>0</v>
      </c>
      <c r="BG131" s="246">
        <f>IF(N131="zákl. přenesená",J131,0)</f>
        <v>0</v>
      </c>
      <c r="BH131" s="246">
        <f>IF(N131="sníž. přenesená",J131,0)</f>
        <v>0</v>
      </c>
      <c r="BI131" s="246">
        <f>IF(N131="nulová",J131,0)</f>
        <v>0</v>
      </c>
      <c r="BJ131" s="24" t="s">
        <v>24</v>
      </c>
      <c r="BK131" s="246">
        <f>ROUND(I131*H131,2)</f>
        <v>0</v>
      </c>
      <c r="BL131" s="24" t="s">
        <v>273</v>
      </c>
      <c r="BM131" s="24" t="s">
        <v>2266</v>
      </c>
    </row>
    <row r="132" s="1" customFormat="1" ht="14.4" customHeight="1">
      <c r="B132" s="46"/>
      <c r="C132" s="235" t="s">
        <v>302</v>
      </c>
      <c r="D132" s="235" t="s">
        <v>173</v>
      </c>
      <c r="E132" s="236" t="s">
        <v>2267</v>
      </c>
      <c r="F132" s="237" t="s">
        <v>2268</v>
      </c>
      <c r="G132" s="238" t="s">
        <v>214</v>
      </c>
      <c r="H132" s="239">
        <v>2</v>
      </c>
      <c r="I132" s="240"/>
      <c r="J132" s="241">
        <f>ROUND(I132*H132,2)</f>
        <v>0</v>
      </c>
      <c r="K132" s="237" t="s">
        <v>737</v>
      </c>
      <c r="L132" s="72"/>
      <c r="M132" s="242" t="s">
        <v>22</v>
      </c>
      <c r="N132" s="243" t="s">
        <v>46</v>
      </c>
      <c r="O132" s="47"/>
      <c r="P132" s="244">
        <f>O132*H132</f>
        <v>0</v>
      </c>
      <c r="Q132" s="244">
        <v>0.017024141</v>
      </c>
      <c r="R132" s="244">
        <f>Q132*H132</f>
        <v>0.034048281999999999</v>
      </c>
      <c r="S132" s="244">
        <v>0</v>
      </c>
      <c r="T132" s="245">
        <f>S132*H132</f>
        <v>0</v>
      </c>
      <c r="AR132" s="24" t="s">
        <v>273</v>
      </c>
      <c r="AT132" s="24" t="s">
        <v>173</v>
      </c>
      <c r="AU132" s="24" t="s">
        <v>187</v>
      </c>
      <c r="AY132" s="24" t="s">
        <v>171</v>
      </c>
      <c r="BE132" s="246">
        <f>IF(N132="základní",J132,0)</f>
        <v>0</v>
      </c>
      <c r="BF132" s="246">
        <f>IF(N132="snížená",J132,0)</f>
        <v>0</v>
      </c>
      <c r="BG132" s="246">
        <f>IF(N132="zákl. přenesená",J132,0)</f>
        <v>0</v>
      </c>
      <c r="BH132" s="246">
        <f>IF(N132="sníž. přenesená",J132,0)</f>
        <v>0</v>
      </c>
      <c r="BI132" s="246">
        <f>IF(N132="nulová",J132,0)</f>
        <v>0</v>
      </c>
      <c r="BJ132" s="24" t="s">
        <v>24</v>
      </c>
      <c r="BK132" s="246">
        <f>ROUND(I132*H132,2)</f>
        <v>0</v>
      </c>
      <c r="BL132" s="24" t="s">
        <v>273</v>
      </c>
      <c r="BM132" s="24" t="s">
        <v>2269</v>
      </c>
    </row>
    <row r="133" s="1" customFormat="1">
      <c r="B133" s="46"/>
      <c r="C133" s="74"/>
      <c r="D133" s="249" t="s">
        <v>201</v>
      </c>
      <c r="E133" s="74"/>
      <c r="F133" s="259" t="s">
        <v>2270</v>
      </c>
      <c r="G133" s="74"/>
      <c r="H133" s="74"/>
      <c r="I133" s="203"/>
      <c r="J133" s="74"/>
      <c r="K133" s="74"/>
      <c r="L133" s="72"/>
      <c r="M133" s="260"/>
      <c r="N133" s="47"/>
      <c r="O133" s="47"/>
      <c r="P133" s="47"/>
      <c r="Q133" s="47"/>
      <c r="R133" s="47"/>
      <c r="S133" s="47"/>
      <c r="T133" s="95"/>
      <c r="AT133" s="24" t="s">
        <v>201</v>
      </c>
      <c r="AU133" s="24" t="s">
        <v>187</v>
      </c>
    </row>
    <row r="134" s="1" customFormat="1" ht="14.4" customHeight="1">
      <c r="B134" s="46"/>
      <c r="C134" s="271" t="s">
        <v>316</v>
      </c>
      <c r="D134" s="271" t="s">
        <v>422</v>
      </c>
      <c r="E134" s="272" t="s">
        <v>2271</v>
      </c>
      <c r="F134" s="273" t="s">
        <v>2272</v>
      </c>
      <c r="G134" s="274" t="s">
        <v>1246</v>
      </c>
      <c r="H134" s="275">
        <v>2</v>
      </c>
      <c r="I134" s="276"/>
      <c r="J134" s="277">
        <f>ROUND(I134*H134,2)</f>
        <v>0</v>
      </c>
      <c r="K134" s="273" t="s">
        <v>737</v>
      </c>
      <c r="L134" s="278"/>
      <c r="M134" s="279" t="s">
        <v>22</v>
      </c>
      <c r="N134" s="280" t="s">
        <v>46</v>
      </c>
      <c r="O134" s="47"/>
      <c r="P134" s="244">
        <f>O134*H134</f>
        <v>0</v>
      </c>
      <c r="Q134" s="244">
        <v>0</v>
      </c>
      <c r="R134" s="244">
        <f>Q134*H134</f>
        <v>0</v>
      </c>
      <c r="S134" s="244">
        <v>0</v>
      </c>
      <c r="T134" s="245">
        <f>S134*H134</f>
        <v>0</v>
      </c>
      <c r="AR134" s="24" t="s">
        <v>405</v>
      </c>
      <c r="AT134" s="24" t="s">
        <v>422</v>
      </c>
      <c r="AU134" s="24" t="s">
        <v>187</v>
      </c>
      <c r="AY134" s="24" t="s">
        <v>171</v>
      </c>
      <c r="BE134" s="246">
        <f>IF(N134="základní",J134,0)</f>
        <v>0</v>
      </c>
      <c r="BF134" s="246">
        <f>IF(N134="snížená",J134,0)</f>
        <v>0</v>
      </c>
      <c r="BG134" s="246">
        <f>IF(N134="zákl. přenesená",J134,0)</f>
        <v>0</v>
      </c>
      <c r="BH134" s="246">
        <f>IF(N134="sníž. přenesená",J134,0)</f>
        <v>0</v>
      </c>
      <c r="BI134" s="246">
        <f>IF(N134="nulová",J134,0)</f>
        <v>0</v>
      </c>
      <c r="BJ134" s="24" t="s">
        <v>24</v>
      </c>
      <c r="BK134" s="246">
        <f>ROUND(I134*H134,2)</f>
        <v>0</v>
      </c>
      <c r="BL134" s="24" t="s">
        <v>273</v>
      </c>
      <c r="BM134" s="24" t="s">
        <v>2273</v>
      </c>
    </row>
    <row r="135" s="1" customFormat="1">
      <c r="B135" s="46"/>
      <c r="C135" s="74"/>
      <c r="D135" s="249" t="s">
        <v>739</v>
      </c>
      <c r="E135" s="74"/>
      <c r="F135" s="259" t="s">
        <v>740</v>
      </c>
      <c r="G135" s="74"/>
      <c r="H135" s="74"/>
      <c r="I135" s="203"/>
      <c r="J135" s="74"/>
      <c r="K135" s="74"/>
      <c r="L135" s="72"/>
      <c r="M135" s="260"/>
      <c r="N135" s="47"/>
      <c r="O135" s="47"/>
      <c r="P135" s="47"/>
      <c r="Q135" s="47"/>
      <c r="R135" s="47"/>
      <c r="S135" s="47"/>
      <c r="T135" s="95"/>
      <c r="AT135" s="24" t="s">
        <v>739</v>
      </c>
      <c r="AU135" s="24" t="s">
        <v>187</v>
      </c>
    </row>
    <row r="136" s="1" customFormat="1" ht="22.8" customHeight="1">
      <c r="B136" s="46"/>
      <c r="C136" s="235" t="s">
        <v>9</v>
      </c>
      <c r="D136" s="235" t="s">
        <v>173</v>
      </c>
      <c r="E136" s="236" t="s">
        <v>2274</v>
      </c>
      <c r="F136" s="237" t="s">
        <v>2275</v>
      </c>
      <c r="G136" s="238" t="s">
        <v>2032</v>
      </c>
      <c r="H136" s="239">
        <v>3</v>
      </c>
      <c r="I136" s="240"/>
      <c r="J136" s="241">
        <f>ROUND(I136*H136,2)</f>
        <v>0</v>
      </c>
      <c r="K136" s="237" t="s">
        <v>737</v>
      </c>
      <c r="L136" s="72"/>
      <c r="M136" s="242" t="s">
        <v>22</v>
      </c>
      <c r="N136" s="243" t="s">
        <v>46</v>
      </c>
      <c r="O136" s="47"/>
      <c r="P136" s="244">
        <f>O136*H136</f>
        <v>0</v>
      </c>
      <c r="Q136" s="244">
        <v>0</v>
      </c>
      <c r="R136" s="244">
        <f>Q136*H136</f>
        <v>0</v>
      </c>
      <c r="S136" s="244">
        <v>0</v>
      </c>
      <c r="T136" s="245">
        <f>S136*H136</f>
        <v>0</v>
      </c>
      <c r="AR136" s="24" t="s">
        <v>273</v>
      </c>
      <c r="AT136" s="24" t="s">
        <v>173</v>
      </c>
      <c r="AU136" s="24" t="s">
        <v>187</v>
      </c>
      <c r="AY136" s="24" t="s">
        <v>171</v>
      </c>
      <c r="BE136" s="246">
        <f>IF(N136="základní",J136,0)</f>
        <v>0</v>
      </c>
      <c r="BF136" s="246">
        <f>IF(N136="snížená",J136,0)</f>
        <v>0</v>
      </c>
      <c r="BG136" s="246">
        <f>IF(N136="zákl. přenesená",J136,0)</f>
        <v>0</v>
      </c>
      <c r="BH136" s="246">
        <f>IF(N136="sníž. přenesená",J136,0)</f>
        <v>0</v>
      </c>
      <c r="BI136" s="246">
        <f>IF(N136="nulová",J136,0)</f>
        <v>0</v>
      </c>
      <c r="BJ136" s="24" t="s">
        <v>24</v>
      </c>
      <c r="BK136" s="246">
        <f>ROUND(I136*H136,2)</f>
        <v>0</v>
      </c>
      <c r="BL136" s="24" t="s">
        <v>273</v>
      </c>
      <c r="BM136" s="24" t="s">
        <v>2276</v>
      </c>
    </row>
    <row r="137" s="1" customFormat="1">
      <c r="B137" s="46"/>
      <c r="C137" s="74"/>
      <c r="D137" s="249" t="s">
        <v>739</v>
      </c>
      <c r="E137" s="74"/>
      <c r="F137" s="259" t="s">
        <v>740</v>
      </c>
      <c r="G137" s="74"/>
      <c r="H137" s="74"/>
      <c r="I137" s="203"/>
      <c r="J137" s="74"/>
      <c r="K137" s="74"/>
      <c r="L137" s="72"/>
      <c r="M137" s="260"/>
      <c r="N137" s="47"/>
      <c r="O137" s="47"/>
      <c r="P137" s="47"/>
      <c r="Q137" s="47"/>
      <c r="R137" s="47"/>
      <c r="S137" s="47"/>
      <c r="T137" s="95"/>
      <c r="AT137" s="24" t="s">
        <v>739</v>
      </c>
      <c r="AU137" s="24" t="s">
        <v>187</v>
      </c>
    </row>
    <row r="138" s="1" customFormat="1" ht="14.4" customHeight="1">
      <c r="B138" s="46"/>
      <c r="C138" s="235" t="s">
        <v>341</v>
      </c>
      <c r="D138" s="235" t="s">
        <v>173</v>
      </c>
      <c r="E138" s="236" t="s">
        <v>2277</v>
      </c>
      <c r="F138" s="237" t="s">
        <v>2278</v>
      </c>
      <c r="G138" s="238" t="s">
        <v>1246</v>
      </c>
      <c r="H138" s="239">
        <v>4</v>
      </c>
      <c r="I138" s="240"/>
      <c r="J138" s="241">
        <f>ROUND(I138*H138,2)</f>
        <v>0</v>
      </c>
      <c r="K138" s="237" t="s">
        <v>737</v>
      </c>
      <c r="L138" s="72"/>
      <c r="M138" s="242" t="s">
        <v>22</v>
      </c>
      <c r="N138" s="243" t="s">
        <v>46</v>
      </c>
      <c r="O138" s="47"/>
      <c r="P138" s="244">
        <f>O138*H138</f>
        <v>0</v>
      </c>
      <c r="Q138" s="244">
        <v>0</v>
      </c>
      <c r="R138" s="244">
        <f>Q138*H138</f>
        <v>0</v>
      </c>
      <c r="S138" s="244">
        <v>0</v>
      </c>
      <c r="T138" s="245">
        <f>S138*H138</f>
        <v>0</v>
      </c>
      <c r="AR138" s="24" t="s">
        <v>273</v>
      </c>
      <c r="AT138" s="24" t="s">
        <v>173</v>
      </c>
      <c r="AU138" s="24" t="s">
        <v>187</v>
      </c>
      <c r="AY138" s="24" t="s">
        <v>171</v>
      </c>
      <c r="BE138" s="246">
        <f>IF(N138="základní",J138,0)</f>
        <v>0</v>
      </c>
      <c r="BF138" s="246">
        <f>IF(N138="snížená",J138,0)</f>
        <v>0</v>
      </c>
      <c r="BG138" s="246">
        <f>IF(N138="zákl. přenesená",J138,0)</f>
        <v>0</v>
      </c>
      <c r="BH138" s="246">
        <f>IF(N138="sníž. přenesená",J138,0)</f>
        <v>0</v>
      </c>
      <c r="BI138" s="246">
        <f>IF(N138="nulová",J138,0)</f>
        <v>0</v>
      </c>
      <c r="BJ138" s="24" t="s">
        <v>24</v>
      </c>
      <c r="BK138" s="246">
        <f>ROUND(I138*H138,2)</f>
        <v>0</v>
      </c>
      <c r="BL138" s="24" t="s">
        <v>273</v>
      </c>
      <c r="BM138" s="24" t="s">
        <v>2279</v>
      </c>
    </row>
    <row r="139" s="1" customFormat="1">
      <c r="B139" s="46"/>
      <c r="C139" s="74"/>
      <c r="D139" s="249" t="s">
        <v>739</v>
      </c>
      <c r="E139" s="74"/>
      <c r="F139" s="259" t="s">
        <v>740</v>
      </c>
      <c r="G139" s="74"/>
      <c r="H139" s="74"/>
      <c r="I139" s="203"/>
      <c r="J139" s="74"/>
      <c r="K139" s="74"/>
      <c r="L139" s="72"/>
      <c r="M139" s="260"/>
      <c r="N139" s="47"/>
      <c r="O139" s="47"/>
      <c r="P139" s="47"/>
      <c r="Q139" s="47"/>
      <c r="R139" s="47"/>
      <c r="S139" s="47"/>
      <c r="T139" s="95"/>
      <c r="AT139" s="24" t="s">
        <v>739</v>
      </c>
      <c r="AU139" s="24" t="s">
        <v>187</v>
      </c>
    </row>
    <row r="140" s="1" customFormat="1" ht="14.4" customHeight="1">
      <c r="B140" s="46"/>
      <c r="C140" s="235" t="s">
        <v>348</v>
      </c>
      <c r="D140" s="235" t="s">
        <v>173</v>
      </c>
      <c r="E140" s="236" t="s">
        <v>2280</v>
      </c>
      <c r="F140" s="237" t="s">
        <v>2281</v>
      </c>
      <c r="G140" s="238" t="s">
        <v>1246</v>
      </c>
      <c r="H140" s="239">
        <v>1</v>
      </c>
      <c r="I140" s="240"/>
      <c r="J140" s="241">
        <f>ROUND(I140*H140,2)</f>
        <v>0</v>
      </c>
      <c r="K140" s="237" t="s">
        <v>737</v>
      </c>
      <c r="L140" s="72"/>
      <c r="M140" s="242" t="s">
        <v>22</v>
      </c>
      <c r="N140" s="243" t="s">
        <v>46</v>
      </c>
      <c r="O140" s="47"/>
      <c r="P140" s="244">
        <f>O140*H140</f>
        <v>0</v>
      </c>
      <c r="Q140" s="244">
        <v>0</v>
      </c>
      <c r="R140" s="244">
        <f>Q140*H140</f>
        <v>0</v>
      </c>
      <c r="S140" s="244">
        <v>0</v>
      </c>
      <c r="T140" s="245">
        <f>S140*H140</f>
        <v>0</v>
      </c>
      <c r="AR140" s="24" t="s">
        <v>273</v>
      </c>
      <c r="AT140" s="24" t="s">
        <v>173</v>
      </c>
      <c r="AU140" s="24" t="s">
        <v>187</v>
      </c>
      <c r="AY140" s="24" t="s">
        <v>171</v>
      </c>
      <c r="BE140" s="246">
        <f>IF(N140="základní",J140,0)</f>
        <v>0</v>
      </c>
      <c r="BF140" s="246">
        <f>IF(N140="snížená",J140,0)</f>
        <v>0</v>
      </c>
      <c r="BG140" s="246">
        <f>IF(N140="zákl. přenesená",J140,0)</f>
        <v>0</v>
      </c>
      <c r="BH140" s="246">
        <f>IF(N140="sníž. přenesená",J140,0)</f>
        <v>0</v>
      </c>
      <c r="BI140" s="246">
        <f>IF(N140="nulová",J140,0)</f>
        <v>0</v>
      </c>
      <c r="BJ140" s="24" t="s">
        <v>24</v>
      </c>
      <c r="BK140" s="246">
        <f>ROUND(I140*H140,2)</f>
        <v>0</v>
      </c>
      <c r="BL140" s="24" t="s">
        <v>273</v>
      </c>
      <c r="BM140" s="24" t="s">
        <v>2282</v>
      </c>
    </row>
    <row r="141" s="1" customFormat="1">
      <c r="B141" s="46"/>
      <c r="C141" s="74"/>
      <c r="D141" s="249" t="s">
        <v>739</v>
      </c>
      <c r="E141" s="74"/>
      <c r="F141" s="259" t="s">
        <v>740</v>
      </c>
      <c r="G141" s="74"/>
      <c r="H141" s="74"/>
      <c r="I141" s="203"/>
      <c r="J141" s="74"/>
      <c r="K141" s="74"/>
      <c r="L141" s="72"/>
      <c r="M141" s="260"/>
      <c r="N141" s="47"/>
      <c r="O141" s="47"/>
      <c r="P141" s="47"/>
      <c r="Q141" s="47"/>
      <c r="R141" s="47"/>
      <c r="S141" s="47"/>
      <c r="T141" s="95"/>
      <c r="AT141" s="24" t="s">
        <v>739</v>
      </c>
      <c r="AU141" s="24" t="s">
        <v>187</v>
      </c>
    </row>
    <row r="142" s="1" customFormat="1" ht="14.4" customHeight="1">
      <c r="B142" s="46"/>
      <c r="C142" s="235" t="s">
        <v>354</v>
      </c>
      <c r="D142" s="235" t="s">
        <v>173</v>
      </c>
      <c r="E142" s="236" t="s">
        <v>2283</v>
      </c>
      <c r="F142" s="237" t="s">
        <v>2284</v>
      </c>
      <c r="G142" s="238" t="s">
        <v>1246</v>
      </c>
      <c r="H142" s="239">
        <v>1</v>
      </c>
      <c r="I142" s="240"/>
      <c r="J142" s="241">
        <f>ROUND(I142*H142,2)</f>
        <v>0</v>
      </c>
      <c r="K142" s="237" t="s">
        <v>737</v>
      </c>
      <c r="L142" s="72"/>
      <c r="M142" s="242" t="s">
        <v>22</v>
      </c>
      <c r="N142" s="243" t="s">
        <v>46</v>
      </c>
      <c r="O142" s="47"/>
      <c r="P142" s="244">
        <f>O142*H142</f>
        <v>0</v>
      </c>
      <c r="Q142" s="244">
        <v>0</v>
      </c>
      <c r="R142" s="244">
        <f>Q142*H142</f>
        <v>0</v>
      </c>
      <c r="S142" s="244">
        <v>0</v>
      </c>
      <c r="T142" s="245">
        <f>S142*H142</f>
        <v>0</v>
      </c>
      <c r="AR142" s="24" t="s">
        <v>273</v>
      </c>
      <c r="AT142" s="24" t="s">
        <v>173</v>
      </c>
      <c r="AU142" s="24" t="s">
        <v>187</v>
      </c>
      <c r="AY142" s="24" t="s">
        <v>171</v>
      </c>
      <c r="BE142" s="246">
        <f>IF(N142="základní",J142,0)</f>
        <v>0</v>
      </c>
      <c r="BF142" s="246">
        <f>IF(N142="snížená",J142,0)</f>
        <v>0</v>
      </c>
      <c r="BG142" s="246">
        <f>IF(N142="zákl. přenesená",J142,0)</f>
        <v>0</v>
      </c>
      <c r="BH142" s="246">
        <f>IF(N142="sníž. přenesená",J142,0)</f>
        <v>0</v>
      </c>
      <c r="BI142" s="246">
        <f>IF(N142="nulová",J142,0)</f>
        <v>0</v>
      </c>
      <c r="BJ142" s="24" t="s">
        <v>24</v>
      </c>
      <c r="BK142" s="246">
        <f>ROUND(I142*H142,2)</f>
        <v>0</v>
      </c>
      <c r="BL142" s="24" t="s">
        <v>273</v>
      </c>
      <c r="BM142" s="24" t="s">
        <v>2285</v>
      </c>
    </row>
    <row r="143" s="1" customFormat="1">
      <c r="B143" s="46"/>
      <c r="C143" s="74"/>
      <c r="D143" s="249" t="s">
        <v>739</v>
      </c>
      <c r="E143" s="74"/>
      <c r="F143" s="259" t="s">
        <v>740</v>
      </c>
      <c r="G143" s="74"/>
      <c r="H143" s="74"/>
      <c r="I143" s="203"/>
      <c r="J143" s="74"/>
      <c r="K143" s="74"/>
      <c r="L143" s="72"/>
      <c r="M143" s="260"/>
      <c r="N143" s="47"/>
      <c r="O143" s="47"/>
      <c r="P143" s="47"/>
      <c r="Q143" s="47"/>
      <c r="R143" s="47"/>
      <c r="S143" s="47"/>
      <c r="T143" s="95"/>
      <c r="AT143" s="24" t="s">
        <v>739</v>
      </c>
      <c r="AU143" s="24" t="s">
        <v>187</v>
      </c>
    </row>
    <row r="144" s="1" customFormat="1" ht="22.8" customHeight="1">
      <c r="B144" s="46"/>
      <c r="C144" s="235" t="s">
        <v>362</v>
      </c>
      <c r="D144" s="235" t="s">
        <v>173</v>
      </c>
      <c r="E144" s="236" t="s">
        <v>2286</v>
      </c>
      <c r="F144" s="237" t="s">
        <v>2287</v>
      </c>
      <c r="G144" s="238" t="s">
        <v>214</v>
      </c>
      <c r="H144" s="239">
        <v>1</v>
      </c>
      <c r="I144" s="240"/>
      <c r="J144" s="241">
        <f>ROUND(I144*H144,2)</f>
        <v>0</v>
      </c>
      <c r="K144" s="237" t="s">
        <v>737</v>
      </c>
      <c r="L144" s="72"/>
      <c r="M144" s="242" t="s">
        <v>22</v>
      </c>
      <c r="N144" s="243" t="s">
        <v>46</v>
      </c>
      <c r="O144" s="47"/>
      <c r="P144" s="244">
        <f>O144*H144</f>
        <v>0</v>
      </c>
      <c r="Q144" s="244">
        <v>3.0048499999999999E-05</v>
      </c>
      <c r="R144" s="244">
        <f>Q144*H144</f>
        <v>3.0048499999999999E-05</v>
      </c>
      <c r="S144" s="244">
        <v>0</v>
      </c>
      <c r="T144" s="245">
        <f>S144*H144</f>
        <v>0</v>
      </c>
      <c r="AR144" s="24" t="s">
        <v>273</v>
      </c>
      <c r="AT144" s="24" t="s">
        <v>173</v>
      </c>
      <c r="AU144" s="24" t="s">
        <v>187</v>
      </c>
      <c r="AY144" s="24" t="s">
        <v>171</v>
      </c>
      <c r="BE144" s="246">
        <f>IF(N144="základní",J144,0)</f>
        <v>0</v>
      </c>
      <c r="BF144" s="246">
        <f>IF(N144="snížená",J144,0)</f>
        <v>0</v>
      </c>
      <c r="BG144" s="246">
        <f>IF(N144="zákl. přenesená",J144,0)</f>
        <v>0</v>
      </c>
      <c r="BH144" s="246">
        <f>IF(N144="sníž. přenesená",J144,0)</f>
        <v>0</v>
      </c>
      <c r="BI144" s="246">
        <f>IF(N144="nulová",J144,0)</f>
        <v>0</v>
      </c>
      <c r="BJ144" s="24" t="s">
        <v>24</v>
      </c>
      <c r="BK144" s="246">
        <f>ROUND(I144*H144,2)</f>
        <v>0</v>
      </c>
      <c r="BL144" s="24" t="s">
        <v>273</v>
      </c>
      <c r="BM144" s="24" t="s">
        <v>2288</v>
      </c>
    </row>
    <row r="145" s="1" customFormat="1" ht="14.4" customHeight="1">
      <c r="B145" s="46"/>
      <c r="C145" s="271" t="s">
        <v>370</v>
      </c>
      <c r="D145" s="271" t="s">
        <v>422</v>
      </c>
      <c r="E145" s="272" t="s">
        <v>2289</v>
      </c>
      <c r="F145" s="273" t="s">
        <v>2290</v>
      </c>
      <c r="G145" s="274" t="s">
        <v>1246</v>
      </c>
      <c r="H145" s="275">
        <v>1</v>
      </c>
      <c r="I145" s="276"/>
      <c r="J145" s="277">
        <f>ROUND(I145*H145,2)</f>
        <v>0</v>
      </c>
      <c r="K145" s="273" t="s">
        <v>737</v>
      </c>
      <c r="L145" s="278"/>
      <c r="M145" s="279" t="s">
        <v>22</v>
      </c>
      <c r="N145" s="280" t="s">
        <v>46</v>
      </c>
      <c r="O145" s="47"/>
      <c r="P145" s="244">
        <f>O145*H145</f>
        <v>0</v>
      </c>
      <c r="Q145" s="244">
        <v>0</v>
      </c>
      <c r="R145" s="244">
        <f>Q145*H145</f>
        <v>0</v>
      </c>
      <c r="S145" s="244">
        <v>0</v>
      </c>
      <c r="T145" s="245">
        <f>S145*H145</f>
        <v>0</v>
      </c>
      <c r="AR145" s="24" t="s">
        <v>405</v>
      </c>
      <c r="AT145" s="24" t="s">
        <v>422</v>
      </c>
      <c r="AU145" s="24" t="s">
        <v>187</v>
      </c>
      <c r="AY145" s="24" t="s">
        <v>171</v>
      </c>
      <c r="BE145" s="246">
        <f>IF(N145="základní",J145,0)</f>
        <v>0</v>
      </c>
      <c r="BF145" s="246">
        <f>IF(N145="snížená",J145,0)</f>
        <v>0</v>
      </c>
      <c r="BG145" s="246">
        <f>IF(N145="zákl. přenesená",J145,0)</f>
        <v>0</v>
      </c>
      <c r="BH145" s="246">
        <f>IF(N145="sníž. přenesená",J145,0)</f>
        <v>0</v>
      </c>
      <c r="BI145" s="246">
        <f>IF(N145="nulová",J145,0)</f>
        <v>0</v>
      </c>
      <c r="BJ145" s="24" t="s">
        <v>24</v>
      </c>
      <c r="BK145" s="246">
        <f>ROUND(I145*H145,2)</f>
        <v>0</v>
      </c>
      <c r="BL145" s="24" t="s">
        <v>273</v>
      </c>
      <c r="BM145" s="24" t="s">
        <v>2291</v>
      </c>
    </row>
    <row r="146" s="1" customFormat="1">
      <c r="B146" s="46"/>
      <c r="C146" s="74"/>
      <c r="D146" s="249" t="s">
        <v>739</v>
      </c>
      <c r="E146" s="74"/>
      <c r="F146" s="259" t="s">
        <v>740</v>
      </c>
      <c r="G146" s="74"/>
      <c r="H146" s="74"/>
      <c r="I146" s="203"/>
      <c r="J146" s="74"/>
      <c r="K146" s="74"/>
      <c r="L146" s="72"/>
      <c r="M146" s="260"/>
      <c r="N146" s="47"/>
      <c r="O146" s="47"/>
      <c r="P146" s="47"/>
      <c r="Q146" s="47"/>
      <c r="R146" s="47"/>
      <c r="S146" s="47"/>
      <c r="T146" s="95"/>
      <c r="AT146" s="24" t="s">
        <v>739</v>
      </c>
      <c r="AU146" s="24" t="s">
        <v>187</v>
      </c>
    </row>
    <row r="147" s="1" customFormat="1" ht="14.4" customHeight="1">
      <c r="B147" s="46"/>
      <c r="C147" s="235" t="s">
        <v>375</v>
      </c>
      <c r="D147" s="235" t="s">
        <v>173</v>
      </c>
      <c r="E147" s="236" t="s">
        <v>2292</v>
      </c>
      <c r="F147" s="237" t="s">
        <v>2293</v>
      </c>
      <c r="G147" s="238" t="s">
        <v>1246</v>
      </c>
      <c r="H147" s="239">
        <v>1</v>
      </c>
      <c r="I147" s="240"/>
      <c r="J147" s="241">
        <f>ROUND(I147*H147,2)</f>
        <v>0</v>
      </c>
      <c r="K147" s="237" t="s">
        <v>737</v>
      </c>
      <c r="L147" s="72"/>
      <c r="M147" s="242" t="s">
        <v>22</v>
      </c>
      <c r="N147" s="243" t="s">
        <v>46</v>
      </c>
      <c r="O147" s="47"/>
      <c r="P147" s="244">
        <f>O147*H147</f>
        <v>0</v>
      </c>
      <c r="Q147" s="244">
        <v>0</v>
      </c>
      <c r="R147" s="244">
        <f>Q147*H147</f>
        <v>0</v>
      </c>
      <c r="S147" s="244">
        <v>0</v>
      </c>
      <c r="T147" s="245">
        <f>S147*H147</f>
        <v>0</v>
      </c>
      <c r="AR147" s="24" t="s">
        <v>273</v>
      </c>
      <c r="AT147" s="24" t="s">
        <v>173</v>
      </c>
      <c r="AU147" s="24" t="s">
        <v>187</v>
      </c>
      <c r="AY147" s="24" t="s">
        <v>171</v>
      </c>
      <c r="BE147" s="246">
        <f>IF(N147="základní",J147,0)</f>
        <v>0</v>
      </c>
      <c r="BF147" s="246">
        <f>IF(N147="snížená",J147,0)</f>
        <v>0</v>
      </c>
      <c r="BG147" s="246">
        <f>IF(N147="zákl. přenesená",J147,0)</f>
        <v>0</v>
      </c>
      <c r="BH147" s="246">
        <f>IF(N147="sníž. přenesená",J147,0)</f>
        <v>0</v>
      </c>
      <c r="BI147" s="246">
        <f>IF(N147="nulová",J147,0)</f>
        <v>0</v>
      </c>
      <c r="BJ147" s="24" t="s">
        <v>24</v>
      </c>
      <c r="BK147" s="246">
        <f>ROUND(I147*H147,2)</f>
        <v>0</v>
      </c>
      <c r="BL147" s="24" t="s">
        <v>273</v>
      </c>
      <c r="BM147" s="24" t="s">
        <v>2294</v>
      </c>
    </row>
    <row r="148" s="1" customFormat="1">
      <c r="B148" s="46"/>
      <c r="C148" s="74"/>
      <c r="D148" s="249" t="s">
        <v>739</v>
      </c>
      <c r="E148" s="74"/>
      <c r="F148" s="259" t="s">
        <v>740</v>
      </c>
      <c r="G148" s="74"/>
      <c r="H148" s="74"/>
      <c r="I148" s="203"/>
      <c r="J148" s="74"/>
      <c r="K148" s="74"/>
      <c r="L148" s="72"/>
      <c r="M148" s="260"/>
      <c r="N148" s="47"/>
      <c r="O148" s="47"/>
      <c r="P148" s="47"/>
      <c r="Q148" s="47"/>
      <c r="R148" s="47"/>
      <c r="S148" s="47"/>
      <c r="T148" s="95"/>
      <c r="AT148" s="24" t="s">
        <v>739</v>
      </c>
      <c r="AU148" s="24" t="s">
        <v>187</v>
      </c>
    </row>
    <row r="149" s="1" customFormat="1" ht="22.8" customHeight="1">
      <c r="B149" s="46"/>
      <c r="C149" s="235" t="s">
        <v>385</v>
      </c>
      <c r="D149" s="235" t="s">
        <v>173</v>
      </c>
      <c r="E149" s="236" t="s">
        <v>2295</v>
      </c>
      <c r="F149" s="237" t="s">
        <v>2296</v>
      </c>
      <c r="G149" s="238" t="s">
        <v>1143</v>
      </c>
      <c r="H149" s="239">
        <v>2</v>
      </c>
      <c r="I149" s="240"/>
      <c r="J149" s="241">
        <f>ROUND(I149*H149,2)</f>
        <v>0</v>
      </c>
      <c r="K149" s="237" t="s">
        <v>177</v>
      </c>
      <c r="L149" s="72"/>
      <c r="M149" s="242" t="s">
        <v>22</v>
      </c>
      <c r="N149" s="243" t="s">
        <v>46</v>
      </c>
      <c r="O149" s="47"/>
      <c r="P149" s="244">
        <f>O149*H149</f>
        <v>0</v>
      </c>
      <c r="Q149" s="244">
        <v>0.0035400000000000002</v>
      </c>
      <c r="R149" s="244">
        <f>Q149*H149</f>
        <v>0.0070800000000000004</v>
      </c>
      <c r="S149" s="244">
        <v>0</v>
      </c>
      <c r="T149" s="245">
        <f>S149*H149</f>
        <v>0</v>
      </c>
      <c r="AR149" s="24" t="s">
        <v>273</v>
      </c>
      <c r="AT149" s="24" t="s">
        <v>173</v>
      </c>
      <c r="AU149" s="24" t="s">
        <v>187</v>
      </c>
      <c r="AY149" s="24" t="s">
        <v>171</v>
      </c>
      <c r="BE149" s="246">
        <f>IF(N149="základní",J149,0)</f>
        <v>0</v>
      </c>
      <c r="BF149" s="246">
        <f>IF(N149="snížená",J149,0)</f>
        <v>0</v>
      </c>
      <c r="BG149" s="246">
        <f>IF(N149="zákl. přenesená",J149,0)</f>
        <v>0</v>
      </c>
      <c r="BH149" s="246">
        <f>IF(N149="sníž. přenesená",J149,0)</f>
        <v>0</v>
      </c>
      <c r="BI149" s="246">
        <f>IF(N149="nulová",J149,0)</f>
        <v>0</v>
      </c>
      <c r="BJ149" s="24" t="s">
        <v>24</v>
      </c>
      <c r="BK149" s="246">
        <f>ROUND(I149*H149,2)</f>
        <v>0</v>
      </c>
      <c r="BL149" s="24" t="s">
        <v>273</v>
      </c>
      <c r="BM149" s="24" t="s">
        <v>2297</v>
      </c>
    </row>
    <row r="150" s="1" customFormat="1" ht="14.4" customHeight="1">
      <c r="B150" s="46"/>
      <c r="C150" s="271" t="s">
        <v>390</v>
      </c>
      <c r="D150" s="271" t="s">
        <v>422</v>
      </c>
      <c r="E150" s="272" t="s">
        <v>2298</v>
      </c>
      <c r="F150" s="273" t="s">
        <v>2299</v>
      </c>
      <c r="G150" s="274" t="s">
        <v>1246</v>
      </c>
      <c r="H150" s="275">
        <v>2</v>
      </c>
      <c r="I150" s="276"/>
      <c r="J150" s="277">
        <f>ROUND(I150*H150,2)</f>
        <v>0</v>
      </c>
      <c r="K150" s="273" t="s">
        <v>737</v>
      </c>
      <c r="L150" s="278"/>
      <c r="M150" s="279" t="s">
        <v>22</v>
      </c>
      <c r="N150" s="280" t="s">
        <v>46</v>
      </c>
      <c r="O150" s="47"/>
      <c r="P150" s="244">
        <f>O150*H150</f>
        <v>0</v>
      </c>
      <c r="Q150" s="244">
        <v>0</v>
      </c>
      <c r="R150" s="244">
        <f>Q150*H150</f>
        <v>0</v>
      </c>
      <c r="S150" s="244">
        <v>0</v>
      </c>
      <c r="T150" s="245">
        <f>S150*H150</f>
        <v>0</v>
      </c>
      <c r="AR150" s="24" t="s">
        <v>405</v>
      </c>
      <c r="AT150" s="24" t="s">
        <v>422</v>
      </c>
      <c r="AU150" s="24" t="s">
        <v>187</v>
      </c>
      <c r="AY150" s="24" t="s">
        <v>171</v>
      </c>
      <c r="BE150" s="246">
        <f>IF(N150="základní",J150,0)</f>
        <v>0</v>
      </c>
      <c r="BF150" s="246">
        <f>IF(N150="snížená",J150,0)</f>
        <v>0</v>
      </c>
      <c r="BG150" s="246">
        <f>IF(N150="zákl. přenesená",J150,0)</f>
        <v>0</v>
      </c>
      <c r="BH150" s="246">
        <f>IF(N150="sníž. přenesená",J150,0)</f>
        <v>0</v>
      </c>
      <c r="BI150" s="246">
        <f>IF(N150="nulová",J150,0)</f>
        <v>0</v>
      </c>
      <c r="BJ150" s="24" t="s">
        <v>24</v>
      </c>
      <c r="BK150" s="246">
        <f>ROUND(I150*H150,2)</f>
        <v>0</v>
      </c>
      <c r="BL150" s="24" t="s">
        <v>273</v>
      </c>
      <c r="BM150" s="24" t="s">
        <v>2300</v>
      </c>
    </row>
    <row r="151" s="1" customFormat="1">
      <c r="B151" s="46"/>
      <c r="C151" s="74"/>
      <c r="D151" s="249" t="s">
        <v>739</v>
      </c>
      <c r="E151" s="74"/>
      <c r="F151" s="259" t="s">
        <v>740</v>
      </c>
      <c r="G151" s="74"/>
      <c r="H151" s="74"/>
      <c r="I151" s="203"/>
      <c r="J151" s="74"/>
      <c r="K151" s="74"/>
      <c r="L151" s="72"/>
      <c r="M151" s="260"/>
      <c r="N151" s="47"/>
      <c r="O151" s="47"/>
      <c r="P151" s="47"/>
      <c r="Q151" s="47"/>
      <c r="R151" s="47"/>
      <c r="S151" s="47"/>
      <c r="T151" s="95"/>
      <c r="AT151" s="24" t="s">
        <v>739</v>
      </c>
      <c r="AU151" s="24" t="s">
        <v>187</v>
      </c>
    </row>
    <row r="152" s="1" customFormat="1" ht="34.2" customHeight="1">
      <c r="B152" s="46"/>
      <c r="C152" s="235" t="s">
        <v>396</v>
      </c>
      <c r="D152" s="235" t="s">
        <v>173</v>
      </c>
      <c r="E152" s="236" t="s">
        <v>2301</v>
      </c>
      <c r="F152" s="237" t="s">
        <v>2302</v>
      </c>
      <c r="G152" s="238" t="s">
        <v>193</v>
      </c>
      <c r="H152" s="239">
        <v>0.20100000000000001</v>
      </c>
      <c r="I152" s="240"/>
      <c r="J152" s="241">
        <f>ROUND(I152*H152,2)</f>
        <v>0</v>
      </c>
      <c r="K152" s="237" t="s">
        <v>177</v>
      </c>
      <c r="L152" s="72"/>
      <c r="M152" s="242" t="s">
        <v>22</v>
      </c>
      <c r="N152" s="243" t="s">
        <v>46</v>
      </c>
      <c r="O152" s="47"/>
      <c r="P152" s="244">
        <f>O152*H152</f>
        <v>0</v>
      </c>
      <c r="Q152" s="244">
        <v>0</v>
      </c>
      <c r="R152" s="244">
        <f>Q152*H152</f>
        <v>0</v>
      </c>
      <c r="S152" s="244">
        <v>0</v>
      </c>
      <c r="T152" s="245">
        <f>S152*H152</f>
        <v>0</v>
      </c>
      <c r="AR152" s="24" t="s">
        <v>273</v>
      </c>
      <c r="AT152" s="24" t="s">
        <v>173</v>
      </c>
      <c r="AU152" s="24" t="s">
        <v>187</v>
      </c>
      <c r="AY152" s="24" t="s">
        <v>171</v>
      </c>
      <c r="BE152" s="246">
        <f>IF(N152="základní",J152,0)</f>
        <v>0</v>
      </c>
      <c r="BF152" s="246">
        <f>IF(N152="snížená",J152,0)</f>
        <v>0</v>
      </c>
      <c r="BG152" s="246">
        <f>IF(N152="zákl. přenesená",J152,0)</f>
        <v>0</v>
      </c>
      <c r="BH152" s="246">
        <f>IF(N152="sníž. přenesená",J152,0)</f>
        <v>0</v>
      </c>
      <c r="BI152" s="246">
        <f>IF(N152="nulová",J152,0)</f>
        <v>0</v>
      </c>
      <c r="BJ152" s="24" t="s">
        <v>24</v>
      </c>
      <c r="BK152" s="246">
        <f>ROUND(I152*H152,2)</f>
        <v>0</v>
      </c>
      <c r="BL152" s="24" t="s">
        <v>273</v>
      </c>
      <c r="BM152" s="24" t="s">
        <v>2303</v>
      </c>
    </row>
    <row r="153" s="1" customFormat="1">
      <c r="B153" s="46"/>
      <c r="C153" s="74"/>
      <c r="D153" s="249" t="s">
        <v>201</v>
      </c>
      <c r="E153" s="74"/>
      <c r="F153" s="259" t="s">
        <v>2072</v>
      </c>
      <c r="G153" s="74"/>
      <c r="H153" s="74"/>
      <c r="I153" s="203"/>
      <c r="J153" s="74"/>
      <c r="K153" s="74"/>
      <c r="L153" s="72"/>
      <c r="M153" s="260"/>
      <c r="N153" s="47"/>
      <c r="O153" s="47"/>
      <c r="P153" s="47"/>
      <c r="Q153" s="47"/>
      <c r="R153" s="47"/>
      <c r="S153" s="47"/>
      <c r="T153" s="95"/>
      <c r="AT153" s="24" t="s">
        <v>201</v>
      </c>
      <c r="AU153" s="24" t="s">
        <v>187</v>
      </c>
    </row>
    <row r="154" s="11" customFormat="1" ht="22.32" customHeight="1">
      <c r="B154" s="219"/>
      <c r="C154" s="220"/>
      <c r="D154" s="221" t="s">
        <v>74</v>
      </c>
      <c r="E154" s="233" t="s">
        <v>2304</v>
      </c>
      <c r="F154" s="233" t="s">
        <v>2305</v>
      </c>
      <c r="G154" s="220"/>
      <c r="H154" s="220"/>
      <c r="I154" s="223"/>
      <c r="J154" s="234">
        <f>BK154</f>
        <v>0</v>
      </c>
      <c r="K154" s="220"/>
      <c r="L154" s="225"/>
      <c r="M154" s="226"/>
      <c r="N154" s="227"/>
      <c r="O154" s="227"/>
      <c r="P154" s="228">
        <f>SUM(P155:P178)</f>
        <v>0</v>
      </c>
      <c r="Q154" s="227"/>
      <c r="R154" s="228">
        <f>SUM(R155:R178)</f>
        <v>0.023430000000000003</v>
      </c>
      <c r="S154" s="227"/>
      <c r="T154" s="229">
        <f>SUM(T155:T178)</f>
        <v>0</v>
      </c>
      <c r="AR154" s="230" t="s">
        <v>83</v>
      </c>
      <c r="AT154" s="231" t="s">
        <v>74</v>
      </c>
      <c r="AU154" s="231" t="s">
        <v>83</v>
      </c>
      <c r="AY154" s="230" t="s">
        <v>171</v>
      </c>
      <c r="BK154" s="232">
        <f>SUM(BK155:BK178)</f>
        <v>0</v>
      </c>
    </row>
    <row r="155" s="1" customFormat="1" ht="14.4" customHeight="1">
      <c r="B155" s="46"/>
      <c r="C155" s="235" t="s">
        <v>400</v>
      </c>
      <c r="D155" s="235" t="s">
        <v>173</v>
      </c>
      <c r="E155" s="236" t="s">
        <v>2306</v>
      </c>
      <c r="F155" s="237" t="s">
        <v>2307</v>
      </c>
      <c r="G155" s="238" t="s">
        <v>214</v>
      </c>
      <c r="H155" s="239">
        <v>1</v>
      </c>
      <c r="I155" s="240"/>
      <c r="J155" s="241">
        <f>ROUND(I155*H155,2)</f>
        <v>0</v>
      </c>
      <c r="K155" s="237" t="s">
        <v>177</v>
      </c>
      <c r="L155" s="72"/>
      <c r="M155" s="242" t="s">
        <v>22</v>
      </c>
      <c r="N155" s="243" t="s">
        <v>46</v>
      </c>
      <c r="O155" s="47"/>
      <c r="P155" s="244">
        <f>O155*H155</f>
        <v>0</v>
      </c>
      <c r="Q155" s="244">
        <v>0.00021000000000000001</v>
      </c>
      <c r="R155" s="244">
        <f>Q155*H155</f>
        <v>0.00021000000000000001</v>
      </c>
      <c r="S155" s="244">
        <v>0</v>
      </c>
      <c r="T155" s="245">
        <f>S155*H155</f>
        <v>0</v>
      </c>
      <c r="AR155" s="24" t="s">
        <v>273</v>
      </c>
      <c r="AT155" s="24" t="s">
        <v>173</v>
      </c>
      <c r="AU155" s="24" t="s">
        <v>187</v>
      </c>
      <c r="AY155" s="24" t="s">
        <v>171</v>
      </c>
      <c r="BE155" s="246">
        <f>IF(N155="základní",J155,0)</f>
        <v>0</v>
      </c>
      <c r="BF155" s="246">
        <f>IF(N155="snížená",J155,0)</f>
        <v>0</v>
      </c>
      <c r="BG155" s="246">
        <f>IF(N155="zákl. přenesená",J155,0)</f>
        <v>0</v>
      </c>
      <c r="BH155" s="246">
        <f>IF(N155="sníž. přenesená",J155,0)</f>
        <v>0</v>
      </c>
      <c r="BI155" s="246">
        <f>IF(N155="nulová",J155,0)</f>
        <v>0</v>
      </c>
      <c r="BJ155" s="24" t="s">
        <v>24</v>
      </c>
      <c r="BK155" s="246">
        <f>ROUND(I155*H155,2)</f>
        <v>0</v>
      </c>
      <c r="BL155" s="24" t="s">
        <v>273</v>
      </c>
      <c r="BM155" s="24" t="s">
        <v>2308</v>
      </c>
    </row>
    <row r="156" s="1" customFormat="1" ht="14.4" customHeight="1">
      <c r="B156" s="46"/>
      <c r="C156" s="271" t="s">
        <v>405</v>
      </c>
      <c r="D156" s="271" t="s">
        <v>422</v>
      </c>
      <c r="E156" s="272" t="s">
        <v>2309</v>
      </c>
      <c r="F156" s="273" t="s">
        <v>2310</v>
      </c>
      <c r="G156" s="274" t="s">
        <v>1246</v>
      </c>
      <c r="H156" s="275">
        <v>1</v>
      </c>
      <c r="I156" s="276"/>
      <c r="J156" s="277">
        <f>ROUND(I156*H156,2)</f>
        <v>0</v>
      </c>
      <c r="K156" s="273" t="s">
        <v>737</v>
      </c>
      <c r="L156" s="278"/>
      <c r="M156" s="279" t="s">
        <v>22</v>
      </c>
      <c r="N156" s="280" t="s">
        <v>46</v>
      </c>
      <c r="O156" s="47"/>
      <c r="P156" s="244">
        <f>O156*H156</f>
        <v>0</v>
      </c>
      <c r="Q156" s="244">
        <v>0</v>
      </c>
      <c r="R156" s="244">
        <f>Q156*H156</f>
        <v>0</v>
      </c>
      <c r="S156" s="244">
        <v>0</v>
      </c>
      <c r="T156" s="245">
        <f>S156*H156</f>
        <v>0</v>
      </c>
      <c r="AR156" s="24" t="s">
        <v>405</v>
      </c>
      <c r="AT156" s="24" t="s">
        <v>422</v>
      </c>
      <c r="AU156" s="24" t="s">
        <v>187</v>
      </c>
      <c r="AY156" s="24" t="s">
        <v>171</v>
      </c>
      <c r="BE156" s="246">
        <f>IF(N156="základní",J156,0)</f>
        <v>0</v>
      </c>
      <c r="BF156" s="246">
        <f>IF(N156="snížená",J156,0)</f>
        <v>0</v>
      </c>
      <c r="BG156" s="246">
        <f>IF(N156="zákl. přenesená",J156,0)</f>
        <v>0</v>
      </c>
      <c r="BH156" s="246">
        <f>IF(N156="sníž. přenesená",J156,0)</f>
        <v>0</v>
      </c>
      <c r="BI156" s="246">
        <f>IF(N156="nulová",J156,0)</f>
        <v>0</v>
      </c>
      <c r="BJ156" s="24" t="s">
        <v>24</v>
      </c>
      <c r="BK156" s="246">
        <f>ROUND(I156*H156,2)</f>
        <v>0</v>
      </c>
      <c r="BL156" s="24" t="s">
        <v>273</v>
      </c>
      <c r="BM156" s="24" t="s">
        <v>2311</v>
      </c>
    </row>
    <row r="157" s="1" customFormat="1">
      <c r="B157" s="46"/>
      <c r="C157" s="74"/>
      <c r="D157" s="249" t="s">
        <v>739</v>
      </c>
      <c r="E157" s="74"/>
      <c r="F157" s="259" t="s">
        <v>740</v>
      </c>
      <c r="G157" s="74"/>
      <c r="H157" s="74"/>
      <c r="I157" s="203"/>
      <c r="J157" s="74"/>
      <c r="K157" s="74"/>
      <c r="L157" s="72"/>
      <c r="M157" s="260"/>
      <c r="N157" s="47"/>
      <c r="O157" s="47"/>
      <c r="P157" s="47"/>
      <c r="Q157" s="47"/>
      <c r="R157" s="47"/>
      <c r="S157" s="47"/>
      <c r="T157" s="95"/>
      <c r="AT157" s="24" t="s">
        <v>739</v>
      </c>
      <c r="AU157" s="24" t="s">
        <v>187</v>
      </c>
    </row>
    <row r="158" s="1" customFormat="1" ht="14.4" customHeight="1">
      <c r="B158" s="46"/>
      <c r="C158" s="235" t="s">
        <v>409</v>
      </c>
      <c r="D158" s="235" t="s">
        <v>173</v>
      </c>
      <c r="E158" s="236" t="s">
        <v>2312</v>
      </c>
      <c r="F158" s="237" t="s">
        <v>2313</v>
      </c>
      <c r="G158" s="238" t="s">
        <v>214</v>
      </c>
      <c r="H158" s="239">
        <v>1</v>
      </c>
      <c r="I158" s="240"/>
      <c r="J158" s="241">
        <f>ROUND(I158*H158,2)</f>
        <v>0</v>
      </c>
      <c r="K158" s="237" t="s">
        <v>177</v>
      </c>
      <c r="L158" s="72"/>
      <c r="M158" s="242" t="s">
        <v>22</v>
      </c>
      <c r="N158" s="243" t="s">
        <v>46</v>
      </c>
      <c r="O158" s="47"/>
      <c r="P158" s="244">
        <f>O158*H158</f>
        <v>0</v>
      </c>
      <c r="Q158" s="244">
        <v>0.00024000000000000001</v>
      </c>
      <c r="R158" s="244">
        <f>Q158*H158</f>
        <v>0.00024000000000000001</v>
      </c>
      <c r="S158" s="244">
        <v>0</v>
      </c>
      <c r="T158" s="245">
        <f>S158*H158</f>
        <v>0</v>
      </c>
      <c r="AR158" s="24" t="s">
        <v>273</v>
      </c>
      <c r="AT158" s="24" t="s">
        <v>173</v>
      </c>
      <c r="AU158" s="24" t="s">
        <v>187</v>
      </c>
      <c r="AY158" s="24" t="s">
        <v>171</v>
      </c>
      <c r="BE158" s="246">
        <f>IF(N158="základní",J158,0)</f>
        <v>0</v>
      </c>
      <c r="BF158" s="246">
        <f>IF(N158="snížená",J158,0)</f>
        <v>0</v>
      </c>
      <c r="BG158" s="246">
        <f>IF(N158="zákl. přenesená",J158,0)</f>
        <v>0</v>
      </c>
      <c r="BH158" s="246">
        <f>IF(N158="sníž. přenesená",J158,0)</f>
        <v>0</v>
      </c>
      <c r="BI158" s="246">
        <f>IF(N158="nulová",J158,0)</f>
        <v>0</v>
      </c>
      <c r="BJ158" s="24" t="s">
        <v>24</v>
      </c>
      <c r="BK158" s="246">
        <f>ROUND(I158*H158,2)</f>
        <v>0</v>
      </c>
      <c r="BL158" s="24" t="s">
        <v>273</v>
      </c>
      <c r="BM158" s="24" t="s">
        <v>2314</v>
      </c>
    </row>
    <row r="159" s="1" customFormat="1" ht="14.4" customHeight="1">
      <c r="B159" s="46"/>
      <c r="C159" s="271" t="s">
        <v>415</v>
      </c>
      <c r="D159" s="271" t="s">
        <v>422</v>
      </c>
      <c r="E159" s="272" t="s">
        <v>2315</v>
      </c>
      <c r="F159" s="273" t="s">
        <v>2316</v>
      </c>
      <c r="G159" s="274" t="s">
        <v>1246</v>
      </c>
      <c r="H159" s="275">
        <v>1</v>
      </c>
      <c r="I159" s="276"/>
      <c r="J159" s="277">
        <f>ROUND(I159*H159,2)</f>
        <v>0</v>
      </c>
      <c r="K159" s="273" t="s">
        <v>737</v>
      </c>
      <c r="L159" s="278"/>
      <c r="M159" s="279" t="s">
        <v>22</v>
      </c>
      <c r="N159" s="280" t="s">
        <v>46</v>
      </c>
      <c r="O159" s="47"/>
      <c r="P159" s="244">
        <f>O159*H159</f>
        <v>0</v>
      </c>
      <c r="Q159" s="244">
        <v>0</v>
      </c>
      <c r="R159" s="244">
        <f>Q159*H159</f>
        <v>0</v>
      </c>
      <c r="S159" s="244">
        <v>0</v>
      </c>
      <c r="T159" s="245">
        <f>S159*H159</f>
        <v>0</v>
      </c>
      <c r="AR159" s="24" t="s">
        <v>405</v>
      </c>
      <c r="AT159" s="24" t="s">
        <v>422</v>
      </c>
      <c r="AU159" s="24" t="s">
        <v>187</v>
      </c>
      <c r="AY159" s="24" t="s">
        <v>171</v>
      </c>
      <c r="BE159" s="246">
        <f>IF(N159="základní",J159,0)</f>
        <v>0</v>
      </c>
      <c r="BF159" s="246">
        <f>IF(N159="snížená",J159,0)</f>
        <v>0</v>
      </c>
      <c r="BG159" s="246">
        <f>IF(N159="zákl. přenesená",J159,0)</f>
        <v>0</v>
      </c>
      <c r="BH159" s="246">
        <f>IF(N159="sníž. přenesená",J159,0)</f>
        <v>0</v>
      </c>
      <c r="BI159" s="246">
        <f>IF(N159="nulová",J159,0)</f>
        <v>0</v>
      </c>
      <c r="BJ159" s="24" t="s">
        <v>24</v>
      </c>
      <c r="BK159" s="246">
        <f>ROUND(I159*H159,2)</f>
        <v>0</v>
      </c>
      <c r="BL159" s="24" t="s">
        <v>273</v>
      </c>
      <c r="BM159" s="24" t="s">
        <v>2317</v>
      </c>
    </row>
    <row r="160" s="1" customFormat="1">
      <c r="B160" s="46"/>
      <c r="C160" s="74"/>
      <c r="D160" s="249" t="s">
        <v>739</v>
      </c>
      <c r="E160" s="74"/>
      <c r="F160" s="259" t="s">
        <v>740</v>
      </c>
      <c r="G160" s="74"/>
      <c r="H160" s="74"/>
      <c r="I160" s="203"/>
      <c r="J160" s="74"/>
      <c r="K160" s="74"/>
      <c r="L160" s="72"/>
      <c r="M160" s="260"/>
      <c r="N160" s="47"/>
      <c r="O160" s="47"/>
      <c r="P160" s="47"/>
      <c r="Q160" s="47"/>
      <c r="R160" s="47"/>
      <c r="S160" s="47"/>
      <c r="T160" s="95"/>
      <c r="AT160" s="24" t="s">
        <v>739</v>
      </c>
      <c r="AU160" s="24" t="s">
        <v>187</v>
      </c>
    </row>
    <row r="161" s="1" customFormat="1" ht="14.4" customHeight="1">
      <c r="B161" s="46"/>
      <c r="C161" s="235" t="s">
        <v>421</v>
      </c>
      <c r="D161" s="235" t="s">
        <v>173</v>
      </c>
      <c r="E161" s="236" t="s">
        <v>2318</v>
      </c>
      <c r="F161" s="237" t="s">
        <v>2319</v>
      </c>
      <c r="G161" s="238" t="s">
        <v>214</v>
      </c>
      <c r="H161" s="239">
        <v>1</v>
      </c>
      <c r="I161" s="240"/>
      <c r="J161" s="241">
        <f>ROUND(I161*H161,2)</f>
        <v>0</v>
      </c>
      <c r="K161" s="237" t="s">
        <v>177</v>
      </c>
      <c r="L161" s="72"/>
      <c r="M161" s="242" t="s">
        <v>22</v>
      </c>
      <c r="N161" s="243" t="s">
        <v>46</v>
      </c>
      <c r="O161" s="47"/>
      <c r="P161" s="244">
        <f>O161*H161</f>
        <v>0</v>
      </c>
      <c r="Q161" s="244">
        <v>0.00033</v>
      </c>
      <c r="R161" s="244">
        <f>Q161*H161</f>
        <v>0.00033</v>
      </c>
      <c r="S161" s="244">
        <v>0</v>
      </c>
      <c r="T161" s="245">
        <f>S161*H161</f>
        <v>0</v>
      </c>
      <c r="AR161" s="24" t="s">
        <v>273</v>
      </c>
      <c r="AT161" s="24" t="s">
        <v>173</v>
      </c>
      <c r="AU161" s="24" t="s">
        <v>187</v>
      </c>
      <c r="AY161" s="24" t="s">
        <v>171</v>
      </c>
      <c r="BE161" s="246">
        <f>IF(N161="základní",J161,0)</f>
        <v>0</v>
      </c>
      <c r="BF161" s="246">
        <f>IF(N161="snížená",J161,0)</f>
        <v>0</v>
      </c>
      <c r="BG161" s="246">
        <f>IF(N161="zákl. přenesená",J161,0)</f>
        <v>0</v>
      </c>
      <c r="BH161" s="246">
        <f>IF(N161="sníž. přenesená",J161,0)</f>
        <v>0</v>
      </c>
      <c r="BI161" s="246">
        <f>IF(N161="nulová",J161,0)</f>
        <v>0</v>
      </c>
      <c r="BJ161" s="24" t="s">
        <v>24</v>
      </c>
      <c r="BK161" s="246">
        <f>ROUND(I161*H161,2)</f>
        <v>0</v>
      </c>
      <c r="BL161" s="24" t="s">
        <v>273</v>
      </c>
      <c r="BM161" s="24" t="s">
        <v>2320</v>
      </c>
    </row>
    <row r="162" s="1" customFormat="1" ht="14.4" customHeight="1">
      <c r="B162" s="46"/>
      <c r="C162" s="271" t="s">
        <v>430</v>
      </c>
      <c r="D162" s="271" t="s">
        <v>422</v>
      </c>
      <c r="E162" s="272" t="s">
        <v>2321</v>
      </c>
      <c r="F162" s="273" t="s">
        <v>2322</v>
      </c>
      <c r="G162" s="274" t="s">
        <v>1246</v>
      </c>
      <c r="H162" s="275">
        <v>1</v>
      </c>
      <c r="I162" s="276"/>
      <c r="J162" s="277">
        <f>ROUND(I162*H162,2)</f>
        <v>0</v>
      </c>
      <c r="K162" s="273" t="s">
        <v>737</v>
      </c>
      <c r="L162" s="278"/>
      <c r="M162" s="279" t="s">
        <v>22</v>
      </c>
      <c r="N162" s="280" t="s">
        <v>46</v>
      </c>
      <c r="O162" s="47"/>
      <c r="P162" s="244">
        <f>O162*H162</f>
        <v>0</v>
      </c>
      <c r="Q162" s="244">
        <v>0</v>
      </c>
      <c r="R162" s="244">
        <f>Q162*H162</f>
        <v>0</v>
      </c>
      <c r="S162" s="244">
        <v>0</v>
      </c>
      <c r="T162" s="245">
        <f>S162*H162</f>
        <v>0</v>
      </c>
      <c r="AR162" s="24" t="s">
        <v>405</v>
      </c>
      <c r="AT162" s="24" t="s">
        <v>422</v>
      </c>
      <c r="AU162" s="24" t="s">
        <v>187</v>
      </c>
      <c r="AY162" s="24" t="s">
        <v>171</v>
      </c>
      <c r="BE162" s="246">
        <f>IF(N162="základní",J162,0)</f>
        <v>0</v>
      </c>
      <c r="BF162" s="246">
        <f>IF(N162="snížená",J162,0)</f>
        <v>0</v>
      </c>
      <c r="BG162" s="246">
        <f>IF(N162="zákl. přenesená",J162,0)</f>
        <v>0</v>
      </c>
      <c r="BH162" s="246">
        <f>IF(N162="sníž. přenesená",J162,0)</f>
        <v>0</v>
      </c>
      <c r="BI162" s="246">
        <f>IF(N162="nulová",J162,0)</f>
        <v>0</v>
      </c>
      <c r="BJ162" s="24" t="s">
        <v>24</v>
      </c>
      <c r="BK162" s="246">
        <f>ROUND(I162*H162,2)</f>
        <v>0</v>
      </c>
      <c r="BL162" s="24" t="s">
        <v>273</v>
      </c>
      <c r="BM162" s="24" t="s">
        <v>2323</v>
      </c>
    </row>
    <row r="163" s="1" customFormat="1">
      <c r="B163" s="46"/>
      <c r="C163" s="74"/>
      <c r="D163" s="249" t="s">
        <v>739</v>
      </c>
      <c r="E163" s="74"/>
      <c r="F163" s="259" t="s">
        <v>740</v>
      </c>
      <c r="G163" s="74"/>
      <c r="H163" s="74"/>
      <c r="I163" s="203"/>
      <c r="J163" s="74"/>
      <c r="K163" s="74"/>
      <c r="L163" s="72"/>
      <c r="M163" s="260"/>
      <c r="N163" s="47"/>
      <c r="O163" s="47"/>
      <c r="P163" s="47"/>
      <c r="Q163" s="47"/>
      <c r="R163" s="47"/>
      <c r="S163" s="47"/>
      <c r="T163" s="95"/>
      <c r="AT163" s="24" t="s">
        <v>739</v>
      </c>
      <c r="AU163" s="24" t="s">
        <v>187</v>
      </c>
    </row>
    <row r="164" s="1" customFormat="1" ht="14.4" customHeight="1">
      <c r="B164" s="46"/>
      <c r="C164" s="235" t="s">
        <v>451</v>
      </c>
      <c r="D164" s="235" t="s">
        <v>173</v>
      </c>
      <c r="E164" s="236" t="s">
        <v>2312</v>
      </c>
      <c r="F164" s="237" t="s">
        <v>2313</v>
      </c>
      <c r="G164" s="238" t="s">
        <v>214</v>
      </c>
      <c r="H164" s="239">
        <v>3</v>
      </c>
      <c r="I164" s="240"/>
      <c r="J164" s="241">
        <f>ROUND(I164*H164,2)</f>
        <v>0</v>
      </c>
      <c r="K164" s="237" t="s">
        <v>177</v>
      </c>
      <c r="L164" s="72"/>
      <c r="M164" s="242" t="s">
        <v>22</v>
      </c>
      <c r="N164" s="243" t="s">
        <v>46</v>
      </c>
      <c r="O164" s="47"/>
      <c r="P164" s="244">
        <f>O164*H164</f>
        <v>0</v>
      </c>
      <c r="Q164" s="244">
        <v>0.00024000000000000001</v>
      </c>
      <c r="R164" s="244">
        <f>Q164*H164</f>
        <v>0.00072000000000000005</v>
      </c>
      <c r="S164" s="244">
        <v>0</v>
      </c>
      <c r="T164" s="245">
        <f>S164*H164</f>
        <v>0</v>
      </c>
      <c r="AR164" s="24" t="s">
        <v>273</v>
      </c>
      <c r="AT164" s="24" t="s">
        <v>173</v>
      </c>
      <c r="AU164" s="24" t="s">
        <v>187</v>
      </c>
      <c r="AY164" s="24" t="s">
        <v>171</v>
      </c>
      <c r="BE164" s="246">
        <f>IF(N164="základní",J164,0)</f>
        <v>0</v>
      </c>
      <c r="BF164" s="246">
        <f>IF(N164="snížená",J164,0)</f>
        <v>0</v>
      </c>
      <c r="BG164" s="246">
        <f>IF(N164="zákl. přenesená",J164,0)</f>
        <v>0</v>
      </c>
      <c r="BH164" s="246">
        <f>IF(N164="sníž. přenesená",J164,0)</f>
        <v>0</v>
      </c>
      <c r="BI164" s="246">
        <f>IF(N164="nulová",J164,0)</f>
        <v>0</v>
      </c>
      <c r="BJ164" s="24" t="s">
        <v>24</v>
      </c>
      <c r="BK164" s="246">
        <f>ROUND(I164*H164,2)</f>
        <v>0</v>
      </c>
      <c r="BL164" s="24" t="s">
        <v>273</v>
      </c>
      <c r="BM164" s="24" t="s">
        <v>2324</v>
      </c>
    </row>
    <row r="165" s="1" customFormat="1" ht="22.8" customHeight="1">
      <c r="B165" s="46"/>
      <c r="C165" s="271" t="s">
        <v>477</v>
      </c>
      <c r="D165" s="271" t="s">
        <v>422</v>
      </c>
      <c r="E165" s="272" t="s">
        <v>2325</v>
      </c>
      <c r="F165" s="273" t="s">
        <v>2326</v>
      </c>
      <c r="G165" s="274" t="s">
        <v>214</v>
      </c>
      <c r="H165" s="275">
        <v>3</v>
      </c>
      <c r="I165" s="276"/>
      <c r="J165" s="277">
        <f>ROUND(I165*H165,2)</f>
        <v>0</v>
      </c>
      <c r="K165" s="273" t="s">
        <v>177</v>
      </c>
      <c r="L165" s="278"/>
      <c r="M165" s="279" t="s">
        <v>22</v>
      </c>
      <c r="N165" s="280" t="s">
        <v>46</v>
      </c>
      <c r="O165" s="47"/>
      <c r="P165" s="244">
        <f>O165*H165</f>
        <v>0</v>
      </c>
      <c r="Q165" s="244">
        <v>0.00117</v>
      </c>
      <c r="R165" s="244">
        <f>Q165*H165</f>
        <v>0.0035100000000000001</v>
      </c>
      <c r="S165" s="244">
        <v>0</v>
      </c>
      <c r="T165" s="245">
        <f>S165*H165</f>
        <v>0</v>
      </c>
      <c r="AR165" s="24" t="s">
        <v>405</v>
      </c>
      <c r="AT165" s="24" t="s">
        <v>422</v>
      </c>
      <c r="AU165" s="24" t="s">
        <v>187</v>
      </c>
      <c r="AY165" s="24" t="s">
        <v>171</v>
      </c>
      <c r="BE165" s="246">
        <f>IF(N165="základní",J165,0)</f>
        <v>0</v>
      </c>
      <c r="BF165" s="246">
        <f>IF(N165="snížená",J165,0)</f>
        <v>0</v>
      </c>
      <c r="BG165" s="246">
        <f>IF(N165="zákl. přenesená",J165,0)</f>
        <v>0</v>
      </c>
      <c r="BH165" s="246">
        <f>IF(N165="sníž. přenesená",J165,0)</f>
        <v>0</v>
      </c>
      <c r="BI165" s="246">
        <f>IF(N165="nulová",J165,0)</f>
        <v>0</v>
      </c>
      <c r="BJ165" s="24" t="s">
        <v>24</v>
      </c>
      <c r="BK165" s="246">
        <f>ROUND(I165*H165,2)</f>
        <v>0</v>
      </c>
      <c r="BL165" s="24" t="s">
        <v>273</v>
      </c>
      <c r="BM165" s="24" t="s">
        <v>2327</v>
      </c>
    </row>
    <row r="166" s="1" customFormat="1" ht="14.4" customHeight="1">
      <c r="B166" s="46"/>
      <c r="C166" s="235" t="s">
        <v>481</v>
      </c>
      <c r="D166" s="235" t="s">
        <v>173</v>
      </c>
      <c r="E166" s="236" t="s">
        <v>2318</v>
      </c>
      <c r="F166" s="237" t="s">
        <v>2319</v>
      </c>
      <c r="G166" s="238" t="s">
        <v>214</v>
      </c>
      <c r="H166" s="239">
        <v>5</v>
      </c>
      <c r="I166" s="240"/>
      <c r="J166" s="241">
        <f>ROUND(I166*H166,2)</f>
        <v>0</v>
      </c>
      <c r="K166" s="237" t="s">
        <v>177</v>
      </c>
      <c r="L166" s="72"/>
      <c r="M166" s="242" t="s">
        <v>22</v>
      </c>
      <c r="N166" s="243" t="s">
        <v>46</v>
      </c>
      <c r="O166" s="47"/>
      <c r="P166" s="244">
        <f>O166*H166</f>
        <v>0</v>
      </c>
      <c r="Q166" s="244">
        <v>0.00033</v>
      </c>
      <c r="R166" s="244">
        <f>Q166*H166</f>
        <v>0.00165</v>
      </c>
      <c r="S166" s="244">
        <v>0</v>
      </c>
      <c r="T166" s="245">
        <f>S166*H166</f>
        <v>0</v>
      </c>
      <c r="AR166" s="24" t="s">
        <v>273</v>
      </c>
      <c r="AT166" s="24" t="s">
        <v>173</v>
      </c>
      <c r="AU166" s="24" t="s">
        <v>187</v>
      </c>
      <c r="AY166" s="24" t="s">
        <v>171</v>
      </c>
      <c r="BE166" s="246">
        <f>IF(N166="základní",J166,0)</f>
        <v>0</v>
      </c>
      <c r="BF166" s="246">
        <f>IF(N166="snížená",J166,0)</f>
        <v>0</v>
      </c>
      <c r="BG166" s="246">
        <f>IF(N166="zákl. přenesená",J166,0)</f>
        <v>0</v>
      </c>
      <c r="BH166" s="246">
        <f>IF(N166="sníž. přenesená",J166,0)</f>
        <v>0</v>
      </c>
      <c r="BI166" s="246">
        <f>IF(N166="nulová",J166,0)</f>
        <v>0</v>
      </c>
      <c r="BJ166" s="24" t="s">
        <v>24</v>
      </c>
      <c r="BK166" s="246">
        <f>ROUND(I166*H166,2)</f>
        <v>0</v>
      </c>
      <c r="BL166" s="24" t="s">
        <v>273</v>
      </c>
      <c r="BM166" s="24" t="s">
        <v>2328</v>
      </c>
    </row>
    <row r="167" s="1" customFormat="1" ht="22.8" customHeight="1">
      <c r="B167" s="46"/>
      <c r="C167" s="271" t="s">
        <v>485</v>
      </c>
      <c r="D167" s="271" t="s">
        <v>422</v>
      </c>
      <c r="E167" s="272" t="s">
        <v>2329</v>
      </c>
      <c r="F167" s="273" t="s">
        <v>2330</v>
      </c>
      <c r="G167" s="274" t="s">
        <v>214</v>
      </c>
      <c r="H167" s="275">
        <v>5</v>
      </c>
      <c r="I167" s="276"/>
      <c r="J167" s="277">
        <f>ROUND(I167*H167,2)</f>
        <v>0</v>
      </c>
      <c r="K167" s="273" t="s">
        <v>177</v>
      </c>
      <c r="L167" s="278"/>
      <c r="M167" s="279" t="s">
        <v>22</v>
      </c>
      <c r="N167" s="280" t="s">
        <v>46</v>
      </c>
      <c r="O167" s="47"/>
      <c r="P167" s="244">
        <f>O167*H167</f>
        <v>0</v>
      </c>
      <c r="Q167" s="244">
        <v>0.0018400000000000001</v>
      </c>
      <c r="R167" s="244">
        <f>Q167*H167</f>
        <v>0.0091999999999999998</v>
      </c>
      <c r="S167" s="244">
        <v>0</v>
      </c>
      <c r="T167" s="245">
        <f>S167*H167</f>
        <v>0</v>
      </c>
      <c r="AR167" s="24" t="s">
        <v>405</v>
      </c>
      <c r="AT167" s="24" t="s">
        <v>422</v>
      </c>
      <c r="AU167" s="24" t="s">
        <v>187</v>
      </c>
      <c r="AY167" s="24" t="s">
        <v>171</v>
      </c>
      <c r="BE167" s="246">
        <f>IF(N167="základní",J167,0)</f>
        <v>0</v>
      </c>
      <c r="BF167" s="246">
        <f>IF(N167="snížená",J167,0)</f>
        <v>0</v>
      </c>
      <c r="BG167" s="246">
        <f>IF(N167="zákl. přenesená",J167,0)</f>
        <v>0</v>
      </c>
      <c r="BH167" s="246">
        <f>IF(N167="sníž. přenesená",J167,0)</f>
        <v>0</v>
      </c>
      <c r="BI167" s="246">
        <f>IF(N167="nulová",J167,0)</f>
        <v>0</v>
      </c>
      <c r="BJ167" s="24" t="s">
        <v>24</v>
      </c>
      <c r="BK167" s="246">
        <f>ROUND(I167*H167,2)</f>
        <v>0</v>
      </c>
      <c r="BL167" s="24" t="s">
        <v>273</v>
      </c>
      <c r="BM167" s="24" t="s">
        <v>2331</v>
      </c>
    </row>
    <row r="168" s="1" customFormat="1" ht="14.4" customHeight="1">
      <c r="B168" s="46"/>
      <c r="C168" s="235" t="s">
        <v>499</v>
      </c>
      <c r="D168" s="235" t="s">
        <v>173</v>
      </c>
      <c r="E168" s="236" t="s">
        <v>2332</v>
      </c>
      <c r="F168" s="237" t="s">
        <v>2333</v>
      </c>
      <c r="G168" s="238" t="s">
        <v>214</v>
      </c>
      <c r="H168" s="239">
        <v>4</v>
      </c>
      <c r="I168" s="240"/>
      <c r="J168" s="241">
        <f>ROUND(I168*H168,2)</f>
        <v>0</v>
      </c>
      <c r="K168" s="237" t="s">
        <v>177</v>
      </c>
      <c r="L168" s="72"/>
      <c r="M168" s="242" t="s">
        <v>22</v>
      </c>
      <c r="N168" s="243" t="s">
        <v>46</v>
      </c>
      <c r="O168" s="47"/>
      <c r="P168" s="244">
        <f>O168*H168</f>
        <v>0</v>
      </c>
      <c r="Q168" s="244">
        <v>8.0000000000000007E-05</v>
      </c>
      <c r="R168" s="244">
        <f>Q168*H168</f>
        <v>0.00032000000000000003</v>
      </c>
      <c r="S168" s="244">
        <v>0</v>
      </c>
      <c r="T168" s="245">
        <f>S168*H168</f>
        <v>0</v>
      </c>
      <c r="AR168" s="24" t="s">
        <v>273</v>
      </c>
      <c r="AT168" s="24" t="s">
        <v>173</v>
      </c>
      <c r="AU168" s="24" t="s">
        <v>187</v>
      </c>
      <c r="AY168" s="24" t="s">
        <v>171</v>
      </c>
      <c r="BE168" s="246">
        <f>IF(N168="základní",J168,0)</f>
        <v>0</v>
      </c>
      <c r="BF168" s="246">
        <f>IF(N168="snížená",J168,0)</f>
        <v>0</v>
      </c>
      <c r="BG168" s="246">
        <f>IF(N168="zákl. přenesená",J168,0)</f>
        <v>0</v>
      </c>
      <c r="BH168" s="246">
        <f>IF(N168="sníž. přenesená",J168,0)</f>
        <v>0</v>
      </c>
      <c r="BI168" s="246">
        <f>IF(N168="nulová",J168,0)</f>
        <v>0</v>
      </c>
      <c r="BJ168" s="24" t="s">
        <v>24</v>
      </c>
      <c r="BK168" s="246">
        <f>ROUND(I168*H168,2)</f>
        <v>0</v>
      </c>
      <c r="BL168" s="24" t="s">
        <v>273</v>
      </c>
      <c r="BM168" s="24" t="s">
        <v>2334</v>
      </c>
    </row>
    <row r="169" s="1" customFormat="1" ht="22.8" customHeight="1">
      <c r="B169" s="46"/>
      <c r="C169" s="271" t="s">
        <v>504</v>
      </c>
      <c r="D169" s="271" t="s">
        <v>422</v>
      </c>
      <c r="E169" s="272" t="s">
        <v>2335</v>
      </c>
      <c r="F169" s="273" t="s">
        <v>2336</v>
      </c>
      <c r="G169" s="274" t="s">
        <v>214</v>
      </c>
      <c r="H169" s="275">
        <v>4</v>
      </c>
      <c r="I169" s="276"/>
      <c r="J169" s="277">
        <f>ROUND(I169*H169,2)</f>
        <v>0</v>
      </c>
      <c r="K169" s="273" t="s">
        <v>177</v>
      </c>
      <c r="L169" s="278"/>
      <c r="M169" s="279" t="s">
        <v>22</v>
      </c>
      <c r="N169" s="280" t="s">
        <v>46</v>
      </c>
      <c r="O169" s="47"/>
      <c r="P169" s="244">
        <f>O169*H169</f>
        <v>0</v>
      </c>
      <c r="Q169" s="244">
        <v>0.00019000000000000001</v>
      </c>
      <c r="R169" s="244">
        <f>Q169*H169</f>
        <v>0.00076000000000000004</v>
      </c>
      <c r="S169" s="244">
        <v>0</v>
      </c>
      <c r="T169" s="245">
        <f>S169*H169</f>
        <v>0</v>
      </c>
      <c r="AR169" s="24" t="s">
        <v>405</v>
      </c>
      <c r="AT169" s="24" t="s">
        <v>422</v>
      </c>
      <c r="AU169" s="24" t="s">
        <v>187</v>
      </c>
      <c r="AY169" s="24" t="s">
        <v>171</v>
      </c>
      <c r="BE169" s="246">
        <f>IF(N169="základní",J169,0)</f>
        <v>0</v>
      </c>
      <c r="BF169" s="246">
        <f>IF(N169="snížená",J169,0)</f>
        <v>0</v>
      </c>
      <c r="BG169" s="246">
        <f>IF(N169="zákl. přenesená",J169,0)</f>
        <v>0</v>
      </c>
      <c r="BH169" s="246">
        <f>IF(N169="sníž. přenesená",J169,0)</f>
        <v>0</v>
      </c>
      <c r="BI169" s="246">
        <f>IF(N169="nulová",J169,0)</f>
        <v>0</v>
      </c>
      <c r="BJ169" s="24" t="s">
        <v>24</v>
      </c>
      <c r="BK169" s="246">
        <f>ROUND(I169*H169,2)</f>
        <v>0</v>
      </c>
      <c r="BL169" s="24" t="s">
        <v>273</v>
      </c>
      <c r="BM169" s="24" t="s">
        <v>2337</v>
      </c>
    </row>
    <row r="170" s="1" customFormat="1" ht="14.4" customHeight="1">
      <c r="B170" s="46"/>
      <c r="C170" s="235" t="s">
        <v>519</v>
      </c>
      <c r="D170" s="235" t="s">
        <v>173</v>
      </c>
      <c r="E170" s="236" t="s">
        <v>2332</v>
      </c>
      <c r="F170" s="237" t="s">
        <v>2333</v>
      </c>
      <c r="G170" s="238" t="s">
        <v>214</v>
      </c>
      <c r="H170" s="239">
        <v>14</v>
      </c>
      <c r="I170" s="240"/>
      <c r="J170" s="241">
        <f>ROUND(I170*H170,2)</f>
        <v>0</v>
      </c>
      <c r="K170" s="237" t="s">
        <v>177</v>
      </c>
      <c r="L170" s="72"/>
      <c r="M170" s="242" t="s">
        <v>22</v>
      </c>
      <c r="N170" s="243" t="s">
        <v>46</v>
      </c>
      <c r="O170" s="47"/>
      <c r="P170" s="244">
        <f>O170*H170</f>
        <v>0</v>
      </c>
      <c r="Q170" s="244">
        <v>8.0000000000000007E-05</v>
      </c>
      <c r="R170" s="244">
        <f>Q170*H170</f>
        <v>0.0011200000000000001</v>
      </c>
      <c r="S170" s="244">
        <v>0</v>
      </c>
      <c r="T170" s="245">
        <f>S170*H170</f>
        <v>0</v>
      </c>
      <c r="AR170" s="24" t="s">
        <v>273</v>
      </c>
      <c r="AT170" s="24" t="s">
        <v>173</v>
      </c>
      <c r="AU170" s="24" t="s">
        <v>187</v>
      </c>
      <c r="AY170" s="24" t="s">
        <v>171</v>
      </c>
      <c r="BE170" s="246">
        <f>IF(N170="základní",J170,0)</f>
        <v>0</v>
      </c>
      <c r="BF170" s="246">
        <f>IF(N170="snížená",J170,0)</f>
        <v>0</v>
      </c>
      <c r="BG170" s="246">
        <f>IF(N170="zákl. přenesená",J170,0)</f>
        <v>0</v>
      </c>
      <c r="BH170" s="246">
        <f>IF(N170="sníž. přenesená",J170,0)</f>
        <v>0</v>
      </c>
      <c r="BI170" s="246">
        <f>IF(N170="nulová",J170,0)</f>
        <v>0</v>
      </c>
      <c r="BJ170" s="24" t="s">
        <v>24</v>
      </c>
      <c r="BK170" s="246">
        <f>ROUND(I170*H170,2)</f>
        <v>0</v>
      </c>
      <c r="BL170" s="24" t="s">
        <v>273</v>
      </c>
      <c r="BM170" s="24" t="s">
        <v>2338</v>
      </c>
    </row>
    <row r="171" s="1" customFormat="1" ht="22.8" customHeight="1">
      <c r="B171" s="46"/>
      <c r="C171" s="271" t="s">
        <v>527</v>
      </c>
      <c r="D171" s="271" t="s">
        <v>422</v>
      </c>
      <c r="E171" s="272" t="s">
        <v>2339</v>
      </c>
      <c r="F171" s="273" t="s">
        <v>2340</v>
      </c>
      <c r="G171" s="274" t="s">
        <v>214</v>
      </c>
      <c r="H171" s="275">
        <v>14</v>
      </c>
      <c r="I171" s="276"/>
      <c r="J171" s="277">
        <f>ROUND(I171*H171,2)</f>
        <v>0</v>
      </c>
      <c r="K171" s="273" t="s">
        <v>177</v>
      </c>
      <c r="L171" s="278"/>
      <c r="M171" s="279" t="s">
        <v>22</v>
      </c>
      <c r="N171" s="280" t="s">
        <v>46</v>
      </c>
      <c r="O171" s="47"/>
      <c r="P171" s="244">
        <f>O171*H171</f>
        <v>0</v>
      </c>
      <c r="Q171" s="244">
        <v>0.00023000000000000001</v>
      </c>
      <c r="R171" s="244">
        <f>Q171*H171</f>
        <v>0.0032200000000000002</v>
      </c>
      <c r="S171" s="244">
        <v>0</v>
      </c>
      <c r="T171" s="245">
        <f>S171*H171</f>
        <v>0</v>
      </c>
      <c r="AR171" s="24" t="s">
        <v>405</v>
      </c>
      <c r="AT171" s="24" t="s">
        <v>422</v>
      </c>
      <c r="AU171" s="24" t="s">
        <v>187</v>
      </c>
      <c r="AY171" s="24" t="s">
        <v>171</v>
      </c>
      <c r="BE171" s="246">
        <f>IF(N171="základní",J171,0)</f>
        <v>0</v>
      </c>
      <c r="BF171" s="246">
        <f>IF(N171="snížená",J171,0)</f>
        <v>0</v>
      </c>
      <c r="BG171" s="246">
        <f>IF(N171="zákl. přenesená",J171,0)</f>
        <v>0</v>
      </c>
      <c r="BH171" s="246">
        <f>IF(N171="sníž. přenesená",J171,0)</f>
        <v>0</v>
      </c>
      <c r="BI171" s="246">
        <f>IF(N171="nulová",J171,0)</f>
        <v>0</v>
      </c>
      <c r="BJ171" s="24" t="s">
        <v>24</v>
      </c>
      <c r="BK171" s="246">
        <f>ROUND(I171*H171,2)</f>
        <v>0</v>
      </c>
      <c r="BL171" s="24" t="s">
        <v>273</v>
      </c>
      <c r="BM171" s="24" t="s">
        <v>2341</v>
      </c>
    </row>
    <row r="172" s="1" customFormat="1" ht="14.4" customHeight="1">
      <c r="B172" s="46"/>
      <c r="C172" s="235" t="s">
        <v>533</v>
      </c>
      <c r="D172" s="235" t="s">
        <v>173</v>
      </c>
      <c r="E172" s="236" t="s">
        <v>2318</v>
      </c>
      <c r="F172" s="237" t="s">
        <v>2319</v>
      </c>
      <c r="G172" s="238" t="s">
        <v>214</v>
      </c>
      <c r="H172" s="239">
        <v>1</v>
      </c>
      <c r="I172" s="240"/>
      <c r="J172" s="241">
        <f>ROUND(I172*H172,2)</f>
        <v>0</v>
      </c>
      <c r="K172" s="237" t="s">
        <v>177</v>
      </c>
      <c r="L172" s="72"/>
      <c r="M172" s="242" t="s">
        <v>22</v>
      </c>
      <c r="N172" s="243" t="s">
        <v>46</v>
      </c>
      <c r="O172" s="47"/>
      <c r="P172" s="244">
        <f>O172*H172</f>
        <v>0</v>
      </c>
      <c r="Q172" s="244">
        <v>0.00033</v>
      </c>
      <c r="R172" s="244">
        <f>Q172*H172</f>
        <v>0.00033</v>
      </c>
      <c r="S172" s="244">
        <v>0</v>
      </c>
      <c r="T172" s="245">
        <f>S172*H172</f>
        <v>0</v>
      </c>
      <c r="AR172" s="24" t="s">
        <v>273</v>
      </c>
      <c r="AT172" s="24" t="s">
        <v>173</v>
      </c>
      <c r="AU172" s="24" t="s">
        <v>187</v>
      </c>
      <c r="AY172" s="24" t="s">
        <v>171</v>
      </c>
      <c r="BE172" s="246">
        <f>IF(N172="základní",J172,0)</f>
        <v>0</v>
      </c>
      <c r="BF172" s="246">
        <f>IF(N172="snížená",J172,0)</f>
        <v>0</v>
      </c>
      <c r="BG172" s="246">
        <f>IF(N172="zákl. přenesená",J172,0)</f>
        <v>0</v>
      </c>
      <c r="BH172" s="246">
        <f>IF(N172="sníž. přenesená",J172,0)</f>
        <v>0</v>
      </c>
      <c r="BI172" s="246">
        <f>IF(N172="nulová",J172,0)</f>
        <v>0</v>
      </c>
      <c r="BJ172" s="24" t="s">
        <v>24</v>
      </c>
      <c r="BK172" s="246">
        <f>ROUND(I172*H172,2)</f>
        <v>0</v>
      </c>
      <c r="BL172" s="24" t="s">
        <v>273</v>
      </c>
      <c r="BM172" s="24" t="s">
        <v>2342</v>
      </c>
    </row>
    <row r="173" s="1" customFormat="1" ht="14.4" customHeight="1">
      <c r="B173" s="46"/>
      <c r="C173" s="271" t="s">
        <v>542</v>
      </c>
      <c r="D173" s="271" t="s">
        <v>422</v>
      </c>
      <c r="E173" s="272" t="s">
        <v>2343</v>
      </c>
      <c r="F173" s="273" t="s">
        <v>2344</v>
      </c>
      <c r="G173" s="274" t="s">
        <v>214</v>
      </c>
      <c r="H173" s="275">
        <v>1</v>
      </c>
      <c r="I173" s="276"/>
      <c r="J173" s="277">
        <f>ROUND(I173*H173,2)</f>
        <v>0</v>
      </c>
      <c r="K173" s="273" t="s">
        <v>177</v>
      </c>
      <c r="L173" s="278"/>
      <c r="M173" s="279" t="s">
        <v>22</v>
      </c>
      <c r="N173" s="280" t="s">
        <v>46</v>
      </c>
      <c r="O173" s="47"/>
      <c r="P173" s="244">
        <f>O173*H173</f>
        <v>0</v>
      </c>
      <c r="Q173" s="244">
        <v>0.00073999999999999999</v>
      </c>
      <c r="R173" s="244">
        <f>Q173*H173</f>
        <v>0.00073999999999999999</v>
      </c>
      <c r="S173" s="244">
        <v>0</v>
      </c>
      <c r="T173" s="245">
        <f>S173*H173</f>
        <v>0</v>
      </c>
      <c r="AR173" s="24" t="s">
        <v>405</v>
      </c>
      <c r="AT173" s="24" t="s">
        <v>422</v>
      </c>
      <c r="AU173" s="24" t="s">
        <v>187</v>
      </c>
      <c r="AY173" s="24" t="s">
        <v>171</v>
      </c>
      <c r="BE173" s="246">
        <f>IF(N173="základní",J173,0)</f>
        <v>0</v>
      </c>
      <c r="BF173" s="246">
        <f>IF(N173="snížená",J173,0)</f>
        <v>0</v>
      </c>
      <c r="BG173" s="246">
        <f>IF(N173="zákl. přenesená",J173,0)</f>
        <v>0</v>
      </c>
      <c r="BH173" s="246">
        <f>IF(N173="sníž. přenesená",J173,0)</f>
        <v>0</v>
      </c>
      <c r="BI173" s="246">
        <f>IF(N173="nulová",J173,0)</f>
        <v>0</v>
      </c>
      <c r="BJ173" s="24" t="s">
        <v>24</v>
      </c>
      <c r="BK173" s="246">
        <f>ROUND(I173*H173,2)</f>
        <v>0</v>
      </c>
      <c r="BL173" s="24" t="s">
        <v>273</v>
      </c>
      <c r="BM173" s="24" t="s">
        <v>2345</v>
      </c>
    </row>
    <row r="174" s="1" customFormat="1" ht="22.8" customHeight="1">
      <c r="B174" s="46"/>
      <c r="C174" s="235" t="s">
        <v>548</v>
      </c>
      <c r="D174" s="235" t="s">
        <v>173</v>
      </c>
      <c r="E174" s="236" t="s">
        <v>2346</v>
      </c>
      <c r="F174" s="237" t="s">
        <v>2347</v>
      </c>
      <c r="G174" s="238" t="s">
        <v>214</v>
      </c>
      <c r="H174" s="239">
        <v>4</v>
      </c>
      <c r="I174" s="240"/>
      <c r="J174" s="241">
        <f>ROUND(I174*H174,2)</f>
        <v>0</v>
      </c>
      <c r="K174" s="237" t="s">
        <v>177</v>
      </c>
      <c r="L174" s="72"/>
      <c r="M174" s="242" t="s">
        <v>22</v>
      </c>
      <c r="N174" s="243" t="s">
        <v>46</v>
      </c>
      <c r="O174" s="47"/>
      <c r="P174" s="244">
        <f>O174*H174</f>
        <v>0</v>
      </c>
      <c r="Q174" s="244">
        <v>0.00027</v>
      </c>
      <c r="R174" s="244">
        <f>Q174*H174</f>
        <v>0.00108</v>
      </c>
      <c r="S174" s="244">
        <v>0</v>
      </c>
      <c r="T174" s="245">
        <f>S174*H174</f>
        <v>0</v>
      </c>
      <c r="AR174" s="24" t="s">
        <v>273</v>
      </c>
      <c r="AT174" s="24" t="s">
        <v>173</v>
      </c>
      <c r="AU174" s="24" t="s">
        <v>187</v>
      </c>
      <c r="AY174" s="24" t="s">
        <v>171</v>
      </c>
      <c r="BE174" s="246">
        <f>IF(N174="základní",J174,0)</f>
        <v>0</v>
      </c>
      <c r="BF174" s="246">
        <f>IF(N174="snížená",J174,0)</f>
        <v>0</v>
      </c>
      <c r="BG174" s="246">
        <f>IF(N174="zákl. přenesená",J174,0)</f>
        <v>0</v>
      </c>
      <c r="BH174" s="246">
        <f>IF(N174="sníž. přenesená",J174,0)</f>
        <v>0</v>
      </c>
      <c r="BI174" s="246">
        <f>IF(N174="nulová",J174,0)</f>
        <v>0</v>
      </c>
      <c r="BJ174" s="24" t="s">
        <v>24</v>
      </c>
      <c r="BK174" s="246">
        <f>ROUND(I174*H174,2)</f>
        <v>0</v>
      </c>
      <c r="BL174" s="24" t="s">
        <v>273</v>
      </c>
      <c r="BM174" s="24" t="s">
        <v>2348</v>
      </c>
    </row>
    <row r="175" s="1" customFormat="1" ht="34.2" customHeight="1">
      <c r="B175" s="46"/>
      <c r="C175" s="271" t="s">
        <v>552</v>
      </c>
      <c r="D175" s="271" t="s">
        <v>422</v>
      </c>
      <c r="E175" s="272" t="s">
        <v>2349</v>
      </c>
      <c r="F175" s="273" t="s">
        <v>2350</v>
      </c>
      <c r="G175" s="274" t="s">
        <v>1246</v>
      </c>
      <c r="H175" s="275">
        <v>4</v>
      </c>
      <c r="I175" s="276"/>
      <c r="J175" s="277">
        <f>ROUND(I175*H175,2)</f>
        <v>0</v>
      </c>
      <c r="K175" s="273" t="s">
        <v>737</v>
      </c>
      <c r="L175" s="278"/>
      <c r="M175" s="279" t="s">
        <v>22</v>
      </c>
      <c r="N175" s="280" t="s">
        <v>46</v>
      </c>
      <c r="O175" s="47"/>
      <c r="P175" s="244">
        <f>O175*H175</f>
        <v>0</v>
      </c>
      <c r="Q175" s="244">
        <v>0</v>
      </c>
      <c r="R175" s="244">
        <f>Q175*H175</f>
        <v>0</v>
      </c>
      <c r="S175" s="244">
        <v>0</v>
      </c>
      <c r="T175" s="245">
        <f>S175*H175</f>
        <v>0</v>
      </c>
      <c r="AR175" s="24" t="s">
        <v>405</v>
      </c>
      <c r="AT175" s="24" t="s">
        <v>422</v>
      </c>
      <c r="AU175" s="24" t="s">
        <v>187</v>
      </c>
      <c r="AY175" s="24" t="s">
        <v>171</v>
      </c>
      <c r="BE175" s="246">
        <f>IF(N175="základní",J175,0)</f>
        <v>0</v>
      </c>
      <c r="BF175" s="246">
        <f>IF(N175="snížená",J175,0)</f>
        <v>0</v>
      </c>
      <c r="BG175" s="246">
        <f>IF(N175="zákl. přenesená",J175,0)</f>
        <v>0</v>
      </c>
      <c r="BH175" s="246">
        <f>IF(N175="sníž. přenesená",J175,0)</f>
        <v>0</v>
      </c>
      <c r="BI175" s="246">
        <f>IF(N175="nulová",J175,0)</f>
        <v>0</v>
      </c>
      <c r="BJ175" s="24" t="s">
        <v>24</v>
      </c>
      <c r="BK175" s="246">
        <f>ROUND(I175*H175,2)</f>
        <v>0</v>
      </c>
      <c r="BL175" s="24" t="s">
        <v>273</v>
      </c>
      <c r="BM175" s="24" t="s">
        <v>2351</v>
      </c>
    </row>
    <row r="176" s="1" customFormat="1">
      <c r="B176" s="46"/>
      <c r="C176" s="74"/>
      <c r="D176" s="249" t="s">
        <v>739</v>
      </c>
      <c r="E176" s="74"/>
      <c r="F176" s="259" t="s">
        <v>740</v>
      </c>
      <c r="G176" s="74"/>
      <c r="H176" s="74"/>
      <c r="I176" s="203"/>
      <c r="J176" s="74"/>
      <c r="K176" s="74"/>
      <c r="L176" s="72"/>
      <c r="M176" s="260"/>
      <c r="N176" s="47"/>
      <c r="O176" s="47"/>
      <c r="P176" s="47"/>
      <c r="Q176" s="47"/>
      <c r="R176" s="47"/>
      <c r="S176" s="47"/>
      <c r="T176" s="95"/>
      <c r="AT176" s="24" t="s">
        <v>739</v>
      </c>
      <c r="AU176" s="24" t="s">
        <v>187</v>
      </c>
    </row>
    <row r="177" s="1" customFormat="1" ht="34.2" customHeight="1">
      <c r="B177" s="46"/>
      <c r="C177" s="235" t="s">
        <v>558</v>
      </c>
      <c r="D177" s="235" t="s">
        <v>173</v>
      </c>
      <c r="E177" s="236" t="s">
        <v>2352</v>
      </c>
      <c r="F177" s="237" t="s">
        <v>2353</v>
      </c>
      <c r="G177" s="238" t="s">
        <v>193</v>
      </c>
      <c r="H177" s="239">
        <v>0.023</v>
      </c>
      <c r="I177" s="240"/>
      <c r="J177" s="241">
        <f>ROUND(I177*H177,2)</f>
        <v>0</v>
      </c>
      <c r="K177" s="237" t="s">
        <v>177</v>
      </c>
      <c r="L177" s="72"/>
      <c r="M177" s="242" t="s">
        <v>22</v>
      </c>
      <c r="N177" s="243" t="s">
        <v>46</v>
      </c>
      <c r="O177" s="47"/>
      <c r="P177" s="244">
        <f>O177*H177</f>
        <v>0</v>
      </c>
      <c r="Q177" s="244">
        <v>0</v>
      </c>
      <c r="R177" s="244">
        <f>Q177*H177</f>
        <v>0</v>
      </c>
      <c r="S177" s="244">
        <v>0</v>
      </c>
      <c r="T177" s="245">
        <f>S177*H177</f>
        <v>0</v>
      </c>
      <c r="AR177" s="24" t="s">
        <v>273</v>
      </c>
      <c r="AT177" s="24" t="s">
        <v>173</v>
      </c>
      <c r="AU177" s="24" t="s">
        <v>187</v>
      </c>
      <c r="AY177" s="24" t="s">
        <v>171</v>
      </c>
      <c r="BE177" s="246">
        <f>IF(N177="základní",J177,0)</f>
        <v>0</v>
      </c>
      <c r="BF177" s="246">
        <f>IF(N177="snížená",J177,0)</f>
        <v>0</v>
      </c>
      <c r="BG177" s="246">
        <f>IF(N177="zákl. přenesená",J177,0)</f>
        <v>0</v>
      </c>
      <c r="BH177" s="246">
        <f>IF(N177="sníž. přenesená",J177,0)</f>
        <v>0</v>
      </c>
      <c r="BI177" s="246">
        <f>IF(N177="nulová",J177,0)</f>
        <v>0</v>
      </c>
      <c r="BJ177" s="24" t="s">
        <v>24</v>
      </c>
      <c r="BK177" s="246">
        <f>ROUND(I177*H177,2)</f>
        <v>0</v>
      </c>
      <c r="BL177" s="24" t="s">
        <v>273</v>
      </c>
      <c r="BM177" s="24" t="s">
        <v>2354</v>
      </c>
    </row>
    <row r="178" s="1" customFormat="1">
      <c r="B178" s="46"/>
      <c r="C178" s="74"/>
      <c r="D178" s="249" t="s">
        <v>201</v>
      </c>
      <c r="E178" s="74"/>
      <c r="F178" s="259" t="s">
        <v>2355</v>
      </c>
      <c r="G178" s="74"/>
      <c r="H178" s="74"/>
      <c r="I178" s="203"/>
      <c r="J178" s="74"/>
      <c r="K178" s="74"/>
      <c r="L178" s="72"/>
      <c r="M178" s="260"/>
      <c r="N178" s="47"/>
      <c r="O178" s="47"/>
      <c r="P178" s="47"/>
      <c r="Q178" s="47"/>
      <c r="R178" s="47"/>
      <c r="S178" s="47"/>
      <c r="T178" s="95"/>
      <c r="AT178" s="24" t="s">
        <v>201</v>
      </c>
      <c r="AU178" s="24" t="s">
        <v>187</v>
      </c>
    </row>
    <row r="179" s="11" customFormat="1" ht="22.32" customHeight="1">
      <c r="B179" s="219"/>
      <c r="C179" s="220"/>
      <c r="D179" s="221" t="s">
        <v>74</v>
      </c>
      <c r="E179" s="233" t="s">
        <v>2356</v>
      </c>
      <c r="F179" s="233" t="s">
        <v>2357</v>
      </c>
      <c r="G179" s="220"/>
      <c r="H179" s="220"/>
      <c r="I179" s="223"/>
      <c r="J179" s="234">
        <f>BK179</f>
        <v>0</v>
      </c>
      <c r="K179" s="220"/>
      <c r="L179" s="225"/>
      <c r="M179" s="226"/>
      <c r="N179" s="227"/>
      <c r="O179" s="227"/>
      <c r="P179" s="228">
        <f>SUM(P180:P187)</f>
        <v>0</v>
      </c>
      <c r="Q179" s="227"/>
      <c r="R179" s="228">
        <f>SUM(R180:R187)</f>
        <v>0.6008</v>
      </c>
      <c r="S179" s="227"/>
      <c r="T179" s="229">
        <f>SUM(T180:T187)</f>
        <v>0</v>
      </c>
      <c r="AR179" s="230" t="s">
        <v>83</v>
      </c>
      <c r="AT179" s="231" t="s">
        <v>74</v>
      </c>
      <c r="AU179" s="231" t="s">
        <v>83</v>
      </c>
      <c r="AY179" s="230" t="s">
        <v>171</v>
      </c>
      <c r="BK179" s="232">
        <f>SUM(BK180:BK187)</f>
        <v>0</v>
      </c>
    </row>
    <row r="180" s="1" customFormat="1" ht="22.8" customHeight="1">
      <c r="B180" s="46"/>
      <c r="C180" s="235" t="s">
        <v>563</v>
      </c>
      <c r="D180" s="235" t="s">
        <v>173</v>
      </c>
      <c r="E180" s="236" t="s">
        <v>2358</v>
      </c>
      <c r="F180" s="237" t="s">
        <v>2359</v>
      </c>
      <c r="G180" s="238" t="s">
        <v>344</v>
      </c>
      <c r="H180" s="239">
        <v>80</v>
      </c>
      <c r="I180" s="240"/>
      <c r="J180" s="241">
        <f>ROUND(I180*H180,2)</f>
        <v>0</v>
      </c>
      <c r="K180" s="237" t="s">
        <v>177</v>
      </c>
      <c r="L180" s="72"/>
      <c r="M180" s="242" t="s">
        <v>22</v>
      </c>
      <c r="N180" s="243" t="s">
        <v>46</v>
      </c>
      <c r="O180" s="47"/>
      <c r="P180" s="244">
        <f>O180*H180</f>
        <v>0</v>
      </c>
      <c r="Q180" s="244">
        <v>0.00296</v>
      </c>
      <c r="R180" s="244">
        <f>Q180*H180</f>
        <v>0.23680000000000001</v>
      </c>
      <c r="S180" s="244">
        <v>0</v>
      </c>
      <c r="T180" s="245">
        <f>S180*H180</f>
        <v>0</v>
      </c>
      <c r="AR180" s="24" t="s">
        <v>273</v>
      </c>
      <c r="AT180" s="24" t="s">
        <v>173</v>
      </c>
      <c r="AU180" s="24" t="s">
        <v>187</v>
      </c>
      <c r="AY180" s="24" t="s">
        <v>171</v>
      </c>
      <c r="BE180" s="246">
        <f>IF(N180="základní",J180,0)</f>
        <v>0</v>
      </c>
      <c r="BF180" s="246">
        <f>IF(N180="snížená",J180,0)</f>
        <v>0</v>
      </c>
      <c r="BG180" s="246">
        <f>IF(N180="zákl. přenesená",J180,0)</f>
        <v>0</v>
      </c>
      <c r="BH180" s="246">
        <f>IF(N180="sníž. přenesená",J180,0)</f>
        <v>0</v>
      </c>
      <c r="BI180" s="246">
        <f>IF(N180="nulová",J180,0)</f>
        <v>0</v>
      </c>
      <c r="BJ180" s="24" t="s">
        <v>24</v>
      </c>
      <c r="BK180" s="246">
        <f>ROUND(I180*H180,2)</f>
        <v>0</v>
      </c>
      <c r="BL180" s="24" t="s">
        <v>273</v>
      </c>
      <c r="BM180" s="24" t="s">
        <v>2360</v>
      </c>
    </row>
    <row r="181" s="1" customFormat="1" ht="22.8" customHeight="1">
      <c r="B181" s="46"/>
      <c r="C181" s="235" t="s">
        <v>568</v>
      </c>
      <c r="D181" s="235" t="s">
        <v>173</v>
      </c>
      <c r="E181" s="236" t="s">
        <v>2361</v>
      </c>
      <c r="F181" s="237" t="s">
        <v>2362</v>
      </c>
      <c r="G181" s="238" t="s">
        <v>344</v>
      </c>
      <c r="H181" s="239">
        <v>4</v>
      </c>
      <c r="I181" s="240"/>
      <c r="J181" s="241">
        <f>ROUND(I181*H181,2)</f>
        <v>0</v>
      </c>
      <c r="K181" s="237" t="s">
        <v>177</v>
      </c>
      <c r="L181" s="72"/>
      <c r="M181" s="242" t="s">
        <v>22</v>
      </c>
      <c r="N181" s="243" t="s">
        <v>46</v>
      </c>
      <c r="O181" s="47"/>
      <c r="P181" s="244">
        <f>O181*H181</f>
        <v>0</v>
      </c>
      <c r="Q181" s="244">
        <v>0.0037599999999999999</v>
      </c>
      <c r="R181" s="244">
        <f>Q181*H181</f>
        <v>0.01504</v>
      </c>
      <c r="S181" s="244">
        <v>0</v>
      </c>
      <c r="T181" s="245">
        <f>S181*H181</f>
        <v>0</v>
      </c>
      <c r="AR181" s="24" t="s">
        <v>273</v>
      </c>
      <c r="AT181" s="24" t="s">
        <v>173</v>
      </c>
      <c r="AU181" s="24" t="s">
        <v>187</v>
      </c>
      <c r="AY181" s="24" t="s">
        <v>171</v>
      </c>
      <c r="BE181" s="246">
        <f>IF(N181="základní",J181,0)</f>
        <v>0</v>
      </c>
      <c r="BF181" s="246">
        <f>IF(N181="snížená",J181,0)</f>
        <v>0</v>
      </c>
      <c r="BG181" s="246">
        <f>IF(N181="zákl. přenesená",J181,0)</f>
        <v>0</v>
      </c>
      <c r="BH181" s="246">
        <f>IF(N181="sníž. přenesená",J181,0)</f>
        <v>0</v>
      </c>
      <c r="BI181" s="246">
        <f>IF(N181="nulová",J181,0)</f>
        <v>0</v>
      </c>
      <c r="BJ181" s="24" t="s">
        <v>24</v>
      </c>
      <c r="BK181" s="246">
        <f>ROUND(I181*H181,2)</f>
        <v>0</v>
      </c>
      <c r="BL181" s="24" t="s">
        <v>273</v>
      </c>
      <c r="BM181" s="24" t="s">
        <v>2363</v>
      </c>
    </row>
    <row r="182" s="1" customFormat="1" ht="22.8" customHeight="1">
      <c r="B182" s="46"/>
      <c r="C182" s="235" t="s">
        <v>572</v>
      </c>
      <c r="D182" s="235" t="s">
        <v>173</v>
      </c>
      <c r="E182" s="236" t="s">
        <v>2364</v>
      </c>
      <c r="F182" s="237" t="s">
        <v>2365</v>
      </c>
      <c r="G182" s="238" t="s">
        <v>344</v>
      </c>
      <c r="H182" s="239">
        <v>45</v>
      </c>
      <c r="I182" s="240"/>
      <c r="J182" s="241">
        <f>ROUND(I182*H182,2)</f>
        <v>0</v>
      </c>
      <c r="K182" s="237" t="s">
        <v>177</v>
      </c>
      <c r="L182" s="72"/>
      <c r="M182" s="242" t="s">
        <v>22</v>
      </c>
      <c r="N182" s="243" t="s">
        <v>46</v>
      </c>
      <c r="O182" s="47"/>
      <c r="P182" s="244">
        <f>O182*H182</f>
        <v>0</v>
      </c>
      <c r="Q182" s="244">
        <v>0.0044000000000000003</v>
      </c>
      <c r="R182" s="244">
        <f>Q182*H182</f>
        <v>0.19800000000000001</v>
      </c>
      <c r="S182" s="244">
        <v>0</v>
      </c>
      <c r="T182" s="245">
        <f>S182*H182</f>
        <v>0</v>
      </c>
      <c r="AR182" s="24" t="s">
        <v>273</v>
      </c>
      <c r="AT182" s="24" t="s">
        <v>173</v>
      </c>
      <c r="AU182" s="24" t="s">
        <v>187</v>
      </c>
      <c r="AY182" s="24" t="s">
        <v>171</v>
      </c>
      <c r="BE182" s="246">
        <f>IF(N182="základní",J182,0)</f>
        <v>0</v>
      </c>
      <c r="BF182" s="246">
        <f>IF(N182="snížená",J182,0)</f>
        <v>0</v>
      </c>
      <c r="BG182" s="246">
        <f>IF(N182="zákl. přenesená",J182,0)</f>
        <v>0</v>
      </c>
      <c r="BH182" s="246">
        <f>IF(N182="sníž. přenesená",J182,0)</f>
        <v>0</v>
      </c>
      <c r="BI182" s="246">
        <f>IF(N182="nulová",J182,0)</f>
        <v>0</v>
      </c>
      <c r="BJ182" s="24" t="s">
        <v>24</v>
      </c>
      <c r="BK182" s="246">
        <f>ROUND(I182*H182,2)</f>
        <v>0</v>
      </c>
      <c r="BL182" s="24" t="s">
        <v>273</v>
      </c>
      <c r="BM182" s="24" t="s">
        <v>2366</v>
      </c>
    </row>
    <row r="183" s="1" customFormat="1" ht="22.8" customHeight="1">
      <c r="B183" s="46"/>
      <c r="C183" s="235" t="s">
        <v>577</v>
      </c>
      <c r="D183" s="235" t="s">
        <v>173</v>
      </c>
      <c r="E183" s="236" t="s">
        <v>2367</v>
      </c>
      <c r="F183" s="237" t="s">
        <v>2368</v>
      </c>
      <c r="G183" s="238" t="s">
        <v>344</v>
      </c>
      <c r="H183" s="239">
        <v>24</v>
      </c>
      <c r="I183" s="240"/>
      <c r="J183" s="241">
        <f>ROUND(I183*H183,2)</f>
        <v>0</v>
      </c>
      <c r="K183" s="237" t="s">
        <v>177</v>
      </c>
      <c r="L183" s="72"/>
      <c r="M183" s="242" t="s">
        <v>22</v>
      </c>
      <c r="N183" s="243" t="s">
        <v>46</v>
      </c>
      <c r="O183" s="47"/>
      <c r="P183" s="244">
        <f>O183*H183</f>
        <v>0</v>
      </c>
      <c r="Q183" s="244">
        <v>0.0062899999999999996</v>
      </c>
      <c r="R183" s="244">
        <f>Q183*H183</f>
        <v>0.15095999999999998</v>
      </c>
      <c r="S183" s="244">
        <v>0</v>
      </c>
      <c r="T183" s="245">
        <f>S183*H183</f>
        <v>0</v>
      </c>
      <c r="AR183" s="24" t="s">
        <v>273</v>
      </c>
      <c r="AT183" s="24" t="s">
        <v>173</v>
      </c>
      <c r="AU183" s="24" t="s">
        <v>187</v>
      </c>
      <c r="AY183" s="24" t="s">
        <v>171</v>
      </c>
      <c r="BE183" s="246">
        <f>IF(N183="základní",J183,0)</f>
        <v>0</v>
      </c>
      <c r="BF183" s="246">
        <f>IF(N183="snížená",J183,0)</f>
        <v>0</v>
      </c>
      <c r="BG183" s="246">
        <f>IF(N183="zákl. přenesená",J183,0)</f>
        <v>0</v>
      </c>
      <c r="BH183" s="246">
        <f>IF(N183="sníž. přenesená",J183,0)</f>
        <v>0</v>
      </c>
      <c r="BI183" s="246">
        <f>IF(N183="nulová",J183,0)</f>
        <v>0</v>
      </c>
      <c r="BJ183" s="24" t="s">
        <v>24</v>
      </c>
      <c r="BK183" s="246">
        <f>ROUND(I183*H183,2)</f>
        <v>0</v>
      </c>
      <c r="BL183" s="24" t="s">
        <v>273</v>
      </c>
      <c r="BM183" s="24" t="s">
        <v>2369</v>
      </c>
    </row>
    <row r="184" s="1" customFormat="1" ht="34.2" customHeight="1">
      <c r="B184" s="46"/>
      <c r="C184" s="235" t="s">
        <v>595</v>
      </c>
      <c r="D184" s="235" t="s">
        <v>173</v>
      </c>
      <c r="E184" s="236" t="s">
        <v>2370</v>
      </c>
      <c r="F184" s="237" t="s">
        <v>2371</v>
      </c>
      <c r="G184" s="238" t="s">
        <v>344</v>
      </c>
      <c r="H184" s="239">
        <v>153</v>
      </c>
      <c r="I184" s="240"/>
      <c r="J184" s="241">
        <f>ROUND(I184*H184,2)</f>
        <v>0</v>
      </c>
      <c r="K184" s="237" t="s">
        <v>177</v>
      </c>
      <c r="L184" s="72"/>
      <c r="M184" s="242" t="s">
        <v>22</v>
      </c>
      <c r="N184" s="243" t="s">
        <v>46</v>
      </c>
      <c r="O184" s="47"/>
      <c r="P184" s="244">
        <f>O184*H184</f>
        <v>0</v>
      </c>
      <c r="Q184" s="244">
        <v>0</v>
      </c>
      <c r="R184" s="244">
        <f>Q184*H184</f>
        <v>0</v>
      </c>
      <c r="S184" s="244">
        <v>0</v>
      </c>
      <c r="T184" s="245">
        <f>S184*H184</f>
        <v>0</v>
      </c>
      <c r="AR184" s="24" t="s">
        <v>273</v>
      </c>
      <c r="AT184" s="24" t="s">
        <v>173</v>
      </c>
      <c r="AU184" s="24" t="s">
        <v>187</v>
      </c>
      <c r="AY184" s="24" t="s">
        <v>171</v>
      </c>
      <c r="BE184" s="246">
        <f>IF(N184="základní",J184,0)</f>
        <v>0</v>
      </c>
      <c r="BF184" s="246">
        <f>IF(N184="snížená",J184,0)</f>
        <v>0</v>
      </c>
      <c r="BG184" s="246">
        <f>IF(N184="zákl. přenesená",J184,0)</f>
        <v>0</v>
      </c>
      <c r="BH184" s="246">
        <f>IF(N184="sníž. přenesená",J184,0)</f>
        <v>0</v>
      </c>
      <c r="BI184" s="246">
        <f>IF(N184="nulová",J184,0)</f>
        <v>0</v>
      </c>
      <c r="BJ184" s="24" t="s">
        <v>24</v>
      </c>
      <c r="BK184" s="246">
        <f>ROUND(I184*H184,2)</f>
        <v>0</v>
      </c>
      <c r="BL184" s="24" t="s">
        <v>273</v>
      </c>
      <c r="BM184" s="24" t="s">
        <v>2372</v>
      </c>
    </row>
    <row r="185" s="1" customFormat="1">
      <c r="B185" s="46"/>
      <c r="C185" s="74"/>
      <c r="D185" s="249" t="s">
        <v>201</v>
      </c>
      <c r="E185" s="74"/>
      <c r="F185" s="259" t="s">
        <v>2373</v>
      </c>
      <c r="G185" s="74"/>
      <c r="H185" s="74"/>
      <c r="I185" s="203"/>
      <c r="J185" s="74"/>
      <c r="K185" s="74"/>
      <c r="L185" s="72"/>
      <c r="M185" s="260"/>
      <c r="N185" s="47"/>
      <c r="O185" s="47"/>
      <c r="P185" s="47"/>
      <c r="Q185" s="47"/>
      <c r="R185" s="47"/>
      <c r="S185" s="47"/>
      <c r="T185" s="95"/>
      <c r="AT185" s="24" t="s">
        <v>201</v>
      </c>
      <c r="AU185" s="24" t="s">
        <v>187</v>
      </c>
    </row>
    <row r="186" s="1" customFormat="1" ht="34.2" customHeight="1">
      <c r="B186" s="46"/>
      <c r="C186" s="235" t="s">
        <v>606</v>
      </c>
      <c r="D186" s="235" t="s">
        <v>173</v>
      </c>
      <c r="E186" s="236" t="s">
        <v>2374</v>
      </c>
      <c r="F186" s="237" t="s">
        <v>2375</v>
      </c>
      <c r="G186" s="238" t="s">
        <v>193</v>
      </c>
      <c r="H186" s="239">
        <v>0.60099999999999998</v>
      </c>
      <c r="I186" s="240"/>
      <c r="J186" s="241">
        <f>ROUND(I186*H186,2)</f>
        <v>0</v>
      </c>
      <c r="K186" s="237" t="s">
        <v>177</v>
      </c>
      <c r="L186" s="72"/>
      <c r="M186" s="242" t="s">
        <v>22</v>
      </c>
      <c r="N186" s="243" t="s">
        <v>46</v>
      </c>
      <c r="O186" s="47"/>
      <c r="P186" s="244">
        <f>O186*H186</f>
        <v>0</v>
      </c>
      <c r="Q186" s="244">
        <v>0</v>
      </c>
      <c r="R186" s="244">
        <f>Q186*H186</f>
        <v>0</v>
      </c>
      <c r="S186" s="244">
        <v>0</v>
      </c>
      <c r="T186" s="245">
        <f>S186*H186</f>
        <v>0</v>
      </c>
      <c r="AR186" s="24" t="s">
        <v>273</v>
      </c>
      <c r="AT186" s="24" t="s">
        <v>173</v>
      </c>
      <c r="AU186" s="24" t="s">
        <v>187</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273</v>
      </c>
      <c r="BM186" s="24" t="s">
        <v>2376</v>
      </c>
    </row>
    <row r="187" s="1" customFormat="1">
      <c r="B187" s="46"/>
      <c r="C187" s="74"/>
      <c r="D187" s="249" t="s">
        <v>201</v>
      </c>
      <c r="E187" s="74"/>
      <c r="F187" s="259" t="s">
        <v>1885</v>
      </c>
      <c r="G187" s="74"/>
      <c r="H187" s="74"/>
      <c r="I187" s="203"/>
      <c r="J187" s="74"/>
      <c r="K187" s="74"/>
      <c r="L187" s="72"/>
      <c r="M187" s="260"/>
      <c r="N187" s="47"/>
      <c r="O187" s="47"/>
      <c r="P187" s="47"/>
      <c r="Q187" s="47"/>
      <c r="R187" s="47"/>
      <c r="S187" s="47"/>
      <c r="T187" s="95"/>
      <c r="AT187" s="24" t="s">
        <v>201</v>
      </c>
      <c r="AU187" s="24" t="s">
        <v>187</v>
      </c>
    </row>
    <row r="188" s="11" customFormat="1" ht="22.32" customHeight="1">
      <c r="B188" s="219"/>
      <c r="C188" s="220"/>
      <c r="D188" s="221" t="s">
        <v>74</v>
      </c>
      <c r="E188" s="233" t="s">
        <v>2377</v>
      </c>
      <c r="F188" s="233" t="s">
        <v>2378</v>
      </c>
      <c r="G188" s="220"/>
      <c r="H188" s="220"/>
      <c r="I188" s="223"/>
      <c r="J188" s="234">
        <f>BK188</f>
        <v>0</v>
      </c>
      <c r="K188" s="220"/>
      <c r="L188" s="225"/>
      <c r="M188" s="226"/>
      <c r="N188" s="227"/>
      <c r="O188" s="227"/>
      <c r="P188" s="228">
        <f>P189</f>
        <v>0</v>
      </c>
      <c r="Q188" s="227"/>
      <c r="R188" s="228">
        <f>R189</f>
        <v>0.0030600000000000002</v>
      </c>
      <c r="S188" s="227"/>
      <c r="T188" s="229">
        <f>T189</f>
        <v>0</v>
      </c>
      <c r="AR188" s="230" t="s">
        <v>83</v>
      </c>
      <c r="AT188" s="231" t="s">
        <v>74</v>
      </c>
      <c r="AU188" s="231" t="s">
        <v>83</v>
      </c>
      <c r="AY188" s="230" t="s">
        <v>171</v>
      </c>
      <c r="BK188" s="232">
        <f>BK189</f>
        <v>0</v>
      </c>
    </row>
    <row r="189" s="1" customFormat="1" ht="22.8" customHeight="1">
      <c r="B189" s="46"/>
      <c r="C189" s="235" t="s">
        <v>614</v>
      </c>
      <c r="D189" s="235" t="s">
        <v>173</v>
      </c>
      <c r="E189" s="236" t="s">
        <v>2177</v>
      </c>
      <c r="F189" s="237" t="s">
        <v>2178</v>
      </c>
      <c r="G189" s="238" t="s">
        <v>344</v>
      </c>
      <c r="H189" s="239">
        <v>153</v>
      </c>
      <c r="I189" s="240"/>
      <c r="J189" s="241">
        <f>ROUND(I189*H189,2)</f>
        <v>0</v>
      </c>
      <c r="K189" s="237" t="s">
        <v>177</v>
      </c>
      <c r="L189" s="72"/>
      <c r="M189" s="242" t="s">
        <v>22</v>
      </c>
      <c r="N189" s="243" t="s">
        <v>46</v>
      </c>
      <c r="O189" s="47"/>
      <c r="P189" s="244">
        <f>O189*H189</f>
        <v>0</v>
      </c>
      <c r="Q189" s="244">
        <v>2.0000000000000002E-05</v>
      </c>
      <c r="R189" s="244">
        <f>Q189*H189</f>
        <v>0.0030600000000000002</v>
      </c>
      <c r="S189" s="244">
        <v>0</v>
      </c>
      <c r="T189" s="245">
        <f>S189*H189</f>
        <v>0</v>
      </c>
      <c r="AR189" s="24" t="s">
        <v>273</v>
      </c>
      <c r="AT189" s="24" t="s">
        <v>173</v>
      </c>
      <c r="AU189" s="24" t="s">
        <v>187</v>
      </c>
      <c r="AY189" s="24" t="s">
        <v>171</v>
      </c>
      <c r="BE189" s="246">
        <f>IF(N189="základní",J189,0)</f>
        <v>0</v>
      </c>
      <c r="BF189" s="246">
        <f>IF(N189="snížená",J189,0)</f>
        <v>0</v>
      </c>
      <c r="BG189" s="246">
        <f>IF(N189="zákl. přenesená",J189,0)</f>
        <v>0</v>
      </c>
      <c r="BH189" s="246">
        <f>IF(N189="sníž. přenesená",J189,0)</f>
        <v>0</v>
      </c>
      <c r="BI189" s="246">
        <f>IF(N189="nulová",J189,0)</f>
        <v>0</v>
      </c>
      <c r="BJ189" s="24" t="s">
        <v>24</v>
      </c>
      <c r="BK189" s="246">
        <f>ROUND(I189*H189,2)</f>
        <v>0</v>
      </c>
      <c r="BL189" s="24" t="s">
        <v>273</v>
      </c>
      <c r="BM189" s="24" t="s">
        <v>2379</v>
      </c>
    </row>
    <row r="190" s="11" customFormat="1" ht="37.44" customHeight="1">
      <c r="B190" s="219"/>
      <c r="C190" s="220"/>
      <c r="D190" s="221" t="s">
        <v>74</v>
      </c>
      <c r="E190" s="222" t="s">
        <v>2380</v>
      </c>
      <c r="F190" s="222" t="s">
        <v>2381</v>
      </c>
      <c r="G190" s="220"/>
      <c r="H190" s="220"/>
      <c r="I190" s="223"/>
      <c r="J190" s="224">
        <f>BK190</f>
        <v>0</v>
      </c>
      <c r="K190" s="220"/>
      <c r="L190" s="225"/>
      <c r="M190" s="226"/>
      <c r="N190" s="227"/>
      <c r="O190" s="227"/>
      <c r="P190" s="228">
        <f>SUM(P191:P196)</f>
        <v>0</v>
      </c>
      <c r="Q190" s="227"/>
      <c r="R190" s="228">
        <f>SUM(R191:R196)</f>
        <v>0</v>
      </c>
      <c r="S190" s="227"/>
      <c r="T190" s="229">
        <f>SUM(T191:T196)</f>
        <v>0</v>
      </c>
      <c r="AR190" s="230" t="s">
        <v>178</v>
      </c>
      <c r="AT190" s="231" t="s">
        <v>74</v>
      </c>
      <c r="AU190" s="231" t="s">
        <v>75</v>
      </c>
      <c r="AY190" s="230" t="s">
        <v>171</v>
      </c>
      <c r="BK190" s="232">
        <f>SUM(BK191:BK196)</f>
        <v>0</v>
      </c>
    </row>
    <row r="191" s="1" customFormat="1" ht="22.8" customHeight="1">
      <c r="B191" s="46"/>
      <c r="C191" s="235" t="s">
        <v>642</v>
      </c>
      <c r="D191" s="235" t="s">
        <v>173</v>
      </c>
      <c r="E191" s="236" t="s">
        <v>2185</v>
      </c>
      <c r="F191" s="237" t="s">
        <v>2186</v>
      </c>
      <c r="G191" s="238" t="s">
        <v>1823</v>
      </c>
      <c r="H191" s="239">
        <v>4</v>
      </c>
      <c r="I191" s="240"/>
      <c r="J191" s="241">
        <f>ROUND(I191*H191,2)</f>
        <v>0</v>
      </c>
      <c r="K191" s="237" t="s">
        <v>177</v>
      </c>
      <c r="L191" s="72"/>
      <c r="M191" s="242" t="s">
        <v>22</v>
      </c>
      <c r="N191" s="243" t="s">
        <v>46</v>
      </c>
      <c r="O191" s="47"/>
      <c r="P191" s="244">
        <f>O191*H191</f>
        <v>0</v>
      </c>
      <c r="Q191" s="244">
        <v>0</v>
      </c>
      <c r="R191" s="244">
        <f>Q191*H191</f>
        <v>0</v>
      </c>
      <c r="S191" s="244">
        <v>0</v>
      </c>
      <c r="T191" s="245">
        <f>S191*H191</f>
        <v>0</v>
      </c>
      <c r="AR191" s="24" t="s">
        <v>2187</v>
      </c>
      <c r="AT191" s="24" t="s">
        <v>173</v>
      </c>
      <c r="AU191" s="24" t="s">
        <v>24</v>
      </c>
      <c r="AY191" s="24" t="s">
        <v>171</v>
      </c>
      <c r="BE191" s="246">
        <f>IF(N191="základní",J191,0)</f>
        <v>0</v>
      </c>
      <c r="BF191" s="246">
        <f>IF(N191="snížená",J191,0)</f>
        <v>0</v>
      </c>
      <c r="BG191" s="246">
        <f>IF(N191="zákl. přenesená",J191,0)</f>
        <v>0</v>
      </c>
      <c r="BH191" s="246">
        <f>IF(N191="sníž. přenesená",J191,0)</f>
        <v>0</v>
      </c>
      <c r="BI191" s="246">
        <f>IF(N191="nulová",J191,0)</f>
        <v>0</v>
      </c>
      <c r="BJ191" s="24" t="s">
        <v>24</v>
      </c>
      <c r="BK191" s="246">
        <f>ROUND(I191*H191,2)</f>
        <v>0</v>
      </c>
      <c r="BL191" s="24" t="s">
        <v>2187</v>
      </c>
      <c r="BM191" s="24" t="s">
        <v>2382</v>
      </c>
    </row>
    <row r="192" s="1" customFormat="1">
      <c r="B192" s="46"/>
      <c r="C192" s="74"/>
      <c r="D192" s="249" t="s">
        <v>739</v>
      </c>
      <c r="E192" s="74"/>
      <c r="F192" s="259" t="s">
        <v>2383</v>
      </c>
      <c r="G192" s="74"/>
      <c r="H192" s="74"/>
      <c r="I192" s="203"/>
      <c r="J192" s="74"/>
      <c r="K192" s="74"/>
      <c r="L192" s="72"/>
      <c r="M192" s="260"/>
      <c r="N192" s="47"/>
      <c r="O192" s="47"/>
      <c r="P192" s="47"/>
      <c r="Q192" s="47"/>
      <c r="R192" s="47"/>
      <c r="S192" s="47"/>
      <c r="T192" s="95"/>
      <c r="AT192" s="24" t="s">
        <v>739</v>
      </c>
      <c r="AU192" s="24" t="s">
        <v>24</v>
      </c>
    </row>
    <row r="193" s="1" customFormat="1" ht="22.8" customHeight="1">
      <c r="B193" s="46"/>
      <c r="C193" s="235" t="s">
        <v>647</v>
      </c>
      <c r="D193" s="235" t="s">
        <v>173</v>
      </c>
      <c r="E193" s="236" t="s">
        <v>2384</v>
      </c>
      <c r="F193" s="237" t="s">
        <v>2385</v>
      </c>
      <c r="G193" s="238" t="s">
        <v>1823</v>
      </c>
      <c r="H193" s="239">
        <v>24</v>
      </c>
      <c r="I193" s="240"/>
      <c r="J193" s="241">
        <f>ROUND(I193*H193,2)</f>
        <v>0</v>
      </c>
      <c r="K193" s="237" t="s">
        <v>177</v>
      </c>
      <c r="L193" s="72"/>
      <c r="M193" s="242" t="s">
        <v>22</v>
      </c>
      <c r="N193" s="243" t="s">
        <v>46</v>
      </c>
      <c r="O193" s="47"/>
      <c r="P193" s="244">
        <f>O193*H193</f>
        <v>0</v>
      </c>
      <c r="Q193" s="244">
        <v>0</v>
      </c>
      <c r="R193" s="244">
        <f>Q193*H193</f>
        <v>0</v>
      </c>
      <c r="S193" s="244">
        <v>0</v>
      </c>
      <c r="T193" s="245">
        <f>S193*H193</f>
        <v>0</v>
      </c>
      <c r="AR193" s="24" t="s">
        <v>2187</v>
      </c>
      <c r="AT193" s="24" t="s">
        <v>173</v>
      </c>
      <c r="AU193" s="24" t="s">
        <v>24</v>
      </c>
      <c r="AY193" s="24" t="s">
        <v>171</v>
      </c>
      <c r="BE193" s="246">
        <f>IF(N193="základní",J193,0)</f>
        <v>0</v>
      </c>
      <c r="BF193" s="246">
        <f>IF(N193="snížená",J193,0)</f>
        <v>0</v>
      </c>
      <c r="BG193" s="246">
        <f>IF(N193="zákl. přenesená",J193,0)</f>
        <v>0</v>
      </c>
      <c r="BH193" s="246">
        <f>IF(N193="sníž. přenesená",J193,0)</f>
        <v>0</v>
      </c>
      <c r="BI193" s="246">
        <f>IF(N193="nulová",J193,0)</f>
        <v>0</v>
      </c>
      <c r="BJ193" s="24" t="s">
        <v>24</v>
      </c>
      <c r="BK193" s="246">
        <f>ROUND(I193*H193,2)</f>
        <v>0</v>
      </c>
      <c r="BL193" s="24" t="s">
        <v>2187</v>
      </c>
      <c r="BM193" s="24" t="s">
        <v>2386</v>
      </c>
    </row>
    <row r="194" s="1" customFormat="1">
      <c r="B194" s="46"/>
      <c r="C194" s="74"/>
      <c r="D194" s="249" t="s">
        <v>739</v>
      </c>
      <c r="E194" s="74"/>
      <c r="F194" s="259" t="s">
        <v>2387</v>
      </c>
      <c r="G194" s="74"/>
      <c r="H194" s="74"/>
      <c r="I194" s="203"/>
      <c r="J194" s="74"/>
      <c r="K194" s="74"/>
      <c r="L194" s="72"/>
      <c r="M194" s="260"/>
      <c r="N194" s="47"/>
      <c r="O194" s="47"/>
      <c r="P194" s="47"/>
      <c r="Q194" s="47"/>
      <c r="R194" s="47"/>
      <c r="S194" s="47"/>
      <c r="T194" s="95"/>
      <c r="AT194" s="24" t="s">
        <v>739</v>
      </c>
      <c r="AU194" s="24" t="s">
        <v>24</v>
      </c>
    </row>
    <row r="195" s="1" customFormat="1" ht="22.8" customHeight="1">
      <c r="B195" s="46"/>
      <c r="C195" s="235" t="s">
        <v>652</v>
      </c>
      <c r="D195" s="235" t="s">
        <v>173</v>
      </c>
      <c r="E195" s="236" t="s">
        <v>2191</v>
      </c>
      <c r="F195" s="237" t="s">
        <v>2192</v>
      </c>
      <c r="G195" s="238" t="s">
        <v>1823</v>
      </c>
      <c r="H195" s="239">
        <v>15</v>
      </c>
      <c r="I195" s="240"/>
      <c r="J195" s="241">
        <f>ROUND(I195*H195,2)</f>
        <v>0</v>
      </c>
      <c r="K195" s="237" t="s">
        <v>177</v>
      </c>
      <c r="L195" s="72"/>
      <c r="M195" s="242" t="s">
        <v>22</v>
      </c>
      <c r="N195" s="243" t="s">
        <v>46</v>
      </c>
      <c r="O195" s="47"/>
      <c r="P195" s="244">
        <f>O195*H195</f>
        <v>0</v>
      </c>
      <c r="Q195" s="244">
        <v>0</v>
      </c>
      <c r="R195" s="244">
        <f>Q195*H195</f>
        <v>0</v>
      </c>
      <c r="S195" s="244">
        <v>0</v>
      </c>
      <c r="T195" s="245">
        <f>S195*H195</f>
        <v>0</v>
      </c>
      <c r="AR195" s="24" t="s">
        <v>2187</v>
      </c>
      <c r="AT195" s="24" t="s">
        <v>173</v>
      </c>
      <c r="AU195" s="24" t="s">
        <v>24</v>
      </c>
      <c r="AY195" s="24" t="s">
        <v>171</v>
      </c>
      <c r="BE195" s="246">
        <f>IF(N195="základní",J195,0)</f>
        <v>0</v>
      </c>
      <c r="BF195" s="246">
        <f>IF(N195="snížená",J195,0)</f>
        <v>0</v>
      </c>
      <c r="BG195" s="246">
        <f>IF(N195="zákl. přenesená",J195,0)</f>
        <v>0</v>
      </c>
      <c r="BH195" s="246">
        <f>IF(N195="sníž. přenesená",J195,0)</f>
        <v>0</v>
      </c>
      <c r="BI195" s="246">
        <f>IF(N195="nulová",J195,0)</f>
        <v>0</v>
      </c>
      <c r="BJ195" s="24" t="s">
        <v>24</v>
      </c>
      <c r="BK195" s="246">
        <f>ROUND(I195*H195,2)</f>
        <v>0</v>
      </c>
      <c r="BL195" s="24" t="s">
        <v>2187</v>
      </c>
      <c r="BM195" s="24" t="s">
        <v>2388</v>
      </c>
    </row>
    <row r="196" s="1" customFormat="1">
      <c r="B196" s="46"/>
      <c r="C196" s="74"/>
      <c r="D196" s="249" t="s">
        <v>739</v>
      </c>
      <c r="E196" s="74"/>
      <c r="F196" s="259" t="s">
        <v>2389</v>
      </c>
      <c r="G196" s="74"/>
      <c r="H196" s="74"/>
      <c r="I196" s="203"/>
      <c r="J196" s="74"/>
      <c r="K196" s="74"/>
      <c r="L196" s="72"/>
      <c r="M196" s="295"/>
      <c r="N196" s="296"/>
      <c r="O196" s="296"/>
      <c r="P196" s="296"/>
      <c r="Q196" s="296"/>
      <c r="R196" s="296"/>
      <c r="S196" s="296"/>
      <c r="T196" s="297"/>
      <c r="AT196" s="24" t="s">
        <v>739</v>
      </c>
      <c r="AU196" s="24" t="s">
        <v>24</v>
      </c>
    </row>
    <row r="197" s="1" customFormat="1" ht="6.96" customHeight="1">
      <c r="B197" s="67"/>
      <c r="C197" s="68"/>
      <c r="D197" s="68"/>
      <c r="E197" s="68"/>
      <c r="F197" s="68"/>
      <c r="G197" s="68"/>
      <c r="H197" s="68"/>
      <c r="I197" s="178"/>
      <c r="J197" s="68"/>
      <c r="K197" s="68"/>
      <c r="L197" s="72"/>
    </row>
  </sheetData>
  <sheetProtection sheet="1" autoFilter="0" formatColumns="0" formatRows="0" objects="1" scenarios="1" spinCount="100000" saltValue="iGayIn5k2LVSmVUDYIme4t1c1DzmQSD+cZuw1b9H/WMEeiR5i+NEA+fn65eqDjydSCgQW9JOpu7DMN1Eb98Iow==" hashValue="zqIRKN2Pduvr0l3ILyBuj3HeZlPJb2A9jCJY427Tb3nlsjOJkXedLWnBx02yp12fbpXBQR13nsyhlxFuGVfEig==" algorithmName="SHA-512" password="CC35"/>
  <autoFilter ref="C92:K196"/>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97</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2390</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ROUND(J94,2)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ROUND(SUM(BE94:BE439), 2)</f>
        <v>0</v>
      </c>
      <c r="G32" s="47"/>
      <c r="H32" s="47"/>
      <c r="I32" s="170">
        <v>0.20999999999999999</v>
      </c>
      <c r="J32" s="169">
        <f>ROUND(ROUND((SUM(BE94:BE439)), 2)*I32, 2)</f>
        <v>0</v>
      </c>
      <c r="K32" s="51"/>
    </row>
    <row r="33" s="1" customFormat="1" ht="14.4" customHeight="1">
      <c r="B33" s="46"/>
      <c r="C33" s="47"/>
      <c r="D33" s="47"/>
      <c r="E33" s="55" t="s">
        <v>47</v>
      </c>
      <c r="F33" s="169">
        <f>ROUND(SUM(BF94:BF439), 2)</f>
        <v>0</v>
      </c>
      <c r="G33" s="47"/>
      <c r="H33" s="47"/>
      <c r="I33" s="170">
        <v>0.14999999999999999</v>
      </c>
      <c r="J33" s="169">
        <f>ROUND(ROUND((SUM(BF94:BF439)), 2)*I33, 2)</f>
        <v>0</v>
      </c>
      <c r="K33" s="51"/>
    </row>
    <row r="34" hidden="1" s="1" customFormat="1" ht="14.4" customHeight="1">
      <c r="B34" s="46"/>
      <c r="C34" s="47"/>
      <c r="D34" s="47"/>
      <c r="E34" s="55" t="s">
        <v>48</v>
      </c>
      <c r="F34" s="169">
        <f>ROUND(SUM(BG94:BG439), 2)</f>
        <v>0</v>
      </c>
      <c r="G34" s="47"/>
      <c r="H34" s="47"/>
      <c r="I34" s="170">
        <v>0.20999999999999999</v>
      </c>
      <c r="J34" s="169">
        <v>0</v>
      </c>
      <c r="K34" s="51"/>
    </row>
    <row r="35" hidden="1" s="1" customFormat="1" ht="14.4" customHeight="1">
      <c r="B35" s="46"/>
      <c r="C35" s="47"/>
      <c r="D35" s="47"/>
      <c r="E35" s="55" t="s">
        <v>49</v>
      </c>
      <c r="F35" s="169">
        <f>ROUND(SUM(BH94:BH439), 2)</f>
        <v>0</v>
      </c>
      <c r="G35" s="47"/>
      <c r="H35" s="47"/>
      <c r="I35" s="170">
        <v>0.14999999999999999</v>
      </c>
      <c r="J35" s="169">
        <v>0</v>
      </c>
      <c r="K35" s="51"/>
    </row>
    <row r="36" hidden="1" s="1" customFormat="1" ht="14.4" customHeight="1">
      <c r="B36" s="46"/>
      <c r="C36" s="47"/>
      <c r="D36" s="47"/>
      <c r="E36" s="55" t="s">
        <v>50</v>
      </c>
      <c r="F36" s="169">
        <f>ROUND(SUM(BI94:BI439),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VZT - Vzduchotechnika</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J94</f>
        <v>0</v>
      </c>
      <c r="K60" s="51"/>
      <c r="AU60" s="24" t="s">
        <v>121</v>
      </c>
    </row>
    <row r="61" s="8" customFormat="1" ht="24.96" customHeight="1">
      <c r="B61" s="189"/>
      <c r="C61" s="190"/>
      <c r="D61" s="191" t="s">
        <v>122</v>
      </c>
      <c r="E61" s="192"/>
      <c r="F61" s="192"/>
      <c r="G61" s="192"/>
      <c r="H61" s="192"/>
      <c r="I61" s="193"/>
      <c r="J61" s="194">
        <f>J95</f>
        <v>0</v>
      </c>
      <c r="K61" s="195"/>
    </row>
    <row r="62" s="9" customFormat="1" ht="19.92" customHeight="1">
      <c r="B62" s="196"/>
      <c r="C62" s="197"/>
      <c r="D62" s="198" t="s">
        <v>2391</v>
      </c>
      <c r="E62" s="199"/>
      <c r="F62" s="199"/>
      <c r="G62" s="199"/>
      <c r="H62" s="199"/>
      <c r="I62" s="200"/>
      <c r="J62" s="201">
        <f>J96</f>
        <v>0</v>
      </c>
      <c r="K62" s="202"/>
    </row>
    <row r="63" s="9" customFormat="1" ht="14.88" customHeight="1">
      <c r="B63" s="196"/>
      <c r="C63" s="197"/>
      <c r="D63" s="198" t="s">
        <v>132</v>
      </c>
      <c r="E63" s="199"/>
      <c r="F63" s="199"/>
      <c r="G63" s="199"/>
      <c r="H63" s="199"/>
      <c r="I63" s="200"/>
      <c r="J63" s="201">
        <f>J97</f>
        <v>0</v>
      </c>
      <c r="K63" s="202"/>
    </row>
    <row r="64" s="9" customFormat="1" ht="14.88" customHeight="1">
      <c r="B64" s="196"/>
      <c r="C64" s="197"/>
      <c r="D64" s="198" t="s">
        <v>134</v>
      </c>
      <c r="E64" s="199"/>
      <c r="F64" s="199"/>
      <c r="G64" s="199"/>
      <c r="H64" s="199"/>
      <c r="I64" s="200"/>
      <c r="J64" s="201">
        <f>J100</f>
        <v>0</v>
      </c>
      <c r="K64" s="202"/>
    </row>
    <row r="65" s="9" customFormat="1" ht="19.92" customHeight="1">
      <c r="B65" s="196"/>
      <c r="C65" s="197"/>
      <c r="D65" s="198" t="s">
        <v>135</v>
      </c>
      <c r="E65" s="199"/>
      <c r="F65" s="199"/>
      <c r="G65" s="199"/>
      <c r="H65" s="199"/>
      <c r="I65" s="200"/>
      <c r="J65" s="201">
        <f>J111</f>
        <v>0</v>
      </c>
      <c r="K65" s="202"/>
    </row>
    <row r="66" s="9" customFormat="1" ht="19.92" customHeight="1">
      <c r="B66" s="196"/>
      <c r="C66" s="197"/>
      <c r="D66" s="198" t="s">
        <v>136</v>
      </c>
      <c r="E66" s="199"/>
      <c r="F66" s="199"/>
      <c r="G66" s="199"/>
      <c r="H66" s="199"/>
      <c r="I66" s="200"/>
      <c r="J66" s="201">
        <f>J128</f>
        <v>0</v>
      </c>
      <c r="K66" s="202"/>
    </row>
    <row r="67" s="8" customFormat="1" ht="24.96" customHeight="1">
      <c r="B67" s="189"/>
      <c r="C67" s="190"/>
      <c r="D67" s="191" t="s">
        <v>137</v>
      </c>
      <c r="E67" s="192"/>
      <c r="F67" s="192"/>
      <c r="G67" s="192"/>
      <c r="H67" s="192"/>
      <c r="I67" s="193"/>
      <c r="J67" s="194">
        <f>J131</f>
        <v>0</v>
      </c>
      <c r="K67" s="195"/>
    </row>
    <row r="68" s="9" customFormat="1" ht="19.92" customHeight="1">
      <c r="B68" s="196"/>
      <c r="C68" s="197"/>
      <c r="D68" s="198" t="s">
        <v>2197</v>
      </c>
      <c r="E68" s="199"/>
      <c r="F68" s="199"/>
      <c r="G68" s="199"/>
      <c r="H68" s="199"/>
      <c r="I68" s="200"/>
      <c r="J68" s="201">
        <f>J132</f>
        <v>0</v>
      </c>
      <c r="K68" s="202"/>
    </row>
    <row r="69" s="9" customFormat="1" ht="19.92" customHeight="1">
      <c r="B69" s="196"/>
      <c r="C69" s="197"/>
      <c r="D69" s="198" t="s">
        <v>2392</v>
      </c>
      <c r="E69" s="199"/>
      <c r="F69" s="199"/>
      <c r="G69" s="199"/>
      <c r="H69" s="199"/>
      <c r="I69" s="200"/>
      <c r="J69" s="201">
        <f>J149</f>
        <v>0</v>
      </c>
      <c r="K69" s="202"/>
    </row>
    <row r="70" s="9" customFormat="1" ht="19.92" customHeight="1">
      <c r="B70" s="196"/>
      <c r="C70" s="197"/>
      <c r="D70" s="198" t="s">
        <v>145</v>
      </c>
      <c r="E70" s="199"/>
      <c r="F70" s="199"/>
      <c r="G70" s="199"/>
      <c r="H70" s="199"/>
      <c r="I70" s="200"/>
      <c r="J70" s="201">
        <f>J417</f>
        <v>0</v>
      </c>
      <c r="K70" s="202"/>
    </row>
    <row r="71" s="9" customFormat="1" ht="19.92" customHeight="1">
      <c r="B71" s="196"/>
      <c r="C71" s="197"/>
      <c r="D71" s="198" t="s">
        <v>149</v>
      </c>
      <c r="E71" s="199"/>
      <c r="F71" s="199"/>
      <c r="G71" s="199"/>
      <c r="H71" s="199"/>
      <c r="I71" s="200"/>
      <c r="J71" s="201">
        <f>J425</f>
        <v>0</v>
      </c>
      <c r="K71" s="202"/>
    </row>
    <row r="72" s="8" customFormat="1" ht="24.96" customHeight="1">
      <c r="B72" s="189"/>
      <c r="C72" s="190"/>
      <c r="D72" s="191" t="s">
        <v>1845</v>
      </c>
      <c r="E72" s="192"/>
      <c r="F72" s="192"/>
      <c r="G72" s="192"/>
      <c r="H72" s="192"/>
      <c r="I72" s="193"/>
      <c r="J72" s="194">
        <f>J431</f>
        <v>0</v>
      </c>
      <c r="K72" s="195"/>
    </row>
    <row r="73" s="1" customFormat="1" ht="21.84" customHeight="1">
      <c r="B73" s="46"/>
      <c r="C73" s="47"/>
      <c r="D73" s="47"/>
      <c r="E73" s="47"/>
      <c r="F73" s="47"/>
      <c r="G73" s="47"/>
      <c r="H73" s="47"/>
      <c r="I73" s="156"/>
      <c r="J73" s="47"/>
      <c r="K73" s="51"/>
    </row>
    <row r="74" s="1" customFormat="1" ht="6.96" customHeight="1">
      <c r="B74" s="67"/>
      <c r="C74" s="68"/>
      <c r="D74" s="68"/>
      <c r="E74" s="68"/>
      <c r="F74" s="68"/>
      <c r="G74" s="68"/>
      <c r="H74" s="68"/>
      <c r="I74" s="178"/>
      <c r="J74" s="68"/>
      <c r="K74" s="69"/>
    </row>
    <row r="78" s="1" customFormat="1" ht="6.96" customHeight="1">
      <c r="B78" s="70"/>
      <c r="C78" s="71"/>
      <c r="D78" s="71"/>
      <c r="E78" s="71"/>
      <c r="F78" s="71"/>
      <c r="G78" s="71"/>
      <c r="H78" s="71"/>
      <c r="I78" s="181"/>
      <c r="J78" s="71"/>
      <c r="K78" s="71"/>
      <c r="L78" s="72"/>
    </row>
    <row r="79" s="1" customFormat="1" ht="36.96" customHeight="1">
      <c r="B79" s="46"/>
      <c r="C79" s="73" t="s">
        <v>155</v>
      </c>
      <c r="D79" s="74"/>
      <c r="E79" s="74"/>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4.4" customHeight="1">
      <c r="B81" s="46"/>
      <c r="C81" s="76" t="s">
        <v>18</v>
      </c>
      <c r="D81" s="74"/>
      <c r="E81" s="74"/>
      <c r="F81" s="74"/>
      <c r="G81" s="74"/>
      <c r="H81" s="74"/>
      <c r="I81" s="203"/>
      <c r="J81" s="74"/>
      <c r="K81" s="74"/>
      <c r="L81" s="72"/>
    </row>
    <row r="82" s="1" customFormat="1" ht="14.4" customHeight="1">
      <c r="B82" s="46"/>
      <c r="C82" s="74"/>
      <c r="D82" s="74"/>
      <c r="E82" s="204" t="str">
        <f>E7</f>
        <v>Stavební úpravy a obnova technolog.vybavení kuchyně v pav.D</v>
      </c>
      <c r="F82" s="76"/>
      <c r="G82" s="76"/>
      <c r="H82" s="76"/>
      <c r="I82" s="203"/>
      <c r="J82" s="74"/>
      <c r="K82" s="74"/>
      <c r="L82" s="72"/>
    </row>
    <row r="83">
      <c r="B83" s="28"/>
      <c r="C83" s="76" t="s">
        <v>113</v>
      </c>
      <c r="D83" s="205"/>
      <c r="E83" s="205"/>
      <c r="F83" s="205"/>
      <c r="G83" s="205"/>
      <c r="H83" s="205"/>
      <c r="I83" s="148"/>
      <c r="J83" s="205"/>
      <c r="K83" s="205"/>
      <c r="L83" s="206"/>
    </row>
    <row r="84" s="1" customFormat="1" ht="14.4" customHeight="1">
      <c r="B84" s="46"/>
      <c r="C84" s="74"/>
      <c r="D84" s="74"/>
      <c r="E84" s="204" t="s">
        <v>114</v>
      </c>
      <c r="F84" s="74"/>
      <c r="G84" s="74"/>
      <c r="H84" s="74"/>
      <c r="I84" s="203"/>
      <c r="J84" s="74"/>
      <c r="K84" s="74"/>
      <c r="L84" s="72"/>
    </row>
    <row r="85" s="1" customFormat="1" ht="14.4" customHeight="1">
      <c r="B85" s="46"/>
      <c r="C85" s="76" t="s">
        <v>115</v>
      </c>
      <c r="D85" s="74"/>
      <c r="E85" s="74"/>
      <c r="F85" s="74"/>
      <c r="G85" s="74"/>
      <c r="H85" s="74"/>
      <c r="I85" s="203"/>
      <c r="J85" s="74"/>
      <c r="K85" s="74"/>
      <c r="L85" s="72"/>
    </row>
    <row r="86" s="1" customFormat="1" ht="16.2" customHeight="1">
      <c r="B86" s="46"/>
      <c r="C86" s="74"/>
      <c r="D86" s="74"/>
      <c r="E86" s="82" t="str">
        <f>E11</f>
        <v>VZT - Vzduchotechnika</v>
      </c>
      <c r="F86" s="74"/>
      <c r="G86" s="74"/>
      <c r="H86" s="74"/>
      <c r="I86" s="203"/>
      <c r="J86" s="74"/>
      <c r="K86" s="74"/>
      <c r="L86" s="72"/>
    </row>
    <row r="87" s="1" customFormat="1" ht="6.96" customHeight="1">
      <c r="B87" s="46"/>
      <c r="C87" s="74"/>
      <c r="D87" s="74"/>
      <c r="E87" s="74"/>
      <c r="F87" s="74"/>
      <c r="G87" s="74"/>
      <c r="H87" s="74"/>
      <c r="I87" s="203"/>
      <c r="J87" s="74"/>
      <c r="K87" s="74"/>
      <c r="L87" s="72"/>
    </row>
    <row r="88" s="1" customFormat="1" ht="18" customHeight="1">
      <c r="B88" s="46"/>
      <c r="C88" s="76" t="s">
        <v>25</v>
      </c>
      <c r="D88" s="74"/>
      <c r="E88" s="74"/>
      <c r="F88" s="207" t="str">
        <f>F14</f>
        <v>Karlovy Vary</v>
      </c>
      <c r="G88" s="74"/>
      <c r="H88" s="74"/>
      <c r="I88" s="208" t="s">
        <v>27</v>
      </c>
      <c r="J88" s="85" t="str">
        <f>IF(J14="","",J14)</f>
        <v>25. 7. 2018</v>
      </c>
      <c r="K88" s="74"/>
      <c r="L88" s="72"/>
    </row>
    <row r="89" s="1" customFormat="1" ht="6.96" customHeight="1">
      <c r="B89" s="46"/>
      <c r="C89" s="74"/>
      <c r="D89" s="74"/>
      <c r="E89" s="74"/>
      <c r="F89" s="74"/>
      <c r="G89" s="74"/>
      <c r="H89" s="74"/>
      <c r="I89" s="203"/>
      <c r="J89" s="74"/>
      <c r="K89" s="74"/>
      <c r="L89" s="72"/>
    </row>
    <row r="90" s="1" customFormat="1">
      <c r="B90" s="46"/>
      <c r="C90" s="76" t="s">
        <v>31</v>
      </c>
      <c r="D90" s="74"/>
      <c r="E90" s="74"/>
      <c r="F90" s="207" t="str">
        <f>E17</f>
        <v>Domov mládeže, Lidická 38, K.Vary</v>
      </c>
      <c r="G90" s="74"/>
      <c r="H90" s="74"/>
      <c r="I90" s="208" t="s">
        <v>37</v>
      </c>
      <c r="J90" s="207" t="str">
        <f>E23</f>
        <v>Ing.Roman Gajdoš</v>
      </c>
      <c r="K90" s="74"/>
      <c r="L90" s="72"/>
    </row>
    <row r="91" s="1" customFormat="1" ht="14.4" customHeight="1">
      <c r="B91" s="46"/>
      <c r="C91" s="76" t="s">
        <v>35</v>
      </c>
      <c r="D91" s="74"/>
      <c r="E91" s="74"/>
      <c r="F91" s="207" t="str">
        <f>IF(E20="","",E20)</f>
        <v/>
      </c>
      <c r="G91" s="74"/>
      <c r="H91" s="74"/>
      <c r="I91" s="203"/>
      <c r="J91" s="74"/>
      <c r="K91" s="74"/>
      <c r="L91" s="72"/>
    </row>
    <row r="92" s="1" customFormat="1" ht="10.32" customHeight="1">
      <c r="B92" s="46"/>
      <c r="C92" s="74"/>
      <c r="D92" s="74"/>
      <c r="E92" s="74"/>
      <c r="F92" s="74"/>
      <c r="G92" s="74"/>
      <c r="H92" s="74"/>
      <c r="I92" s="203"/>
      <c r="J92" s="74"/>
      <c r="K92" s="74"/>
      <c r="L92" s="72"/>
    </row>
    <row r="93" s="10" customFormat="1" ht="29.28" customHeight="1">
      <c r="B93" s="209"/>
      <c r="C93" s="210" t="s">
        <v>156</v>
      </c>
      <c r="D93" s="211" t="s">
        <v>60</v>
      </c>
      <c r="E93" s="211" t="s">
        <v>56</v>
      </c>
      <c r="F93" s="211" t="s">
        <v>157</v>
      </c>
      <c r="G93" s="211" t="s">
        <v>158</v>
      </c>
      <c r="H93" s="211" t="s">
        <v>159</v>
      </c>
      <c r="I93" s="212" t="s">
        <v>160</v>
      </c>
      <c r="J93" s="211" t="s">
        <v>119</v>
      </c>
      <c r="K93" s="213" t="s">
        <v>161</v>
      </c>
      <c r="L93" s="214"/>
      <c r="M93" s="102" t="s">
        <v>162</v>
      </c>
      <c r="N93" s="103" t="s">
        <v>45</v>
      </c>
      <c r="O93" s="103" t="s">
        <v>163</v>
      </c>
      <c r="P93" s="103" t="s">
        <v>164</v>
      </c>
      <c r="Q93" s="103" t="s">
        <v>165</v>
      </c>
      <c r="R93" s="103" t="s">
        <v>166</v>
      </c>
      <c r="S93" s="103" t="s">
        <v>167</v>
      </c>
      <c r="T93" s="104" t="s">
        <v>168</v>
      </c>
    </row>
    <row r="94" s="1" customFormat="1" ht="29.28" customHeight="1">
      <c r="B94" s="46"/>
      <c r="C94" s="108" t="s">
        <v>120</v>
      </c>
      <c r="D94" s="74"/>
      <c r="E94" s="74"/>
      <c r="F94" s="74"/>
      <c r="G94" s="74"/>
      <c r="H94" s="74"/>
      <c r="I94" s="203"/>
      <c r="J94" s="215">
        <f>BK94</f>
        <v>0</v>
      </c>
      <c r="K94" s="74"/>
      <c r="L94" s="72"/>
      <c r="M94" s="105"/>
      <c r="N94" s="106"/>
      <c r="O94" s="106"/>
      <c r="P94" s="216">
        <f>P95+P131+P431</f>
        <v>0</v>
      </c>
      <c r="Q94" s="106"/>
      <c r="R94" s="216">
        <f>R95+R131+R431</f>
        <v>23.097329999999992</v>
      </c>
      <c r="S94" s="106"/>
      <c r="T94" s="217">
        <f>T95+T131+T431</f>
        <v>3.2514200000000004</v>
      </c>
      <c r="AT94" s="24" t="s">
        <v>74</v>
      </c>
      <c r="AU94" s="24" t="s">
        <v>121</v>
      </c>
      <c r="BK94" s="218">
        <f>BK95+BK131+BK431</f>
        <v>0</v>
      </c>
    </row>
    <row r="95" s="11" customFormat="1" ht="37.44" customHeight="1">
      <c r="B95" s="219"/>
      <c r="C95" s="220"/>
      <c r="D95" s="221" t="s">
        <v>74</v>
      </c>
      <c r="E95" s="222" t="s">
        <v>169</v>
      </c>
      <c r="F95" s="222" t="s">
        <v>170</v>
      </c>
      <c r="G95" s="220"/>
      <c r="H95" s="220"/>
      <c r="I95" s="223"/>
      <c r="J95" s="224">
        <f>BK95</f>
        <v>0</v>
      </c>
      <c r="K95" s="220"/>
      <c r="L95" s="225"/>
      <c r="M95" s="226"/>
      <c r="N95" s="227"/>
      <c r="O95" s="227"/>
      <c r="P95" s="228">
        <f>P96+P111+P128</f>
        <v>0</v>
      </c>
      <c r="Q95" s="227"/>
      <c r="R95" s="228">
        <f>R96+R111+R128</f>
        <v>0.0104</v>
      </c>
      <c r="S95" s="227"/>
      <c r="T95" s="229">
        <f>T96+T111+T128</f>
        <v>3.2514200000000004</v>
      </c>
      <c r="AR95" s="230" t="s">
        <v>24</v>
      </c>
      <c r="AT95" s="231" t="s">
        <v>74</v>
      </c>
      <c r="AU95" s="231" t="s">
        <v>75</v>
      </c>
      <c r="AY95" s="230" t="s">
        <v>171</v>
      </c>
      <c r="BK95" s="232">
        <f>BK96+BK111+BK128</f>
        <v>0</v>
      </c>
    </row>
    <row r="96" s="11" customFormat="1" ht="19.92" customHeight="1">
      <c r="B96" s="219"/>
      <c r="C96" s="220"/>
      <c r="D96" s="221" t="s">
        <v>74</v>
      </c>
      <c r="E96" s="233" t="s">
        <v>226</v>
      </c>
      <c r="F96" s="233" t="s">
        <v>2393</v>
      </c>
      <c r="G96" s="220"/>
      <c r="H96" s="220"/>
      <c r="I96" s="223"/>
      <c r="J96" s="234">
        <f>BK96</f>
        <v>0</v>
      </c>
      <c r="K96" s="220"/>
      <c r="L96" s="225"/>
      <c r="M96" s="226"/>
      <c r="N96" s="227"/>
      <c r="O96" s="227"/>
      <c r="P96" s="228">
        <f>P97+P100</f>
        <v>0</v>
      </c>
      <c r="Q96" s="227"/>
      <c r="R96" s="228">
        <f>R97+R100</f>
        <v>0.0104</v>
      </c>
      <c r="S96" s="227"/>
      <c r="T96" s="229">
        <f>T97+T100</f>
        <v>3.2514200000000004</v>
      </c>
      <c r="AR96" s="230" t="s">
        <v>24</v>
      </c>
      <c r="AT96" s="231" t="s">
        <v>74</v>
      </c>
      <c r="AU96" s="231" t="s">
        <v>24</v>
      </c>
      <c r="AY96" s="230" t="s">
        <v>171</v>
      </c>
      <c r="BK96" s="232">
        <f>BK97+BK100</f>
        <v>0</v>
      </c>
    </row>
    <row r="97" s="11" customFormat="1" ht="14.88" customHeight="1">
      <c r="B97" s="219"/>
      <c r="C97" s="220"/>
      <c r="D97" s="221" t="s">
        <v>74</v>
      </c>
      <c r="E97" s="233" t="s">
        <v>742</v>
      </c>
      <c r="F97" s="233" t="s">
        <v>743</v>
      </c>
      <c r="G97" s="220"/>
      <c r="H97" s="220"/>
      <c r="I97" s="223"/>
      <c r="J97" s="234">
        <f>BK97</f>
        <v>0</v>
      </c>
      <c r="K97" s="220"/>
      <c r="L97" s="225"/>
      <c r="M97" s="226"/>
      <c r="N97" s="227"/>
      <c r="O97" s="227"/>
      <c r="P97" s="228">
        <f>SUM(P98:P99)</f>
        <v>0</v>
      </c>
      <c r="Q97" s="227"/>
      <c r="R97" s="228">
        <f>SUM(R98:R99)</f>
        <v>0.0104</v>
      </c>
      <c r="S97" s="227"/>
      <c r="T97" s="229">
        <f>SUM(T98:T99)</f>
        <v>0</v>
      </c>
      <c r="AR97" s="230" t="s">
        <v>24</v>
      </c>
      <c r="AT97" s="231" t="s">
        <v>74</v>
      </c>
      <c r="AU97" s="231" t="s">
        <v>83</v>
      </c>
      <c r="AY97" s="230" t="s">
        <v>171</v>
      </c>
      <c r="BK97" s="232">
        <f>SUM(BK98:BK99)</f>
        <v>0</v>
      </c>
    </row>
    <row r="98" s="1" customFormat="1" ht="22.8" customHeight="1">
      <c r="B98" s="46"/>
      <c r="C98" s="235" t="s">
        <v>24</v>
      </c>
      <c r="D98" s="235" t="s">
        <v>173</v>
      </c>
      <c r="E98" s="236" t="s">
        <v>2394</v>
      </c>
      <c r="F98" s="237" t="s">
        <v>2395</v>
      </c>
      <c r="G98" s="238" t="s">
        <v>247</v>
      </c>
      <c r="H98" s="239">
        <v>80</v>
      </c>
      <c r="I98" s="240"/>
      <c r="J98" s="241">
        <f>ROUND(I98*H98,2)</f>
        <v>0</v>
      </c>
      <c r="K98" s="237" t="s">
        <v>177</v>
      </c>
      <c r="L98" s="72"/>
      <c r="M98" s="242" t="s">
        <v>22</v>
      </c>
      <c r="N98" s="243" t="s">
        <v>46</v>
      </c>
      <c r="O98" s="47"/>
      <c r="P98" s="244">
        <f>O98*H98</f>
        <v>0</v>
      </c>
      <c r="Q98" s="244">
        <v>0.00012999999999999999</v>
      </c>
      <c r="R98" s="244">
        <f>Q98*H98</f>
        <v>0.0104</v>
      </c>
      <c r="S98" s="244">
        <v>0</v>
      </c>
      <c r="T98" s="245">
        <f>S98*H98</f>
        <v>0</v>
      </c>
      <c r="AR98" s="24" t="s">
        <v>178</v>
      </c>
      <c r="AT98" s="24" t="s">
        <v>173</v>
      </c>
      <c r="AU98" s="24" t="s">
        <v>187</v>
      </c>
      <c r="AY98" s="24" t="s">
        <v>171</v>
      </c>
      <c r="BE98" s="246">
        <f>IF(N98="základní",J98,0)</f>
        <v>0</v>
      </c>
      <c r="BF98" s="246">
        <f>IF(N98="snížená",J98,0)</f>
        <v>0</v>
      </c>
      <c r="BG98" s="246">
        <f>IF(N98="zákl. přenesená",J98,0)</f>
        <v>0</v>
      </c>
      <c r="BH98" s="246">
        <f>IF(N98="sníž. přenesená",J98,0)</f>
        <v>0</v>
      </c>
      <c r="BI98" s="246">
        <f>IF(N98="nulová",J98,0)</f>
        <v>0</v>
      </c>
      <c r="BJ98" s="24" t="s">
        <v>24</v>
      </c>
      <c r="BK98" s="246">
        <f>ROUND(I98*H98,2)</f>
        <v>0</v>
      </c>
      <c r="BL98" s="24" t="s">
        <v>178</v>
      </c>
      <c r="BM98" s="24" t="s">
        <v>2396</v>
      </c>
    </row>
    <row r="99" s="1" customFormat="1">
      <c r="B99" s="46"/>
      <c r="C99" s="74"/>
      <c r="D99" s="249" t="s">
        <v>201</v>
      </c>
      <c r="E99" s="74"/>
      <c r="F99" s="259" t="s">
        <v>748</v>
      </c>
      <c r="G99" s="74"/>
      <c r="H99" s="74"/>
      <c r="I99" s="203"/>
      <c r="J99" s="74"/>
      <c r="K99" s="74"/>
      <c r="L99" s="72"/>
      <c r="M99" s="260"/>
      <c r="N99" s="47"/>
      <c r="O99" s="47"/>
      <c r="P99" s="47"/>
      <c r="Q99" s="47"/>
      <c r="R99" s="47"/>
      <c r="S99" s="47"/>
      <c r="T99" s="95"/>
      <c r="AT99" s="24" t="s">
        <v>201</v>
      </c>
      <c r="AU99" s="24" t="s">
        <v>187</v>
      </c>
    </row>
    <row r="100" s="11" customFormat="1" ht="22.32" customHeight="1">
      <c r="B100" s="219"/>
      <c r="C100" s="220"/>
      <c r="D100" s="221" t="s">
        <v>74</v>
      </c>
      <c r="E100" s="233" t="s">
        <v>803</v>
      </c>
      <c r="F100" s="233" t="s">
        <v>804</v>
      </c>
      <c r="G100" s="220"/>
      <c r="H100" s="220"/>
      <c r="I100" s="223"/>
      <c r="J100" s="234">
        <f>BK100</f>
        <v>0</v>
      </c>
      <c r="K100" s="220"/>
      <c r="L100" s="225"/>
      <c r="M100" s="226"/>
      <c r="N100" s="227"/>
      <c r="O100" s="227"/>
      <c r="P100" s="228">
        <f>SUM(P101:P110)</f>
        <v>0</v>
      </c>
      <c r="Q100" s="227"/>
      <c r="R100" s="228">
        <f>SUM(R101:R110)</f>
        <v>0</v>
      </c>
      <c r="S100" s="227"/>
      <c r="T100" s="229">
        <f>SUM(T101:T110)</f>
        <v>3.2514200000000004</v>
      </c>
      <c r="AR100" s="230" t="s">
        <v>24</v>
      </c>
      <c r="AT100" s="231" t="s">
        <v>74</v>
      </c>
      <c r="AU100" s="231" t="s">
        <v>83</v>
      </c>
      <c r="AY100" s="230" t="s">
        <v>171</v>
      </c>
      <c r="BK100" s="232">
        <f>SUM(BK101:BK110)</f>
        <v>0</v>
      </c>
    </row>
    <row r="101" s="1" customFormat="1" ht="14.4" customHeight="1">
      <c r="B101" s="46"/>
      <c r="C101" s="235" t="s">
        <v>83</v>
      </c>
      <c r="D101" s="235" t="s">
        <v>173</v>
      </c>
      <c r="E101" s="236" t="s">
        <v>2397</v>
      </c>
      <c r="F101" s="237" t="s">
        <v>2398</v>
      </c>
      <c r="G101" s="238" t="s">
        <v>1246</v>
      </c>
      <c r="H101" s="239">
        <v>1</v>
      </c>
      <c r="I101" s="240"/>
      <c r="J101" s="241">
        <f>ROUND(I101*H101,2)</f>
        <v>0</v>
      </c>
      <c r="K101" s="237" t="s">
        <v>737</v>
      </c>
      <c r="L101" s="72"/>
      <c r="M101" s="242" t="s">
        <v>22</v>
      </c>
      <c r="N101" s="243" t="s">
        <v>46</v>
      </c>
      <c r="O101" s="47"/>
      <c r="P101" s="244">
        <f>O101*H101</f>
        <v>0</v>
      </c>
      <c r="Q101" s="244">
        <v>0</v>
      </c>
      <c r="R101" s="244">
        <f>Q101*H101</f>
        <v>0</v>
      </c>
      <c r="S101" s="244">
        <v>1.5</v>
      </c>
      <c r="T101" s="245">
        <f>S101*H101</f>
        <v>1.5</v>
      </c>
      <c r="AR101" s="24" t="s">
        <v>178</v>
      </c>
      <c r="AT101" s="24" t="s">
        <v>173</v>
      </c>
      <c r="AU101" s="24" t="s">
        <v>187</v>
      </c>
      <c r="AY101" s="24" t="s">
        <v>171</v>
      </c>
      <c r="BE101" s="246">
        <f>IF(N101="základní",J101,0)</f>
        <v>0</v>
      </c>
      <c r="BF101" s="246">
        <f>IF(N101="snížená",J101,0)</f>
        <v>0</v>
      </c>
      <c r="BG101" s="246">
        <f>IF(N101="zákl. přenesená",J101,0)</f>
        <v>0</v>
      </c>
      <c r="BH101" s="246">
        <f>IF(N101="sníž. přenesená",J101,0)</f>
        <v>0</v>
      </c>
      <c r="BI101" s="246">
        <f>IF(N101="nulová",J101,0)</f>
        <v>0</v>
      </c>
      <c r="BJ101" s="24" t="s">
        <v>24</v>
      </c>
      <c r="BK101" s="246">
        <f>ROUND(I101*H101,2)</f>
        <v>0</v>
      </c>
      <c r="BL101" s="24" t="s">
        <v>178</v>
      </c>
      <c r="BM101" s="24" t="s">
        <v>83</v>
      </c>
    </row>
    <row r="102" s="1" customFormat="1" ht="22.8" customHeight="1">
      <c r="B102" s="46"/>
      <c r="C102" s="235" t="s">
        <v>187</v>
      </c>
      <c r="D102" s="235" t="s">
        <v>173</v>
      </c>
      <c r="E102" s="236" t="s">
        <v>2399</v>
      </c>
      <c r="F102" s="237" t="s">
        <v>2400</v>
      </c>
      <c r="G102" s="238" t="s">
        <v>214</v>
      </c>
      <c r="H102" s="239">
        <v>1</v>
      </c>
      <c r="I102" s="240"/>
      <c r="J102" s="241">
        <f>ROUND(I102*H102,2)</f>
        <v>0</v>
      </c>
      <c r="K102" s="237" t="s">
        <v>177</v>
      </c>
      <c r="L102" s="72"/>
      <c r="M102" s="242" t="s">
        <v>22</v>
      </c>
      <c r="N102" s="243" t="s">
        <v>46</v>
      </c>
      <c r="O102" s="47"/>
      <c r="P102" s="244">
        <f>O102*H102</f>
        <v>0</v>
      </c>
      <c r="Q102" s="244">
        <v>0</v>
      </c>
      <c r="R102" s="244">
        <f>Q102*H102</f>
        <v>0</v>
      </c>
      <c r="S102" s="244">
        <v>0.246</v>
      </c>
      <c r="T102" s="245">
        <f>S102*H102</f>
        <v>0.246</v>
      </c>
      <c r="AR102" s="24" t="s">
        <v>178</v>
      </c>
      <c r="AT102" s="24" t="s">
        <v>173</v>
      </c>
      <c r="AU102" s="24" t="s">
        <v>187</v>
      </c>
      <c r="AY102" s="24" t="s">
        <v>171</v>
      </c>
      <c r="BE102" s="246">
        <f>IF(N102="základní",J102,0)</f>
        <v>0</v>
      </c>
      <c r="BF102" s="246">
        <f>IF(N102="snížená",J102,0)</f>
        <v>0</v>
      </c>
      <c r="BG102" s="246">
        <f>IF(N102="zákl. přenesená",J102,0)</f>
        <v>0</v>
      </c>
      <c r="BH102" s="246">
        <f>IF(N102="sníž. přenesená",J102,0)</f>
        <v>0</v>
      </c>
      <c r="BI102" s="246">
        <f>IF(N102="nulová",J102,0)</f>
        <v>0</v>
      </c>
      <c r="BJ102" s="24" t="s">
        <v>24</v>
      </c>
      <c r="BK102" s="246">
        <f>ROUND(I102*H102,2)</f>
        <v>0</v>
      </c>
      <c r="BL102" s="24" t="s">
        <v>178</v>
      </c>
      <c r="BM102" s="24" t="s">
        <v>2401</v>
      </c>
    </row>
    <row r="103" s="1" customFormat="1" ht="34.2" customHeight="1">
      <c r="B103" s="46"/>
      <c r="C103" s="235" t="s">
        <v>178</v>
      </c>
      <c r="D103" s="235" t="s">
        <v>173</v>
      </c>
      <c r="E103" s="236" t="s">
        <v>2402</v>
      </c>
      <c r="F103" s="237" t="s">
        <v>2403</v>
      </c>
      <c r="G103" s="238" t="s">
        <v>344</v>
      </c>
      <c r="H103" s="239">
        <v>30</v>
      </c>
      <c r="I103" s="240"/>
      <c r="J103" s="241">
        <f>ROUND(I103*H103,2)</f>
        <v>0</v>
      </c>
      <c r="K103" s="237" t="s">
        <v>177</v>
      </c>
      <c r="L103" s="72"/>
      <c r="M103" s="242" t="s">
        <v>22</v>
      </c>
      <c r="N103" s="243" t="s">
        <v>46</v>
      </c>
      <c r="O103" s="47"/>
      <c r="P103" s="244">
        <f>O103*H103</f>
        <v>0</v>
      </c>
      <c r="Q103" s="244">
        <v>0</v>
      </c>
      <c r="R103" s="244">
        <f>Q103*H103</f>
        <v>0</v>
      </c>
      <c r="S103" s="244">
        <v>0.0045799999999999999</v>
      </c>
      <c r="T103" s="245">
        <f>S103*H103</f>
        <v>0.13739999999999999</v>
      </c>
      <c r="AR103" s="24" t="s">
        <v>178</v>
      </c>
      <c r="AT103" s="24" t="s">
        <v>173</v>
      </c>
      <c r="AU103" s="24" t="s">
        <v>187</v>
      </c>
      <c r="AY103" s="24" t="s">
        <v>171</v>
      </c>
      <c r="BE103" s="246">
        <f>IF(N103="základní",J103,0)</f>
        <v>0</v>
      </c>
      <c r="BF103" s="246">
        <f>IF(N103="snížená",J103,0)</f>
        <v>0</v>
      </c>
      <c r="BG103" s="246">
        <f>IF(N103="zákl. přenesená",J103,0)</f>
        <v>0</v>
      </c>
      <c r="BH103" s="246">
        <f>IF(N103="sníž. přenesená",J103,0)</f>
        <v>0</v>
      </c>
      <c r="BI103" s="246">
        <f>IF(N103="nulová",J103,0)</f>
        <v>0</v>
      </c>
      <c r="BJ103" s="24" t="s">
        <v>24</v>
      </c>
      <c r="BK103" s="246">
        <f>ROUND(I103*H103,2)</f>
        <v>0</v>
      </c>
      <c r="BL103" s="24" t="s">
        <v>178</v>
      </c>
      <c r="BM103" s="24" t="s">
        <v>2404</v>
      </c>
    </row>
    <row r="104" s="1" customFormat="1">
      <c r="B104" s="46"/>
      <c r="C104" s="74"/>
      <c r="D104" s="249" t="s">
        <v>739</v>
      </c>
      <c r="E104" s="74"/>
      <c r="F104" s="259" t="s">
        <v>2405</v>
      </c>
      <c r="G104" s="74"/>
      <c r="H104" s="74"/>
      <c r="I104" s="203"/>
      <c r="J104" s="74"/>
      <c r="K104" s="74"/>
      <c r="L104" s="72"/>
      <c r="M104" s="260"/>
      <c r="N104" s="47"/>
      <c r="O104" s="47"/>
      <c r="P104" s="47"/>
      <c r="Q104" s="47"/>
      <c r="R104" s="47"/>
      <c r="S104" s="47"/>
      <c r="T104" s="95"/>
      <c r="AT104" s="24" t="s">
        <v>739</v>
      </c>
      <c r="AU104" s="24" t="s">
        <v>187</v>
      </c>
    </row>
    <row r="105" s="1" customFormat="1" ht="34.2" customHeight="1">
      <c r="B105" s="46"/>
      <c r="C105" s="235" t="s">
        <v>197</v>
      </c>
      <c r="D105" s="235" t="s">
        <v>173</v>
      </c>
      <c r="E105" s="236" t="s">
        <v>2406</v>
      </c>
      <c r="F105" s="237" t="s">
        <v>2407</v>
      </c>
      <c r="G105" s="238" t="s">
        <v>344</v>
      </c>
      <c r="H105" s="239">
        <v>22</v>
      </c>
      <c r="I105" s="240"/>
      <c r="J105" s="241">
        <f>ROUND(I105*H105,2)</f>
        <v>0</v>
      </c>
      <c r="K105" s="237" t="s">
        <v>177</v>
      </c>
      <c r="L105" s="72"/>
      <c r="M105" s="242" t="s">
        <v>22</v>
      </c>
      <c r="N105" s="243" t="s">
        <v>46</v>
      </c>
      <c r="O105" s="47"/>
      <c r="P105" s="244">
        <f>O105*H105</f>
        <v>0</v>
      </c>
      <c r="Q105" s="244">
        <v>0</v>
      </c>
      <c r="R105" s="244">
        <f>Q105*H105</f>
        <v>0</v>
      </c>
      <c r="S105" s="244">
        <v>0.0065599999999999999</v>
      </c>
      <c r="T105" s="245">
        <f>S105*H105</f>
        <v>0.14432</v>
      </c>
      <c r="AR105" s="24" t="s">
        <v>178</v>
      </c>
      <c r="AT105" s="24" t="s">
        <v>173</v>
      </c>
      <c r="AU105" s="24" t="s">
        <v>187</v>
      </c>
      <c r="AY105" s="24" t="s">
        <v>171</v>
      </c>
      <c r="BE105" s="246">
        <f>IF(N105="základní",J105,0)</f>
        <v>0</v>
      </c>
      <c r="BF105" s="246">
        <f>IF(N105="snížená",J105,0)</f>
        <v>0</v>
      </c>
      <c r="BG105" s="246">
        <f>IF(N105="zákl. přenesená",J105,0)</f>
        <v>0</v>
      </c>
      <c r="BH105" s="246">
        <f>IF(N105="sníž. přenesená",J105,0)</f>
        <v>0</v>
      </c>
      <c r="BI105" s="246">
        <f>IF(N105="nulová",J105,0)</f>
        <v>0</v>
      </c>
      <c r="BJ105" s="24" t="s">
        <v>24</v>
      </c>
      <c r="BK105" s="246">
        <f>ROUND(I105*H105,2)</f>
        <v>0</v>
      </c>
      <c r="BL105" s="24" t="s">
        <v>178</v>
      </c>
      <c r="BM105" s="24" t="s">
        <v>2408</v>
      </c>
    </row>
    <row r="106" s="1" customFormat="1">
      <c r="B106" s="46"/>
      <c r="C106" s="74"/>
      <c r="D106" s="249" t="s">
        <v>739</v>
      </c>
      <c r="E106" s="74"/>
      <c r="F106" s="259" t="s">
        <v>2409</v>
      </c>
      <c r="G106" s="74"/>
      <c r="H106" s="74"/>
      <c r="I106" s="203"/>
      <c r="J106" s="74"/>
      <c r="K106" s="74"/>
      <c r="L106" s="72"/>
      <c r="M106" s="260"/>
      <c r="N106" s="47"/>
      <c r="O106" s="47"/>
      <c r="P106" s="47"/>
      <c r="Q106" s="47"/>
      <c r="R106" s="47"/>
      <c r="S106" s="47"/>
      <c r="T106" s="95"/>
      <c r="AT106" s="24" t="s">
        <v>739</v>
      </c>
      <c r="AU106" s="24" t="s">
        <v>187</v>
      </c>
    </row>
    <row r="107" s="1" customFormat="1" ht="34.2" customHeight="1">
      <c r="B107" s="46"/>
      <c r="C107" s="235" t="s">
        <v>204</v>
      </c>
      <c r="D107" s="235" t="s">
        <v>173</v>
      </c>
      <c r="E107" s="236" t="s">
        <v>2410</v>
      </c>
      <c r="F107" s="237" t="s">
        <v>2411</v>
      </c>
      <c r="G107" s="238" t="s">
        <v>344</v>
      </c>
      <c r="H107" s="239">
        <v>8</v>
      </c>
      <c r="I107" s="240"/>
      <c r="J107" s="241">
        <f>ROUND(I107*H107,2)</f>
        <v>0</v>
      </c>
      <c r="K107" s="237" t="s">
        <v>177</v>
      </c>
      <c r="L107" s="72"/>
      <c r="M107" s="242" t="s">
        <v>22</v>
      </c>
      <c r="N107" s="243" t="s">
        <v>46</v>
      </c>
      <c r="O107" s="47"/>
      <c r="P107" s="244">
        <f>O107*H107</f>
        <v>0</v>
      </c>
      <c r="Q107" s="244">
        <v>0</v>
      </c>
      <c r="R107" s="244">
        <f>Q107*H107</f>
        <v>0</v>
      </c>
      <c r="S107" s="244">
        <v>0.017399999999999999</v>
      </c>
      <c r="T107" s="245">
        <f>S107*H107</f>
        <v>0.13919999999999999</v>
      </c>
      <c r="AR107" s="24" t="s">
        <v>178</v>
      </c>
      <c r="AT107" s="24" t="s">
        <v>173</v>
      </c>
      <c r="AU107" s="24" t="s">
        <v>187</v>
      </c>
      <c r="AY107" s="24" t="s">
        <v>171</v>
      </c>
      <c r="BE107" s="246">
        <f>IF(N107="základní",J107,0)</f>
        <v>0</v>
      </c>
      <c r="BF107" s="246">
        <f>IF(N107="snížená",J107,0)</f>
        <v>0</v>
      </c>
      <c r="BG107" s="246">
        <f>IF(N107="zákl. přenesená",J107,0)</f>
        <v>0</v>
      </c>
      <c r="BH107" s="246">
        <f>IF(N107="sníž. přenesená",J107,0)</f>
        <v>0</v>
      </c>
      <c r="BI107" s="246">
        <f>IF(N107="nulová",J107,0)</f>
        <v>0</v>
      </c>
      <c r="BJ107" s="24" t="s">
        <v>24</v>
      </c>
      <c r="BK107" s="246">
        <f>ROUND(I107*H107,2)</f>
        <v>0</v>
      </c>
      <c r="BL107" s="24" t="s">
        <v>178</v>
      </c>
      <c r="BM107" s="24" t="s">
        <v>2412</v>
      </c>
    </row>
    <row r="108" s="1" customFormat="1">
      <c r="B108" s="46"/>
      <c r="C108" s="74"/>
      <c r="D108" s="249" t="s">
        <v>739</v>
      </c>
      <c r="E108" s="74"/>
      <c r="F108" s="259" t="s">
        <v>2413</v>
      </c>
      <c r="G108" s="74"/>
      <c r="H108" s="74"/>
      <c r="I108" s="203"/>
      <c r="J108" s="74"/>
      <c r="K108" s="74"/>
      <c r="L108" s="72"/>
      <c r="M108" s="260"/>
      <c r="N108" s="47"/>
      <c r="O108" s="47"/>
      <c r="P108" s="47"/>
      <c r="Q108" s="47"/>
      <c r="R108" s="47"/>
      <c r="S108" s="47"/>
      <c r="T108" s="95"/>
      <c r="AT108" s="24" t="s">
        <v>739</v>
      </c>
      <c r="AU108" s="24" t="s">
        <v>187</v>
      </c>
    </row>
    <row r="109" s="1" customFormat="1" ht="34.2" customHeight="1">
      <c r="B109" s="46"/>
      <c r="C109" s="235" t="s">
        <v>211</v>
      </c>
      <c r="D109" s="235" t="s">
        <v>173</v>
      </c>
      <c r="E109" s="236" t="s">
        <v>2414</v>
      </c>
      <c r="F109" s="237" t="s">
        <v>2415</v>
      </c>
      <c r="G109" s="238" t="s">
        <v>344</v>
      </c>
      <c r="H109" s="239">
        <v>45</v>
      </c>
      <c r="I109" s="240"/>
      <c r="J109" s="241">
        <f>ROUND(I109*H109,2)</f>
        <v>0</v>
      </c>
      <c r="K109" s="237" t="s">
        <v>177</v>
      </c>
      <c r="L109" s="72"/>
      <c r="M109" s="242" t="s">
        <v>22</v>
      </c>
      <c r="N109" s="243" t="s">
        <v>46</v>
      </c>
      <c r="O109" s="47"/>
      <c r="P109" s="244">
        <f>O109*H109</f>
        <v>0</v>
      </c>
      <c r="Q109" s="244">
        <v>0</v>
      </c>
      <c r="R109" s="244">
        <f>Q109*H109</f>
        <v>0</v>
      </c>
      <c r="S109" s="244">
        <v>0.0241</v>
      </c>
      <c r="T109" s="245">
        <f>S109*H109</f>
        <v>1.0845</v>
      </c>
      <c r="AR109" s="24" t="s">
        <v>178</v>
      </c>
      <c r="AT109" s="24" t="s">
        <v>173</v>
      </c>
      <c r="AU109" s="24" t="s">
        <v>187</v>
      </c>
      <c r="AY109" s="24" t="s">
        <v>171</v>
      </c>
      <c r="BE109" s="246">
        <f>IF(N109="základní",J109,0)</f>
        <v>0</v>
      </c>
      <c r="BF109" s="246">
        <f>IF(N109="snížená",J109,0)</f>
        <v>0</v>
      </c>
      <c r="BG109" s="246">
        <f>IF(N109="zákl. přenesená",J109,0)</f>
        <v>0</v>
      </c>
      <c r="BH109" s="246">
        <f>IF(N109="sníž. přenesená",J109,0)</f>
        <v>0</v>
      </c>
      <c r="BI109" s="246">
        <f>IF(N109="nulová",J109,0)</f>
        <v>0</v>
      </c>
      <c r="BJ109" s="24" t="s">
        <v>24</v>
      </c>
      <c r="BK109" s="246">
        <f>ROUND(I109*H109,2)</f>
        <v>0</v>
      </c>
      <c r="BL109" s="24" t="s">
        <v>178</v>
      </c>
      <c r="BM109" s="24" t="s">
        <v>2416</v>
      </c>
    </row>
    <row r="110" s="1" customFormat="1">
      <c r="B110" s="46"/>
      <c r="C110" s="74"/>
      <c r="D110" s="249" t="s">
        <v>739</v>
      </c>
      <c r="E110" s="74"/>
      <c r="F110" s="259" t="s">
        <v>2417</v>
      </c>
      <c r="G110" s="74"/>
      <c r="H110" s="74"/>
      <c r="I110" s="203"/>
      <c r="J110" s="74"/>
      <c r="K110" s="74"/>
      <c r="L110" s="72"/>
      <c r="M110" s="260"/>
      <c r="N110" s="47"/>
      <c r="O110" s="47"/>
      <c r="P110" s="47"/>
      <c r="Q110" s="47"/>
      <c r="R110" s="47"/>
      <c r="S110" s="47"/>
      <c r="T110" s="95"/>
      <c r="AT110" s="24" t="s">
        <v>739</v>
      </c>
      <c r="AU110" s="24" t="s">
        <v>187</v>
      </c>
    </row>
    <row r="111" s="11" customFormat="1" ht="29.88" customHeight="1">
      <c r="B111" s="219"/>
      <c r="C111" s="220"/>
      <c r="D111" s="221" t="s">
        <v>74</v>
      </c>
      <c r="E111" s="233" t="s">
        <v>1010</v>
      </c>
      <c r="F111" s="233" t="s">
        <v>1011</v>
      </c>
      <c r="G111" s="220"/>
      <c r="H111" s="220"/>
      <c r="I111" s="223"/>
      <c r="J111" s="234">
        <f>BK111</f>
        <v>0</v>
      </c>
      <c r="K111" s="220"/>
      <c r="L111" s="225"/>
      <c r="M111" s="226"/>
      <c r="N111" s="227"/>
      <c r="O111" s="227"/>
      <c r="P111" s="228">
        <f>SUM(P112:P127)</f>
        <v>0</v>
      </c>
      <c r="Q111" s="227"/>
      <c r="R111" s="228">
        <f>SUM(R112:R127)</f>
        <v>0</v>
      </c>
      <c r="S111" s="227"/>
      <c r="T111" s="229">
        <f>SUM(T112:T127)</f>
        <v>0</v>
      </c>
      <c r="AR111" s="230" t="s">
        <v>24</v>
      </c>
      <c r="AT111" s="231" t="s">
        <v>74</v>
      </c>
      <c r="AU111" s="231" t="s">
        <v>24</v>
      </c>
      <c r="AY111" s="230" t="s">
        <v>171</v>
      </c>
      <c r="BK111" s="232">
        <f>SUM(BK112:BK127)</f>
        <v>0</v>
      </c>
    </row>
    <row r="112" s="1" customFormat="1" ht="34.2" customHeight="1">
      <c r="B112" s="46"/>
      <c r="C112" s="235" t="s">
        <v>221</v>
      </c>
      <c r="D112" s="235" t="s">
        <v>173</v>
      </c>
      <c r="E112" s="236" t="s">
        <v>2205</v>
      </c>
      <c r="F112" s="237" t="s">
        <v>2206</v>
      </c>
      <c r="G112" s="238" t="s">
        <v>193</v>
      </c>
      <c r="H112" s="239">
        <v>3.2509999999999999</v>
      </c>
      <c r="I112" s="240"/>
      <c r="J112" s="241">
        <f>ROUND(I112*H112,2)</f>
        <v>0</v>
      </c>
      <c r="K112" s="237" t="s">
        <v>177</v>
      </c>
      <c r="L112" s="72"/>
      <c r="M112" s="242" t="s">
        <v>22</v>
      </c>
      <c r="N112" s="243" t="s">
        <v>46</v>
      </c>
      <c r="O112" s="47"/>
      <c r="P112" s="244">
        <f>O112*H112</f>
        <v>0</v>
      </c>
      <c r="Q112" s="244">
        <v>0</v>
      </c>
      <c r="R112" s="244">
        <f>Q112*H112</f>
        <v>0</v>
      </c>
      <c r="S112" s="244">
        <v>0</v>
      </c>
      <c r="T112" s="245">
        <f>S112*H112</f>
        <v>0</v>
      </c>
      <c r="AR112" s="24" t="s">
        <v>178</v>
      </c>
      <c r="AT112" s="24" t="s">
        <v>173</v>
      </c>
      <c r="AU112" s="24" t="s">
        <v>83</v>
      </c>
      <c r="AY112" s="24" t="s">
        <v>171</v>
      </c>
      <c r="BE112" s="246">
        <f>IF(N112="základní",J112,0)</f>
        <v>0</v>
      </c>
      <c r="BF112" s="246">
        <f>IF(N112="snížená",J112,0)</f>
        <v>0</v>
      </c>
      <c r="BG112" s="246">
        <f>IF(N112="zákl. přenesená",J112,0)</f>
        <v>0</v>
      </c>
      <c r="BH112" s="246">
        <f>IF(N112="sníž. přenesená",J112,0)</f>
        <v>0</v>
      </c>
      <c r="BI112" s="246">
        <f>IF(N112="nulová",J112,0)</f>
        <v>0</v>
      </c>
      <c r="BJ112" s="24" t="s">
        <v>24</v>
      </c>
      <c r="BK112" s="246">
        <f>ROUND(I112*H112,2)</f>
        <v>0</v>
      </c>
      <c r="BL112" s="24" t="s">
        <v>178</v>
      </c>
      <c r="BM112" s="24" t="s">
        <v>2418</v>
      </c>
    </row>
    <row r="113" s="1" customFormat="1">
      <c r="B113" s="46"/>
      <c r="C113" s="74"/>
      <c r="D113" s="249" t="s">
        <v>201</v>
      </c>
      <c r="E113" s="74"/>
      <c r="F113" s="259" t="s">
        <v>1016</v>
      </c>
      <c r="G113" s="74"/>
      <c r="H113" s="74"/>
      <c r="I113" s="203"/>
      <c r="J113" s="74"/>
      <c r="K113" s="74"/>
      <c r="L113" s="72"/>
      <c r="M113" s="260"/>
      <c r="N113" s="47"/>
      <c r="O113" s="47"/>
      <c r="P113" s="47"/>
      <c r="Q113" s="47"/>
      <c r="R113" s="47"/>
      <c r="S113" s="47"/>
      <c r="T113" s="95"/>
      <c r="AT113" s="24" t="s">
        <v>201</v>
      </c>
      <c r="AU113" s="24" t="s">
        <v>83</v>
      </c>
    </row>
    <row r="114" s="1" customFormat="1" ht="22.8" customHeight="1">
      <c r="B114" s="46"/>
      <c r="C114" s="235" t="s">
        <v>226</v>
      </c>
      <c r="D114" s="235" t="s">
        <v>173</v>
      </c>
      <c r="E114" s="236" t="s">
        <v>1018</v>
      </c>
      <c r="F114" s="237" t="s">
        <v>1019</v>
      </c>
      <c r="G114" s="238" t="s">
        <v>193</v>
      </c>
      <c r="H114" s="239">
        <v>3.2509999999999999</v>
      </c>
      <c r="I114" s="240"/>
      <c r="J114" s="241">
        <f>ROUND(I114*H114,2)</f>
        <v>0</v>
      </c>
      <c r="K114" s="237" t="s">
        <v>177</v>
      </c>
      <c r="L114" s="72"/>
      <c r="M114" s="242" t="s">
        <v>22</v>
      </c>
      <c r="N114" s="243" t="s">
        <v>46</v>
      </c>
      <c r="O114" s="47"/>
      <c r="P114" s="244">
        <f>O114*H114</f>
        <v>0</v>
      </c>
      <c r="Q114" s="244">
        <v>0</v>
      </c>
      <c r="R114" s="244">
        <f>Q114*H114</f>
        <v>0</v>
      </c>
      <c r="S114" s="244">
        <v>0</v>
      </c>
      <c r="T114" s="245">
        <f>S114*H114</f>
        <v>0</v>
      </c>
      <c r="AR114" s="24" t="s">
        <v>178</v>
      </c>
      <c r="AT114" s="24" t="s">
        <v>173</v>
      </c>
      <c r="AU114" s="24" t="s">
        <v>83</v>
      </c>
      <c r="AY114" s="24" t="s">
        <v>171</v>
      </c>
      <c r="BE114" s="246">
        <f>IF(N114="základní",J114,0)</f>
        <v>0</v>
      </c>
      <c r="BF114" s="246">
        <f>IF(N114="snížená",J114,0)</f>
        <v>0</v>
      </c>
      <c r="BG114" s="246">
        <f>IF(N114="zákl. přenesená",J114,0)</f>
        <v>0</v>
      </c>
      <c r="BH114" s="246">
        <f>IF(N114="sníž. přenesená",J114,0)</f>
        <v>0</v>
      </c>
      <c r="BI114" s="246">
        <f>IF(N114="nulová",J114,0)</f>
        <v>0</v>
      </c>
      <c r="BJ114" s="24" t="s">
        <v>24</v>
      </c>
      <c r="BK114" s="246">
        <f>ROUND(I114*H114,2)</f>
        <v>0</v>
      </c>
      <c r="BL114" s="24" t="s">
        <v>178</v>
      </c>
      <c r="BM114" s="24" t="s">
        <v>2419</v>
      </c>
    </row>
    <row r="115" s="1" customFormat="1">
      <c r="B115" s="46"/>
      <c r="C115" s="74"/>
      <c r="D115" s="249" t="s">
        <v>201</v>
      </c>
      <c r="E115" s="74"/>
      <c r="F115" s="259" t="s">
        <v>1021</v>
      </c>
      <c r="G115" s="74"/>
      <c r="H115" s="74"/>
      <c r="I115" s="203"/>
      <c r="J115" s="74"/>
      <c r="K115" s="74"/>
      <c r="L115" s="72"/>
      <c r="M115" s="260"/>
      <c r="N115" s="47"/>
      <c r="O115" s="47"/>
      <c r="P115" s="47"/>
      <c r="Q115" s="47"/>
      <c r="R115" s="47"/>
      <c r="S115" s="47"/>
      <c r="T115" s="95"/>
      <c r="AT115" s="24" t="s">
        <v>201</v>
      </c>
      <c r="AU115" s="24" t="s">
        <v>83</v>
      </c>
    </row>
    <row r="116" s="1" customFormat="1" ht="34.2" customHeight="1">
      <c r="B116" s="46"/>
      <c r="C116" s="235" t="s">
        <v>29</v>
      </c>
      <c r="D116" s="235" t="s">
        <v>173</v>
      </c>
      <c r="E116" s="236" t="s">
        <v>1023</v>
      </c>
      <c r="F116" s="237" t="s">
        <v>1024</v>
      </c>
      <c r="G116" s="238" t="s">
        <v>193</v>
      </c>
      <c r="H116" s="239">
        <v>78.024000000000001</v>
      </c>
      <c r="I116" s="240"/>
      <c r="J116" s="241">
        <f>ROUND(I116*H116,2)</f>
        <v>0</v>
      </c>
      <c r="K116" s="237" t="s">
        <v>177</v>
      </c>
      <c r="L116" s="72"/>
      <c r="M116" s="242" t="s">
        <v>22</v>
      </c>
      <c r="N116" s="243" t="s">
        <v>46</v>
      </c>
      <c r="O116" s="47"/>
      <c r="P116" s="244">
        <f>O116*H116</f>
        <v>0</v>
      </c>
      <c r="Q116" s="244">
        <v>0</v>
      </c>
      <c r="R116" s="244">
        <f>Q116*H116</f>
        <v>0</v>
      </c>
      <c r="S116" s="244">
        <v>0</v>
      </c>
      <c r="T116" s="245">
        <f>S116*H116</f>
        <v>0</v>
      </c>
      <c r="AR116" s="24" t="s">
        <v>178</v>
      </c>
      <c r="AT116" s="24" t="s">
        <v>173</v>
      </c>
      <c r="AU116" s="24" t="s">
        <v>83</v>
      </c>
      <c r="AY116" s="24" t="s">
        <v>171</v>
      </c>
      <c r="BE116" s="246">
        <f>IF(N116="základní",J116,0)</f>
        <v>0</v>
      </c>
      <c r="BF116" s="246">
        <f>IF(N116="snížená",J116,0)</f>
        <v>0</v>
      </c>
      <c r="BG116" s="246">
        <f>IF(N116="zákl. přenesená",J116,0)</f>
        <v>0</v>
      </c>
      <c r="BH116" s="246">
        <f>IF(N116="sníž. přenesená",J116,0)</f>
        <v>0</v>
      </c>
      <c r="BI116" s="246">
        <f>IF(N116="nulová",J116,0)</f>
        <v>0</v>
      </c>
      <c r="BJ116" s="24" t="s">
        <v>24</v>
      </c>
      <c r="BK116" s="246">
        <f>ROUND(I116*H116,2)</f>
        <v>0</v>
      </c>
      <c r="BL116" s="24" t="s">
        <v>178</v>
      </c>
      <c r="BM116" s="24" t="s">
        <v>2420</v>
      </c>
    </row>
    <row r="117" s="1" customFormat="1">
      <c r="B117" s="46"/>
      <c r="C117" s="74"/>
      <c r="D117" s="249" t="s">
        <v>201</v>
      </c>
      <c r="E117" s="74"/>
      <c r="F117" s="259" t="s">
        <v>1021</v>
      </c>
      <c r="G117" s="74"/>
      <c r="H117" s="74"/>
      <c r="I117" s="203"/>
      <c r="J117" s="74"/>
      <c r="K117" s="74"/>
      <c r="L117" s="72"/>
      <c r="M117" s="260"/>
      <c r="N117" s="47"/>
      <c r="O117" s="47"/>
      <c r="P117" s="47"/>
      <c r="Q117" s="47"/>
      <c r="R117" s="47"/>
      <c r="S117" s="47"/>
      <c r="T117" s="95"/>
      <c r="AT117" s="24" t="s">
        <v>201</v>
      </c>
      <c r="AU117" s="24" t="s">
        <v>83</v>
      </c>
    </row>
    <row r="118" s="1" customFormat="1">
      <c r="B118" s="46"/>
      <c r="C118" s="74"/>
      <c r="D118" s="249" t="s">
        <v>739</v>
      </c>
      <c r="E118" s="74"/>
      <c r="F118" s="259" t="s">
        <v>1026</v>
      </c>
      <c r="G118" s="74"/>
      <c r="H118" s="74"/>
      <c r="I118" s="203"/>
      <c r="J118" s="74"/>
      <c r="K118" s="74"/>
      <c r="L118" s="72"/>
      <c r="M118" s="260"/>
      <c r="N118" s="47"/>
      <c r="O118" s="47"/>
      <c r="P118" s="47"/>
      <c r="Q118" s="47"/>
      <c r="R118" s="47"/>
      <c r="S118" s="47"/>
      <c r="T118" s="95"/>
      <c r="AT118" s="24" t="s">
        <v>739</v>
      </c>
      <c r="AU118" s="24" t="s">
        <v>83</v>
      </c>
    </row>
    <row r="119" s="12" customFormat="1">
      <c r="B119" s="247"/>
      <c r="C119" s="248"/>
      <c r="D119" s="249" t="s">
        <v>180</v>
      </c>
      <c r="E119" s="248"/>
      <c r="F119" s="251" t="s">
        <v>2421</v>
      </c>
      <c r="G119" s="248"/>
      <c r="H119" s="252">
        <v>78.024000000000001</v>
      </c>
      <c r="I119" s="253"/>
      <c r="J119" s="248"/>
      <c r="K119" s="248"/>
      <c r="L119" s="254"/>
      <c r="M119" s="255"/>
      <c r="N119" s="256"/>
      <c r="O119" s="256"/>
      <c r="P119" s="256"/>
      <c r="Q119" s="256"/>
      <c r="R119" s="256"/>
      <c r="S119" s="256"/>
      <c r="T119" s="257"/>
      <c r="AT119" s="258" t="s">
        <v>180</v>
      </c>
      <c r="AU119" s="258" t="s">
        <v>83</v>
      </c>
      <c r="AV119" s="12" t="s">
        <v>83</v>
      </c>
      <c r="AW119" s="12" t="s">
        <v>6</v>
      </c>
      <c r="AX119" s="12" t="s">
        <v>24</v>
      </c>
      <c r="AY119" s="258" t="s">
        <v>171</v>
      </c>
    </row>
    <row r="120" s="1" customFormat="1" ht="14.4" customHeight="1">
      <c r="B120" s="46"/>
      <c r="C120" s="235" t="s">
        <v>238</v>
      </c>
      <c r="D120" s="235" t="s">
        <v>173</v>
      </c>
      <c r="E120" s="236" t="s">
        <v>2211</v>
      </c>
      <c r="F120" s="237" t="s">
        <v>2422</v>
      </c>
      <c r="G120" s="238" t="s">
        <v>193</v>
      </c>
      <c r="H120" s="239">
        <v>1.7509999999999999</v>
      </c>
      <c r="I120" s="240"/>
      <c r="J120" s="241">
        <f>ROUND(I120*H120,2)</f>
        <v>0</v>
      </c>
      <c r="K120" s="237" t="s">
        <v>737</v>
      </c>
      <c r="L120" s="72"/>
      <c r="M120" s="242" t="s">
        <v>22</v>
      </c>
      <c r="N120" s="243" t="s">
        <v>46</v>
      </c>
      <c r="O120" s="47"/>
      <c r="P120" s="244">
        <f>O120*H120</f>
        <v>0</v>
      </c>
      <c r="Q120" s="244">
        <v>0</v>
      </c>
      <c r="R120" s="244">
        <f>Q120*H120</f>
        <v>0</v>
      </c>
      <c r="S120" s="244">
        <v>0</v>
      </c>
      <c r="T120" s="245">
        <f>S120*H120</f>
        <v>0</v>
      </c>
      <c r="AR120" s="24" t="s">
        <v>178</v>
      </c>
      <c r="AT120" s="24" t="s">
        <v>173</v>
      </c>
      <c r="AU120" s="24" t="s">
        <v>83</v>
      </c>
      <c r="AY120" s="24" t="s">
        <v>171</v>
      </c>
      <c r="BE120" s="246">
        <f>IF(N120="základní",J120,0)</f>
        <v>0</v>
      </c>
      <c r="BF120" s="246">
        <f>IF(N120="snížená",J120,0)</f>
        <v>0</v>
      </c>
      <c r="BG120" s="246">
        <f>IF(N120="zákl. přenesená",J120,0)</f>
        <v>0</v>
      </c>
      <c r="BH120" s="246">
        <f>IF(N120="sníž. přenesená",J120,0)</f>
        <v>0</v>
      </c>
      <c r="BI120" s="246">
        <f>IF(N120="nulová",J120,0)</f>
        <v>0</v>
      </c>
      <c r="BJ120" s="24" t="s">
        <v>24</v>
      </c>
      <c r="BK120" s="246">
        <f>ROUND(I120*H120,2)</f>
        <v>0</v>
      </c>
      <c r="BL120" s="24" t="s">
        <v>178</v>
      </c>
      <c r="BM120" s="24" t="s">
        <v>2423</v>
      </c>
    </row>
    <row r="121" s="12" customFormat="1">
      <c r="B121" s="247"/>
      <c r="C121" s="248"/>
      <c r="D121" s="249" t="s">
        <v>180</v>
      </c>
      <c r="E121" s="250" t="s">
        <v>22</v>
      </c>
      <c r="F121" s="251" t="s">
        <v>2424</v>
      </c>
      <c r="G121" s="248"/>
      <c r="H121" s="252">
        <v>3.2509999999999999</v>
      </c>
      <c r="I121" s="253"/>
      <c r="J121" s="248"/>
      <c r="K121" s="248"/>
      <c r="L121" s="254"/>
      <c r="M121" s="255"/>
      <c r="N121" s="256"/>
      <c r="O121" s="256"/>
      <c r="P121" s="256"/>
      <c r="Q121" s="256"/>
      <c r="R121" s="256"/>
      <c r="S121" s="256"/>
      <c r="T121" s="257"/>
      <c r="AT121" s="258" t="s">
        <v>180</v>
      </c>
      <c r="AU121" s="258" t="s">
        <v>83</v>
      </c>
      <c r="AV121" s="12" t="s">
        <v>83</v>
      </c>
      <c r="AW121" s="12" t="s">
        <v>182</v>
      </c>
      <c r="AX121" s="12" t="s">
        <v>75</v>
      </c>
      <c r="AY121" s="258" t="s">
        <v>171</v>
      </c>
    </row>
    <row r="122" s="12" customFormat="1">
      <c r="B122" s="247"/>
      <c r="C122" s="248"/>
      <c r="D122" s="249" t="s">
        <v>180</v>
      </c>
      <c r="E122" s="250" t="s">
        <v>22</v>
      </c>
      <c r="F122" s="251" t="s">
        <v>2425</v>
      </c>
      <c r="G122" s="248"/>
      <c r="H122" s="252">
        <v>-1.5</v>
      </c>
      <c r="I122" s="253"/>
      <c r="J122" s="248"/>
      <c r="K122" s="248"/>
      <c r="L122" s="254"/>
      <c r="M122" s="255"/>
      <c r="N122" s="256"/>
      <c r="O122" s="256"/>
      <c r="P122" s="256"/>
      <c r="Q122" s="256"/>
      <c r="R122" s="256"/>
      <c r="S122" s="256"/>
      <c r="T122" s="257"/>
      <c r="AT122" s="258" t="s">
        <v>180</v>
      </c>
      <c r="AU122" s="258" t="s">
        <v>83</v>
      </c>
      <c r="AV122" s="12" t="s">
        <v>83</v>
      </c>
      <c r="AW122" s="12" t="s">
        <v>182</v>
      </c>
      <c r="AX122" s="12" t="s">
        <v>75</v>
      </c>
      <c r="AY122" s="258" t="s">
        <v>171</v>
      </c>
    </row>
    <row r="123" s="1" customFormat="1" ht="34.2" customHeight="1">
      <c r="B123" s="46"/>
      <c r="C123" s="235" t="s">
        <v>244</v>
      </c>
      <c r="D123" s="235" t="s">
        <v>173</v>
      </c>
      <c r="E123" s="236" t="s">
        <v>2426</v>
      </c>
      <c r="F123" s="237" t="s">
        <v>1036</v>
      </c>
      <c r="G123" s="238" t="s">
        <v>193</v>
      </c>
      <c r="H123" s="239">
        <v>1.5</v>
      </c>
      <c r="I123" s="240"/>
      <c r="J123" s="241">
        <f>ROUND(I123*H123,2)</f>
        <v>0</v>
      </c>
      <c r="K123" s="237" t="s">
        <v>737</v>
      </c>
      <c r="L123" s="72"/>
      <c r="M123" s="242" t="s">
        <v>22</v>
      </c>
      <c r="N123" s="243" t="s">
        <v>46</v>
      </c>
      <c r="O123" s="47"/>
      <c r="P123" s="244">
        <f>O123*H123</f>
        <v>0</v>
      </c>
      <c r="Q123" s="244">
        <v>0</v>
      </c>
      <c r="R123" s="244">
        <f>Q123*H123</f>
        <v>0</v>
      </c>
      <c r="S123" s="244">
        <v>0</v>
      </c>
      <c r="T123" s="245">
        <f>S123*H123</f>
        <v>0</v>
      </c>
      <c r="AR123" s="24" t="s">
        <v>178</v>
      </c>
      <c r="AT123" s="24" t="s">
        <v>173</v>
      </c>
      <c r="AU123" s="24" t="s">
        <v>83</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178</v>
      </c>
      <c r="BM123" s="24" t="s">
        <v>2427</v>
      </c>
    </row>
    <row r="124" s="1" customFormat="1">
      <c r="B124" s="46"/>
      <c r="C124" s="74"/>
      <c r="D124" s="249" t="s">
        <v>201</v>
      </c>
      <c r="E124" s="74"/>
      <c r="F124" s="259" t="s">
        <v>1032</v>
      </c>
      <c r="G124" s="74"/>
      <c r="H124" s="74"/>
      <c r="I124" s="203"/>
      <c r="J124" s="74"/>
      <c r="K124" s="74"/>
      <c r="L124" s="72"/>
      <c r="M124" s="260"/>
      <c r="N124" s="47"/>
      <c r="O124" s="47"/>
      <c r="P124" s="47"/>
      <c r="Q124" s="47"/>
      <c r="R124" s="47"/>
      <c r="S124" s="47"/>
      <c r="T124" s="95"/>
      <c r="AT124" s="24" t="s">
        <v>201</v>
      </c>
      <c r="AU124" s="24" t="s">
        <v>83</v>
      </c>
    </row>
    <row r="125" s="1" customFormat="1">
      <c r="B125" s="46"/>
      <c r="C125" s="74"/>
      <c r="D125" s="249" t="s">
        <v>739</v>
      </c>
      <c r="E125" s="74"/>
      <c r="F125" s="259" t="s">
        <v>2428</v>
      </c>
      <c r="G125" s="74"/>
      <c r="H125" s="74"/>
      <c r="I125" s="203"/>
      <c r="J125" s="74"/>
      <c r="K125" s="74"/>
      <c r="L125" s="72"/>
      <c r="M125" s="260"/>
      <c r="N125" s="47"/>
      <c r="O125" s="47"/>
      <c r="P125" s="47"/>
      <c r="Q125" s="47"/>
      <c r="R125" s="47"/>
      <c r="S125" s="47"/>
      <c r="T125" s="95"/>
      <c r="AT125" s="24" t="s">
        <v>739</v>
      </c>
      <c r="AU125" s="24" t="s">
        <v>83</v>
      </c>
    </row>
    <row r="126" s="13" customFormat="1">
      <c r="B126" s="261"/>
      <c r="C126" s="262"/>
      <c r="D126" s="249" t="s">
        <v>180</v>
      </c>
      <c r="E126" s="263" t="s">
        <v>22</v>
      </c>
      <c r="F126" s="264" t="s">
        <v>2429</v>
      </c>
      <c r="G126" s="262"/>
      <c r="H126" s="263" t="s">
        <v>22</v>
      </c>
      <c r="I126" s="265"/>
      <c r="J126" s="262"/>
      <c r="K126" s="262"/>
      <c r="L126" s="266"/>
      <c r="M126" s="267"/>
      <c r="N126" s="268"/>
      <c r="O126" s="268"/>
      <c r="P126" s="268"/>
      <c r="Q126" s="268"/>
      <c r="R126" s="268"/>
      <c r="S126" s="268"/>
      <c r="T126" s="269"/>
      <c r="AT126" s="270" t="s">
        <v>180</v>
      </c>
      <c r="AU126" s="270" t="s">
        <v>83</v>
      </c>
      <c r="AV126" s="13" t="s">
        <v>24</v>
      </c>
      <c r="AW126" s="13" t="s">
        <v>182</v>
      </c>
      <c r="AX126" s="13" t="s">
        <v>75</v>
      </c>
      <c r="AY126" s="270" t="s">
        <v>171</v>
      </c>
    </row>
    <row r="127" s="12" customFormat="1">
      <c r="B127" s="247"/>
      <c r="C127" s="248"/>
      <c r="D127" s="249" t="s">
        <v>180</v>
      </c>
      <c r="E127" s="250" t="s">
        <v>22</v>
      </c>
      <c r="F127" s="251" t="s">
        <v>2430</v>
      </c>
      <c r="G127" s="248"/>
      <c r="H127" s="252">
        <v>1.5</v>
      </c>
      <c r="I127" s="253"/>
      <c r="J127" s="248"/>
      <c r="K127" s="248"/>
      <c r="L127" s="254"/>
      <c r="M127" s="255"/>
      <c r="N127" s="256"/>
      <c r="O127" s="256"/>
      <c r="P127" s="256"/>
      <c r="Q127" s="256"/>
      <c r="R127" s="256"/>
      <c r="S127" s="256"/>
      <c r="T127" s="257"/>
      <c r="AT127" s="258" t="s">
        <v>180</v>
      </c>
      <c r="AU127" s="258" t="s">
        <v>83</v>
      </c>
      <c r="AV127" s="12" t="s">
        <v>83</v>
      </c>
      <c r="AW127" s="12" t="s">
        <v>182</v>
      </c>
      <c r="AX127" s="12" t="s">
        <v>75</v>
      </c>
      <c r="AY127" s="258" t="s">
        <v>171</v>
      </c>
    </row>
    <row r="128" s="11" customFormat="1" ht="29.88" customHeight="1">
      <c r="B128" s="219"/>
      <c r="C128" s="220"/>
      <c r="D128" s="221" t="s">
        <v>74</v>
      </c>
      <c r="E128" s="233" t="s">
        <v>1039</v>
      </c>
      <c r="F128" s="233" t="s">
        <v>1040</v>
      </c>
      <c r="G128" s="220"/>
      <c r="H128" s="220"/>
      <c r="I128" s="223"/>
      <c r="J128" s="234">
        <f>BK128</f>
        <v>0</v>
      </c>
      <c r="K128" s="220"/>
      <c r="L128" s="225"/>
      <c r="M128" s="226"/>
      <c r="N128" s="227"/>
      <c r="O128" s="227"/>
      <c r="P128" s="228">
        <f>SUM(P129:P130)</f>
        <v>0</v>
      </c>
      <c r="Q128" s="227"/>
      <c r="R128" s="228">
        <f>SUM(R129:R130)</f>
        <v>0</v>
      </c>
      <c r="S128" s="227"/>
      <c r="T128" s="229">
        <f>SUM(T129:T130)</f>
        <v>0</v>
      </c>
      <c r="AR128" s="230" t="s">
        <v>24</v>
      </c>
      <c r="AT128" s="231" t="s">
        <v>74</v>
      </c>
      <c r="AU128" s="231" t="s">
        <v>24</v>
      </c>
      <c r="AY128" s="230" t="s">
        <v>171</v>
      </c>
      <c r="BK128" s="232">
        <f>SUM(BK129:BK130)</f>
        <v>0</v>
      </c>
    </row>
    <row r="129" s="1" customFormat="1" ht="45.6" customHeight="1">
      <c r="B129" s="46"/>
      <c r="C129" s="235" t="s">
        <v>254</v>
      </c>
      <c r="D129" s="235" t="s">
        <v>173</v>
      </c>
      <c r="E129" s="236" t="s">
        <v>2431</v>
      </c>
      <c r="F129" s="237" t="s">
        <v>2432</v>
      </c>
      <c r="G129" s="238" t="s">
        <v>193</v>
      </c>
      <c r="H129" s="239">
        <v>0.01</v>
      </c>
      <c r="I129" s="240"/>
      <c r="J129" s="241">
        <f>ROUND(I129*H129,2)</f>
        <v>0</v>
      </c>
      <c r="K129" s="237" t="s">
        <v>177</v>
      </c>
      <c r="L129" s="72"/>
      <c r="M129" s="242" t="s">
        <v>22</v>
      </c>
      <c r="N129" s="243" t="s">
        <v>46</v>
      </c>
      <c r="O129" s="47"/>
      <c r="P129" s="244">
        <f>O129*H129</f>
        <v>0</v>
      </c>
      <c r="Q129" s="244">
        <v>0</v>
      </c>
      <c r="R129" s="244">
        <f>Q129*H129</f>
        <v>0</v>
      </c>
      <c r="S129" s="244">
        <v>0</v>
      </c>
      <c r="T129" s="245">
        <f>S129*H129</f>
        <v>0</v>
      </c>
      <c r="AR129" s="24" t="s">
        <v>178</v>
      </c>
      <c r="AT129" s="24" t="s">
        <v>173</v>
      </c>
      <c r="AU129" s="24" t="s">
        <v>83</v>
      </c>
      <c r="AY129" s="24" t="s">
        <v>171</v>
      </c>
      <c r="BE129" s="246">
        <f>IF(N129="základní",J129,0)</f>
        <v>0</v>
      </c>
      <c r="BF129" s="246">
        <f>IF(N129="snížená",J129,0)</f>
        <v>0</v>
      </c>
      <c r="BG129" s="246">
        <f>IF(N129="zákl. přenesená",J129,0)</f>
        <v>0</v>
      </c>
      <c r="BH129" s="246">
        <f>IF(N129="sníž. přenesená",J129,0)</f>
        <v>0</v>
      </c>
      <c r="BI129" s="246">
        <f>IF(N129="nulová",J129,0)</f>
        <v>0</v>
      </c>
      <c r="BJ129" s="24" t="s">
        <v>24</v>
      </c>
      <c r="BK129" s="246">
        <f>ROUND(I129*H129,2)</f>
        <v>0</v>
      </c>
      <c r="BL129" s="24" t="s">
        <v>178</v>
      </c>
      <c r="BM129" s="24" t="s">
        <v>2433</v>
      </c>
    </row>
    <row r="130" s="1" customFormat="1">
      <c r="B130" s="46"/>
      <c r="C130" s="74"/>
      <c r="D130" s="249" t="s">
        <v>201</v>
      </c>
      <c r="E130" s="74"/>
      <c r="F130" s="259" t="s">
        <v>1045</v>
      </c>
      <c r="G130" s="74"/>
      <c r="H130" s="74"/>
      <c r="I130" s="203"/>
      <c r="J130" s="74"/>
      <c r="K130" s="74"/>
      <c r="L130" s="72"/>
      <c r="M130" s="260"/>
      <c r="N130" s="47"/>
      <c r="O130" s="47"/>
      <c r="P130" s="47"/>
      <c r="Q130" s="47"/>
      <c r="R130" s="47"/>
      <c r="S130" s="47"/>
      <c r="T130" s="95"/>
      <c r="AT130" s="24" t="s">
        <v>201</v>
      </c>
      <c r="AU130" s="24" t="s">
        <v>83</v>
      </c>
    </row>
    <row r="131" s="11" customFormat="1" ht="37.44" customHeight="1">
      <c r="B131" s="219"/>
      <c r="C131" s="220"/>
      <c r="D131" s="221" t="s">
        <v>74</v>
      </c>
      <c r="E131" s="222" t="s">
        <v>1046</v>
      </c>
      <c r="F131" s="222" t="s">
        <v>1047</v>
      </c>
      <c r="G131" s="220"/>
      <c r="H131" s="220"/>
      <c r="I131" s="223"/>
      <c r="J131" s="224">
        <f>BK131</f>
        <v>0</v>
      </c>
      <c r="K131" s="220"/>
      <c r="L131" s="225"/>
      <c r="M131" s="226"/>
      <c r="N131" s="227"/>
      <c r="O131" s="227"/>
      <c r="P131" s="228">
        <f>P132+P149+P417+P425</f>
        <v>0</v>
      </c>
      <c r="Q131" s="227"/>
      <c r="R131" s="228">
        <f>R132+R149+R417+R425</f>
        <v>23.086929999999992</v>
      </c>
      <c r="S131" s="227"/>
      <c r="T131" s="229">
        <f>T132+T149+T417+T425</f>
        <v>0</v>
      </c>
      <c r="AR131" s="230" t="s">
        <v>83</v>
      </c>
      <c r="AT131" s="231" t="s">
        <v>74</v>
      </c>
      <c r="AU131" s="231" t="s">
        <v>75</v>
      </c>
      <c r="AY131" s="230" t="s">
        <v>171</v>
      </c>
      <c r="BK131" s="232">
        <f>BK132+BK149+BK417+BK425</f>
        <v>0</v>
      </c>
    </row>
    <row r="132" s="11" customFormat="1" ht="19.92" customHeight="1">
      <c r="B132" s="219"/>
      <c r="C132" s="220"/>
      <c r="D132" s="221" t="s">
        <v>74</v>
      </c>
      <c r="E132" s="233" t="s">
        <v>1846</v>
      </c>
      <c r="F132" s="233" t="s">
        <v>2214</v>
      </c>
      <c r="G132" s="220"/>
      <c r="H132" s="220"/>
      <c r="I132" s="223"/>
      <c r="J132" s="234">
        <f>BK132</f>
        <v>0</v>
      </c>
      <c r="K132" s="220"/>
      <c r="L132" s="225"/>
      <c r="M132" s="226"/>
      <c r="N132" s="227"/>
      <c r="O132" s="227"/>
      <c r="P132" s="228">
        <f>SUM(P133:P148)</f>
        <v>0</v>
      </c>
      <c r="Q132" s="227"/>
      <c r="R132" s="228">
        <f>SUM(R133:R148)</f>
        <v>2.7440399999999996</v>
      </c>
      <c r="S132" s="227"/>
      <c r="T132" s="229">
        <f>SUM(T133:T148)</f>
        <v>0</v>
      </c>
      <c r="AR132" s="230" t="s">
        <v>83</v>
      </c>
      <c r="AT132" s="231" t="s">
        <v>74</v>
      </c>
      <c r="AU132" s="231" t="s">
        <v>24</v>
      </c>
      <c r="AY132" s="230" t="s">
        <v>171</v>
      </c>
      <c r="BK132" s="232">
        <f>SUM(BK133:BK148)</f>
        <v>0</v>
      </c>
    </row>
    <row r="133" s="1" customFormat="1" ht="34.2" customHeight="1">
      <c r="B133" s="46"/>
      <c r="C133" s="235" t="s">
        <v>261</v>
      </c>
      <c r="D133" s="235" t="s">
        <v>173</v>
      </c>
      <c r="E133" s="236" t="s">
        <v>2434</v>
      </c>
      <c r="F133" s="237" t="s">
        <v>2435</v>
      </c>
      <c r="G133" s="238" t="s">
        <v>247</v>
      </c>
      <c r="H133" s="239">
        <v>442</v>
      </c>
      <c r="I133" s="240"/>
      <c r="J133" s="241">
        <f>ROUND(I133*H133,2)</f>
        <v>0</v>
      </c>
      <c r="K133" s="237" t="s">
        <v>177</v>
      </c>
      <c r="L133" s="72"/>
      <c r="M133" s="242" t="s">
        <v>22</v>
      </c>
      <c r="N133" s="243" t="s">
        <v>46</v>
      </c>
      <c r="O133" s="47"/>
      <c r="P133" s="244">
        <f>O133*H133</f>
        <v>0</v>
      </c>
      <c r="Q133" s="244">
        <v>0.00036000000000000002</v>
      </c>
      <c r="R133" s="244">
        <f>Q133*H133</f>
        <v>0.15912000000000001</v>
      </c>
      <c r="S133" s="244">
        <v>0</v>
      </c>
      <c r="T133" s="245">
        <f>S133*H133</f>
        <v>0</v>
      </c>
      <c r="AR133" s="24" t="s">
        <v>273</v>
      </c>
      <c r="AT133" s="24" t="s">
        <v>173</v>
      </c>
      <c r="AU133" s="24" t="s">
        <v>83</v>
      </c>
      <c r="AY133" s="24" t="s">
        <v>171</v>
      </c>
      <c r="BE133" s="246">
        <f>IF(N133="základní",J133,0)</f>
        <v>0</v>
      </c>
      <c r="BF133" s="246">
        <f>IF(N133="snížená",J133,0)</f>
        <v>0</v>
      </c>
      <c r="BG133" s="246">
        <f>IF(N133="zákl. přenesená",J133,0)</f>
        <v>0</v>
      </c>
      <c r="BH133" s="246">
        <f>IF(N133="sníž. přenesená",J133,0)</f>
        <v>0</v>
      </c>
      <c r="BI133" s="246">
        <f>IF(N133="nulová",J133,0)</f>
        <v>0</v>
      </c>
      <c r="BJ133" s="24" t="s">
        <v>24</v>
      </c>
      <c r="BK133" s="246">
        <f>ROUND(I133*H133,2)</f>
        <v>0</v>
      </c>
      <c r="BL133" s="24" t="s">
        <v>273</v>
      </c>
      <c r="BM133" s="24" t="s">
        <v>2436</v>
      </c>
    </row>
    <row r="134" s="12" customFormat="1">
      <c r="B134" s="247"/>
      <c r="C134" s="248"/>
      <c r="D134" s="249" t="s">
        <v>180</v>
      </c>
      <c r="E134" s="250" t="s">
        <v>22</v>
      </c>
      <c r="F134" s="251" t="s">
        <v>2437</v>
      </c>
      <c r="G134" s="248"/>
      <c r="H134" s="252">
        <v>360</v>
      </c>
      <c r="I134" s="253"/>
      <c r="J134" s="248"/>
      <c r="K134" s="248"/>
      <c r="L134" s="254"/>
      <c r="M134" s="255"/>
      <c r="N134" s="256"/>
      <c r="O134" s="256"/>
      <c r="P134" s="256"/>
      <c r="Q134" s="256"/>
      <c r="R134" s="256"/>
      <c r="S134" s="256"/>
      <c r="T134" s="257"/>
      <c r="AT134" s="258" t="s">
        <v>180</v>
      </c>
      <c r="AU134" s="258" t="s">
        <v>83</v>
      </c>
      <c r="AV134" s="12" t="s">
        <v>83</v>
      </c>
      <c r="AW134" s="12" t="s">
        <v>182</v>
      </c>
      <c r="AX134" s="12" t="s">
        <v>75</v>
      </c>
      <c r="AY134" s="258" t="s">
        <v>171</v>
      </c>
    </row>
    <row r="135" s="12" customFormat="1">
      <c r="B135" s="247"/>
      <c r="C135" s="248"/>
      <c r="D135" s="249" t="s">
        <v>180</v>
      </c>
      <c r="E135" s="250" t="s">
        <v>22</v>
      </c>
      <c r="F135" s="251" t="s">
        <v>2438</v>
      </c>
      <c r="G135" s="248"/>
      <c r="H135" s="252">
        <v>82</v>
      </c>
      <c r="I135" s="253"/>
      <c r="J135" s="248"/>
      <c r="K135" s="248"/>
      <c r="L135" s="254"/>
      <c r="M135" s="255"/>
      <c r="N135" s="256"/>
      <c r="O135" s="256"/>
      <c r="P135" s="256"/>
      <c r="Q135" s="256"/>
      <c r="R135" s="256"/>
      <c r="S135" s="256"/>
      <c r="T135" s="257"/>
      <c r="AT135" s="258" t="s">
        <v>180</v>
      </c>
      <c r="AU135" s="258" t="s">
        <v>83</v>
      </c>
      <c r="AV135" s="12" t="s">
        <v>83</v>
      </c>
      <c r="AW135" s="12" t="s">
        <v>182</v>
      </c>
      <c r="AX135" s="12" t="s">
        <v>75</v>
      </c>
      <c r="AY135" s="258" t="s">
        <v>171</v>
      </c>
    </row>
    <row r="136" s="1" customFormat="1" ht="22.8" customHeight="1">
      <c r="B136" s="46"/>
      <c r="C136" s="271" t="s">
        <v>10</v>
      </c>
      <c r="D136" s="271" t="s">
        <v>422</v>
      </c>
      <c r="E136" s="272" t="s">
        <v>2439</v>
      </c>
      <c r="F136" s="273" t="s">
        <v>2440</v>
      </c>
      <c r="G136" s="274" t="s">
        <v>247</v>
      </c>
      <c r="H136" s="275">
        <v>367.19999999999999</v>
      </c>
      <c r="I136" s="276"/>
      <c r="J136" s="277">
        <f>ROUND(I136*H136,2)</f>
        <v>0</v>
      </c>
      <c r="K136" s="273" t="s">
        <v>177</v>
      </c>
      <c r="L136" s="278"/>
      <c r="M136" s="279" t="s">
        <v>22</v>
      </c>
      <c r="N136" s="280" t="s">
        <v>46</v>
      </c>
      <c r="O136" s="47"/>
      <c r="P136" s="244">
        <f>O136*H136</f>
        <v>0</v>
      </c>
      <c r="Q136" s="244">
        <v>0.0025999999999999999</v>
      </c>
      <c r="R136" s="244">
        <f>Q136*H136</f>
        <v>0.9547199999999999</v>
      </c>
      <c r="S136" s="244">
        <v>0</v>
      </c>
      <c r="T136" s="245">
        <f>S136*H136</f>
        <v>0</v>
      </c>
      <c r="AR136" s="24" t="s">
        <v>405</v>
      </c>
      <c r="AT136" s="24" t="s">
        <v>422</v>
      </c>
      <c r="AU136" s="24" t="s">
        <v>83</v>
      </c>
      <c r="AY136" s="24" t="s">
        <v>171</v>
      </c>
      <c r="BE136" s="246">
        <f>IF(N136="základní",J136,0)</f>
        <v>0</v>
      </c>
      <c r="BF136" s="246">
        <f>IF(N136="snížená",J136,0)</f>
        <v>0</v>
      </c>
      <c r="BG136" s="246">
        <f>IF(N136="zákl. přenesená",J136,0)</f>
        <v>0</v>
      </c>
      <c r="BH136" s="246">
        <f>IF(N136="sníž. přenesená",J136,0)</f>
        <v>0</v>
      </c>
      <c r="BI136" s="246">
        <f>IF(N136="nulová",J136,0)</f>
        <v>0</v>
      </c>
      <c r="BJ136" s="24" t="s">
        <v>24</v>
      </c>
      <c r="BK136" s="246">
        <f>ROUND(I136*H136,2)</f>
        <v>0</v>
      </c>
      <c r="BL136" s="24" t="s">
        <v>273</v>
      </c>
      <c r="BM136" s="24" t="s">
        <v>2441</v>
      </c>
    </row>
    <row r="137" s="12" customFormat="1">
      <c r="B137" s="247"/>
      <c r="C137" s="248"/>
      <c r="D137" s="249" t="s">
        <v>180</v>
      </c>
      <c r="E137" s="248"/>
      <c r="F137" s="251" t="s">
        <v>2442</v>
      </c>
      <c r="G137" s="248"/>
      <c r="H137" s="252">
        <v>367.19999999999999</v>
      </c>
      <c r="I137" s="253"/>
      <c r="J137" s="248"/>
      <c r="K137" s="248"/>
      <c r="L137" s="254"/>
      <c r="M137" s="255"/>
      <c r="N137" s="256"/>
      <c r="O137" s="256"/>
      <c r="P137" s="256"/>
      <c r="Q137" s="256"/>
      <c r="R137" s="256"/>
      <c r="S137" s="256"/>
      <c r="T137" s="257"/>
      <c r="AT137" s="258" t="s">
        <v>180</v>
      </c>
      <c r="AU137" s="258" t="s">
        <v>83</v>
      </c>
      <c r="AV137" s="12" t="s">
        <v>83</v>
      </c>
      <c r="AW137" s="12" t="s">
        <v>6</v>
      </c>
      <c r="AX137" s="12" t="s">
        <v>24</v>
      </c>
      <c r="AY137" s="258" t="s">
        <v>171</v>
      </c>
    </row>
    <row r="138" s="1" customFormat="1" ht="22.8" customHeight="1">
      <c r="B138" s="46"/>
      <c r="C138" s="271" t="s">
        <v>273</v>
      </c>
      <c r="D138" s="271" t="s">
        <v>422</v>
      </c>
      <c r="E138" s="272" t="s">
        <v>2443</v>
      </c>
      <c r="F138" s="273" t="s">
        <v>2444</v>
      </c>
      <c r="G138" s="274" t="s">
        <v>247</v>
      </c>
      <c r="H138" s="275">
        <v>83.640000000000001</v>
      </c>
      <c r="I138" s="276"/>
      <c r="J138" s="277">
        <f>ROUND(I138*H138,2)</f>
        <v>0</v>
      </c>
      <c r="K138" s="273" t="s">
        <v>177</v>
      </c>
      <c r="L138" s="278"/>
      <c r="M138" s="279" t="s">
        <v>22</v>
      </c>
      <c r="N138" s="280" t="s">
        <v>46</v>
      </c>
      <c r="O138" s="47"/>
      <c r="P138" s="244">
        <f>O138*H138</f>
        <v>0</v>
      </c>
      <c r="Q138" s="244">
        <v>0.0038999999999999998</v>
      </c>
      <c r="R138" s="244">
        <f>Q138*H138</f>
        <v>0.32619599999999999</v>
      </c>
      <c r="S138" s="244">
        <v>0</v>
      </c>
      <c r="T138" s="245">
        <f>S138*H138</f>
        <v>0</v>
      </c>
      <c r="AR138" s="24" t="s">
        <v>405</v>
      </c>
      <c r="AT138" s="24" t="s">
        <v>422</v>
      </c>
      <c r="AU138" s="24" t="s">
        <v>83</v>
      </c>
      <c r="AY138" s="24" t="s">
        <v>171</v>
      </c>
      <c r="BE138" s="246">
        <f>IF(N138="základní",J138,0)</f>
        <v>0</v>
      </c>
      <c r="BF138" s="246">
        <f>IF(N138="snížená",J138,0)</f>
        <v>0</v>
      </c>
      <c r="BG138" s="246">
        <f>IF(N138="zákl. přenesená",J138,0)</f>
        <v>0</v>
      </c>
      <c r="BH138" s="246">
        <f>IF(N138="sníž. přenesená",J138,0)</f>
        <v>0</v>
      </c>
      <c r="BI138" s="246">
        <f>IF(N138="nulová",J138,0)</f>
        <v>0</v>
      </c>
      <c r="BJ138" s="24" t="s">
        <v>24</v>
      </c>
      <c r="BK138" s="246">
        <f>ROUND(I138*H138,2)</f>
        <v>0</v>
      </c>
      <c r="BL138" s="24" t="s">
        <v>273</v>
      </c>
      <c r="BM138" s="24" t="s">
        <v>2445</v>
      </c>
    </row>
    <row r="139" s="12" customFormat="1">
      <c r="B139" s="247"/>
      <c r="C139" s="248"/>
      <c r="D139" s="249" t="s">
        <v>180</v>
      </c>
      <c r="E139" s="248"/>
      <c r="F139" s="251" t="s">
        <v>2446</v>
      </c>
      <c r="G139" s="248"/>
      <c r="H139" s="252">
        <v>83.640000000000001</v>
      </c>
      <c r="I139" s="253"/>
      <c r="J139" s="248"/>
      <c r="K139" s="248"/>
      <c r="L139" s="254"/>
      <c r="M139" s="255"/>
      <c r="N139" s="256"/>
      <c r="O139" s="256"/>
      <c r="P139" s="256"/>
      <c r="Q139" s="256"/>
      <c r="R139" s="256"/>
      <c r="S139" s="256"/>
      <c r="T139" s="257"/>
      <c r="AT139" s="258" t="s">
        <v>180</v>
      </c>
      <c r="AU139" s="258" t="s">
        <v>83</v>
      </c>
      <c r="AV139" s="12" t="s">
        <v>83</v>
      </c>
      <c r="AW139" s="12" t="s">
        <v>6</v>
      </c>
      <c r="AX139" s="12" t="s">
        <v>24</v>
      </c>
      <c r="AY139" s="258" t="s">
        <v>171</v>
      </c>
    </row>
    <row r="140" s="1" customFormat="1" ht="34.2" customHeight="1">
      <c r="B140" s="46"/>
      <c r="C140" s="235" t="s">
        <v>278</v>
      </c>
      <c r="D140" s="235" t="s">
        <v>173</v>
      </c>
      <c r="E140" s="236" t="s">
        <v>2434</v>
      </c>
      <c r="F140" s="237" t="s">
        <v>2435</v>
      </c>
      <c r="G140" s="238" t="s">
        <v>247</v>
      </c>
      <c r="H140" s="239">
        <v>403</v>
      </c>
      <c r="I140" s="240"/>
      <c r="J140" s="241">
        <f>ROUND(I140*H140,2)</f>
        <v>0</v>
      </c>
      <c r="K140" s="237" t="s">
        <v>177</v>
      </c>
      <c r="L140" s="72"/>
      <c r="M140" s="242" t="s">
        <v>22</v>
      </c>
      <c r="N140" s="243" t="s">
        <v>46</v>
      </c>
      <c r="O140" s="47"/>
      <c r="P140" s="244">
        <f>O140*H140</f>
        <v>0</v>
      </c>
      <c r="Q140" s="244">
        <v>0.00036000000000000002</v>
      </c>
      <c r="R140" s="244">
        <f>Q140*H140</f>
        <v>0.14508000000000001</v>
      </c>
      <c r="S140" s="244">
        <v>0</v>
      </c>
      <c r="T140" s="245">
        <f>S140*H140</f>
        <v>0</v>
      </c>
      <c r="AR140" s="24" t="s">
        <v>273</v>
      </c>
      <c r="AT140" s="24" t="s">
        <v>173</v>
      </c>
      <c r="AU140" s="24" t="s">
        <v>83</v>
      </c>
      <c r="AY140" s="24" t="s">
        <v>171</v>
      </c>
      <c r="BE140" s="246">
        <f>IF(N140="základní",J140,0)</f>
        <v>0</v>
      </c>
      <c r="BF140" s="246">
        <f>IF(N140="snížená",J140,0)</f>
        <v>0</v>
      </c>
      <c r="BG140" s="246">
        <f>IF(N140="zákl. přenesená",J140,0)</f>
        <v>0</v>
      </c>
      <c r="BH140" s="246">
        <f>IF(N140="sníž. přenesená",J140,0)</f>
        <v>0</v>
      </c>
      <c r="BI140" s="246">
        <f>IF(N140="nulová",J140,0)</f>
        <v>0</v>
      </c>
      <c r="BJ140" s="24" t="s">
        <v>24</v>
      </c>
      <c r="BK140" s="246">
        <f>ROUND(I140*H140,2)</f>
        <v>0</v>
      </c>
      <c r="BL140" s="24" t="s">
        <v>273</v>
      </c>
      <c r="BM140" s="24" t="s">
        <v>2447</v>
      </c>
    </row>
    <row r="141" s="12" customFormat="1">
      <c r="B141" s="247"/>
      <c r="C141" s="248"/>
      <c r="D141" s="249" t="s">
        <v>180</v>
      </c>
      <c r="E141" s="250" t="s">
        <v>22</v>
      </c>
      <c r="F141" s="251" t="s">
        <v>2448</v>
      </c>
      <c r="G141" s="248"/>
      <c r="H141" s="252">
        <v>335</v>
      </c>
      <c r="I141" s="253"/>
      <c r="J141" s="248"/>
      <c r="K141" s="248"/>
      <c r="L141" s="254"/>
      <c r="M141" s="255"/>
      <c r="N141" s="256"/>
      <c r="O141" s="256"/>
      <c r="P141" s="256"/>
      <c r="Q141" s="256"/>
      <c r="R141" s="256"/>
      <c r="S141" s="256"/>
      <c r="T141" s="257"/>
      <c r="AT141" s="258" t="s">
        <v>180</v>
      </c>
      <c r="AU141" s="258" t="s">
        <v>83</v>
      </c>
      <c r="AV141" s="12" t="s">
        <v>83</v>
      </c>
      <c r="AW141" s="12" t="s">
        <v>182</v>
      </c>
      <c r="AX141" s="12" t="s">
        <v>75</v>
      </c>
      <c r="AY141" s="258" t="s">
        <v>171</v>
      </c>
    </row>
    <row r="142" s="12" customFormat="1">
      <c r="B142" s="247"/>
      <c r="C142" s="248"/>
      <c r="D142" s="249" t="s">
        <v>180</v>
      </c>
      <c r="E142" s="250" t="s">
        <v>22</v>
      </c>
      <c r="F142" s="251" t="s">
        <v>2449</v>
      </c>
      <c r="G142" s="248"/>
      <c r="H142" s="252">
        <v>68</v>
      </c>
      <c r="I142" s="253"/>
      <c r="J142" s="248"/>
      <c r="K142" s="248"/>
      <c r="L142" s="254"/>
      <c r="M142" s="255"/>
      <c r="N142" s="256"/>
      <c r="O142" s="256"/>
      <c r="P142" s="256"/>
      <c r="Q142" s="256"/>
      <c r="R142" s="256"/>
      <c r="S142" s="256"/>
      <c r="T142" s="257"/>
      <c r="AT142" s="258" t="s">
        <v>180</v>
      </c>
      <c r="AU142" s="258" t="s">
        <v>83</v>
      </c>
      <c r="AV142" s="12" t="s">
        <v>83</v>
      </c>
      <c r="AW142" s="12" t="s">
        <v>182</v>
      </c>
      <c r="AX142" s="12" t="s">
        <v>75</v>
      </c>
      <c r="AY142" s="258" t="s">
        <v>171</v>
      </c>
    </row>
    <row r="143" s="1" customFormat="1" ht="22.8" customHeight="1">
      <c r="B143" s="46"/>
      <c r="C143" s="271" t="s">
        <v>291</v>
      </c>
      <c r="D143" s="271" t="s">
        <v>422</v>
      </c>
      <c r="E143" s="272" t="s">
        <v>2439</v>
      </c>
      <c r="F143" s="273" t="s">
        <v>2440</v>
      </c>
      <c r="G143" s="274" t="s">
        <v>247</v>
      </c>
      <c r="H143" s="275">
        <v>341.69999999999999</v>
      </c>
      <c r="I143" s="276"/>
      <c r="J143" s="277">
        <f>ROUND(I143*H143,2)</f>
        <v>0</v>
      </c>
      <c r="K143" s="273" t="s">
        <v>177</v>
      </c>
      <c r="L143" s="278"/>
      <c r="M143" s="279" t="s">
        <v>22</v>
      </c>
      <c r="N143" s="280" t="s">
        <v>46</v>
      </c>
      <c r="O143" s="47"/>
      <c r="P143" s="244">
        <f>O143*H143</f>
        <v>0</v>
      </c>
      <c r="Q143" s="244">
        <v>0.0025999999999999999</v>
      </c>
      <c r="R143" s="244">
        <f>Q143*H143</f>
        <v>0.88841999999999988</v>
      </c>
      <c r="S143" s="244">
        <v>0</v>
      </c>
      <c r="T143" s="245">
        <f>S143*H143</f>
        <v>0</v>
      </c>
      <c r="AR143" s="24" t="s">
        <v>405</v>
      </c>
      <c r="AT143" s="24" t="s">
        <v>422</v>
      </c>
      <c r="AU143" s="24" t="s">
        <v>83</v>
      </c>
      <c r="AY143" s="24" t="s">
        <v>171</v>
      </c>
      <c r="BE143" s="246">
        <f>IF(N143="základní",J143,0)</f>
        <v>0</v>
      </c>
      <c r="BF143" s="246">
        <f>IF(N143="snížená",J143,0)</f>
        <v>0</v>
      </c>
      <c r="BG143" s="246">
        <f>IF(N143="zákl. přenesená",J143,0)</f>
        <v>0</v>
      </c>
      <c r="BH143" s="246">
        <f>IF(N143="sníž. přenesená",J143,0)</f>
        <v>0</v>
      </c>
      <c r="BI143" s="246">
        <f>IF(N143="nulová",J143,0)</f>
        <v>0</v>
      </c>
      <c r="BJ143" s="24" t="s">
        <v>24</v>
      </c>
      <c r="BK143" s="246">
        <f>ROUND(I143*H143,2)</f>
        <v>0</v>
      </c>
      <c r="BL143" s="24" t="s">
        <v>273</v>
      </c>
      <c r="BM143" s="24" t="s">
        <v>2450</v>
      </c>
    </row>
    <row r="144" s="12" customFormat="1">
      <c r="B144" s="247"/>
      <c r="C144" s="248"/>
      <c r="D144" s="249" t="s">
        <v>180</v>
      </c>
      <c r="E144" s="248"/>
      <c r="F144" s="251" t="s">
        <v>2451</v>
      </c>
      <c r="G144" s="248"/>
      <c r="H144" s="252">
        <v>341.69999999999999</v>
      </c>
      <c r="I144" s="253"/>
      <c r="J144" s="248"/>
      <c r="K144" s="248"/>
      <c r="L144" s="254"/>
      <c r="M144" s="255"/>
      <c r="N144" s="256"/>
      <c r="O144" s="256"/>
      <c r="P144" s="256"/>
      <c r="Q144" s="256"/>
      <c r="R144" s="256"/>
      <c r="S144" s="256"/>
      <c r="T144" s="257"/>
      <c r="AT144" s="258" t="s">
        <v>180</v>
      </c>
      <c r="AU144" s="258" t="s">
        <v>83</v>
      </c>
      <c r="AV144" s="12" t="s">
        <v>83</v>
      </c>
      <c r="AW144" s="12" t="s">
        <v>6</v>
      </c>
      <c r="AX144" s="12" t="s">
        <v>24</v>
      </c>
      <c r="AY144" s="258" t="s">
        <v>171</v>
      </c>
    </row>
    <row r="145" s="1" customFormat="1" ht="22.8" customHeight="1">
      <c r="B145" s="46"/>
      <c r="C145" s="271" t="s">
        <v>302</v>
      </c>
      <c r="D145" s="271" t="s">
        <v>422</v>
      </c>
      <c r="E145" s="272" t="s">
        <v>2443</v>
      </c>
      <c r="F145" s="273" t="s">
        <v>2444</v>
      </c>
      <c r="G145" s="274" t="s">
        <v>247</v>
      </c>
      <c r="H145" s="275">
        <v>69.359999999999999</v>
      </c>
      <c r="I145" s="276"/>
      <c r="J145" s="277">
        <f>ROUND(I145*H145,2)</f>
        <v>0</v>
      </c>
      <c r="K145" s="273" t="s">
        <v>177</v>
      </c>
      <c r="L145" s="278"/>
      <c r="M145" s="279" t="s">
        <v>22</v>
      </c>
      <c r="N145" s="280" t="s">
        <v>46</v>
      </c>
      <c r="O145" s="47"/>
      <c r="P145" s="244">
        <f>O145*H145</f>
        <v>0</v>
      </c>
      <c r="Q145" s="244">
        <v>0.0038999999999999998</v>
      </c>
      <c r="R145" s="244">
        <f>Q145*H145</f>
        <v>0.27050399999999997</v>
      </c>
      <c r="S145" s="244">
        <v>0</v>
      </c>
      <c r="T145" s="245">
        <f>S145*H145</f>
        <v>0</v>
      </c>
      <c r="AR145" s="24" t="s">
        <v>405</v>
      </c>
      <c r="AT145" s="24" t="s">
        <v>422</v>
      </c>
      <c r="AU145" s="24" t="s">
        <v>83</v>
      </c>
      <c r="AY145" s="24" t="s">
        <v>171</v>
      </c>
      <c r="BE145" s="246">
        <f>IF(N145="základní",J145,0)</f>
        <v>0</v>
      </c>
      <c r="BF145" s="246">
        <f>IF(N145="snížená",J145,0)</f>
        <v>0</v>
      </c>
      <c r="BG145" s="246">
        <f>IF(N145="zákl. přenesená",J145,0)</f>
        <v>0</v>
      </c>
      <c r="BH145" s="246">
        <f>IF(N145="sníž. přenesená",J145,0)</f>
        <v>0</v>
      </c>
      <c r="BI145" s="246">
        <f>IF(N145="nulová",J145,0)</f>
        <v>0</v>
      </c>
      <c r="BJ145" s="24" t="s">
        <v>24</v>
      </c>
      <c r="BK145" s="246">
        <f>ROUND(I145*H145,2)</f>
        <v>0</v>
      </c>
      <c r="BL145" s="24" t="s">
        <v>273</v>
      </c>
      <c r="BM145" s="24" t="s">
        <v>2452</v>
      </c>
    </row>
    <row r="146" s="12" customFormat="1">
      <c r="B146" s="247"/>
      <c r="C146" s="248"/>
      <c r="D146" s="249" t="s">
        <v>180</v>
      </c>
      <c r="E146" s="248"/>
      <c r="F146" s="251" t="s">
        <v>2453</v>
      </c>
      <c r="G146" s="248"/>
      <c r="H146" s="252">
        <v>69.359999999999999</v>
      </c>
      <c r="I146" s="253"/>
      <c r="J146" s="248"/>
      <c r="K146" s="248"/>
      <c r="L146" s="254"/>
      <c r="M146" s="255"/>
      <c r="N146" s="256"/>
      <c r="O146" s="256"/>
      <c r="P146" s="256"/>
      <c r="Q146" s="256"/>
      <c r="R146" s="256"/>
      <c r="S146" s="256"/>
      <c r="T146" s="257"/>
      <c r="AT146" s="258" t="s">
        <v>180</v>
      </c>
      <c r="AU146" s="258" t="s">
        <v>83</v>
      </c>
      <c r="AV146" s="12" t="s">
        <v>83</v>
      </c>
      <c r="AW146" s="12" t="s">
        <v>6</v>
      </c>
      <c r="AX146" s="12" t="s">
        <v>24</v>
      </c>
      <c r="AY146" s="258" t="s">
        <v>171</v>
      </c>
    </row>
    <row r="147" s="1" customFormat="1" ht="34.2" customHeight="1">
      <c r="B147" s="46"/>
      <c r="C147" s="235" t="s">
        <v>316</v>
      </c>
      <c r="D147" s="235" t="s">
        <v>173</v>
      </c>
      <c r="E147" s="236" t="s">
        <v>1883</v>
      </c>
      <c r="F147" s="237" t="s">
        <v>1884</v>
      </c>
      <c r="G147" s="238" t="s">
        <v>193</v>
      </c>
      <c r="H147" s="239">
        <v>2.7440000000000002</v>
      </c>
      <c r="I147" s="240"/>
      <c r="J147" s="241">
        <f>ROUND(I147*H147,2)</f>
        <v>0</v>
      </c>
      <c r="K147" s="237" t="s">
        <v>177</v>
      </c>
      <c r="L147" s="72"/>
      <c r="M147" s="242" t="s">
        <v>22</v>
      </c>
      <c r="N147" s="243" t="s">
        <v>46</v>
      </c>
      <c r="O147" s="47"/>
      <c r="P147" s="244">
        <f>O147*H147</f>
        <v>0</v>
      </c>
      <c r="Q147" s="244">
        <v>0</v>
      </c>
      <c r="R147" s="244">
        <f>Q147*H147</f>
        <v>0</v>
      </c>
      <c r="S147" s="244">
        <v>0</v>
      </c>
      <c r="T147" s="245">
        <f>S147*H147</f>
        <v>0</v>
      </c>
      <c r="AR147" s="24" t="s">
        <v>273</v>
      </c>
      <c r="AT147" s="24" t="s">
        <v>173</v>
      </c>
      <c r="AU147" s="24" t="s">
        <v>83</v>
      </c>
      <c r="AY147" s="24" t="s">
        <v>171</v>
      </c>
      <c r="BE147" s="246">
        <f>IF(N147="základní",J147,0)</f>
        <v>0</v>
      </c>
      <c r="BF147" s="246">
        <f>IF(N147="snížená",J147,0)</f>
        <v>0</v>
      </c>
      <c r="BG147" s="246">
        <f>IF(N147="zákl. přenesená",J147,0)</f>
        <v>0</v>
      </c>
      <c r="BH147" s="246">
        <f>IF(N147="sníž. přenesená",J147,0)</f>
        <v>0</v>
      </c>
      <c r="BI147" s="246">
        <f>IF(N147="nulová",J147,0)</f>
        <v>0</v>
      </c>
      <c r="BJ147" s="24" t="s">
        <v>24</v>
      </c>
      <c r="BK147" s="246">
        <f>ROUND(I147*H147,2)</f>
        <v>0</v>
      </c>
      <c r="BL147" s="24" t="s">
        <v>273</v>
      </c>
      <c r="BM147" s="24" t="s">
        <v>2454</v>
      </c>
    </row>
    <row r="148" s="1" customFormat="1">
      <c r="B148" s="46"/>
      <c r="C148" s="74"/>
      <c r="D148" s="249" t="s">
        <v>201</v>
      </c>
      <c r="E148" s="74"/>
      <c r="F148" s="259" t="s">
        <v>1885</v>
      </c>
      <c r="G148" s="74"/>
      <c r="H148" s="74"/>
      <c r="I148" s="203"/>
      <c r="J148" s="74"/>
      <c r="K148" s="74"/>
      <c r="L148" s="72"/>
      <c r="M148" s="260"/>
      <c r="N148" s="47"/>
      <c r="O148" s="47"/>
      <c r="P148" s="47"/>
      <c r="Q148" s="47"/>
      <c r="R148" s="47"/>
      <c r="S148" s="47"/>
      <c r="T148" s="95"/>
      <c r="AT148" s="24" t="s">
        <v>201</v>
      </c>
      <c r="AU148" s="24" t="s">
        <v>83</v>
      </c>
    </row>
    <row r="149" s="11" customFormat="1" ht="29.88" customHeight="1">
      <c r="B149" s="219"/>
      <c r="C149" s="220"/>
      <c r="D149" s="221" t="s">
        <v>74</v>
      </c>
      <c r="E149" s="233" t="s">
        <v>2455</v>
      </c>
      <c r="F149" s="233" t="s">
        <v>96</v>
      </c>
      <c r="G149" s="220"/>
      <c r="H149" s="220"/>
      <c r="I149" s="223"/>
      <c r="J149" s="234">
        <f>BK149</f>
        <v>0</v>
      </c>
      <c r="K149" s="220"/>
      <c r="L149" s="225"/>
      <c r="M149" s="226"/>
      <c r="N149" s="227"/>
      <c r="O149" s="227"/>
      <c r="P149" s="228">
        <f>SUM(P150:P416)</f>
        <v>0</v>
      </c>
      <c r="Q149" s="227"/>
      <c r="R149" s="228">
        <f>SUM(R150:R416)</f>
        <v>19.715009999999992</v>
      </c>
      <c r="S149" s="227"/>
      <c r="T149" s="229">
        <f>SUM(T150:T416)</f>
        <v>0</v>
      </c>
      <c r="AR149" s="230" t="s">
        <v>83</v>
      </c>
      <c r="AT149" s="231" t="s">
        <v>74</v>
      </c>
      <c r="AU149" s="231" t="s">
        <v>24</v>
      </c>
      <c r="AY149" s="230" t="s">
        <v>171</v>
      </c>
      <c r="BK149" s="232">
        <f>SUM(BK150:BK416)</f>
        <v>0</v>
      </c>
    </row>
    <row r="150" s="1" customFormat="1" ht="14.4" customHeight="1">
      <c r="B150" s="46"/>
      <c r="C150" s="235" t="s">
        <v>9</v>
      </c>
      <c r="D150" s="235" t="s">
        <v>173</v>
      </c>
      <c r="E150" s="236" t="s">
        <v>2456</v>
      </c>
      <c r="F150" s="237" t="s">
        <v>2457</v>
      </c>
      <c r="G150" s="238" t="s">
        <v>1246</v>
      </c>
      <c r="H150" s="239">
        <v>2</v>
      </c>
      <c r="I150" s="240"/>
      <c r="J150" s="241">
        <f>ROUND(I150*H150,2)</f>
        <v>0</v>
      </c>
      <c r="K150" s="237" t="s">
        <v>737</v>
      </c>
      <c r="L150" s="72"/>
      <c r="M150" s="242" t="s">
        <v>22</v>
      </c>
      <c r="N150" s="243" t="s">
        <v>46</v>
      </c>
      <c r="O150" s="47"/>
      <c r="P150" s="244">
        <f>O150*H150</f>
        <v>0</v>
      </c>
      <c r="Q150" s="244">
        <v>0.70899999999999996</v>
      </c>
      <c r="R150" s="244">
        <f>Q150*H150</f>
        <v>1.4179999999999999</v>
      </c>
      <c r="S150" s="244">
        <v>0</v>
      </c>
      <c r="T150" s="245">
        <f>S150*H150</f>
        <v>0</v>
      </c>
      <c r="AR150" s="24" t="s">
        <v>273</v>
      </c>
      <c r="AT150" s="24" t="s">
        <v>173</v>
      </c>
      <c r="AU150" s="24" t="s">
        <v>83</v>
      </c>
      <c r="AY150" s="24" t="s">
        <v>171</v>
      </c>
      <c r="BE150" s="246">
        <f>IF(N150="základní",J150,0)</f>
        <v>0</v>
      </c>
      <c r="BF150" s="246">
        <f>IF(N150="snížená",J150,0)</f>
        <v>0</v>
      </c>
      <c r="BG150" s="246">
        <f>IF(N150="zákl. přenesená",J150,0)</f>
        <v>0</v>
      </c>
      <c r="BH150" s="246">
        <f>IF(N150="sníž. přenesená",J150,0)</f>
        <v>0</v>
      </c>
      <c r="BI150" s="246">
        <f>IF(N150="nulová",J150,0)</f>
        <v>0</v>
      </c>
      <c r="BJ150" s="24" t="s">
        <v>24</v>
      </c>
      <c r="BK150" s="246">
        <f>ROUND(I150*H150,2)</f>
        <v>0</v>
      </c>
      <c r="BL150" s="24" t="s">
        <v>273</v>
      </c>
      <c r="BM150" s="24" t="s">
        <v>261</v>
      </c>
    </row>
    <row r="151" s="1" customFormat="1" ht="14.4" customHeight="1">
      <c r="B151" s="46"/>
      <c r="C151" s="235" t="s">
        <v>341</v>
      </c>
      <c r="D151" s="235" t="s">
        <v>173</v>
      </c>
      <c r="E151" s="236" t="s">
        <v>2458</v>
      </c>
      <c r="F151" s="237" t="s">
        <v>2459</v>
      </c>
      <c r="G151" s="238" t="s">
        <v>1246</v>
      </c>
      <c r="H151" s="239">
        <v>2</v>
      </c>
      <c r="I151" s="240"/>
      <c r="J151" s="241">
        <f>ROUND(I151*H151,2)</f>
        <v>0</v>
      </c>
      <c r="K151" s="237" t="s">
        <v>737</v>
      </c>
      <c r="L151" s="72"/>
      <c r="M151" s="242" t="s">
        <v>22</v>
      </c>
      <c r="N151" s="243" t="s">
        <v>46</v>
      </c>
      <c r="O151" s="47"/>
      <c r="P151" s="244">
        <f>O151*H151</f>
        <v>0</v>
      </c>
      <c r="Q151" s="244">
        <v>0.70899999999999996</v>
      </c>
      <c r="R151" s="244">
        <f>Q151*H151</f>
        <v>1.4179999999999999</v>
      </c>
      <c r="S151" s="244">
        <v>0</v>
      </c>
      <c r="T151" s="245">
        <f>S151*H151</f>
        <v>0</v>
      </c>
      <c r="AR151" s="24" t="s">
        <v>273</v>
      </c>
      <c r="AT151" s="24" t="s">
        <v>173</v>
      </c>
      <c r="AU151" s="24" t="s">
        <v>83</v>
      </c>
      <c r="AY151" s="24" t="s">
        <v>171</v>
      </c>
      <c r="BE151" s="246">
        <f>IF(N151="základní",J151,0)</f>
        <v>0</v>
      </c>
      <c r="BF151" s="246">
        <f>IF(N151="snížená",J151,0)</f>
        <v>0</v>
      </c>
      <c r="BG151" s="246">
        <f>IF(N151="zákl. přenesená",J151,0)</f>
        <v>0</v>
      </c>
      <c r="BH151" s="246">
        <f>IF(N151="sníž. přenesená",J151,0)</f>
        <v>0</v>
      </c>
      <c r="BI151" s="246">
        <f>IF(N151="nulová",J151,0)</f>
        <v>0</v>
      </c>
      <c r="BJ151" s="24" t="s">
        <v>24</v>
      </c>
      <c r="BK151" s="246">
        <f>ROUND(I151*H151,2)</f>
        <v>0</v>
      </c>
      <c r="BL151" s="24" t="s">
        <v>273</v>
      </c>
      <c r="BM151" s="24" t="s">
        <v>273</v>
      </c>
    </row>
    <row r="152" s="1" customFormat="1" ht="22.8" customHeight="1">
      <c r="B152" s="46"/>
      <c r="C152" s="235" t="s">
        <v>348</v>
      </c>
      <c r="D152" s="235" t="s">
        <v>173</v>
      </c>
      <c r="E152" s="236" t="s">
        <v>2460</v>
      </c>
      <c r="F152" s="237" t="s">
        <v>2461</v>
      </c>
      <c r="G152" s="238" t="s">
        <v>214</v>
      </c>
      <c r="H152" s="239">
        <v>16</v>
      </c>
      <c r="I152" s="240"/>
      <c r="J152" s="241">
        <f>ROUND(I152*H152,2)</f>
        <v>0</v>
      </c>
      <c r="K152" s="237" t="s">
        <v>177</v>
      </c>
      <c r="L152" s="72"/>
      <c r="M152" s="242" t="s">
        <v>22</v>
      </c>
      <c r="N152" s="243" t="s">
        <v>46</v>
      </c>
      <c r="O152" s="47"/>
      <c r="P152" s="244">
        <f>O152*H152</f>
        <v>0</v>
      </c>
      <c r="Q152" s="244">
        <v>0</v>
      </c>
      <c r="R152" s="244">
        <f>Q152*H152</f>
        <v>0</v>
      </c>
      <c r="S152" s="244">
        <v>0</v>
      </c>
      <c r="T152" s="245">
        <f>S152*H152</f>
        <v>0</v>
      </c>
      <c r="AR152" s="24" t="s">
        <v>273</v>
      </c>
      <c r="AT152" s="24" t="s">
        <v>173</v>
      </c>
      <c r="AU152" s="24" t="s">
        <v>83</v>
      </c>
      <c r="AY152" s="24" t="s">
        <v>171</v>
      </c>
      <c r="BE152" s="246">
        <f>IF(N152="základní",J152,0)</f>
        <v>0</v>
      </c>
      <c r="BF152" s="246">
        <f>IF(N152="snížená",J152,0)</f>
        <v>0</v>
      </c>
      <c r="BG152" s="246">
        <f>IF(N152="zákl. přenesená",J152,0)</f>
        <v>0</v>
      </c>
      <c r="BH152" s="246">
        <f>IF(N152="sníž. přenesená",J152,0)</f>
        <v>0</v>
      </c>
      <c r="BI152" s="246">
        <f>IF(N152="nulová",J152,0)</f>
        <v>0</v>
      </c>
      <c r="BJ152" s="24" t="s">
        <v>24</v>
      </c>
      <c r="BK152" s="246">
        <f>ROUND(I152*H152,2)</f>
        <v>0</v>
      </c>
      <c r="BL152" s="24" t="s">
        <v>273</v>
      </c>
      <c r="BM152" s="24" t="s">
        <v>2462</v>
      </c>
    </row>
    <row r="153" s="1" customFormat="1" ht="14.4" customHeight="1">
      <c r="B153" s="46"/>
      <c r="C153" s="271" t="s">
        <v>354</v>
      </c>
      <c r="D153" s="271" t="s">
        <v>422</v>
      </c>
      <c r="E153" s="272" t="s">
        <v>2463</v>
      </c>
      <c r="F153" s="273" t="s">
        <v>2464</v>
      </c>
      <c r="G153" s="274" t="s">
        <v>1246</v>
      </c>
      <c r="H153" s="275">
        <v>16</v>
      </c>
      <c r="I153" s="276"/>
      <c r="J153" s="277">
        <f>ROUND(I153*H153,2)</f>
        <v>0</v>
      </c>
      <c r="K153" s="273" t="s">
        <v>737</v>
      </c>
      <c r="L153" s="278"/>
      <c r="M153" s="279" t="s">
        <v>22</v>
      </c>
      <c r="N153" s="280" t="s">
        <v>46</v>
      </c>
      <c r="O153" s="47"/>
      <c r="P153" s="244">
        <f>O153*H153</f>
        <v>0</v>
      </c>
      <c r="Q153" s="244">
        <v>0</v>
      </c>
      <c r="R153" s="244">
        <f>Q153*H153</f>
        <v>0</v>
      </c>
      <c r="S153" s="244">
        <v>0</v>
      </c>
      <c r="T153" s="245">
        <f>S153*H153</f>
        <v>0</v>
      </c>
      <c r="AR153" s="24" t="s">
        <v>405</v>
      </c>
      <c r="AT153" s="24" t="s">
        <v>422</v>
      </c>
      <c r="AU153" s="24" t="s">
        <v>83</v>
      </c>
      <c r="AY153" s="24" t="s">
        <v>171</v>
      </c>
      <c r="BE153" s="246">
        <f>IF(N153="základní",J153,0)</f>
        <v>0</v>
      </c>
      <c r="BF153" s="246">
        <f>IF(N153="snížená",J153,0)</f>
        <v>0</v>
      </c>
      <c r="BG153" s="246">
        <f>IF(N153="zákl. přenesená",J153,0)</f>
        <v>0</v>
      </c>
      <c r="BH153" s="246">
        <f>IF(N153="sníž. přenesená",J153,0)</f>
        <v>0</v>
      </c>
      <c r="BI153" s="246">
        <f>IF(N153="nulová",J153,0)</f>
        <v>0</v>
      </c>
      <c r="BJ153" s="24" t="s">
        <v>24</v>
      </c>
      <c r="BK153" s="246">
        <f>ROUND(I153*H153,2)</f>
        <v>0</v>
      </c>
      <c r="BL153" s="24" t="s">
        <v>273</v>
      </c>
      <c r="BM153" s="24" t="s">
        <v>2465</v>
      </c>
    </row>
    <row r="154" s="1" customFormat="1">
      <c r="B154" s="46"/>
      <c r="C154" s="74"/>
      <c r="D154" s="249" t="s">
        <v>739</v>
      </c>
      <c r="E154" s="74"/>
      <c r="F154" s="259" t="s">
        <v>2466</v>
      </c>
      <c r="G154" s="74"/>
      <c r="H154" s="74"/>
      <c r="I154" s="203"/>
      <c r="J154" s="74"/>
      <c r="K154" s="74"/>
      <c r="L154" s="72"/>
      <c r="M154" s="260"/>
      <c r="N154" s="47"/>
      <c r="O154" s="47"/>
      <c r="P154" s="47"/>
      <c r="Q154" s="47"/>
      <c r="R154" s="47"/>
      <c r="S154" s="47"/>
      <c r="T154" s="95"/>
      <c r="AT154" s="24" t="s">
        <v>739</v>
      </c>
      <c r="AU154" s="24" t="s">
        <v>83</v>
      </c>
    </row>
    <row r="155" s="1" customFormat="1" ht="22.8" customHeight="1">
      <c r="B155" s="46"/>
      <c r="C155" s="235" t="s">
        <v>362</v>
      </c>
      <c r="D155" s="235" t="s">
        <v>173</v>
      </c>
      <c r="E155" s="236" t="s">
        <v>2467</v>
      </c>
      <c r="F155" s="237" t="s">
        <v>2468</v>
      </c>
      <c r="G155" s="238" t="s">
        <v>214</v>
      </c>
      <c r="H155" s="239">
        <v>1</v>
      </c>
      <c r="I155" s="240"/>
      <c r="J155" s="241">
        <f>ROUND(I155*H155,2)</f>
        <v>0</v>
      </c>
      <c r="K155" s="237" t="s">
        <v>177</v>
      </c>
      <c r="L155" s="72"/>
      <c r="M155" s="242" t="s">
        <v>22</v>
      </c>
      <c r="N155" s="243" t="s">
        <v>46</v>
      </c>
      <c r="O155" s="47"/>
      <c r="P155" s="244">
        <f>O155*H155</f>
        <v>0</v>
      </c>
      <c r="Q155" s="244">
        <v>0</v>
      </c>
      <c r="R155" s="244">
        <f>Q155*H155</f>
        <v>0</v>
      </c>
      <c r="S155" s="244">
        <v>0</v>
      </c>
      <c r="T155" s="245">
        <f>S155*H155</f>
        <v>0</v>
      </c>
      <c r="AR155" s="24" t="s">
        <v>273</v>
      </c>
      <c r="AT155" s="24" t="s">
        <v>173</v>
      </c>
      <c r="AU155" s="24" t="s">
        <v>83</v>
      </c>
      <c r="AY155" s="24" t="s">
        <v>171</v>
      </c>
      <c r="BE155" s="246">
        <f>IF(N155="základní",J155,0)</f>
        <v>0</v>
      </c>
      <c r="BF155" s="246">
        <f>IF(N155="snížená",J155,0)</f>
        <v>0</v>
      </c>
      <c r="BG155" s="246">
        <f>IF(N155="zákl. přenesená",J155,0)</f>
        <v>0</v>
      </c>
      <c r="BH155" s="246">
        <f>IF(N155="sníž. přenesená",J155,0)</f>
        <v>0</v>
      </c>
      <c r="BI155" s="246">
        <f>IF(N155="nulová",J155,0)</f>
        <v>0</v>
      </c>
      <c r="BJ155" s="24" t="s">
        <v>24</v>
      </c>
      <c r="BK155" s="246">
        <f>ROUND(I155*H155,2)</f>
        <v>0</v>
      </c>
      <c r="BL155" s="24" t="s">
        <v>273</v>
      </c>
      <c r="BM155" s="24" t="s">
        <v>2469</v>
      </c>
    </row>
    <row r="156" s="1" customFormat="1" ht="14.4" customHeight="1">
      <c r="B156" s="46"/>
      <c r="C156" s="271" t="s">
        <v>370</v>
      </c>
      <c r="D156" s="271" t="s">
        <v>422</v>
      </c>
      <c r="E156" s="272" t="s">
        <v>2470</v>
      </c>
      <c r="F156" s="273" t="s">
        <v>2471</v>
      </c>
      <c r="G156" s="274" t="s">
        <v>1246</v>
      </c>
      <c r="H156" s="275">
        <v>1</v>
      </c>
      <c r="I156" s="276"/>
      <c r="J156" s="277">
        <f>ROUND(I156*H156,2)</f>
        <v>0</v>
      </c>
      <c r="K156" s="273" t="s">
        <v>737</v>
      </c>
      <c r="L156" s="278"/>
      <c r="M156" s="279" t="s">
        <v>22</v>
      </c>
      <c r="N156" s="280" t="s">
        <v>46</v>
      </c>
      <c r="O156" s="47"/>
      <c r="P156" s="244">
        <f>O156*H156</f>
        <v>0</v>
      </c>
      <c r="Q156" s="244">
        <v>0</v>
      </c>
      <c r="R156" s="244">
        <f>Q156*H156</f>
        <v>0</v>
      </c>
      <c r="S156" s="244">
        <v>0</v>
      </c>
      <c r="T156" s="245">
        <f>S156*H156</f>
        <v>0</v>
      </c>
      <c r="AR156" s="24" t="s">
        <v>405</v>
      </c>
      <c r="AT156" s="24" t="s">
        <v>422</v>
      </c>
      <c r="AU156" s="24" t="s">
        <v>83</v>
      </c>
      <c r="AY156" s="24" t="s">
        <v>171</v>
      </c>
      <c r="BE156" s="246">
        <f>IF(N156="základní",J156,0)</f>
        <v>0</v>
      </c>
      <c r="BF156" s="246">
        <f>IF(N156="snížená",J156,0)</f>
        <v>0</v>
      </c>
      <c r="BG156" s="246">
        <f>IF(N156="zákl. přenesená",J156,0)</f>
        <v>0</v>
      </c>
      <c r="BH156" s="246">
        <f>IF(N156="sníž. přenesená",J156,0)</f>
        <v>0</v>
      </c>
      <c r="BI156" s="246">
        <f>IF(N156="nulová",J156,0)</f>
        <v>0</v>
      </c>
      <c r="BJ156" s="24" t="s">
        <v>24</v>
      </c>
      <c r="BK156" s="246">
        <f>ROUND(I156*H156,2)</f>
        <v>0</v>
      </c>
      <c r="BL156" s="24" t="s">
        <v>273</v>
      </c>
      <c r="BM156" s="24" t="s">
        <v>2472</v>
      </c>
    </row>
    <row r="157" s="1" customFormat="1">
      <c r="B157" s="46"/>
      <c r="C157" s="74"/>
      <c r="D157" s="249" t="s">
        <v>739</v>
      </c>
      <c r="E157" s="74"/>
      <c r="F157" s="259" t="s">
        <v>2466</v>
      </c>
      <c r="G157" s="74"/>
      <c r="H157" s="74"/>
      <c r="I157" s="203"/>
      <c r="J157" s="74"/>
      <c r="K157" s="74"/>
      <c r="L157" s="72"/>
      <c r="M157" s="260"/>
      <c r="N157" s="47"/>
      <c r="O157" s="47"/>
      <c r="P157" s="47"/>
      <c r="Q157" s="47"/>
      <c r="R157" s="47"/>
      <c r="S157" s="47"/>
      <c r="T157" s="95"/>
      <c r="AT157" s="24" t="s">
        <v>739</v>
      </c>
      <c r="AU157" s="24" t="s">
        <v>83</v>
      </c>
    </row>
    <row r="158" s="1" customFormat="1" ht="22.8" customHeight="1">
      <c r="B158" s="46"/>
      <c r="C158" s="235" t="s">
        <v>375</v>
      </c>
      <c r="D158" s="235" t="s">
        <v>173</v>
      </c>
      <c r="E158" s="236" t="s">
        <v>2467</v>
      </c>
      <c r="F158" s="237" t="s">
        <v>2468</v>
      </c>
      <c r="G158" s="238" t="s">
        <v>214</v>
      </c>
      <c r="H158" s="239">
        <v>2</v>
      </c>
      <c r="I158" s="240"/>
      <c r="J158" s="241">
        <f>ROUND(I158*H158,2)</f>
        <v>0</v>
      </c>
      <c r="K158" s="237" t="s">
        <v>177</v>
      </c>
      <c r="L158" s="72"/>
      <c r="M158" s="242" t="s">
        <v>22</v>
      </c>
      <c r="N158" s="243" t="s">
        <v>46</v>
      </c>
      <c r="O158" s="47"/>
      <c r="P158" s="244">
        <f>O158*H158</f>
        <v>0</v>
      </c>
      <c r="Q158" s="244">
        <v>0</v>
      </c>
      <c r="R158" s="244">
        <f>Q158*H158</f>
        <v>0</v>
      </c>
      <c r="S158" s="244">
        <v>0</v>
      </c>
      <c r="T158" s="245">
        <f>S158*H158</f>
        <v>0</v>
      </c>
      <c r="AR158" s="24" t="s">
        <v>273</v>
      </c>
      <c r="AT158" s="24" t="s">
        <v>173</v>
      </c>
      <c r="AU158" s="24" t="s">
        <v>83</v>
      </c>
      <c r="AY158" s="24" t="s">
        <v>171</v>
      </c>
      <c r="BE158" s="246">
        <f>IF(N158="základní",J158,0)</f>
        <v>0</v>
      </c>
      <c r="BF158" s="246">
        <f>IF(N158="snížená",J158,0)</f>
        <v>0</v>
      </c>
      <c r="BG158" s="246">
        <f>IF(N158="zákl. přenesená",J158,0)</f>
        <v>0</v>
      </c>
      <c r="BH158" s="246">
        <f>IF(N158="sníž. přenesená",J158,0)</f>
        <v>0</v>
      </c>
      <c r="BI158" s="246">
        <f>IF(N158="nulová",J158,0)</f>
        <v>0</v>
      </c>
      <c r="BJ158" s="24" t="s">
        <v>24</v>
      </c>
      <c r="BK158" s="246">
        <f>ROUND(I158*H158,2)</f>
        <v>0</v>
      </c>
      <c r="BL158" s="24" t="s">
        <v>273</v>
      </c>
      <c r="BM158" s="24" t="s">
        <v>2473</v>
      </c>
    </row>
    <row r="159" s="1" customFormat="1" ht="14.4" customHeight="1">
      <c r="B159" s="46"/>
      <c r="C159" s="271" t="s">
        <v>385</v>
      </c>
      <c r="D159" s="271" t="s">
        <v>422</v>
      </c>
      <c r="E159" s="272" t="s">
        <v>2474</v>
      </c>
      <c r="F159" s="273" t="s">
        <v>2475</v>
      </c>
      <c r="G159" s="274" t="s">
        <v>1246</v>
      </c>
      <c r="H159" s="275">
        <v>2</v>
      </c>
      <c r="I159" s="276"/>
      <c r="J159" s="277">
        <f>ROUND(I159*H159,2)</f>
        <v>0</v>
      </c>
      <c r="K159" s="273" t="s">
        <v>737</v>
      </c>
      <c r="L159" s="278"/>
      <c r="M159" s="279" t="s">
        <v>22</v>
      </c>
      <c r="N159" s="280" t="s">
        <v>46</v>
      </c>
      <c r="O159" s="47"/>
      <c r="P159" s="244">
        <f>O159*H159</f>
        <v>0</v>
      </c>
      <c r="Q159" s="244">
        <v>0</v>
      </c>
      <c r="R159" s="244">
        <f>Q159*H159</f>
        <v>0</v>
      </c>
      <c r="S159" s="244">
        <v>0</v>
      </c>
      <c r="T159" s="245">
        <f>S159*H159</f>
        <v>0</v>
      </c>
      <c r="AR159" s="24" t="s">
        <v>405</v>
      </c>
      <c r="AT159" s="24" t="s">
        <v>422</v>
      </c>
      <c r="AU159" s="24" t="s">
        <v>83</v>
      </c>
      <c r="AY159" s="24" t="s">
        <v>171</v>
      </c>
      <c r="BE159" s="246">
        <f>IF(N159="základní",J159,0)</f>
        <v>0</v>
      </c>
      <c r="BF159" s="246">
        <f>IF(N159="snížená",J159,0)</f>
        <v>0</v>
      </c>
      <c r="BG159" s="246">
        <f>IF(N159="zákl. přenesená",J159,0)</f>
        <v>0</v>
      </c>
      <c r="BH159" s="246">
        <f>IF(N159="sníž. přenesená",J159,0)</f>
        <v>0</v>
      </c>
      <c r="BI159" s="246">
        <f>IF(N159="nulová",J159,0)</f>
        <v>0</v>
      </c>
      <c r="BJ159" s="24" t="s">
        <v>24</v>
      </c>
      <c r="BK159" s="246">
        <f>ROUND(I159*H159,2)</f>
        <v>0</v>
      </c>
      <c r="BL159" s="24" t="s">
        <v>273</v>
      </c>
      <c r="BM159" s="24" t="s">
        <v>2476</v>
      </c>
    </row>
    <row r="160" s="1" customFormat="1">
      <c r="B160" s="46"/>
      <c r="C160" s="74"/>
      <c r="D160" s="249" t="s">
        <v>739</v>
      </c>
      <c r="E160" s="74"/>
      <c r="F160" s="259" t="s">
        <v>2466</v>
      </c>
      <c r="G160" s="74"/>
      <c r="H160" s="74"/>
      <c r="I160" s="203"/>
      <c r="J160" s="74"/>
      <c r="K160" s="74"/>
      <c r="L160" s="72"/>
      <c r="M160" s="260"/>
      <c r="N160" s="47"/>
      <c r="O160" s="47"/>
      <c r="P160" s="47"/>
      <c r="Q160" s="47"/>
      <c r="R160" s="47"/>
      <c r="S160" s="47"/>
      <c r="T160" s="95"/>
      <c r="AT160" s="24" t="s">
        <v>739</v>
      </c>
      <c r="AU160" s="24" t="s">
        <v>83</v>
      </c>
    </row>
    <row r="161" s="1" customFormat="1" ht="14.4" customHeight="1">
      <c r="B161" s="46"/>
      <c r="C161" s="235" t="s">
        <v>390</v>
      </c>
      <c r="D161" s="235" t="s">
        <v>173</v>
      </c>
      <c r="E161" s="236" t="s">
        <v>2477</v>
      </c>
      <c r="F161" s="237" t="s">
        <v>2478</v>
      </c>
      <c r="G161" s="238" t="s">
        <v>247</v>
      </c>
      <c r="H161" s="239">
        <v>44</v>
      </c>
      <c r="I161" s="240"/>
      <c r="J161" s="241">
        <f>ROUND(I161*H161,2)</f>
        <v>0</v>
      </c>
      <c r="K161" s="237" t="s">
        <v>177</v>
      </c>
      <c r="L161" s="72"/>
      <c r="M161" s="242" t="s">
        <v>22</v>
      </c>
      <c r="N161" s="243" t="s">
        <v>46</v>
      </c>
      <c r="O161" s="47"/>
      <c r="P161" s="244">
        <f>O161*H161</f>
        <v>0</v>
      </c>
      <c r="Q161" s="244">
        <v>0</v>
      </c>
      <c r="R161" s="244">
        <f>Q161*H161</f>
        <v>0</v>
      </c>
      <c r="S161" s="244">
        <v>0</v>
      </c>
      <c r="T161" s="245">
        <f>S161*H161</f>
        <v>0</v>
      </c>
      <c r="AR161" s="24" t="s">
        <v>273</v>
      </c>
      <c r="AT161" s="24" t="s">
        <v>173</v>
      </c>
      <c r="AU161" s="24" t="s">
        <v>83</v>
      </c>
      <c r="AY161" s="24" t="s">
        <v>171</v>
      </c>
      <c r="BE161" s="246">
        <f>IF(N161="základní",J161,0)</f>
        <v>0</v>
      </c>
      <c r="BF161" s="246">
        <f>IF(N161="snížená",J161,0)</f>
        <v>0</v>
      </c>
      <c r="BG161" s="246">
        <f>IF(N161="zákl. přenesená",J161,0)</f>
        <v>0</v>
      </c>
      <c r="BH161" s="246">
        <f>IF(N161="sníž. přenesená",J161,0)</f>
        <v>0</v>
      </c>
      <c r="BI161" s="246">
        <f>IF(N161="nulová",J161,0)</f>
        <v>0</v>
      </c>
      <c r="BJ161" s="24" t="s">
        <v>24</v>
      </c>
      <c r="BK161" s="246">
        <f>ROUND(I161*H161,2)</f>
        <v>0</v>
      </c>
      <c r="BL161" s="24" t="s">
        <v>273</v>
      </c>
      <c r="BM161" s="24" t="s">
        <v>2479</v>
      </c>
    </row>
    <row r="162" s="12" customFormat="1">
      <c r="B162" s="247"/>
      <c r="C162" s="248"/>
      <c r="D162" s="249" t="s">
        <v>180</v>
      </c>
      <c r="E162" s="250" t="s">
        <v>22</v>
      </c>
      <c r="F162" s="251" t="s">
        <v>2480</v>
      </c>
      <c r="G162" s="248"/>
      <c r="H162" s="252">
        <v>44</v>
      </c>
      <c r="I162" s="253"/>
      <c r="J162" s="248"/>
      <c r="K162" s="248"/>
      <c r="L162" s="254"/>
      <c r="M162" s="255"/>
      <c r="N162" s="256"/>
      <c r="O162" s="256"/>
      <c r="P162" s="256"/>
      <c r="Q162" s="256"/>
      <c r="R162" s="256"/>
      <c r="S162" s="256"/>
      <c r="T162" s="257"/>
      <c r="AT162" s="258" t="s">
        <v>180</v>
      </c>
      <c r="AU162" s="258" t="s">
        <v>83</v>
      </c>
      <c r="AV162" s="12" t="s">
        <v>83</v>
      </c>
      <c r="AW162" s="12" t="s">
        <v>182</v>
      </c>
      <c r="AX162" s="12" t="s">
        <v>75</v>
      </c>
      <c r="AY162" s="258" t="s">
        <v>171</v>
      </c>
    </row>
    <row r="163" s="1" customFormat="1" ht="14.4" customHeight="1">
      <c r="B163" s="46"/>
      <c r="C163" s="271" t="s">
        <v>396</v>
      </c>
      <c r="D163" s="271" t="s">
        <v>422</v>
      </c>
      <c r="E163" s="272" t="s">
        <v>2481</v>
      </c>
      <c r="F163" s="273" t="s">
        <v>2482</v>
      </c>
      <c r="G163" s="274" t="s">
        <v>1246</v>
      </c>
      <c r="H163" s="275">
        <v>1</v>
      </c>
      <c r="I163" s="276"/>
      <c r="J163" s="277">
        <f>ROUND(I163*H163,2)</f>
        <v>0</v>
      </c>
      <c r="K163" s="273" t="s">
        <v>737</v>
      </c>
      <c r="L163" s="278"/>
      <c r="M163" s="279" t="s">
        <v>22</v>
      </c>
      <c r="N163" s="280" t="s">
        <v>46</v>
      </c>
      <c r="O163" s="47"/>
      <c r="P163" s="244">
        <f>O163*H163</f>
        <v>0</v>
      </c>
      <c r="Q163" s="244">
        <v>0</v>
      </c>
      <c r="R163" s="244">
        <f>Q163*H163</f>
        <v>0</v>
      </c>
      <c r="S163" s="244">
        <v>0</v>
      </c>
      <c r="T163" s="245">
        <f>S163*H163</f>
        <v>0</v>
      </c>
      <c r="AR163" s="24" t="s">
        <v>405</v>
      </c>
      <c r="AT163" s="24" t="s">
        <v>422</v>
      </c>
      <c r="AU163" s="24" t="s">
        <v>83</v>
      </c>
      <c r="AY163" s="24" t="s">
        <v>171</v>
      </c>
      <c r="BE163" s="246">
        <f>IF(N163="základní",J163,0)</f>
        <v>0</v>
      </c>
      <c r="BF163" s="246">
        <f>IF(N163="snížená",J163,0)</f>
        <v>0</v>
      </c>
      <c r="BG163" s="246">
        <f>IF(N163="zákl. přenesená",J163,0)</f>
        <v>0</v>
      </c>
      <c r="BH163" s="246">
        <f>IF(N163="sníž. přenesená",J163,0)</f>
        <v>0</v>
      </c>
      <c r="BI163" s="246">
        <f>IF(N163="nulová",J163,0)</f>
        <v>0</v>
      </c>
      <c r="BJ163" s="24" t="s">
        <v>24</v>
      </c>
      <c r="BK163" s="246">
        <f>ROUND(I163*H163,2)</f>
        <v>0</v>
      </c>
      <c r="BL163" s="24" t="s">
        <v>273</v>
      </c>
      <c r="BM163" s="24" t="s">
        <v>2483</v>
      </c>
    </row>
    <row r="164" s="1" customFormat="1">
      <c r="B164" s="46"/>
      <c r="C164" s="74"/>
      <c r="D164" s="249" t="s">
        <v>739</v>
      </c>
      <c r="E164" s="74"/>
      <c r="F164" s="259" t="s">
        <v>2466</v>
      </c>
      <c r="G164" s="74"/>
      <c r="H164" s="74"/>
      <c r="I164" s="203"/>
      <c r="J164" s="74"/>
      <c r="K164" s="74"/>
      <c r="L164" s="72"/>
      <c r="M164" s="260"/>
      <c r="N164" s="47"/>
      <c r="O164" s="47"/>
      <c r="P164" s="47"/>
      <c r="Q164" s="47"/>
      <c r="R164" s="47"/>
      <c r="S164" s="47"/>
      <c r="T164" s="95"/>
      <c r="AT164" s="24" t="s">
        <v>739</v>
      </c>
      <c r="AU164" s="24" t="s">
        <v>83</v>
      </c>
    </row>
    <row r="165" s="1" customFormat="1" ht="14.4" customHeight="1">
      <c r="B165" s="46"/>
      <c r="C165" s="235" t="s">
        <v>400</v>
      </c>
      <c r="D165" s="235" t="s">
        <v>173</v>
      </c>
      <c r="E165" s="236" t="s">
        <v>2477</v>
      </c>
      <c r="F165" s="237" t="s">
        <v>2478</v>
      </c>
      <c r="G165" s="238" t="s">
        <v>247</v>
      </c>
      <c r="H165" s="239">
        <v>62</v>
      </c>
      <c r="I165" s="240"/>
      <c r="J165" s="241">
        <f>ROUND(I165*H165,2)</f>
        <v>0</v>
      </c>
      <c r="K165" s="237" t="s">
        <v>177</v>
      </c>
      <c r="L165" s="72"/>
      <c r="M165" s="242" t="s">
        <v>22</v>
      </c>
      <c r="N165" s="243" t="s">
        <v>46</v>
      </c>
      <c r="O165" s="47"/>
      <c r="P165" s="244">
        <f>O165*H165</f>
        <v>0</v>
      </c>
      <c r="Q165" s="244">
        <v>0</v>
      </c>
      <c r="R165" s="244">
        <f>Q165*H165</f>
        <v>0</v>
      </c>
      <c r="S165" s="244">
        <v>0</v>
      </c>
      <c r="T165" s="245">
        <f>S165*H165</f>
        <v>0</v>
      </c>
      <c r="AR165" s="24" t="s">
        <v>273</v>
      </c>
      <c r="AT165" s="24" t="s">
        <v>173</v>
      </c>
      <c r="AU165" s="24" t="s">
        <v>83</v>
      </c>
      <c r="AY165" s="24" t="s">
        <v>171</v>
      </c>
      <c r="BE165" s="246">
        <f>IF(N165="základní",J165,0)</f>
        <v>0</v>
      </c>
      <c r="BF165" s="246">
        <f>IF(N165="snížená",J165,0)</f>
        <v>0</v>
      </c>
      <c r="BG165" s="246">
        <f>IF(N165="zákl. přenesená",J165,0)</f>
        <v>0</v>
      </c>
      <c r="BH165" s="246">
        <f>IF(N165="sníž. přenesená",J165,0)</f>
        <v>0</v>
      </c>
      <c r="BI165" s="246">
        <f>IF(N165="nulová",J165,0)</f>
        <v>0</v>
      </c>
      <c r="BJ165" s="24" t="s">
        <v>24</v>
      </c>
      <c r="BK165" s="246">
        <f>ROUND(I165*H165,2)</f>
        <v>0</v>
      </c>
      <c r="BL165" s="24" t="s">
        <v>273</v>
      </c>
      <c r="BM165" s="24" t="s">
        <v>2484</v>
      </c>
    </row>
    <row r="166" s="12" customFormat="1">
      <c r="B166" s="247"/>
      <c r="C166" s="248"/>
      <c r="D166" s="249" t="s">
        <v>180</v>
      </c>
      <c r="E166" s="250" t="s">
        <v>22</v>
      </c>
      <c r="F166" s="251" t="s">
        <v>2485</v>
      </c>
      <c r="G166" s="248"/>
      <c r="H166" s="252">
        <v>62</v>
      </c>
      <c r="I166" s="253"/>
      <c r="J166" s="248"/>
      <c r="K166" s="248"/>
      <c r="L166" s="254"/>
      <c r="M166" s="255"/>
      <c r="N166" s="256"/>
      <c r="O166" s="256"/>
      <c r="P166" s="256"/>
      <c r="Q166" s="256"/>
      <c r="R166" s="256"/>
      <c r="S166" s="256"/>
      <c r="T166" s="257"/>
      <c r="AT166" s="258" t="s">
        <v>180</v>
      </c>
      <c r="AU166" s="258" t="s">
        <v>83</v>
      </c>
      <c r="AV166" s="12" t="s">
        <v>83</v>
      </c>
      <c r="AW166" s="12" t="s">
        <v>182</v>
      </c>
      <c r="AX166" s="12" t="s">
        <v>75</v>
      </c>
      <c r="AY166" s="258" t="s">
        <v>171</v>
      </c>
    </row>
    <row r="167" s="1" customFormat="1" ht="14.4" customHeight="1">
      <c r="B167" s="46"/>
      <c r="C167" s="271" t="s">
        <v>405</v>
      </c>
      <c r="D167" s="271" t="s">
        <v>422</v>
      </c>
      <c r="E167" s="272" t="s">
        <v>2486</v>
      </c>
      <c r="F167" s="273" t="s">
        <v>2487</v>
      </c>
      <c r="G167" s="274" t="s">
        <v>1246</v>
      </c>
      <c r="H167" s="275">
        <v>1</v>
      </c>
      <c r="I167" s="276"/>
      <c r="J167" s="277">
        <f>ROUND(I167*H167,2)</f>
        <v>0</v>
      </c>
      <c r="K167" s="273" t="s">
        <v>737</v>
      </c>
      <c r="L167" s="278"/>
      <c r="M167" s="279" t="s">
        <v>22</v>
      </c>
      <c r="N167" s="280" t="s">
        <v>46</v>
      </c>
      <c r="O167" s="47"/>
      <c r="P167" s="244">
        <f>O167*H167</f>
        <v>0</v>
      </c>
      <c r="Q167" s="244">
        <v>0</v>
      </c>
      <c r="R167" s="244">
        <f>Q167*H167</f>
        <v>0</v>
      </c>
      <c r="S167" s="244">
        <v>0</v>
      </c>
      <c r="T167" s="245">
        <f>S167*H167</f>
        <v>0</v>
      </c>
      <c r="AR167" s="24" t="s">
        <v>405</v>
      </c>
      <c r="AT167" s="24" t="s">
        <v>422</v>
      </c>
      <c r="AU167" s="24" t="s">
        <v>83</v>
      </c>
      <c r="AY167" s="24" t="s">
        <v>171</v>
      </c>
      <c r="BE167" s="246">
        <f>IF(N167="základní",J167,0)</f>
        <v>0</v>
      </c>
      <c r="BF167" s="246">
        <f>IF(N167="snížená",J167,0)</f>
        <v>0</v>
      </c>
      <c r="BG167" s="246">
        <f>IF(N167="zákl. přenesená",J167,0)</f>
        <v>0</v>
      </c>
      <c r="BH167" s="246">
        <f>IF(N167="sníž. přenesená",J167,0)</f>
        <v>0</v>
      </c>
      <c r="BI167" s="246">
        <f>IF(N167="nulová",J167,0)</f>
        <v>0</v>
      </c>
      <c r="BJ167" s="24" t="s">
        <v>24</v>
      </c>
      <c r="BK167" s="246">
        <f>ROUND(I167*H167,2)</f>
        <v>0</v>
      </c>
      <c r="BL167" s="24" t="s">
        <v>273</v>
      </c>
      <c r="BM167" s="24" t="s">
        <v>2488</v>
      </c>
    </row>
    <row r="168" s="1" customFormat="1">
      <c r="B168" s="46"/>
      <c r="C168" s="74"/>
      <c r="D168" s="249" t="s">
        <v>739</v>
      </c>
      <c r="E168" s="74"/>
      <c r="F168" s="259" t="s">
        <v>2466</v>
      </c>
      <c r="G168" s="74"/>
      <c r="H168" s="74"/>
      <c r="I168" s="203"/>
      <c r="J168" s="74"/>
      <c r="K168" s="74"/>
      <c r="L168" s="72"/>
      <c r="M168" s="260"/>
      <c r="N168" s="47"/>
      <c r="O168" s="47"/>
      <c r="P168" s="47"/>
      <c r="Q168" s="47"/>
      <c r="R168" s="47"/>
      <c r="S168" s="47"/>
      <c r="T168" s="95"/>
      <c r="AT168" s="24" t="s">
        <v>739</v>
      </c>
      <c r="AU168" s="24" t="s">
        <v>83</v>
      </c>
    </row>
    <row r="169" s="1" customFormat="1" ht="22.8" customHeight="1">
      <c r="B169" s="46"/>
      <c r="C169" s="235" t="s">
        <v>409</v>
      </c>
      <c r="D169" s="235" t="s">
        <v>173</v>
      </c>
      <c r="E169" s="236" t="s">
        <v>2489</v>
      </c>
      <c r="F169" s="237" t="s">
        <v>2490</v>
      </c>
      <c r="G169" s="238" t="s">
        <v>214</v>
      </c>
      <c r="H169" s="239">
        <v>3</v>
      </c>
      <c r="I169" s="240"/>
      <c r="J169" s="241">
        <f>ROUND(I169*H169,2)</f>
        <v>0</v>
      </c>
      <c r="K169" s="237" t="s">
        <v>177</v>
      </c>
      <c r="L169" s="72"/>
      <c r="M169" s="242" t="s">
        <v>22</v>
      </c>
      <c r="N169" s="243" t="s">
        <v>46</v>
      </c>
      <c r="O169" s="47"/>
      <c r="P169" s="244">
        <f>O169*H169</f>
        <v>0</v>
      </c>
      <c r="Q169" s="244">
        <v>0</v>
      </c>
      <c r="R169" s="244">
        <f>Q169*H169</f>
        <v>0</v>
      </c>
      <c r="S169" s="244">
        <v>0</v>
      </c>
      <c r="T169" s="245">
        <f>S169*H169</f>
        <v>0</v>
      </c>
      <c r="AR169" s="24" t="s">
        <v>273</v>
      </c>
      <c r="AT169" s="24" t="s">
        <v>173</v>
      </c>
      <c r="AU169" s="24" t="s">
        <v>83</v>
      </c>
      <c r="AY169" s="24" t="s">
        <v>171</v>
      </c>
      <c r="BE169" s="246">
        <f>IF(N169="základní",J169,0)</f>
        <v>0</v>
      </c>
      <c r="BF169" s="246">
        <f>IF(N169="snížená",J169,0)</f>
        <v>0</v>
      </c>
      <c r="BG169" s="246">
        <f>IF(N169="zákl. přenesená",J169,0)</f>
        <v>0</v>
      </c>
      <c r="BH169" s="246">
        <f>IF(N169="sníž. přenesená",J169,0)</f>
        <v>0</v>
      </c>
      <c r="BI169" s="246">
        <f>IF(N169="nulová",J169,0)</f>
        <v>0</v>
      </c>
      <c r="BJ169" s="24" t="s">
        <v>24</v>
      </c>
      <c r="BK169" s="246">
        <f>ROUND(I169*H169,2)</f>
        <v>0</v>
      </c>
      <c r="BL169" s="24" t="s">
        <v>273</v>
      </c>
      <c r="BM169" s="24" t="s">
        <v>2491</v>
      </c>
    </row>
    <row r="170" s="1" customFormat="1" ht="14.4" customHeight="1">
      <c r="B170" s="46"/>
      <c r="C170" s="271" t="s">
        <v>415</v>
      </c>
      <c r="D170" s="271" t="s">
        <v>422</v>
      </c>
      <c r="E170" s="272" t="s">
        <v>2492</v>
      </c>
      <c r="F170" s="273" t="s">
        <v>2493</v>
      </c>
      <c r="G170" s="274" t="s">
        <v>1246</v>
      </c>
      <c r="H170" s="275">
        <v>3</v>
      </c>
      <c r="I170" s="276"/>
      <c r="J170" s="277">
        <f>ROUND(I170*H170,2)</f>
        <v>0</v>
      </c>
      <c r="K170" s="273" t="s">
        <v>737</v>
      </c>
      <c r="L170" s="278"/>
      <c r="M170" s="279" t="s">
        <v>22</v>
      </c>
      <c r="N170" s="280" t="s">
        <v>46</v>
      </c>
      <c r="O170" s="47"/>
      <c r="P170" s="244">
        <f>O170*H170</f>
        <v>0</v>
      </c>
      <c r="Q170" s="244">
        <v>0.014999999999999999</v>
      </c>
      <c r="R170" s="244">
        <f>Q170*H170</f>
        <v>0.044999999999999998</v>
      </c>
      <c r="S170" s="244">
        <v>0</v>
      </c>
      <c r="T170" s="245">
        <f>S170*H170</f>
        <v>0</v>
      </c>
      <c r="AR170" s="24" t="s">
        <v>405</v>
      </c>
      <c r="AT170" s="24" t="s">
        <v>422</v>
      </c>
      <c r="AU170" s="24" t="s">
        <v>83</v>
      </c>
      <c r="AY170" s="24" t="s">
        <v>171</v>
      </c>
      <c r="BE170" s="246">
        <f>IF(N170="základní",J170,0)</f>
        <v>0</v>
      </c>
      <c r="BF170" s="246">
        <f>IF(N170="snížená",J170,0)</f>
        <v>0</v>
      </c>
      <c r="BG170" s="246">
        <f>IF(N170="zákl. přenesená",J170,0)</f>
        <v>0</v>
      </c>
      <c r="BH170" s="246">
        <f>IF(N170="sníž. přenesená",J170,0)</f>
        <v>0</v>
      </c>
      <c r="BI170" s="246">
        <f>IF(N170="nulová",J170,0)</f>
        <v>0</v>
      </c>
      <c r="BJ170" s="24" t="s">
        <v>24</v>
      </c>
      <c r="BK170" s="246">
        <f>ROUND(I170*H170,2)</f>
        <v>0</v>
      </c>
      <c r="BL170" s="24" t="s">
        <v>273</v>
      </c>
      <c r="BM170" s="24" t="s">
        <v>2494</v>
      </c>
    </row>
    <row r="171" s="1" customFormat="1">
      <c r="B171" s="46"/>
      <c r="C171" s="74"/>
      <c r="D171" s="249" t="s">
        <v>739</v>
      </c>
      <c r="E171" s="74"/>
      <c r="F171" s="259" t="s">
        <v>2466</v>
      </c>
      <c r="G171" s="74"/>
      <c r="H171" s="74"/>
      <c r="I171" s="203"/>
      <c r="J171" s="74"/>
      <c r="K171" s="74"/>
      <c r="L171" s="72"/>
      <c r="M171" s="260"/>
      <c r="N171" s="47"/>
      <c r="O171" s="47"/>
      <c r="P171" s="47"/>
      <c r="Q171" s="47"/>
      <c r="R171" s="47"/>
      <c r="S171" s="47"/>
      <c r="T171" s="95"/>
      <c r="AT171" s="24" t="s">
        <v>739</v>
      </c>
      <c r="AU171" s="24" t="s">
        <v>83</v>
      </c>
    </row>
    <row r="172" s="1" customFormat="1" ht="22.8" customHeight="1">
      <c r="B172" s="46"/>
      <c r="C172" s="235" t="s">
        <v>421</v>
      </c>
      <c r="D172" s="235" t="s">
        <v>173</v>
      </c>
      <c r="E172" s="236" t="s">
        <v>2495</v>
      </c>
      <c r="F172" s="237" t="s">
        <v>2496</v>
      </c>
      <c r="G172" s="238" t="s">
        <v>214</v>
      </c>
      <c r="H172" s="239">
        <v>1</v>
      </c>
      <c r="I172" s="240"/>
      <c r="J172" s="241">
        <f>ROUND(I172*H172,2)</f>
        <v>0</v>
      </c>
      <c r="K172" s="237" t="s">
        <v>177</v>
      </c>
      <c r="L172" s="72"/>
      <c r="M172" s="242" t="s">
        <v>22</v>
      </c>
      <c r="N172" s="243" t="s">
        <v>46</v>
      </c>
      <c r="O172" s="47"/>
      <c r="P172" s="244">
        <f>O172*H172</f>
        <v>0</v>
      </c>
      <c r="Q172" s="244">
        <v>0</v>
      </c>
      <c r="R172" s="244">
        <f>Q172*H172</f>
        <v>0</v>
      </c>
      <c r="S172" s="244">
        <v>0</v>
      </c>
      <c r="T172" s="245">
        <f>S172*H172</f>
        <v>0</v>
      </c>
      <c r="AR172" s="24" t="s">
        <v>273</v>
      </c>
      <c r="AT172" s="24" t="s">
        <v>173</v>
      </c>
      <c r="AU172" s="24" t="s">
        <v>83</v>
      </c>
      <c r="AY172" s="24" t="s">
        <v>171</v>
      </c>
      <c r="BE172" s="246">
        <f>IF(N172="základní",J172,0)</f>
        <v>0</v>
      </c>
      <c r="BF172" s="246">
        <f>IF(N172="snížená",J172,0)</f>
        <v>0</v>
      </c>
      <c r="BG172" s="246">
        <f>IF(N172="zákl. přenesená",J172,0)</f>
        <v>0</v>
      </c>
      <c r="BH172" s="246">
        <f>IF(N172="sníž. přenesená",J172,0)</f>
        <v>0</v>
      </c>
      <c r="BI172" s="246">
        <f>IF(N172="nulová",J172,0)</f>
        <v>0</v>
      </c>
      <c r="BJ172" s="24" t="s">
        <v>24</v>
      </c>
      <c r="BK172" s="246">
        <f>ROUND(I172*H172,2)</f>
        <v>0</v>
      </c>
      <c r="BL172" s="24" t="s">
        <v>273</v>
      </c>
      <c r="BM172" s="24" t="s">
        <v>2497</v>
      </c>
    </row>
    <row r="173" s="1" customFormat="1" ht="14.4" customHeight="1">
      <c r="B173" s="46"/>
      <c r="C173" s="271" t="s">
        <v>430</v>
      </c>
      <c r="D173" s="271" t="s">
        <v>422</v>
      </c>
      <c r="E173" s="272" t="s">
        <v>2498</v>
      </c>
      <c r="F173" s="273" t="s">
        <v>2499</v>
      </c>
      <c r="G173" s="274" t="s">
        <v>1246</v>
      </c>
      <c r="H173" s="275">
        <v>1</v>
      </c>
      <c r="I173" s="276"/>
      <c r="J173" s="277">
        <f>ROUND(I173*H173,2)</f>
        <v>0</v>
      </c>
      <c r="K173" s="273" t="s">
        <v>737</v>
      </c>
      <c r="L173" s="278"/>
      <c r="M173" s="279" t="s">
        <v>22</v>
      </c>
      <c r="N173" s="280" t="s">
        <v>46</v>
      </c>
      <c r="O173" s="47"/>
      <c r="P173" s="244">
        <f>O173*H173</f>
        <v>0</v>
      </c>
      <c r="Q173" s="244">
        <v>0.030800000000000001</v>
      </c>
      <c r="R173" s="244">
        <f>Q173*H173</f>
        <v>0.030800000000000001</v>
      </c>
      <c r="S173" s="244">
        <v>0</v>
      </c>
      <c r="T173" s="245">
        <f>S173*H173</f>
        <v>0</v>
      </c>
      <c r="AR173" s="24" t="s">
        <v>405</v>
      </c>
      <c r="AT173" s="24" t="s">
        <v>422</v>
      </c>
      <c r="AU173" s="24" t="s">
        <v>83</v>
      </c>
      <c r="AY173" s="24" t="s">
        <v>171</v>
      </c>
      <c r="BE173" s="246">
        <f>IF(N173="základní",J173,0)</f>
        <v>0</v>
      </c>
      <c r="BF173" s="246">
        <f>IF(N173="snížená",J173,0)</f>
        <v>0</v>
      </c>
      <c r="BG173" s="246">
        <f>IF(N173="zákl. přenesená",J173,0)</f>
        <v>0</v>
      </c>
      <c r="BH173" s="246">
        <f>IF(N173="sníž. přenesená",J173,0)</f>
        <v>0</v>
      </c>
      <c r="BI173" s="246">
        <f>IF(N173="nulová",J173,0)</f>
        <v>0</v>
      </c>
      <c r="BJ173" s="24" t="s">
        <v>24</v>
      </c>
      <c r="BK173" s="246">
        <f>ROUND(I173*H173,2)</f>
        <v>0</v>
      </c>
      <c r="BL173" s="24" t="s">
        <v>273</v>
      </c>
      <c r="BM173" s="24" t="s">
        <v>2500</v>
      </c>
    </row>
    <row r="174" s="1" customFormat="1">
      <c r="B174" s="46"/>
      <c r="C174" s="74"/>
      <c r="D174" s="249" t="s">
        <v>739</v>
      </c>
      <c r="E174" s="74"/>
      <c r="F174" s="259" t="s">
        <v>2466</v>
      </c>
      <c r="G174" s="74"/>
      <c r="H174" s="74"/>
      <c r="I174" s="203"/>
      <c r="J174" s="74"/>
      <c r="K174" s="74"/>
      <c r="L174" s="72"/>
      <c r="M174" s="260"/>
      <c r="N174" s="47"/>
      <c r="O174" s="47"/>
      <c r="P174" s="47"/>
      <c r="Q174" s="47"/>
      <c r="R174" s="47"/>
      <c r="S174" s="47"/>
      <c r="T174" s="95"/>
      <c r="AT174" s="24" t="s">
        <v>739</v>
      </c>
      <c r="AU174" s="24" t="s">
        <v>83</v>
      </c>
    </row>
    <row r="175" s="1" customFormat="1" ht="22.8" customHeight="1">
      <c r="B175" s="46"/>
      <c r="C175" s="235" t="s">
        <v>451</v>
      </c>
      <c r="D175" s="235" t="s">
        <v>173</v>
      </c>
      <c r="E175" s="236" t="s">
        <v>2501</v>
      </c>
      <c r="F175" s="237" t="s">
        <v>2502</v>
      </c>
      <c r="G175" s="238" t="s">
        <v>214</v>
      </c>
      <c r="H175" s="239">
        <v>2</v>
      </c>
      <c r="I175" s="240"/>
      <c r="J175" s="241">
        <f>ROUND(I175*H175,2)</f>
        <v>0</v>
      </c>
      <c r="K175" s="237" t="s">
        <v>177</v>
      </c>
      <c r="L175" s="72"/>
      <c r="M175" s="242" t="s">
        <v>22</v>
      </c>
      <c r="N175" s="243" t="s">
        <v>46</v>
      </c>
      <c r="O175" s="47"/>
      <c r="P175" s="244">
        <f>O175*H175</f>
        <v>0</v>
      </c>
      <c r="Q175" s="244">
        <v>0</v>
      </c>
      <c r="R175" s="244">
        <f>Q175*H175</f>
        <v>0</v>
      </c>
      <c r="S175" s="244">
        <v>0</v>
      </c>
      <c r="T175" s="245">
        <f>S175*H175</f>
        <v>0</v>
      </c>
      <c r="AR175" s="24" t="s">
        <v>273</v>
      </c>
      <c r="AT175" s="24" t="s">
        <v>173</v>
      </c>
      <c r="AU175" s="24" t="s">
        <v>83</v>
      </c>
      <c r="AY175" s="24" t="s">
        <v>171</v>
      </c>
      <c r="BE175" s="246">
        <f>IF(N175="základní",J175,0)</f>
        <v>0</v>
      </c>
      <c r="BF175" s="246">
        <f>IF(N175="snížená",J175,0)</f>
        <v>0</v>
      </c>
      <c r="BG175" s="246">
        <f>IF(N175="zákl. přenesená",J175,0)</f>
        <v>0</v>
      </c>
      <c r="BH175" s="246">
        <f>IF(N175="sníž. přenesená",J175,0)</f>
        <v>0</v>
      </c>
      <c r="BI175" s="246">
        <f>IF(N175="nulová",J175,0)</f>
        <v>0</v>
      </c>
      <c r="BJ175" s="24" t="s">
        <v>24</v>
      </c>
      <c r="BK175" s="246">
        <f>ROUND(I175*H175,2)</f>
        <v>0</v>
      </c>
      <c r="BL175" s="24" t="s">
        <v>273</v>
      </c>
      <c r="BM175" s="24" t="s">
        <v>2503</v>
      </c>
    </row>
    <row r="176" s="1" customFormat="1" ht="14.4" customHeight="1">
      <c r="B176" s="46"/>
      <c r="C176" s="271" t="s">
        <v>477</v>
      </c>
      <c r="D176" s="271" t="s">
        <v>422</v>
      </c>
      <c r="E176" s="272" t="s">
        <v>2504</v>
      </c>
      <c r="F176" s="273" t="s">
        <v>2505</v>
      </c>
      <c r="G176" s="274" t="s">
        <v>1246</v>
      </c>
      <c r="H176" s="275">
        <v>2</v>
      </c>
      <c r="I176" s="276"/>
      <c r="J176" s="277">
        <f>ROUND(I176*H176,2)</f>
        <v>0</v>
      </c>
      <c r="K176" s="273" t="s">
        <v>737</v>
      </c>
      <c r="L176" s="278"/>
      <c r="M176" s="279" t="s">
        <v>22</v>
      </c>
      <c r="N176" s="280" t="s">
        <v>46</v>
      </c>
      <c r="O176" s="47"/>
      <c r="P176" s="244">
        <f>O176*H176</f>
        <v>0</v>
      </c>
      <c r="Q176" s="244">
        <v>0.014999999999999999</v>
      </c>
      <c r="R176" s="244">
        <f>Q176*H176</f>
        <v>0.029999999999999999</v>
      </c>
      <c r="S176" s="244">
        <v>0</v>
      </c>
      <c r="T176" s="245">
        <f>S176*H176</f>
        <v>0</v>
      </c>
      <c r="AR176" s="24" t="s">
        <v>405</v>
      </c>
      <c r="AT176" s="24" t="s">
        <v>422</v>
      </c>
      <c r="AU176" s="24" t="s">
        <v>83</v>
      </c>
      <c r="AY176" s="24" t="s">
        <v>171</v>
      </c>
      <c r="BE176" s="246">
        <f>IF(N176="základní",J176,0)</f>
        <v>0</v>
      </c>
      <c r="BF176" s="246">
        <f>IF(N176="snížená",J176,0)</f>
        <v>0</v>
      </c>
      <c r="BG176" s="246">
        <f>IF(N176="zákl. přenesená",J176,0)</f>
        <v>0</v>
      </c>
      <c r="BH176" s="246">
        <f>IF(N176="sníž. přenesená",J176,0)</f>
        <v>0</v>
      </c>
      <c r="BI176" s="246">
        <f>IF(N176="nulová",J176,0)</f>
        <v>0</v>
      </c>
      <c r="BJ176" s="24" t="s">
        <v>24</v>
      </c>
      <c r="BK176" s="246">
        <f>ROUND(I176*H176,2)</f>
        <v>0</v>
      </c>
      <c r="BL176" s="24" t="s">
        <v>273</v>
      </c>
      <c r="BM176" s="24" t="s">
        <v>2506</v>
      </c>
    </row>
    <row r="177" s="1" customFormat="1">
      <c r="B177" s="46"/>
      <c r="C177" s="74"/>
      <c r="D177" s="249" t="s">
        <v>739</v>
      </c>
      <c r="E177" s="74"/>
      <c r="F177" s="259" t="s">
        <v>2466</v>
      </c>
      <c r="G177" s="74"/>
      <c r="H177" s="74"/>
      <c r="I177" s="203"/>
      <c r="J177" s="74"/>
      <c r="K177" s="74"/>
      <c r="L177" s="72"/>
      <c r="M177" s="260"/>
      <c r="N177" s="47"/>
      <c r="O177" s="47"/>
      <c r="P177" s="47"/>
      <c r="Q177" s="47"/>
      <c r="R177" s="47"/>
      <c r="S177" s="47"/>
      <c r="T177" s="95"/>
      <c r="AT177" s="24" t="s">
        <v>739</v>
      </c>
      <c r="AU177" s="24" t="s">
        <v>83</v>
      </c>
    </row>
    <row r="178" s="1" customFormat="1" ht="22.8" customHeight="1">
      <c r="B178" s="46"/>
      <c r="C178" s="235" t="s">
        <v>481</v>
      </c>
      <c r="D178" s="235" t="s">
        <v>173</v>
      </c>
      <c r="E178" s="236" t="s">
        <v>2507</v>
      </c>
      <c r="F178" s="237" t="s">
        <v>2508</v>
      </c>
      <c r="G178" s="238" t="s">
        <v>214</v>
      </c>
      <c r="H178" s="239">
        <v>1</v>
      </c>
      <c r="I178" s="240"/>
      <c r="J178" s="241">
        <f>ROUND(I178*H178,2)</f>
        <v>0</v>
      </c>
      <c r="K178" s="237" t="s">
        <v>177</v>
      </c>
      <c r="L178" s="72"/>
      <c r="M178" s="242" t="s">
        <v>22</v>
      </c>
      <c r="N178" s="243" t="s">
        <v>46</v>
      </c>
      <c r="O178" s="47"/>
      <c r="P178" s="244">
        <f>O178*H178</f>
        <v>0</v>
      </c>
      <c r="Q178" s="244">
        <v>0</v>
      </c>
      <c r="R178" s="244">
        <f>Q178*H178</f>
        <v>0</v>
      </c>
      <c r="S178" s="244">
        <v>0</v>
      </c>
      <c r="T178" s="245">
        <f>S178*H178</f>
        <v>0</v>
      </c>
      <c r="AR178" s="24" t="s">
        <v>273</v>
      </c>
      <c r="AT178" s="24" t="s">
        <v>173</v>
      </c>
      <c r="AU178" s="24" t="s">
        <v>83</v>
      </c>
      <c r="AY178" s="24" t="s">
        <v>171</v>
      </c>
      <c r="BE178" s="246">
        <f>IF(N178="základní",J178,0)</f>
        <v>0</v>
      </c>
      <c r="BF178" s="246">
        <f>IF(N178="snížená",J178,0)</f>
        <v>0</v>
      </c>
      <c r="BG178" s="246">
        <f>IF(N178="zákl. přenesená",J178,0)</f>
        <v>0</v>
      </c>
      <c r="BH178" s="246">
        <f>IF(N178="sníž. přenesená",J178,0)</f>
        <v>0</v>
      </c>
      <c r="BI178" s="246">
        <f>IF(N178="nulová",J178,0)</f>
        <v>0</v>
      </c>
      <c r="BJ178" s="24" t="s">
        <v>24</v>
      </c>
      <c r="BK178" s="246">
        <f>ROUND(I178*H178,2)</f>
        <v>0</v>
      </c>
      <c r="BL178" s="24" t="s">
        <v>273</v>
      </c>
      <c r="BM178" s="24" t="s">
        <v>2509</v>
      </c>
    </row>
    <row r="179" s="1" customFormat="1" ht="14.4" customHeight="1">
      <c r="B179" s="46"/>
      <c r="C179" s="271" t="s">
        <v>485</v>
      </c>
      <c r="D179" s="271" t="s">
        <v>422</v>
      </c>
      <c r="E179" s="272" t="s">
        <v>2510</v>
      </c>
      <c r="F179" s="273" t="s">
        <v>2511</v>
      </c>
      <c r="G179" s="274" t="s">
        <v>1246</v>
      </c>
      <c r="H179" s="275">
        <v>1</v>
      </c>
      <c r="I179" s="276"/>
      <c r="J179" s="277">
        <f>ROUND(I179*H179,2)</f>
        <v>0</v>
      </c>
      <c r="K179" s="273" t="s">
        <v>737</v>
      </c>
      <c r="L179" s="278"/>
      <c r="M179" s="279" t="s">
        <v>22</v>
      </c>
      <c r="N179" s="280" t="s">
        <v>46</v>
      </c>
      <c r="O179" s="47"/>
      <c r="P179" s="244">
        <f>O179*H179</f>
        <v>0</v>
      </c>
      <c r="Q179" s="244">
        <v>0.016299999999999999</v>
      </c>
      <c r="R179" s="244">
        <f>Q179*H179</f>
        <v>0.016299999999999999</v>
      </c>
      <c r="S179" s="244">
        <v>0</v>
      </c>
      <c r="T179" s="245">
        <f>S179*H179</f>
        <v>0</v>
      </c>
      <c r="AR179" s="24" t="s">
        <v>405</v>
      </c>
      <c r="AT179" s="24" t="s">
        <v>422</v>
      </c>
      <c r="AU179" s="24" t="s">
        <v>83</v>
      </c>
      <c r="AY179" s="24" t="s">
        <v>171</v>
      </c>
      <c r="BE179" s="246">
        <f>IF(N179="základní",J179,0)</f>
        <v>0</v>
      </c>
      <c r="BF179" s="246">
        <f>IF(N179="snížená",J179,0)</f>
        <v>0</v>
      </c>
      <c r="BG179" s="246">
        <f>IF(N179="zákl. přenesená",J179,0)</f>
        <v>0</v>
      </c>
      <c r="BH179" s="246">
        <f>IF(N179="sníž. přenesená",J179,0)</f>
        <v>0</v>
      </c>
      <c r="BI179" s="246">
        <f>IF(N179="nulová",J179,0)</f>
        <v>0</v>
      </c>
      <c r="BJ179" s="24" t="s">
        <v>24</v>
      </c>
      <c r="BK179" s="246">
        <f>ROUND(I179*H179,2)</f>
        <v>0</v>
      </c>
      <c r="BL179" s="24" t="s">
        <v>273</v>
      </c>
      <c r="BM179" s="24" t="s">
        <v>2512</v>
      </c>
    </row>
    <row r="180" s="1" customFormat="1">
      <c r="B180" s="46"/>
      <c r="C180" s="74"/>
      <c r="D180" s="249" t="s">
        <v>739</v>
      </c>
      <c r="E180" s="74"/>
      <c r="F180" s="259" t="s">
        <v>2466</v>
      </c>
      <c r="G180" s="74"/>
      <c r="H180" s="74"/>
      <c r="I180" s="203"/>
      <c r="J180" s="74"/>
      <c r="K180" s="74"/>
      <c r="L180" s="72"/>
      <c r="M180" s="260"/>
      <c r="N180" s="47"/>
      <c r="O180" s="47"/>
      <c r="P180" s="47"/>
      <c r="Q180" s="47"/>
      <c r="R180" s="47"/>
      <c r="S180" s="47"/>
      <c r="T180" s="95"/>
      <c r="AT180" s="24" t="s">
        <v>739</v>
      </c>
      <c r="AU180" s="24" t="s">
        <v>83</v>
      </c>
    </row>
    <row r="181" s="1" customFormat="1" ht="22.8" customHeight="1">
      <c r="B181" s="46"/>
      <c r="C181" s="235" t="s">
        <v>499</v>
      </c>
      <c r="D181" s="235" t="s">
        <v>173</v>
      </c>
      <c r="E181" s="236" t="s">
        <v>2501</v>
      </c>
      <c r="F181" s="237" t="s">
        <v>2502</v>
      </c>
      <c r="G181" s="238" t="s">
        <v>214</v>
      </c>
      <c r="H181" s="239">
        <v>1</v>
      </c>
      <c r="I181" s="240"/>
      <c r="J181" s="241">
        <f>ROUND(I181*H181,2)</f>
        <v>0</v>
      </c>
      <c r="K181" s="237" t="s">
        <v>177</v>
      </c>
      <c r="L181" s="72"/>
      <c r="M181" s="242" t="s">
        <v>22</v>
      </c>
      <c r="N181" s="243" t="s">
        <v>46</v>
      </c>
      <c r="O181" s="47"/>
      <c r="P181" s="244">
        <f>O181*H181</f>
        <v>0</v>
      </c>
      <c r="Q181" s="244">
        <v>0</v>
      </c>
      <c r="R181" s="244">
        <f>Q181*H181</f>
        <v>0</v>
      </c>
      <c r="S181" s="244">
        <v>0</v>
      </c>
      <c r="T181" s="245">
        <f>S181*H181</f>
        <v>0</v>
      </c>
      <c r="AR181" s="24" t="s">
        <v>273</v>
      </c>
      <c r="AT181" s="24" t="s">
        <v>173</v>
      </c>
      <c r="AU181" s="24" t="s">
        <v>83</v>
      </c>
      <c r="AY181" s="24" t="s">
        <v>171</v>
      </c>
      <c r="BE181" s="246">
        <f>IF(N181="základní",J181,0)</f>
        <v>0</v>
      </c>
      <c r="BF181" s="246">
        <f>IF(N181="snížená",J181,0)</f>
        <v>0</v>
      </c>
      <c r="BG181" s="246">
        <f>IF(N181="zákl. přenesená",J181,0)</f>
        <v>0</v>
      </c>
      <c r="BH181" s="246">
        <f>IF(N181="sníž. přenesená",J181,0)</f>
        <v>0</v>
      </c>
      <c r="BI181" s="246">
        <f>IF(N181="nulová",J181,0)</f>
        <v>0</v>
      </c>
      <c r="BJ181" s="24" t="s">
        <v>24</v>
      </c>
      <c r="BK181" s="246">
        <f>ROUND(I181*H181,2)</f>
        <v>0</v>
      </c>
      <c r="BL181" s="24" t="s">
        <v>273</v>
      </c>
      <c r="BM181" s="24" t="s">
        <v>2513</v>
      </c>
    </row>
    <row r="182" s="1" customFormat="1" ht="14.4" customHeight="1">
      <c r="B182" s="46"/>
      <c r="C182" s="271" t="s">
        <v>504</v>
      </c>
      <c r="D182" s="271" t="s">
        <v>422</v>
      </c>
      <c r="E182" s="272" t="s">
        <v>2514</v>
      </c>
      <c r="F182" s="273" t="s">
        <v>2515</v>
      </c>
      <c r="G182" s="274" t="s">
        <v>1246</v>
      </c>
      <c r="H182" s="275">
        <v>1</v>
      </c>
      <c r="I182" s="276"/>
      <c r="J182" s="277">
        <f>ROUND(I182*H182,2)</f>
        <v>0</v>
      </c>
      <c r="K182" s="273" t="s">
        <v>737</v>
      </c>
      <c r="L182" s="278"/>
      <c r="M182" s="279" t="s">
        <v>22</v>
      </c>
      <c r="N182" s="280" t="s">
        <v>46</v>
      </c>
      <c r="O182" s="47"/>
      <c r="P182" s="244">
        <f>O182*H182</f>
        <v>0</v>
      </c>
      <c r="Q182" s="244">
        <v>0.0083000000000000001</v>
      </c>
      <c r="R182" s="244">
        <f>Q182*H182</f>
        <v>0.0083000000000000001</v>
      </c>
      <c r="S182" s="244">
        <v>0</v>
      </c>
      <c r="T182" s="245">
        <f>S182*H182</f>
        <v>0</v>
      </c>
      <c r="AR182" s="24" t="s">
        <v>405</v>
      </c>
      <c r="AT182" s="24" t="s">
        <v>422</v>
      </c>
      <c r="AU182" s="24" t="s">
        <v>83</v>
      </c>
      <c r="AY182" s="24" t="s">
        <v>171</v>
      </c>
      <c r="BE182" s="246">
        <f>IF(N182="základní",J182,0)</f>
        <v>0</v>
      </c>
      <c r="BF182" s="246">
        <f>IF(N182="snížená",J182,0)</f>
        <v>0</v>
      </c>
      <c r="BG182" s="246">
        <f>IF(N182="zákl. přenesená",J182,0)</f>
        <v>0</v>
      </c>
      <c r="BH182" s="246">
        <f>IF(N182="sníž. přenesená",J182,0)</f>
        <v>0</v>
      </c>
      <c r="BI182" s="246">
        <f>IF(N182="nulová",J182,0)</f>
        <v>0</v>
      </c>
      <c r="BJ182" s="24" t="s">
        <v>24</v>
      </c>
      <c r="BK182" s="246">
        <f>ROUND(I182*H182,2)</f>
        <v>0</v>
      </c>
      <c r="BL182" s="24" t="s">
        <v>273</v>
      </c>
      <c r="BM182" s="24" t="s">
        <v>2516</v>
      </c>
    </row>
    <row r="183" s="1" customFormat="1">
      <c r="B183" s="46"/>
      <c r="C183" s="74"/>
      <c r="D183" s="249" t="s">
        <v>739</v>
      </c>
      <c r="E183" s="74"/>
      <c r="F183" s="259" t="s">
        <v>2466</v>
      </c>
      <c r="G183" s="74"/>
      <c r="H183" s="74"/>
      <c r="I183" s="203"/>
      <c r="J183" s="74"/>
      <c r="K183" s="74"/>
      <c r="L183" s="72"/>
      <c r="M183" s="260"/>
      <c r="N183" s="47"/>
      <c r="O183" s="47"/>
      <c r="P183" s="47"/>
      <c r="Q183" s="47"/>
      <c r="R183" s="47"/>
      <c r="S183" s="47"/>
      <c r="T183" s="95"/>
      <c r="AT183" s="24" t="s">
        <v>739</v>
      </c>
      <c r="AU183" s="24" t="s">
        <v>83</v>
      </c>
    </row>
    <row r="184" s="1" customFormat="1" ht="22.8" customHeight="1">
      <c r="B184" s="46"/>
      <c r="C184" s="235" t="s">
        <v>519</v>
      </c>
      <c r="D184" s="235" t="s">
        <v>173</v>
      </c>
      <c r="E184" s="236" t="s">
        <v>2517</v>
      </c>
      <c r="F184" s="237" t="s">
        <v>2518</v>
      </c>
      <c r="G184" s="238" t="s">
        <v>214</v>
      </c>
      <c r="H184" s="239">
        <v>3</v>
      </c>
      <c r="I184" s="240"/>
      <c r="J184" s="241">
        <f>ROUND(I184*H184,2)</f>
        <v>0</v>
      </c>
      <c r="K184" s="237" t="s">
        <v>177</v>
      </c>
      <c r="L184" s="72"/>
      <c r="M184" s="242" t="s">
        <v>22</v>
      </c>
      <c r="N184" s="243" t="s">
        <v>46</v>
      </c>
      <c r="O184" s="47"/>
      <c r="P184" s="244">
        <f>O184*H184</f>
        <v>0</v>
      </c>
      <c r="Q184" s="244">
        <v>0</v>
      </c>
      <c r="R184" s="244">
        <f>Q184*H184</f>
        <v>0</v>
      </c>
      <c r="S184" s="244">
        <v>0</v>
      </c>
      <c r="T184" s="245">
        <f>S184*H184</f>
        <v>0</v>
      </c>
      <c r="AR184" s="24" t="s">
        <v>273</v>
      </c>
      <c r="AT184" s="24" t="s">
        <v>173</v>
      </c>
      <c r="AU184" s="24" t="s">
        <v>83</v>
      </c>
      <c r="AY184" s="24" t="s">
        <v>171</v>
      </c>
      <c r="BE184" s="246">
        <f>IF(N184="základní",J184,0)</f>
        <v>0</v>
      </c>
      <c r="BF184" s="246">
        <f>IF(N184="snížená",J184,0)</f>
        <v>0</v>
      </c>
      <c r="BG184" s="246">
        <f>IF(N184="zákl. přenesená",J184,0)</f>
        <v>0</v>
      </c>
      <c r="BH184" s="246">
        <f>IF(N184="sníž. přenesená",J184,0)</f>
        <v>0</v>
      </c>
      <c r="BI184" s="246">
        <f>IF(N184="nulová",J184,0)</f>
        <v>0</v>
      </c>
      <c r="BJ184" s="24" t="s">
        <v>24</v>
      </c>
      <c r="BK184" s="246">
        <f>ROUND(I184*H184,2)</f>
        <v>0</v>
      </c>
      <c r="BL184" s="24" t="s">
        <v>273</v>
      </c>
      <c r="BM184" s="24" t="s">
        <v>2519</v>
      </c>
    </row>
    <row r="185" s="12" customFormat="1">
      <c r="B185" s="247"/>
      <c r="C185" s="248"/>
      <c r="D185" s="249" t="s">
        <v>180</v>
      </c>
      <c r="E185" s="250" t="s">
        <v>22</v>
      </c>
      <c r="F185" s="251" t="s">
        <v>2520</v>
      </c>
      <c r="G185" s="248"/>
      <c r="H185" s="252">
        <v>3</v>
      </c>
      <c r="I185" s="253"/>
      <c r="J185" s="248"/>
      <c r="K185" s="248"/>
      <c r="L185" s="254"/>
      <c r="M185" s="255"/>
      <c r="N185" s="256"/>
      <c r="O185" s="256"/>
      <c r="P185" s="256"/>
      <c r="Q185" s="256"/>
      <c r="R185" s="256"/>
      <c r="S185" s="256"/>
      <c r="T185" s="257"/>
      <c r="AT185" s="258" t="s">
        <v>180</v>
      </c>
      <c r="AU185" s="258" t="s">
        <v>83</v>
      </c>
      <c r="AV185" s="12" t="s">
        <v>83</v>
      </c>
      <c r="AW185" s="12" t="s">
        <v>182</v>
      </c>
      <c r="AX185" s="12" t="s">
        <v>75</v>
      </c>
      <c r="AY185" s="258" t="s">
        <v>171</v>
      </c>
    </row>
    <row r="186" s="1" customFormat="1" ht="14.4" customHeight="1">
      <c r="B186" s="46"/>
      <c r="C186" s="271" t="s">
        <v>527</v>
      </c>
      <c r="D186" s="271" t="s">
        <v>422</v>
      </c>
      <c r="E186" s="272" t="s">
        <v>2521</v>
      </c>
      <c r="F186" s="273" t="s">
        <v>2522</v>
      </c>
      <c r="G186" s="274" t="s">
        <v>1246</v>
      </c>
      <c r="H186" s="275">
        <v>2</v>
      </c>
      <c r="I186" s="276"/>
      <c r="J186" s="277">
        <f>ROUND(I186*H186,2)</f>
        <v>0</v>
      </c>
      <c r="K186" s="273" t="s">
        <v>737</v>
      </c>
      <c r="L186" s="278"/>
      <c r="M186" s="279" t="s">
        <v>22</v>
      </c>
      <c r="N186" s="280" t="s">
        <v>46</v>
      </c>
      <c r="O186" s="47"/>
      <c r="P186" s="244">
        <f>O186*H186</f>
        <v>0</v>
      </c>
      <c r="Q186" s="244">
        <v>0.0048999999999999998</v>
      </c>
      <c r="R186" s="244">
        <f>Q186*H186</f>
        <v>0.0097999999999999997</v>
      </c>
      <c r="S186" s="244">
        <v>0</v>
      </c>
      <c r="T186" s="245">
        <f>S186*H186</f>
        <v>0</v>
      </c>
      <c r="AR186" s="24" t="s">
        <v>405</v>
      </c>
      <c r="AT186" s="24" t="s">
        <v>422</v>
      </c>
      <c r="AU186" s="24" t="s">
        <v>83</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273</v>
      </c>
      <c r="BM186" s="24" t="s">
        <v>2523</v>
      </c>
    </row>
    <row r="187" s="1" customFormat="1">
      <c r="B187" s="46"/>
      <c r="C187" s="74"/>
      <c r="D187" s="249" t="s">
        <v>739</v>
      </c>
      <c r="E187" s="74"/>
      <c r="F187" s="259" t="s">
        <v>2466</v>
      </c>
      <c r="G187" s="74"/>
      <c r="H187" s="74"/>
      <c r="I187" s="203"/>
      <c r="J187" s="74"/>
      <c r="K187" s="74"/>
      <c r="L187" s="72"/>
      <c r="M187" s="260"/>
      <c r="N187" s="47"/>
      <c r="O187" s="47"/>
      <c r="P187" s="47"/>
      <c r="Q187" s="47"/>
      <c r="R187" s="47"/>
      <c r="S187" s="47"/>
      <c r="T187" s="95"/>
      <c r="AT187" s="24" t="s">
        <v>739</v>
      </c>
      <c r="AU187" s="24" t="s">
        <v>83</v>
      </c>
    </row>
    <row r="188" s="1" customFormat="1" ht="14.4" customHeight="1">
      <c r="B188" s="46"/>
      <c r="C188" s="271" t="s">
        <v>533</v>
      </c>
      <c r="D188" s="271" t="s">
        <v>422</v>
      </c>
      <c r="E188" s="272" t="s">
        <v>2524</v>
      </c>
      <c r="F188" s="273" t="s">
        <v>2525</v>
      </c>
      <c r="G188" s="274" t="s">
        <v>1246</v>
      </c>
      <c r="H188" s="275">
        <v>1</v>
      </c>
      <c r="I188" s="276"/>
      <c r="J188" s="277">
        <f>ROUND(I188*H188,2)</f>
        <v>0</v>
      </c>
      <c r="K188" s="273" t="s">
        <v>737</v>
      </c>
      <c r="L188" s="278"/>
      <c r="M188" s="279" t="s">
        <v>22</v>
      </c>
      <c r="N188" s="280" t="s">
        <v>46</v>
      </c>
      <c r="O188" s="47"/>
      <c r="P188" s="244">
        <f>O188*H188</f>
        <v>0</v>
      </c>
      <c r="Q188" s="244">
        <v>0.014999999999999999</v>
      </c>
      <c r="R188" s="244">
        <f>Q188*H188</f>
        <v>0.014999999999999999</v>
      </c>
      <c r="S188" s="244">
        <v>0</v>
      </c>
      <c r="T188" s="245">
        <f>S188*H188</f>
        <v>0</v>
      </c>
      <c r="AR188" s="24" t="s">
        <v>405</v>
      </c>
      <c r="AT188" s="24" t="s">
        <v>422</v>
      </c>
      <c r="AU188" s="24" t="s">
        <v>83</v>
      </c>
      <c r="AY188" s="24" t="s">
        <v>171</v>
      </c>
      <c r="BE188" s="246">
        <f>IF(N188="základní",J188,0)</f>
        <v>0</v>
      </c>
      <c r="BF188" s="246">
        <f>IF(N188="snížená",J188,0)</f>
        <v>0</v>
      </c>
      <c r="BG188" s="246">
        <f>IF(N188="zákl. přenesená",J188,0)</f>
        <v>0</v>
      </c>
      <c r="BH188" s="246">
        <f>IF(N188="sníž. přenesená",J188,0)</f>
        <v>0</v>
      </c>
      <c r="BI188" s="246">
        <f>IF(N188="nulová",J188,0)</f>
        <v>0</v>
      </c>
      <c r="BJ188" s="24" t="s">
        <v>24</v>
      </c>
      <c r="BK188" s="246">
        <f>ROUND(I188*H188,2)</f>
        <v>0</v>
      </c>
      <c r="BL188" s="24" t="s">
        <v>273</v>
      </c>
      <c r="BM188" s="24" t="s">
        <v>2526</v>
      </c>
    </row>
    <row r="189" s="1" customFormat="1">
      <c r="B189" s="46"/>
      <c r="C189" s="74"/>
      <c r="D189" s="249" t="s">
        <v>739</v>
      </c>
      <c r="E189" s="74"/>
      <c r="F189" s="259" t="s">
        <v>2466</v>
      </c>
      <c r="G189" s="74"/>
      <c r="H189" s="74"/>
      <c r="I189" s="203"/>
      <c r="J189" s="74"/>
      <c r="K189" s="74"/>
      <c r="L189" s="72"/>
      <c r="M189" s="260"/>
      <c r="N189" s="47"/>
      <c r="O189" s="47"/>
      <c r="P189" s="47"/>
      <c r="Q189" s="47"/>
      <c r="R189" s="47"/>
      <c r="S189" s="47"/>
      <c r="T189" s="95"/>
      <c r="AT189" s="24" t="s">
        <v>739</v>
      </c>
      <c r="AU189" s="24" t="s">
        <v>83</v>
      </c>
    </row>
    <row r="190" s="1" customFormat="1" ht="22.8" customHeight="1">
      <c r="B190" s="46"/>
      <c r="C190" s="235" t="s">
        <v>542</v>
      </c>
      <c r="D190" s="235" t="s">
        <v>173</v>
      </c>
      <c r="E190" s="236" t="s">
        <v>2527</v>
      </c>
      <c r="F190" s="237" t="s">
        <v>2528</v>
      </c>
      <c r="G190" s="238" t="s">
        <v>344</v>
      </c>
      <c r="H190" s="239">
        <v>21</v>
      </c>
      <c r="I190" s="240"/>
      <c r="J190" s="241">
        <f>ROUND(I190*H190,2)</f>
        <v>0</v>
      </c>
      <c r="K190" s="237" t="s">
        <v>177</v>
      </c>
      <c r="L190" s="72"/>
      <c r="M190" s="242" t="s">
        <v>22</v>
      </c>
      <c r="N190" s="243" t="s">
        <v>46</v>
      </c>
      <c r="O190" s="47"/>
      <c r="P190" s="244">
        <f>O190*H190</f>
        <v>0</v>
      </c>
      <c r="Q190" s="244">
        <v>0</v>
      </c>
      <c r="R190" s="244">
        <f>Q190*H190</f>
        <v>0</v>
      </c>
      <c r="S190" s="244">
        <v>0</v>
      </c>
      <c r="T190" s="245">
        <f>S190*H190</f>
        <v>0</v>
      </c>
      <c r="AR190" s="24" t="s">
        <v>273</v>
      </c>
      <c r="AT190" s="24" t="s">
        <v>173</v>
      </c>
      <c r="AU190" s="24" t="s">
        <v>83</v>
      </c>
      <c r="AY190" s="24" t="s">
        <v>171</v>
      </c>
      <c r="BE190" s="246">
        <f>IF(N190="základní",J190,0)</f>
        <v>0</v>
      </c>
      <c r="BF190" s="246">
        <f>IF(N190="snížená",J190,0)</f>
        <v>0</v>
      </c>
      <c r="BG190" s="246">
        <f>IF(N190="zákl. přenesená",J190,0)</f>
        <v>0</v>
      </c>
      <c r="BH190" s="246">
        <f>IF(N190="sníž. přenesená",J190,0)</f>
        <v>0</v>
      </c>
      <c r="BI190" s="246">
        <f>IF(N190="nulová",J190,0)</f>
        <v>0</v>
      </c>
      <c r="BJ190" s="24" t="s">
        <v>24</v>
      </c>
      <c r="BK190" s="246">
        <f>ROUND(I190*H190,2)</f>
        <v>0</v>
      </c>
      <c r="BL190" s="24" t="s">
        <v>273</v>
      </c>
      <c r="BM190" s="24" t="s">
        <v>2529</v>
      </c>
    </row>
    <row r="191" s="12" customFormat="1">
      <c r="B191" s="247"/>
      <c r="C191" s="248"/>
      <c r="D191" s="249" t="s">
        <v>180</v>
      </c>
      <c r="E191" s="250" t="s">
        <v>22</v>
      </c>
      <c r="F191" s="251" t="s">
        <v>2530</v>
      </c>
      <c r="G191" s="248"/>
      <c r="H191" s="252">
        <v>21</v>
      </c>
      <c r="I191" s="253"/>
      <c r="J191" s="248"/>
      <c r="K191" s="248"/>
      <c r="L191" s="254"/>
      <c r="M191" s="255"/>
      <c r="N191" s="256"/>
      <c r="O191" s="256"/>
      <c r="P191" s="256"/>
      <c r="Q191" s="256"/>
      <c r="R191" s="256"/>
      <c r="S191" s="256"/>
      <c r="T191" s="257"/>
      <c r="AT191" s="258" t="s">
        <v>180</v>
      </c>
      <c r="AU191" s="258" t="s">
        <v>83</v>
      </c>
      <c r="AV191" s="12" t="s">
        <v>83</v>
      </c>
      <c r="AW191" s="12" t="s">
        <v>182</v>
      </c>
      <c r="AX191" s="12" t="s">
        <v>75</v>
      </c>
      <c r="AY191" s="258" t="s">
        <v>171</v>
      </c>
    </row>
    <row r="192" s="1" customFormat="1" ht="22.8" customHeight="1">
      <c r="B192" s="46"/>
      <c r="C192" s="271" t="s">
        <v>548</v>
      </c>
      <c r="D192" s="271" t="s">
        <v>422</v>
      </c>
      <c r="E192" s="272" t="s">
        <v>2531</v>
      </c>
      <c r="F192" s="273" t="s">
        <v>2532</v>
      </c>
      <c r="G192" s="274" t="s">
        <v>1246</v>
      </c>
      <c r="H192" s="275">
        <v>2</v>
      </c>
      <c r="I192" s="276"/>
      <c r="J192" s="277">
        <f>ROUND(I192*H192,2)</f>
        <v>0</v>
      </c>
      <c r="K192" s="273" t="s">
        <v>737</v>
      </c>
      <c r="L192" s="278"/>
      <c r="M192" s="279" t="s">
        <v>22</v>
      </c>
      <c r="N192" s="280" t="s">
        <v>46</v>
      </c>
      <c r="O192" s="47"/>
      <c r="P192" s="244">
        <f>O192*H192</f>
        <v>0</v>
      </c>
      <c r="Q192" s="244">
        <v>0.0017899999999999999</v>
      </c>
      <c r="R192" s="244">
        <f>Q192*H192</f>
        <v>0.0035799999999999998</v>
      </c>
      <c r="S192" s="244">
        <v>0</v>
      </c>
      <c r="T192" s="245">
        <f>S192*H192</f>
        <v>0</v>
      </c>
      <c r="AR192" s="24" t="s">
        <v>405</v>
      </c>
      <c r="AT192" s="24" t="s">
        <v>422</v>
      </c>
      <c r="AU192" s="24" t="s">
        <v>83</v>
      </c>
      <c r="AY192" s="24" t="s">
        <v>171</v>
      </c>
      <c r="BE192" s="246">
        <f>IF(N192="základní",J192,0)</f>
        <v>0</v>
      </c>
      <c r="BF192" s="246">
        <f>IF(N192="snížená",J192,0)</f>
        <v>0</v>
      </c>
      <c r="BG192" s="246">
        <f>IF(N192="zákl. přenesená",J192,0)</f>
        <v>0</v>
      </c>
      <c r="BH192" s="246">
        <f>IF(N192="sníž. přenesená",J192,0)</f>
        <v>0</v>
      </c>
      <c r="BI192" s="246">
        <f>IF(N192="nulová",J192,0)</f>
        <v>0</v>
      </c>
      <c r="BJ192" s="24" t="s">
        <v>24</v>
      </c>
      <c r="BK192" s="246">
        <f>ROUND(I192*H192,2)</f>
        <v>0</v>
      </c>
      <c r="BL192" s="24" t="s">
        <v>273</v>
      </c>
      <c r="BM192" s="24" t="s">
        <v>2533</v>
      </c>
    </row>
    <row r="193" s="1" customFormat="1">
      <c r="B193" s="46"/>
      <c r="C193" s="74"/>
      <c r="D193" s="249" t="s">
        <v>739</v>
      </c>
      <c r="E193" s="74"/>
      <c r="F193" s="259" t="s">
        <v>2534</v>
      </c>
      <c r="G193" s="74"/>
      <c r="H193" s="74"/>
      <c r="I193" s="203"/>
      <c r="J193" s="74"/>
      <c r="K193" s="74"/>
      <c r="L193" s="72"/>
      <c r="M193" s="260"/>
      <c r="N193" s="47"/>
      <c r="O193" s="47"/>
      <c r="P193" s="47"/>
      <c r="Q193" s="47"/>
      <c r="R193" s="47"/>
      <c r="S193" s="47"/>
      <c r="T193" s="95"/>
      <c r="AT193" s="24" t="s">
        <v>739</v>
      </c>
      <c r="AU193" s="24" t="s">
        <v>83</v>
      </c>
    </row>
    <row r="194" s="1" customFormat="1" ht="22.8" customHeight="1">
      <c r="B194" s="46"/>
      <c r="C194" s="235" t="s">
        <v>552</v>
      </c>
      <c r="D194" s="235" t="s">
        <v>173</v>
      </c>
      <c r="E194" s="236" t="s">
        <v>2535</v>
      </c>
      <c r="F194" s="237" t="s">
        <v>2536</v>
      </c>
      <c r="G194" s="238" t="s">
        <v>214</v>
      </c>
      <c r="H194" s="239">
        <v>1</v>
      </c>
      <c r="I194" s="240"/>
      <c r="J194" s="241">
        <f>ROUND(I194*H194,2)</f>
        <v>0</v>
      </c>
      <c r="K194" s="237" t="s">
        <v>177</v>
      </c>
      <c r="L194" s="72"/>
      <c r="M194" s="242" t="s">
        <v>22</v>
      </c>
      <c r="N194" s="243" t="s">
        <v>46</v>
      </c>
      <c r="O194" s="47"/>
      <c r="P194" s="244">
        <f>O194*H194</f>
        <v>0</v>
      </c>
      <c r="Q194" s="244">
        <v>0</v>
      </c>
      <c r="R194" s="244">
        <f>Q194*H194</f>
        <v>0</v>
      </c>
      <c r="S194" s="244">
        <v>0</v>
      </c>
      <c r="T194" s="245">
        <f>S194*H194</f>
        <v>0</v>
      </c>
      <c r="AR194" s="24" t="s">
        <v>273</v>
      </c>
      <c r="AT194" s="24" t="s">
        <v>173</v>
      </c>
      <c r="AU194" s="24" t="s">
        <v>83</v>
      </c>
      <c r="AY194" s="24" t="s">
        <v>171</v>
      </c>
      <c r="BE194" s="246">
        <f>IF(N194="základní",J194,0)</f>
        <v>0</v>
      </c>
      <c r="BF194" s="246">
        <f>IF(N194="snížená",J194,0)</f>
        <v>0</v>
      </c>
      <c r="BG194" s="246">
        <f>IF(N194="zákl. přenesená",J194,0)</f>
        <v>0</v>
      </c>
      <c r="BH194" s="246">
        <f>IF(N194="sníž. přenesená",J194,0)</f>
        <v>0</v>
      </c>
      <c r="BI194" s="246">
        <f>IF(N194="nulová",J194,0)</f>
        <v>0</v>
      </c>
      <c r="BJ194" s="24" t="s">
        <v>24</v>
      </c>
      <c r="BK194" s="246">
        <f>ROUND(I194*H194,2)</f>
        <v>0</v>
      </c>
      <c r="BL194" s="24" t="s">
        <v>273</v>
      </c>
      <c r="BM194" s="24" t="s">
        <v>2537</v>
      </c>
    </row>
    <row r="195" s="1" customFormat="1" ht="14.4" customHeight="1">
      <c r="B195" s="46"/>
      <c r="C195" s="271" t="s">
        <v>558</v>
      </c>
      <c r="D195" s="271" t="s">
        <v>422</v>
      </c>
      <c r="E195" s="272" t="s">
        <v>2538</v>
      </c>
      <c r="F195" s="273" t="s">
        <v>2539</v>
      </c>
      <c r="G195" s="274" t="s">
        <v>1246</v>
      </c>
      <c r="H195" s="275">
        <v>1</v>
      </c>
      <c r="I195" s="276"/>
      <c r="J195" s="277">
        <f>ROUND(I195*H195,2)</f>
        <v>0</v>
      </c>
      <c r="K195" s="273" t="s">
        <v>737</v>
      </c>
      <c r="L195" s="278"/>
      <c r="M195" s="279" t="s">
        <v>22</v>
      </c>
      <c r="N195" s="280" t="s">
        <v>46</v>
      </c>
      <c r="O195" s="47"/>
      <c r="P195" s="244">
        <f>O195*H195</f>
        <v>0</v>
      </c>
      <c r="Q195" s="244">
        <v>0.0089999999999999993</v>
      </c>
      <c r="R195" s="244">
        <f>Q195*H195</f>
        <v>0.0089999999999999993</v>
      </c>
      <c r="S195" s="244">
        <v>0</v>
      </c>
      <c r="T195" s="245">
        <f>S195*H195</f>
        <v>0</v>
      </c>
      <c r="AR195" s="24" t="s">
        <v>405</v>
      </c>
      <c r="AT195" s="24" t="s">
        <v>422</v>
      </c>
      <c r="AU195" s="24" t="s">
        <v>83</v>
      </c>
      <c r="AY195" s="24" t="s">
        <v>171</v>
      </c>
      <c r="BE195" s="246">
        <f>IF(N195="základní",J195,0)</f>
        <v>0</v>
      </c>
      <c r="BF195" s="246">
        <f>IF(N195="snížená",J195,0)</f>
        <v>0</v>
      </c>
      <c r="BG195" s="246">
        <f>IF(N195="zákl. přenesená",J195,0)</f>
        <v>0</v>
      </c>
      <c r="BH195" s="246">
        <f>IF(N195="sníž. přenesená",J195,0)</f>
        <v>0</v>
      </c>
      <c r="BI195" s="246">
        <f>IF(N195="nulová",J195,0)</f>
        <v>0</v>
      </c>
      <c r="BJ195" s="24" t="s">
        <v>24</v>
      </c>
      <c r="BK195" s="246">
        <f>ROUND(I195*H195,2)</f>
        <v>0</v>
      </c>
      <c r="BL195" s="24" t="s">
        <v>273</v>
      </c>
      <c r="BM195" s="24" t="s">
        <v>2540</v>
      </c>
    </row>
    <row r="196" s="1" customFormat="1">
      <c r="B196" s="46"/>
      <c r="C196" s="74"/>
      <c r="D196" s="249" t="s">
        <v>739</v>
      </c>
      <c r="E196" s="74"/>
      <c r="F196" s="259" t="s">
        <v>2466</v>
      </c>
      <c r="G196" s="74"/>
      <c r="H196" s="74"/>
      <c r="I196" s="203"/>
      <c r="J196" s="74"/>
      <c r="K196" s="74"/>
      <c r="L196" s="72"/>
      <c r="M196" s="260"/>
      <c r="N196" s="47"/>
      <c r="O196" s="47"/>
      <c r="P196" s="47"/>
      <c r="Q196" s="47"/>
      <c r="R196" s="47"/>
      <c r="S196" s="47"/>
      <c r="T196" s="95"/>
      <c r="AT196" s="24" t="s">
        <v>739</v>
      </c>
      <c r="AU196" s="24" t="s">
        <v>83</v>
      </c>
    </row>
    <row r="197" s="1" customFormat="1" ht="14.4" customHeight="1">
      <c r="B197" s="46"/>
      <c r="C197" s="235" t="s">
        <v>563</v>
      </c>
      <c r="D197" s="235" t="s">
        <v>173</v>
      </c>
      <c r="E197" s="236" t="s">
        <v>2541</v>
      </c>
      <c r="F197" s="237" t="s">
        <v>2542</v>
      </c>
      <c r="G197" s="238" t="s">
        <v>1246</v>
      </c>
      <c r="H197" s="239">
        <v>1</v>
      </c>
      <c r="I197" s="240"/>
      <c r="J197" s="241">
        <f>ROUND(I197*H197,2)</f>
        <v>0</v>
      </c>
      <c r="K197" s="237" t="s">
        <v>737</v>
      </c>
      <c r="L197" s="72"/>
      <c r="M197" s="242" t="s">
        <v>22</v>
      </c>
      <c r="N197" s="243" t="s">
        <v>46</v>
      </c>
      <c r="O197" s="47"/>
      <c r="P197" s="244">
        <f>O197*H197</f>
        <v>0</v>
      </c>
      <c r="Q197" s="244">
        <v>0</v>
      </c>
      <c r="R197" s="244">
        <f>Q197*H197</f>
        <v>0</v>
      </c>
      <c r="S197" s="244">
        <v>0</v>
      </c>
      <c r="T197" s="245">
        <f>S197*H197</f>
        <v>0</v>
      </c>
      <c r="AR197" s="24" t="s">
        <v>273</v>
      </c>
      <c r="AT197" s="24" t="s">
        <v>173</v>
      </c>
      <c r="AU197" s="24" t="s">
        <v>83</v>
      </c>
      <c r="AY197" s="24" t="s">
        <v>171</v>
      </c>
      <c r="BE197" s="246">
        <f>IF(N197="základní",J197,0)</f>
        <v>0</v>
      </c>
      <c r="BF197" s="246">
        <f>IF(N197="snížená",J197,0)</f>
        <v>0</v>
      </c>
      <c r="BG197" s="246">
        <f>IF(N197="zákl. přenesená",J197,0)</f>
        <v>0</v>
      </c>
      <c r="BH197" s="246">
        <f>IF(N197="sníž. přenesená",J197,0)</f>
        <v>0</v>
      </c>
      <c r="BI197" s="246">
        <f>IF(N197="nulová",J197,0)</f>
        <v>0</v>
      </c>
      <c r="BJ197" s="24" t="s">
        <v>24</v>
      </c>
      <c r="BK197" s="246">
        <f>ROUND(I197*H197,2)</f>
        <v>0</v>
      </c>
      <c r="BL197" s="24" t="s">
        <v>273</v>
      </c>
      <c r="BM197" s="24" t="s">
        <v>542</v>
      </c>
    </row>
    <row r="198" s="1" customFormat="1">
      <c r="B198" s="46"/>
      <c r="C198" s="74"/>
      <c r="D198" s="249" t="s">
        <v>739</v>
      </c>
      <c r="E198" s="74"/>
      <c r="F198" s="259" t="s">
        <v>2466</v>
      </c>
      <c r="G198" s="74"/>
      <c r="H198" s="74"/>
      <c r="I198" s="203"/>
      <c r="J198" s="74"/>
      <c r="K198" s="74"/>
      <c r="L198" s="72"/>
      <c r="M198" s="260"/>
      <c r="N198" s="47"/>
      <c r="O198" s="47"/>
      <c r="P198" s="47"/>
      <c r="Q198" s="47"/>
      <c r="R198" s="47"/>
      <c r="S198" s="47"/>
      <c r="T198" s="95"/>
      <c r="AT198" s="24" t="s">
        <v>739</v>
      </c>
      <c r="AU198" s="24" t="s">
        <v>83</v>
      </c>
    </row>
    <row r="199" s="1" customFormat="1" ht="22.8" customHeight="1">
      <c r="B199" s="46"/>
      <c r="C199" s="235" t="s">
        <v>568</v>
      </c>
      <c r="D199" s="235" t="s">
        <v>173</v>
      </c>
      <c r="E199" s="236" t="s">
        <v>2543</v>
      </c>
      <c r="F199" s="237" t="s">
        <v>2544</v>
      </c>
      <c r="G199" s="238" t="s">
        <v>214</v>
      </c>
      <c r="H199" s="239">
        <v>2</v>
      </c>
      <c r="I199" s="240"/>
      <c r="J199" s="241">
        <f>ROUND(I199*H199,2)</f>
        <v>0</v>
      </c>
      <c r="K199" s="237" t="s">
        <v>177</v>
      </c>
      <c r="L199" s="72"/>
      <c r="M199" s="242" t="s">
        <v>22</v>
      </c>
      <c r="N199" s="243" t="s">
        <v>46</v>
      </c>
      <c r="O199" s="47"/>
      <c r="P199" s="244">
        <f>O199*H199</f>
        <v>0</v>
      </c>
      <c r="Q199" s="244">
        <v>0</v>
      </c>
      <c r="R199" s="244">
        <f>Q199*H199</f>
        <v>0</v>
      </c>
      <c r="S199" s="244">
        <v>0</v>
      </c>
      <c r="T199" s="245">
        <f>S199*H199</f>
        <v>0</v>
      </c>
      <c r="AR199" s="24" t="s">
        <v>273</v>
      </c>
      <c r="AT199" s="24" t="s">
        <v>173</v>
      </c>
      <c r="AU199" s="24" t="s">
        <v>83</v>
      </c>
      <c r="AY199" s="24" t="s">
        <v>171</v>
      </c>
      <c r="BE199" s="246">
        <f>IF(N199="základní",J199,0)</f>
        <v>0</v>
      </c>
      <c r="BF199" s="246">
        <f>IF(N199="snížená",J199,0)</f>
        <v>0</v>
      </c>
      <c r="BG199" s="246">
        <f>IF(N199="zákl. přenesená",J199,0)</f>
        <v>0</v>
      </c>
      <c r="BH199" s="246">
        <f>IF(N199="sníž. přenesená",J199,0)</f>
        <v>0</v>
      </c>
      <c r="BI199" s="246">
        <f>IF(N199="nulová",J199,0)</f>
        <v>0</v>
      </c>
      <c r="BJ199" s="24" t="s">
        <v>24</v>
      </c>
      <c r="BK199" s="246">
        <f>ROUND(I199*H199,2)</f>
        <v>0</v>
      </c>
      <c r="BL199" s="24" t="s">
        <v>273</v>
      </c>
      <c r="BM199" s="24" t="s">
        <v>2545</v>
      </c>
    </row>
    <row r="200" s="1" customFormat="1" ht="14.4" customHeight="1">
      <c r="B200" s="46"/>
      <c r="C200" s="271" t="s">
        <v>572</v>
      </c>
      <c r="D200" s="271" t="s">
        <v>422</v>
      </c>
      <c r="E200" s="272" t="s">
        <v>2546</v>
      </c>
      <c r="F200" s="273" t="s">
        <v>2547</v>
      </c>
      <c r="G200" s="274" t="s">
        <v>1246</v>
      </c>
      <c r="H200" s="275">
        <v>2</v>
      </c>
      <c r="I200" s="276"/>
      <c r="J200" s="277">
        <f>ROUND(I200*H200,2)</f>
        <v>0</v>
      </c>
      <c r="K200" s="273" t="s">
        <v>737</v>
      </c>
      <c r="L200" s="278"/>
      <c r="M200" s="279" t="s">
        <v>22</v>
      </c>
      <c r="N200" s="280" t="s">
        <v>46</v>
      </c>
      <c r="O200" s="47"/>
      <c r="P200" s="244">
        <f>O200*H200</f>
        <v>0</v>
      </c>
      <c r="Q200" s="244">
        <v>0</v>
      </c>
      <c r="R200" s="244">
        <f>Q200*H200</f>
        <v>0</v>
      </c>
      <c r="S200" s="244">
        <v>0</v>
      </c>
      <c r="T200" s="245">
        <f>S200*H200</f>
        <v>0</v>
      </c>
      <c r="AR200" s="24" t="s">
        <v>405</v>
      </c>
      <c r="AT200" s="24" t="s">
        <v>422</v>
      </c>
      <c r="AU200" s="24" t="s">
        <v>83</v>
      </c>
      <c r="AY200" s="24" t="s">
        <v>171</v>
      </c>
      <c r="BE200" s="246">
        <f>IF(N200="základní",J200,0)</f>
        <v>0</v>
      </c>
      <c r="BF200" s="246">
        <f>IF(N200="snížená",J200,0)</f>
        <v>0</v>
      </c>
      <c r="BG200" s="246">
        <f>IF(N200="zákl. přenesená",J200,0)</f>
        <v>0</v>
      </c>
      <c r="BH200" s="246">
        <f>IF(N200="sníž. přenesená",J200,0)</f>
        <v>0</v>
      </c>
      <c r="BI200" s="246">
        <f>IF(N200="nulová",J200,0)</f>
        <v>0</v>
      </c>
      <c r="BJ200" s="24" t="s">
        <v>24</v>
      </c>
      <c r="BK200" s="246">
        <f>ROUND(I200*H200,2)</f>
        <v>0</v>
      </c>
      <c r="BL200" s="24" t="s">
        <v>273</v>
      </c>
      <c r="BM200" s="24" t="s">
        <v>2548</v>
      </c>
    </row>
    <row r="201" s="1" customFormat="1">
      <c r="B201" s="46"/>
      <c r="C201" s="74"/>
      <c r="D201" s="249" t="s">
        <v>739</v>
      </c>
      <c r="E201" s="74"/>
      <c r="F201" s="259" t="s">
        <v>2466</v>
      </c>
      <c r="G201" s="74"/>
      <c r="H201" s="74"/>
      <c r="I201" s="203"/>
      <c r="J201" s="74"/>
      <c r="K201" s="74"/>
      <c r="L201" s="72"/>
      <c r="M201" s="260"/>
      <c r="N201" s="47"/>
      <c r="O201" s="47"/>
      <c r="P201" s="47"/>
      <c r="Q201" s="47"/>
      <c r="R201" s="47"/>
      <c r="S201" s="47"/>
      <c r="T201" s="95"/>
      <c r="AT201" s="24" t="s">
        <v>739</v>
      </c>
      <c r="AU201" s="24" t="s">
        <v>83</v>
      </c>
    </row>
    <row r="202" s="1" customFormat="1" ht="22.8" customHeight="1">
      <c r="B202" s="46"/>
      <c r="C202" s="235" t="s">
        <v>577</v>
      </c>
      <c r="D202" s="235" t="s">
        <v>173</v>
      </c>
      <c r="E202" s="236" t="s">
        <v>2543</v>
      </c>
      <c r="F202" s="237" t="s">
        <v>2544</v>
      </c>
      <c r="G202" s="238" t="s">
        <v>214</v>
      </c>
      <c r="H202" s="239">
        <v>2</v>
      </c>
      <c r="I202" s="240"/>
      <c r="J202" s="241">
        <f>ROUND(I202*H202,2)</f>
        <v>0</v>
      </c>
      <c r="K202" s="237" t="s">
        <v>177</v>
      </c>
      <c r="L202" s="72"/>
      <c r="M202" s="242" t="s">
        <v>22</v>
      </c>
      <c r="N202" s="243" t="s">
        <v>46</v>
      </c>
      <c r="O202" s="47"/>
      <c r="P202" s="244">
        <f>O202*H202</f>
        <v>0</v>
      </c>
      <c r="Q202" s="244">
        <v>0</v>
      </c>
      <c r="R202" s="244">
        <f>Q202*H202</f>
        <v>0</v>
      </c>
      <c r="S202" s="244">
        <v>0</v>
      </c>
      <c r="T202" s="245">
        <f>S202*H202</f>
        <v>0</v>
      </c>
      <c r="AR202" s="24" t="s">
        <v>273</v>
      </c>
      <c r="AT202" s="24" t="s">
        <v>173</v>
      </c>
      <c r="AU202" s="24" t="s">
        <v>83</v>
      </c>
      <c r="AY202" s="24" t="s">
        <v>171</v>
      </c>
      <c r="BE202" s="246">
        <f>IF(N202="základní",J202,0)</f>
        <v>0</v>
      </c>
      <c r="BF202" s="246">
        <f>IF(N202="snížená",J202,0)</f>
        <v>0</v>
      </c>
      <c r="BG202" s="246">
        <f>IF(N202="zákl. přenesená",J202,0)</f>
        <v>0</v>
      </c>
      <c r="BH202" s="246">
        <f>IF(N202="sníž. přenesená",J202,0)</f>
        <v>0</v>
      </c>
      <c r="BI202" s="246">
        <f>IF(N202="nulová",J202,0)</f>
        <v>0</v>
      </c>
      <c r="BJ202" s="24" t="s">
        <v>24</v>
      </c>
      <c r="BK202" s="246">
        <f>ROUND(I202*H202,2)</f>
        <v>0</v>
      </c>
      <c r="BL202" s="24" t="s">
        <v>273</v>
      </c>
      <c r="BM202" s="24" t="s">
        <v>2549</v>
      </c>
    </row>
    <row r="203" s="1" customFormat="1" ht="14.4" customHeight="1">
      <c r="B203" s="46"/>
      <c r="C203" s="271" t="s">
        <v>595</v>
      </c>
      <c r="D203" s="271" t="s">
        <v>422</v>
      </c>
      <c r="E203" s="272" t="s">
        <v>2550</v>
      </c>
      <c r="F203" s="273" t="s">
        <v>2551</v>
      </c>
      <c r="G203" s="274" t="s">
        <v>1246</v>
      </c>
      <c r="H203" s="275">
        <v>2</v>
      </c>
      <c r="I203" s="276"/>
      <c r="J203" s="277">
        <f>ROUND(I203*H203,2)</f>
        <v>0</v>
      </c>
      <c r="K203" s="273" t="s">
        <v>737</v>
      </c>
      <c r="L203" s="278"/>
      <c r="M203" s="279" t="s">
        <v>22</v>
      </c>
      <c r="N203" s="280" t="s">
        <v>46</v>
      </c>
      <c r="O203" s="47"/>
      <c r="P203" s="244">
        <f>O203*H203</f>
        <v>0</v>
      </c>
      <c r="Q203" s="244">
        <v>0</v>
      </c>
      <c r="R203" s="244">
        <f>Q203*H203</f>
        <v>0</v>
      </c>
      <c r="S203" s="244">
        <v>0</v>
      </c>
      <c r="T203" s="245">
        <f>S203*H203</f>
        <v>0</v>
      </c>
      <c r="AR203" s="24" t="s">
        <v>405</v>
      </c>
      <c r="AT203" s="24" t="s">
        <v>422</v>
      </c>
      <c r="AU203" s="24" t="s">
        <v>83</v>
      </c>
      <c r="AY203" s="24" t="s">
        <v>171</v>
      </c>
      <c r="BE203" s="246">
        <f>IF(N203="základní",J203,0)</f>
        <v>0</v>
      </c>
      <c r="BF203" s="246">
        <f>IF(N203="snížená",J203,0)</f>
        <v>0</v>
      </c>
      <c r="BG203" s="246">
        <f>IF(N203="zákl. přenesená",J203,0)</f>
        <v>0</v>
      </c>
      <c r="BH203" s="246">
        <f>IF(N203="sníž. přenesená",J203,0)</f>
        <v>0</v>
      </c>
      <c r="BI203" s="246">
        <f>IF(N203="nulová",J203,0)</f>
        <v>0</v>
      </c>
      <c r="BJ203" s="24" t="s">
        <v>24</v>
      </c>
      <c r="BK203" s="246">
        <f>ROUND(I203*H203,2)</f>
        <v>0</v>
      </c>
      <c r="BL203" s="24" t="s">
        <v>273</v>
      </c>
      <c r="BM203" s="24" t="s">
        <v>2552</v>
      </c>
    </row>
    <row r="204" s="1" customFormat="1">
      <c r="B204" s="46"/>
      <c r="C204" s="74"/>
      <c r="D204" s="249" t="s">
        <v>739</v>
      </c>
      <c r="E204" s="74"/>
      <c r="F204" s="259" t="s">
        <v>2466</v>
      </c>
      <c r="G204" s="74"/>
      <c r="H204" s="74"/>
      <c r="I204" s="203"/>
      <c r="J204" s="74"/>
      <c r="K204" s="74"/>
      <c r="L204" s="72"/>
      <c r="M204" s="260"/>
      <c r="N204" s="47"/>
      <c r="O204" s="47"/>
      <c r="P204" s="47"/>
      <c r="Q204" s="47"/>
      <c r="R204" s="47"/>
      <c r="S204" s="47"/>
      <c r="T204" s="95"/>
      <c r="AT204" s="24" t="s">
        <v>739</v>
      </c>
      <c r="AU204" s="24" t="s">
        <v>83</v>
      </c>
    </row>
    <row r="205" s="1" customFormat="1" ht="22.8" customHeight="1">
      <c r="B205" s="46"/>
      <c r="C205" s="235" t="s">
        <v>606</v>
      </c>
      <c r="D205" s="235" t="s">
        <v>173</v>
      </c>
      <c r="E205" s="236" t="s">
        <v>2507</v>
      </c>
      <c r="F205" s="237" t="s">
        <v>2508</v>
      </c>
      <c r="G205" s="238" t="s">
        <v>214</v>
      </c>
      <c r="H205" s="239">
        <v>2</v>
      </c>
      <c r="I205" s="240"/>
      <c r="J205" s="241">
        <f>ROUND(I205*H205,2)</f>
        <v>0</v>
      </c>
      <c r="K205" s="237" t="s">
        <v>177</v>
      </c>
      <c r="L205" s="72"/>
      <c r="M205" s="242" t="s">
        <v>22</v>
      </c>
      <c r="N205" s="243" t="s">
        <v>46</v>
      </c>
      <c r="O205" s="47"/>
      <c r="P205" s="244">
        <f>O205*H205</f>
        <v>0</v>
      </c>
      <c r="Q205" s="244">
        <v>0</v>
      </c>
      <c r="R205" s="244">
        <f>Q205*H205</f>
        <v>0</v>
      </c>
      <c r="S205" s="244">
        <v>0</v>
      </c>
      <c r="T205" s="245">
        <f>S205*H205</f>
        <v>0</v>
      </c>
      <c r="AR205" s="24" t="s">
        <v>273</v>
      </c>
      <c r="AT205" s="24" t="s">
        <v>173</v>
      </c>
      <c r="AU205" s="24" t="s">
        <v>83</v>
      </c>
      <c r="AY205" s="24" t="s">
        <v>171</v>
      </c>
      <c r="BE205" s="246">
        <f>IF(N205="základní",J205,0)</f>
        <v>0</v>
      </c>
      <c r="BF205" s="246">
        <f>IF(N205="snížená",J205,0)</f>
        <v>0</v>
      </c>
      <c r="BG205" s="246">
        <f>IF(N205="zákl. přenesená",J205,0)</f>
        <v>0</v>
      </c>
      <c r="BH205" s="246">
        <f>IF(N205="sníž. přenesená",J205,0)</f>
        <v>0</v>
      </c>
      <c r="BI205" s="246">
        <f>IF(N205="nulová",J205,0)</f>
        <v>0</v>
      </c>
      <c r="BJ205" s="24" t="s">
        <v>24</v>
      </c>
      <c r="BK205" s="246">
        <f>ROUND(I205*H205,2)</f>
        <v>0</v>
      </c>
      <c r="BL205" s="24" t="s">
        <v>273</v>
      </c>
      <c r="BM205" s="24" t="s">
        <v>2553</v>
      </c>
    </row>
    <row r="206" s="1" customFormat="1" ht="14.4" customHeight="1">
      <c r="B206" s="46"/>
      <c r="C206" s="271" t="s">
        <v>614</v>
      </c>
      <c r="D206" s="271" t="s">
        <v>422</v>
      </c>
      <c r="E206" s="272" t="s">
        <v>2554</v>
      </c>
      <c r="F206" s="273" t="s">
        <v>2555</v>
      </c>
      <c r="G206" s="274" t="s">
        <v>1246</v>
      </c>
      <c r="H206" s="275">
        <v>2</v>
      </c>
      <c r="I206" s="276"/>
      <c r="J206" s="277">
        <f>ROUND(I206*H206,2)</f>
        <v>0</v>
      </c>
      <c r="K206" s="273" t="s">
        <v>737</v>
      </c>
      <c r="L206" s="278"/>
      <c r="M206" s="279" t="s">
        <v>22</v>
      </c>
      <c r="N206" s="280" t="s">
        <v>46</v>
      </c>
      <c r="O206" s="47"/>
      <c r="P206" s="244">
        <f>O206*H206</f>
        <v>0</v>
      </c>
      <c r="Q206" s="244">
        <v>0.0143</v>
      </c>
      <c r="R206" s="244">
        <f>Q206*H206</f>
        <v>0.0286</v>
      </c>
      <c r="S206" s="244">
        <v>0</v>
      </c>
      <c r="T206" s="245">
        <f>S206*H206</f>
        <v>0</v>
      </c>
      <c r="AR206" s="24" t="s">
        <v>405</v>
      </c>
      <c r="AT206" s="24" t="s">
        <v>422</v>
      </c>
      <c r="AU206" s="24" t="s">
        <v>83</v>
      </c>
      <c r="AY206" s="24" t="s">
        <v>171</v>
      </c>
      <c r="BE206" s="246">
        <f>IF(N206="základní",J206,0)</f>
        <v>0</v>
      </c>
      <c r="BF206" s="246">
        <f>IF(N206="snížená",J206,0)</f>
        <v>0</v>
      </c>
      <c r="BG206" s="246">
        <f>IF(N206="zákl. přenesená",J206,0)</f>
        <v>0</v>
      </c>
      <c r="BH206" s="246">
        <f>IF(N206="sníž. přenesená",J206,0)</f>
        <v>0</v>
      </c>
      <c r="BI206" s="246">
        <f>IF(N206="nulová",J206,0)</f>
        <v>0</v>
      </c>
      <c r="BJ206" s="24" t="s">
        <v>24</v>
      </c>
      <c r="BK206" s="246">
        <f>ROUND(I206*H206,2)</f>
        <v>0</v>
      </c>
      <c r="BL206" s="24" t="s">
        <v>273</v>
      </c>
      <c r="BM206" s="24" t="s">
        <v>2556</v>
      </c>
    </row>
    <row r="207" s="1" customFormat="1">
      <c r="B207" s="46"/>
      <c r="C207" s="74"/>
      <c r="D207" s="249" t="s">
        <v>739</v>
      </c>
      <c r="E207" s="74"/>
      <c r="F207" s="259" t="s">
        <v>2466</v>
      </c>
      <c r="G207" s="74"/>
      <c r="H207" s="74"/>
      <c r="I207" s="203"/>
      <c r="J207" s="74"/>
      <c r="K207" s="74"/>
      <c r="L207" s="72"/>
      <c r="M207" s="260"/>
      <c r="N207" s="47"/>
      <c r="O207" s="47"/>
      <c r="P207" s="47"/>
      <c r="Q207" s="47"/>
      <c r="R207" s="47"/>
      <c r="S207" s="47"/>
      <c r="T207" s="95"/>
      <c r="AT207" s="24" t="s">
        <v>739</v>
      </c>
      <c r="AU207" s="24" t="s">
        <v>83</v>
      </c>
    </row>
    <row r="208" s="1" customFormat="1" ht="22.8" customHeight="1">
      <c r="B208" s="46"/>
      <c r="C208" s="235" t="s">
        <v>642</v>
      </c>
      <c r="D208" s="235" t="s">
        <v>173</v>
      </c>
      <c r="E208" s="236" t="s">
        <v>2557</v>
      </c>
      <c r="F208" s="237" t="s">
        <v>2558</v>
      </c>
      <c r="G208" s="238" t="s">
        <v>214</v>
      </c>
      <c r="H208" s="239">
        <v>5</v>
      </c>
      <c r="I208" s="240"/>
      <c r="J208" s="241">
        <f>ROUND(I208*H208,2)</f>
        <v>0</v>
      </c>
      <c r="K208" s="237" t="s">
        <v>177</v>
      </c>
      <c r="L208" s="72"/>
      <c r="M208" s="242" t="s">
        <v>22</v>
      </c>
      <c r="N208" s="243" t="s">
        <v>46</v>
      </c>
      <c r="O208" s="47"/>
      <c r="P208" s="244">
        <f>O208*H208</f>
        <v>0</v>
      </c>
      <c r="Q208" s="244">
        <v>0</v>
      </c>
      <c r="R208" s="244">
        <f>Q208*H208</f>
        <v>0</v>
      </c>
      <c r="S208" s="244">
        <v>0</v>
      </c>
      <c r="T208" s="245">
        <f>S208*H208</f>
        <v>0</v>
      </c>
      <c r="AR208" s="24" t="s">
        <v>273</v>
      </c>
      <c r="AT208" s="24" t="s">
        <v>173</v>
      </c>
      <c r="AU208" s="24" t="s">
        <v>83</v>
      </c>
      <c r="AY208" s="24" t="s">
        <v>171</v>
      </c>
      <c r="BE208" s="246">
        <f>IF(N208="základní",J208,0)</f>
        <v>0</v>
      </c>
      <c r="BF208" s="246">
        <f>IF(N208="snížená",J208,0)</f>
        <v>0</v>
      </c>
      <c r="BG208" s="246">
        <f>IF(N208="zákl. přenesená",J208,0)</f>
        <v>0</v>
      </c>
      <c r="BH208" s="246">
        <f>IF(N208="sníž. přenesená",J208,0)</f>
        <v>0</v>
      </c>
      <c r="BI208" s="246">
        <f>IF(N208="nulová",J208,0)</f>
        <v>0</v>
      </c>
      <c r="BJ208" s="24" t="s">
        <v>24</v>
      </c>
      <c r="BK208" s="246">
        <f>ROUND(I208*H208,2)</f>
        <v>0</v>
      </c>
      <c r="BL208" s="24" t="s">
        <v>273</v>
      </c>
      <c r="BM208" s="24" t="s">
        <v>2559</v>
      </c>
    </row>
    <row r="209" s="12" customFormat="1">
      <c r="B209" s="247"/>
      <c r="C209" s="248"/>
      <c r="D209" s="249" t="s">
        <v>180</v>
      </c>
      <c r="E209" s="250" t="s">
        <v>22</v>
      </c>
      <c r="F209" s="251" t="s">
        <v>2560</v>
      </c>
      <c r="G209" s="248"/>
      <c r="H209" s="252">
        <v>5</v>
      </c>
      <c r="I209" s="253"/>
      <c r="J209" s="248"/>
      <c r="K209" s="248"/>
      <c r="L209" s="254"/>
      <c r="M209" s="255"/>
      <c r="N209" s="256"/>
      <c r="O209" s="256"/>
      <c r="P209" s="256"/>
      <c r="Q209" s="256"/>
      <c r="R209" s="256"/>
      <c r="S209" s="256"/>
      <c r="T209" s="257"/>
      <c r="AT209" s="258" t="s">
        <v>180</v>
      </c>
      <c r="AU209" s="258" t="s">
        <v>83</v>
      </c>
      <c r="AV209" s="12" t="s">
        <v>83</v>
      </c>
      <c r="AW209" s="12" t="s">
        <v>182</v>
      </c>
      <c r="AX209" s="12" t="s">
        <v>75</v>
      </c>
      <c r="AY209" s="258" t="s">
        <v>171</v>
      </c>
    </row>
    <row r="210" s="1" customFormat="1" ht="22.8" customHeight="1">
      <c r="B210" s="46"/>
      <c r="C210" s="271" t="s">
        <v>647</v>
      </c>
      <c r="D210" s="271" t="s">
        <v>422</v>
      </c>
      <c r="E210" s="272" t="s">
        <v>2561</v>
      </c>
      <c r="F210" s="273" t="s">
        <v>2562</v>
      </c>
      <c r="G210" s="274" t="s">
        <v>1246</v>
      </c>
      <c r="H210" s="275">
        <v>2</v>
      </c>
      <c r="I210" s="276"/>
      <c r="J210" s="277">
        <f>ROUND(I210*H210,2)</f>
        <v>0</v>
      </c>
      <c r="K210" s="273" t="s">
        <v>737</v>
      </c>
      <c r="L210" s="278"/>
      <c r="M210" s="279" t="s">
        <v>22</v>
      </c>
      <c r="N210" s="280" t="s">
        <v>46</v>
      </c>
      <c r="O210" s="47"/>
      <c r="P210" s="244">
        <f>O210*H210</f>
        <v>0</v>
      </c>
      <c r="Q210" s="244">
        <v>0</v>
      </c>
      <c r="R210" s="244">
        <f>Q210*H210</f>
        <v>0</v>
      </c>
      <c r="S210" s="244">
        <v>0</v>
      </c>
      <c r="T210" s="245">
        <f>S210*H210</f>
        <v>0</v>
      </c>
      <c r="AR210" s="24" t="s">
        <v>405</v>
      </c>
      <c r="AT210" s="24" t="s">
        <v>422</v>
      </c>
      <c r="AU210" s="24" t="s">
        <v>83</v>
      </c>
      <c r="AY210" s="24" t="s">
        <v>171</v>
      </c>
      <c r="BE210" s="246">
        <f>IF(N210="základní",J210,0)</f>
        <v>0</v>
      </c>
      <c r="BF210" s="246">
        <f>IF(N210="snížená",J210,0)</f>
        <v>0</v>
      </c>
      <c r="BG210" s="246">
        <f>IF(N210="zákl. přenesená",J210,0)</f>
        <v>0</v>
      </c>
      <c r="BH210" s="246">
        <f>IF(N210="sníž. přenesená",J210,0)</f>
        <v>0</v>
      </c>
      <c r="BI210" s="246">
        <f>IF(N210="nulová",J210,0)</f>
        <v>0</v>
      </c>
      <c r="BJ210" s="24" t="s">
        <v>24</v>
      </c>
      <c r="BK210" s="246">
        <f>ROUND(I210*H210,2)</f>
        <v>0</v>
      </c>
      <c r="BL210" s="24" t="s">
        <v>273</v>
      </c>
      <c r="BM210" s="24" t="s">
        <v>2563</v>
      </c>
    </row>
    <row r="211" s="1" customFormat="1">
      <c r="B211" s="46"/>
      <c r="C211" s="74"/>
      <c r="D211" s="249" t="s">
        <v>739</v>
      </c>
      <c r="E211" s="74"/>
      <c r="F211" s="259" t="s">
        <v>2564</v>
      </c>
      <c r="G211" s="74"/>
      <c r="H211" s="74"/>
      <c r="I211" s="203"/>
      <c r="J211" s="74"/>
      <c r="K211" s="74"/>
      <c r="L211" s="72"/>
      <c r="M211" s="260"/>
      <c r="N211" s="47"/>
      <c r="O211" s="47"/>
      <c r="P211" s="47"/>
      <c r="Q211" s="47"/>
      <c r="R211" s="47"/>
      <c r="S211" s="47"/>
      <c r="T211" s="95"/>
      <c r="AT211" s="24" t="s">
        <v>739</v>
      </c>
      <c r="AU211" s="24" t="s">
        <v>83</v>
      </c>
    </row>
    <row r="212" s="1" customFormat="1" ht="22.8" customHeight="1">
      <c r="B212" s="46"/>
      <c r="C212" s="271" t="s">
        <v>652</v>
      </c>
      <c r="D212" s="271" t="s">
        <v>422</v>
      </c>
      <c r="E212" s="272" t="s">
        <v>2565</v>
      </c>
      <c r="F212" s="273" t="s">
        <v>2566</v>
      </c>
      <c r="G212" s="274" t="s">
        <v>1246</v>
      </c>
      <c r="H212" s="275">
        <v>3</v>
      </c>
      <c r="I212" s="276"/>
      <c r="J212" s="277">
        <f>ROUND(I212*H212,2)</f>
        <v>0</v>
      </c>
      <c r="K212" s="273" t="s">
        <v>737</v>
      </c>
      <c r="L212" s="278"/>
      <c r="M212" s="279" t="s">
        <v>22</v>
      </c>
      <c r="N212" s="280" t="s">
        <v>46</v>
      </c>
      <c r="O212" s="47"/>
      <c r="P212" s="244">
        <f>O212*H212</f>
        <v>0</v>
      </c>
      <c r="Q212" s="244">
        <v>0</v>
      </c>
      <c r="R212" s="244">
        <f>Q212*H212</f>
        <v>0</v>
      </c>
      <c r="S212" s="244">
        <v>0</v>
      </c>
      <c r="T212" s="245">
        <f>S212*H212</f>
        <v>0</v>
      </c>
      <c r="AR212" s="24" t="s">
        <v>405</v>
      </c>
      <c r="AT212" s="24" t="s">
        <v>422</v>
      </c>
      <c r="AU212" s="24" t="s">
        <v>83</v>
      </c>
      <c r="AY212" s="24" t="s">
        <v>171</v>
      </c>
      <c r="BE212" s="246">
        <f>IF(N212="základní",J212,0)</f>
        <v>0</v>
      </c>
      <c r="BF212" s="246">
        <f>IF(N212="snížená",J212,0)</f>
        <v>0</v>
      </c>
      <c r="BG212" s="246">
        <f>IF(N212="zákl. přenesená",J212,0)</f>
        <v>0</v>
      </c>
      <c r="BH212" s="246">
        <f>IF(N212="sníž. přenesená",J212,0)</f>
        <v>0</v>
      </c>
      <c r="BI212" s="246">
        <f>IF(N212="nulová",J212,0)</f>
        <v>0</v>
      </c>
      <c r="BJ212" s="24" t="s">
        <v>24</v>
      </c>
      <c r="BK212" s="246">
        <f>ROUND(I212*H212,2)</f>
        <v>0</v>
      </c>
      <c r="BL212" s="24" t="s">
        <v>273</v>
      </c>
      <c r="BM212" s="24" t="s">
        <v>2567</v>
      </c>
    </row>
    <row r="213" s="1" customFormat="1">
      <c r="B213" s="46"/>
      <c r="C213" s="74"/>
      <c r="D213" s="249" t="s">
        <v>739</v>
      </c>
      <c r="E213" s="74"/>
      <c r="F213" s="259" t="s">
        <v>2466</v>
      </c>
      <c r="G213" s="74"/>
      <c r="H213" s="74"/>
      <c r="I213" s="203"/>
      <c r="J213" s="74"/>
      <c r="K213" s="74"/>
      <c r="L213" s="72"/>
      <c r="M213" s="260"/>
      <c r="N213" s="47"/>
      <c r="O213" s="47"/>
      <c r="P213" s="47"/>
      <c r="Q213" s="47"/>
      <c r="R213" s="47"/>
      <c r="S213" s="47"/>
      <c r="T213" s="95"/>
      <c r="AT213" s="24" t="s">
        <v>739</v>
      </c>
      <c r="AU213" s="24" t="s">
        <v>83</v>
      </c>
    </row>
    <row r="214" s="1" customFormat="1" ht="22.8" customHeight="1">
      <c r="B214" s="46"/>
      <c r="C214" s="235" t="s">
        <v>657</v>
      </c>
      <c r="D214" s="235" t="s">
        <v>173</v>
      </c>
      <c r="E214" s="236" t="s">
        <v>2568</v>
      </c>
      <c r="F214" s="237" t="s">
        <v>2569</v>
      </c>
      <c r="G214" s="238" t="s">
        <v>214</v>
      </c>
      <c r="H214" s="239">
        <v>6</v>
      </c>
      <c r="I214" s="240"/>
      <c r="J214" s="241">
        <f>ROUND(I214*H214,2)</f>
        <v>0</v>
      </c>
      <c r="K214" s="237" t="s">
        <v>177</v>
      </c>
      <c r="L214" s="72"/>
      <c r="M214" s="242" t="s">
        <v>22</v>
      </c>
      <c r="N214" s="243" t="s">
        <v>46</v>
      </c>
      <c r="O214" s="47"/>
      <c r="P214" s="244">
        <f>O214*H214</f>
        <v>0</v>
      </c>
      <c r="Q214" s="244">
        <v>0</v>
      </c>
      <c r="R214" s="244">
        <f>Q214*H214</f>
        <v>0</v>
      </c>
      <c r="S214" s="244">
        <v>0</v>
      </c>
      <c r="T214" s="245">
        <f>S214*H214</f>
        <v>0</v>
      </c>
      <c r="AR214" s="24" t="s">
        <v>273</v>
      </c>
      <c r="AT214" s="24" t="s">
        <v>173</v>
      </c>
      <c r="AU214" s="24" t="s">
        <v>83</v>
      </c>
      <c r="AY214" s="24" t="s">
        <v>171</v>
      </c>
      <c r="BE214" s="246">
        <f>IF(N214="základní",J214,0)</f>
        <v>0</v>
      </c>
      <c r="BF214" s="246">
        <f>IF(N214="snížená",J214,0)</f>
        <v>0</v>
      </c>
      <c r="BG214" s="246">
        <f>IF(N214="zákl. přenesená",J214,0)</f>
        <v>0</v>
      </c>
      <c r="BH214" s="246">
        <f>IF(N214="sníž. přenesená",J214,0)</f>
        <v>0</v>
      </c>
      <c r="BI214" s="246">
        <f>IF(N214="nulová",J214,0)</f>
        <v>0</v>
      </c>
      <c r="BJ214" s="24" t="s">
        <v>24</v>
      </c>
      <c r="BK214" s="246">
        <f>ROUND(I214*H214,2)</f>
        <v>0</v>
      </c>
      <c r="BL214" s="24" t="s">
        <v>273</v>
      </c>
      <c r="BM214" s="24" t="s">
        <v>2570</v>
      </c>
    </row>
    <row r="215" s="12" customFormat="1">
      <c r="B215" s="247"/>
      <c r="C215" s="248"/>
      <c r="D215" s="249" t="s">
        <v>180</v>
      </c>
      <c r="E215" s="250" t="s">
        <v>22</v>
      </c>
      <c r="F215" s="251" t="s">
        <v>2571</v>
      </c>
      <c r="G215" s="248"/>
      <c r="H215" s="252">
        <v>6</v>
      </c>
      <c r="I215" s="253"/>
      <c r="J215" s="248"/>
      <c r="K215" s="248"/>
      <c r="L215" s="254"/>
      <c r="M215" s="255"/>
      <c r="N215" s="256"/>
      <c r="O215" s="256"/>
      <c r="P215" s="256"/>
      <c r="Q215" s="256"/>
      <c r="R215" s="256"/>
      <c r="S215" s="256"/>
      <c r="T215" s="257"/>
      <c r="AT215" s="258" t="s">
        <v>180</v>
      </c>
      <c r="AU215" s="258" t="s">
        <v>83</v>
      </c>
      <c r="AV215" s="12" t="s">
        <v>83</v>
      </c>
      <c r="AW215" s="12" t="s">
        <v>182</v>
      </c>
      <c r="AX215" s="12" t="s">
        <v>75</v>
      </c>
      <c r="AY215" s="258" t="s">
        <v>171</v>
      </c>
    </row>
    <row r="216" s="1" customFormat="1" ht="22.8" customHeight="1">
      <c r="B216" s="46"/>
      <c r="C216" s="271" t="s">
        <v>428</v>
      </c>
      <c r="D216" s="271" t="s">
        <v>422</v>
      </c>
      <c r="E216" s="272" t="s">
        <v>2572</v>
      </c>
      <c r="F216" s="273" t="s">
        <v>2573</v>
      </c>
      <c r="G216" s="274" t="s">
        <v>1246</v>
      </c>
      <c r="H216" s="275">
        <v>5</v>
      </c>
      <c r="I216" s="276"/>
      <c r="J216" s="277">
        <f>ROUND(I216*H216,2)</f>
        <v>0</v>
      </c>
      <c r="K216" s="273" t="s">
        <v>737</v>
      </c>
      <c r="L216" s="278"/>
      <c r="M216" s="279" t="s">
        <v>22</v>
      </c>
      <c r="N216" s="280" t="s">
        <v>46</v>
      </c>
      <c r="O216" s="47"/>
      <c r="P216" s="244">
        <f>O216*H216</f>
        <v>0</v>
      </c>
      <c r="Q216" s="244">
        <v>0</v>
      </c>
      <c r="R216" s="244">
        <f>Q216*H216</f>
        <v>0</v>
      </c>
      <c r="S216" s="244">
        <v>0</v>
      </c>
      <c r="T216" s="245">
        <f>S216*H216</f>
        <v>0</v>
      </c>
      <c r="AR216" s="24" t="s">
        <v>405</v>
      </c>
      <c r="AT216" s="24" t="s">
        <v>422</v>
      </c>
      <c r="AU216" s="24" t="s">
        <v>83</v>
      </c>
      <c r="AY216" s="24" t="s">
        <v>171</v>
      </c>
      <c r="BE216" s="246">
        <f>IF(N216="základní",J216,0)</f>
        <v>0</v>
      </c>
      <c r="BF216" s="246">
        <f>IF(N216="snížená",J216,0)</f>
        <v>0</v>
      </c>
      <c r="BG216" s="246">
        <f>IF(N216="zákl. přenesená",J216,0)</f>
        <v>0</v>
      </c>
      <c r="BH216" s="246">
        <f>IF(N216="sníž. přenesená",J216,0)</f>
        <v>0</v>
      </c>
      <c r="BI216" s="246">
        <f>IF(N216="nulová",J216,0)</f>
        <v>0</v>
      </c>
      <c r="BJ216" s="24" t="s">
        <v>24</v>
      </c>
      <c r="BK216" s="246">
        <f>ROUND(I216*H216,2)</f>
        <v>0</v>
      </c>
      <c r="BL216" s="24" t="s">
        <v>273</v>
      </c>
      <c r="BM216" s="24" t="s">
        <v>2574</v>
      </c>
    </row>
    <row r="217" s="1" customFormat="1">
      <c r="B217" s="46"/>
      <c r="C217" s="74"/>
      <c r="D217" s="249" t="s">
        <v>739</v>
      </c>
      <c r="E217" s="74"/>
      <c r="F217" s="259" t="s">
        <v>2466</v>
      </c>
      <c r="G217" s="74"/>
      <c r="H217" s="74"/>
      <c r="I217" s="203"/>
      <c r="J217" s="74"/>
      <c r="K217" s="74"/>
      <c r="L217" s="72"/>
      <c r="M217" s="260"/>
      <c r="N217" s="47"/>
      <c r="O217" s="47"/>
      <c r="P217" s="47"/>
      <c r="Q217" s="47"/>
      <c r="R217" s="47"/>
      <c r="S217" s="47"/>
      <c r="T217" s="95"/>
      <c r="AT217" s="24" t="s">
        <v>739</v>
      </c>
      <c r="AU217" s="24" t="s">
        <v>83</v>
      </c>
    </row>
    <row r="218" s="1" customFormat="1" ht="22.8" customHeight="1">
      <c r="B218" s="46"/>
      <c r="C218" s="271" t="s">
        <v>673</v>
      </c>
      <c r="D218" s="271" t="s">
        <v>422</v>
      </c>
      <c r="E218" s="272" t="s">
        <v>2575</v>
      </c>
      <c r="F218" s="273" t="s">
        <v>2576</v>
      </c>
      <c r="G218" s="274" t="s">
        <v>1246</v>
      </c>
      <c r="H218" s="275">
        <v>1</v>
      </c>
      <c r="I218" s="276"/>
      <c r="J218" s="277">
        <f>ROUND(I218*H218,2)</f>
        <v>0</v>
      </c>
      <c r="K218" s="273" t="s">
        <v>737</v>
      </c>
      <c r="L218" s="278"/>
      <c r="M218" s="279" t="s">
        <v>22</v>
      </c>
      <c r="N218" s="280" t="s">
        <v>46</v>
      </c>
      <c r="O218" s="47"/>
      <c r="P218" s="244">
        <f>O218*H218</f>
        <v>0</v>
      </c>
      <c r="Q218" s="244">
        <v>0</v>
      </c>
      <c r="R218" s="244">
        <f>Q218*H218</f>
        <v>0</v>
      </c>
      <c r="S218" s="244">
        <v>0</v>
      </c>
      <c r="T218" s="245">
        <f>S218*H218</f>
        <v>0</v>
      </c>
      <c r="AR218" s="24" t="s">
        <v>405</v>
      </c>
      <c r="AT218" s="24" t="s">
        <v>422</v>
      </c>
      <c r="AU218" s="24" t="s">
        <v>83</v>
      </c>
      <c r="AY218" s="24" t="s">
        <v>171</v>
      </c>
      <c r="BE218" s="246">
        <f>IF(N218="základní",J218,0)</f>
        <v>0</v>
      </c>
      <c r="BF218" s="246">
        <f>IF(N218="snížená",J218,0)</f>
        <v>0</v>
      </c>
      <c r="BG218" s="246">
        <f>IF(N218="zákl. přenesená",J218,0)</f>
        <v>0</v>
      </c>
      <c r="BH218" s="246">
        <f>IF(N218="sníž. přenesená",J218,0)</f>
        <v>0</v>
      </c>
      <c r="BI218" s="246">
        <f>IF(N218="nulová",J218,0)</f>
        <v>0</v>
      </c>
      <c r="BJ218" s="24" t="s">
        <v>24</v>
      </c>
      <c r="BK218" s="246">
        <f>ROUND(I218*H218,2)</f>
        <v>0</v>
      </c>
      <c r="BL218" s="24" t="s">
        <v>273</v>
      </c>
      <c r="BM218" s="24" t="s">
        <v>2577</v>
      </c>
    </row>
    <row r="219" s="1" customFormat="1">
      <c r="B219" s="46"/>
      <c r="C219" s="74"/>
      <c r="D219" s="249" t="s">
        <v>739</v>
      </c>
      <c r="E219" s="74"/>
      <c r="F219" s="259" t="s">
        <v>2466</v>
      </c>
      <c r="G219" s="74"/>
      <c r="H219" s="74"/>
      <c r="I219" s="203"/>
      <c r="J219" s="74"/>
      <c r="K219" s="74"/>
      <c r="L219" s="72"/>
      <c r="M219" s="260"/>
      <c r="N219" s="47"/>
      <c r="O219" s="47"/>
      <c r="P219" s="47"/>
      <c r="Q219" s="47"/>
      <c r="R219" s="47"/>
      <c r="S219" s="47"/>
      <c r="T219" s="95"/>
      <c r="AT219" s="24" t="s">
        <v>739</v>
      </c>
      <c r="AU219" s="24" t="s">
        <v>83</v>
      </c>
    </row>
    <row r="220" s="1" customFormat="1" ht="22.8" customHeight="1">
      <c r="B220" s="46"/>
      <c r="C220" s="235" t="s">
        <v>593</v>
      </c>
      <c r="D220" s="235" t="s">
        <v>173</v>
      </c>
      <c r="E220" s="236" t="s">
        <v>2535</v>
      </c>
      <c r="F220" s="237" t="s">
        <v>2536</v>
      </c>
      <c r="G220" s="238" t="s">
        <v>214</v>
      </c>
      <c r="H220" s="239">
        <v>2</v>
      </c>
      <c r="I220" s="240"/>
      <c r="J220" s="241">
        <f>ROUND(I220*H220,2)</f>
        <v>0</v>
      </c>
      <c r="K220" s="237" t="s">
        <v>177</v>
      </c>
      <c r="L220" s="72"/>
      <c r="M220" s="242" t="s">
        <v>22</v>
      </c>
      <c r="N220" s="243" t="s">
        <v>46</v>
      </c>
      <c r="O220" s="47"/>
      <c r="P220" s="244">
        <f>O220*H220</f>
        <v>0</v>
      </c>
      <c r="Q220" s="244">
        <v>0</v>
      </c>
      <c r="R220" s="244">
        <f>Q220*H220</f>
        <v>0</v>
      </c>
      <c r="S220" s="244">
        <v>0</v>
      </c>
      <c r="T220" s="245">
        <f>S220*H220</f>
        <v>0</v>
      </c>
      <c r="AR220" s="24" t="s">
        <v>273</v>
      </c>
      <c r="AT220" s="24" t="s">
        <v>173</v>
      </c>
      <c r="AU220" s="24" t="s">
        <v>83</v>
      </c>
      <c r="AY220" s="24" t="s">
        <v>171</v>
      </c>
      <c r="BE220" s="246">
        <f>IF(N220="základní",J220,0)</f>
        <v>0</v>
      </c>
      <c r="BF220" s="246">
        <f>IF(N220="snížená",J220,0)</f>
        <v>0</v>
      </c>
      <c r="BG220" s="246">
        <f>IF(N220="zákl. přenesená",J220,0)</f>
        <v>0</v>
      </c>
      <c r="BH220" s="246">
        <f>IF(N220="sníž. přenesená",J220,0)</f>
        <v>0</v>
      </c>
      <c r="BI220" s="246">
        <f>IF(N220="nulová",J220,0)</f>
        <v>0</v>
      </c>
      <c r="BJ220" s="24" t="s">
        <v>24</v>
      </c>
      <c r="BK220" s="246">
        <f>ROUND(I220*H220,2)</f>
        <v>0</v>
      </c>
      <c r="BL220" s="24" t="s">
        <v>273</v>
      </c>
      <c r="BM220" s="24" t="s">
        <v>2578</v>
      </c>
    </row>
    <row r="221" s="12" customFormat="1">
      <c r="B221" s="247"/>
      <c r="C221" s="248"/>
      <c r="D221" s="249" t="s">
        <v>180</v>
      </c>
      <c r="E221" s="250" t="s">
        <v>22</v>
      </c>
      <c r="F221" s="251" t="s">
        <v>2579</v>
      </c>
      <c r="G221" s="248"/>
      <c r="H221" s="252">
        <v>2</v>
      </c>
      <c r="I221" s="253"/>
      <c r="J221" s="248"/>
      <c r="K221" s="248"/>
      <c r="L221" s="254"/>
      <c r="M221" s="255"/>
      <c r="N221" s="256"/>
      <c r="O221" s="256"/>
      <c r="P221" s="256"/>
      <c r="Q221" s="256"/>
      <c r="R221" s="256"/>
      <c r="S221" s="256"/>
      <c r="T221" s="257"/>
      <c r="AT221" s="258" t="s">
        <v>180</v>
      </c>
      <c r="AU221" s="258" t="s">
        <v>83</v>
      </c>
      <c r="AV221" s="12" t="s">
        <v>83</v>
      </c>
      <c r="AW221" s="12" t="s">
        <v>182</v>
      </c>
      <c r="AX221" s="12" t="s">
        <v>75</v>
      </c>
      <c r="AY221" s="258" t="s">
        <v>171</v>
      </c>
    </row>
    <row r="222" s="1" customFormat="1" ht="22.8" customHeight="1">
      <c r="B222" s="46"/>
      <c r="C222" s="271" t="s">
        <v>671</v>
      </c>
      <c r="D222" s="271" t="s">
        <v>422</v>
      </c>
      <c r="E222" s="272" t="s">
        <v>2580</v>
      </c>
      <c r="F222" s="273" t="s">
        <v>2581</v>
      </c>
      <c r="G222" s="274" t="s">
        <v>1246</v>
      </c>
      <c r="H222" s="275">
        <v>1</v>
      </c>
      <c r="I222" s="276"/>
      <c r="J222" s="277">
        <f>ROUND(I222*H222,2)</f>
        <v>0</v>
      </c>
      <c r="K222" s="273" t="s">
        <v>737</v>
      </c>
      <c r="L222" s="278"/>
      <c r="M222" s="279" t="s">
        <v>22</v>
      </c>
      <c r="N222" s="280" t="s">
        <v>46</v>
      </c>
      <c r="O222" s="47"/>
      <c r="P222" s="244">
        <f>O222*H222</f>
        <v>0</v>
      </c>
      <c r="Q222" s="244">
        <v>0</v>
      </c>
      <c r="R222" s="244">
        <f>Q222*H222</f>
        <v>0</v>
      </c>
      <c r="S222" s="244">
        <v>0</v>
      </c>
      <c r="T222" s="245">
        <f>S222*H222</f>
        <v>0</v>
      </c>
      <c r="AR222" s="24" t="s">
        <v>405</v>
      </c>
      <c r="AT222" s="24" t="s">
        <v>422</v>
      </c>
      <c r="AU222" s="24" t="s">
        <v>83</v>
      </c>
      <c r="AY222" s="24" t="s">
        <v>171</v>
      </c>
      <c r="BE222" s="246">
        <f>IF(N222="základní",J222,0)</f>
        <v>0</v>
      </c>
      <c r="BF222" s="246">
        <f>IF(N222="snížená",J222,0)</f>
        <v>0</v>
      </c>
      <c r="BG222" s="246">
        <f>IF(N222="zákl. přenesená",J222,0)</f>
        <v>0</v>
      </c>
      <c r="BH222" s="246">
        <f>IF(N222="sníž. přenesená",J222,0)</f>
        <v>0</v>
      </c>
      <c r="BI222" s="246">
        <f>IF(N222="nulová",J222,0)</f>
        <v>0</v>
      </c>
      <c r="BJ222" s="24" t="s">
        <v>24</v>
      </c>
      <c r="BK222" s="246">
        <f>ROUND(I222*H222,2)</f>
        <v>0</v>
      </c>
      <c r="BL222" s="24" t="s">
        <v>273</v>
      </c>
      <c r="BM222" s="24" t="s">
        <v>2582</v>
      </c>
    </row>
    <row r="223" s="1" customFormat="1">
      <c r="B223" s="46"/>
      <c r="C223" s="74"/>
      <c r="D223" s="249" t="s">
        <v>739</v>
      </c>
      <c r="E223" s="74"/>
      <c r="F223" s="259" t="s">
        <v>2466</v>
      </c>
      <c r="G223" s="74"/>
      <c r="H223" s="74"/>
      <c r="I223" s="203"/>
      <c r="J223" s="74"/>
      <c r="K223" s="74"/>
      <c r="L223" s="72"/>
      <c r="M223" s="260"/>
      <c r="N223" s="47"/>
      <c r="O223" s="47"/>
      <c r="P223" s="47"/>
      <c r="Q223" s="47"/>
      <c r="R223" s="47"/>
      <c r="S223" s="47"/>
      <c r="T223" s="95"/>
      <c r="AT223" s="24" t="s">
        <v>739</v>
      </c>
      <c r="AU223" s="24" t="s">
        <v>83</v>
      </c>
    </row>
    <row r="224" s="1" customFormat="1" ht="22.8" customHeight="1">
      <c r="B224" s="46"/>
      <c r="C224" s="271" t="s">
        <v>685</v>
      </c>
      <c r="D224" s="271" t="s">
        <v>422</v>
      </c>
      <c r="E224" s="272" t="s">
        <v>2583</v>
      </c>
      <c r="F224" s="273" t="s">
        <v>2566</v>
      </c>
      <c r="G224" s="274" t="s">
        <v>1246</v>
      </c>
      <c r="H224" s="275">
        <v>1</v>
      </c>
      <c r="I224" s="276"/>
      <c r="J224" s="277">
        <f>ROUND(I224*H224,2)</f>
        <v>0</v>
      </c>
      <c r="K224" s="273" t="s">
        <v>737</v>
      </c>
      <c r="L224" s="278"/>
      <c r="M224" s="279" t="s">
        <v>22</v>
      </c>
      <c r="N224" s="280" t="s">
        <v>46</v>
      </c>
      <c r="O224" s="47"/>
      <c r="P224" s="244">
        <f>O224*H224</f>
        <v>0</v>
      </c>
      <c r="Q224" s="244">
        <v>0</v>
      </c>
      <c r="R224" s="244">
        <f>Q224*H224</f>
        <v>0</v>
      </c>
      <c r="S224" s="244">
        <v>0</v>
      </c>
      <c r="T224" s="245">
        <f>S224*H224</f>
        <v>0</v>
      </c>
      <c r="AR224" s="24" t="s">
        <v>405</v>
      </c>
      <c r="AT224" s="24" t="s">
        <v>422</v>
      </c>
      <c r="AU224" s="24" t="s">
        <v>83</v>
      </c>
      <c r="AY224" s="24" t="s">
        <v>171</v>
      </c>
      <c r="BE224" s="246">
        <f>IF(N224="základní",J224,0)</f>
        <v>0</v>
      </c>
      <c r="BF224" s="246">
        <f>IF(N224="snížená",J224,0)</f>
        <v>0</v>
      </c>
      <c r="BG224" s="246">
        <f>IF(N224="zákl. přenesená",J224,0)</f>
        <v>0</v>
      </c>
      <c r="BH224" s="246">
        <f>IF(N224="sníž. přenesená",J224,0)</f>
        <v>0</v>
      </c>
      <c r="BI224" s="246">
        <f>IF(N224="nulová",J224,0)</f>
        <v>0</v>
      </c>
      <c r="BJ224" s="24" t="s">
        <v>24</v>
      </c>
      <c r="BK224" s="246">
        <f>ROUND(I224*H224,2)</f>
        <v>0</v>
      </c>
      <c r="BL224" s="24" t="s">
        <v>273</v>
      </c>
      <c r="BM224" s="24" t="s">
        <v>2584</v>
      </c>
    </row>
    <row r="225" s="1" customFormat="1">
      <c r="B225" s="46"/>
      <c r="C225" s="74"/>
      <c r="D225" s="249" t="s">
        <v>739</v>
      </c>
      <c r="E225" s="74"/>
      <c r="F225" s="259" t="s">
        <v>2466</v>
      </c>
      <c r="G225" s="74"/>
      <c r="H225" s="74"/>
      <c r="I225" s="203"/>
      <c r="J225" s="74"/>
      <c r="K225" s="74"/>
      <c r="L225" s="72"/>
      <c r="M225" s="260"/>
      <c r="N225" s="47"/>
      <c r="O225" s="47"/>
      <c r="P225" s="47"/>
      <c r="Q225" s="47"/>
      <c r="R225" s="47"/>
      <c r="S225" s="47"/>
      <c r="T225" s="95"/>
      <c r="AT225" s="24" t="s">
        <v>739</v>
      </c>
      <c r="AU225" s="24" t="s">
        <v>83</v>
      </c>
    </row>
    <row r="226" s="1" customFormat="1" ht="14.4" customHeight="1">
      <c r="B226" s="46"/>
      <c r="C226" s="235" t="s">
        <v>689</v>
      </c>
      <c r="D226" s="235" t="s">
        <v>173</v>
      </c>
      <c r="E226" s="236" t="s">
        <v>2585</v>
      </c>
      <c r="F226" s="237" t="s">
        <v>2586</v>
      </c>
      <c r="G226" s="238" t="s">
        <v>1246</v>
      </c>
      <c r="H226" s="239">
        <v>2</v>
      </c>
      <c r="I226" s="240"/>
      <c r="J226" s="241">
        <f>ROUND(I226*H226,2)</f>
        <v>0</v>
      </c>
      <c r="K226" s="237" t="s">
        <v>737</v>
      </c>
      <c r="L226" s="72"/>
      <c r="M226" s="242" t="s">
        <v>22</v>
      </c>
      <c r="N226" s="243" t="s">
        <v>46</v>
      </c>
      <c r="O226" s="47"/>
      <c r="P226" s="244">
        <f>O226*H226</f>
        <v>0</v>
      </c>
      <c r="Q226" s="244">
        <v>0</v>
      </c>
      <c r="R226" s="244">
        <f>Q226*H226</f>
        <v>0</v>
      </c>
      <c r="S226" s="244">
        <v>0</v>
      </c>
      <c r="T226" s="245">
        <f>S226*H226</f>
        <v>0</v>
      </c>
      <c r="AR226" s="24" t="s">
        <v>273</v>
      </c>
      <c r="AT226" s="24" t="s">
        <v>173</v>
      </c>
      <c r="AU226" s="24" t="s">
        <v>83</v>
      </c>
      <c r="AY226" s="24" t="s">
        <v>171</v>
      </c>
      <c r="BE226" s="246">
        <f>IF(N226="základní",J226,0)</f>
        <v>0</v>
      </c>
      <c r="BF226" s="246">
        <f>IF(N226="snížená",J226,0)</f>
        <v>0</v>
      </c>
      <c r="BG226" s="246">
        <f>IF(N226="zákl. přenesená",J226,0)</f>
        <v>0</v>
      </c>
      <c r="BH226" s="246">
        <f>IF(N226="sníž. přenesená",J226,0)</f>
        <v>0</v>
      </c>
      <c r="BI226" s="246">
        <f>IF(N226="nulová",J226,0)</f>
        <v>0</v>
      </c>
      <c r="BJ226" s="24" t="s">
        <v>24</v>
      </c>
      <c r="BK226" s="246">
        <f>ROUND(I226*H226,2)</f>
        <v>0</v>
      </c>
      <c r="BL226" s="24" t="s">
        <v>273</v>
      </c>
      <c r="BM226" s="24" t="s">
        <v>689</v>
      </c>
    </row>
    <row r="227" s="1" customFormat="1">
      <c r="B227" s="46"/>
      <c r="C227" s="74"/>
      <c r="D227" s="249" t="s">
        <v>739</v>
      </c>
      <c r="E227" s="74"/>
      <c r="F227" s="259" t="s">
        <v>2466</v>
      </c>
      <c r="G227" s="74"/>
      <c r="H227" s="74"/>
      <c r="I227" s="203"/>
      <c r="J227" s="74"/>
      <c r="K227" s="74"/>
      <c r="L227" s="72"/>
      <c r="M227" s="260"/>
      <c r="N227" s="47"/>
      <c r="O227" s="47"/>
      <c r="P227" s="47"/>
      <c r="Q227" s="47"/>
      <c r="R227" s="47"/>
      <c r="S227" s="47"/>
      <c r="T227" s="95"/>
      <c r="AT227" s="24" t="s">
        <v>739</v>
      </c>
      <c r="AU227" s="24" t="s">
        <v>83</v>
      </c>
    </row>
    <row r="228" s="1" customFormat="1" ht="22.8" customHeight="1">
      <c r="B228" s="46"/>
      <c r="C228" s="235" t="s">
        <v>698</v>
      </c>
      <c r="D228" s="235" t="s">
        <v>173</v>
      </c>
      <c r="E228" s="236" t="s">
        <v>2460</v>
      </c>
      <c r="F228" s="237" t="s">
        <v>2461</v>
      </c>
      <c r="G228" s="238" t="s">
        <v>214</v>
      </c>
      <c r="H228" s="239">
        <v>45</v>
      </c>
      <c r="I228" s="240"/>
      <c r="J228" s="241">
        <f>ROUND(I228*H228,2)</f>
        <v>0</v>
      </c>
      <c r="K228" s="237" t="s">
        <v>177</v>
      </c>
      <c r="L228" s="72"/>
      <c r="M228" s="242" t="s">
        <v>22</v>
      </c>
      <c r="N228" s="243" t="s">
        <v>46</v>
      </c>
      <c r="O228" s="47"/>
      <c r="P228" s="244">
        <f>O228*H228</f>
        <v>0</v>
      </c>
      <c r="Q228" s="244">
        <v>0</v>
      </c>
      <c r="R228" s="244">
        <f>Q228*H228</f>
        <v>0</v>
      </c>
      <c r="S228" s="244">
        <v>0</v>
      </c>
      <c r="T228" s="245">
        <f>S228*H228</f>
        <v>0</v>
      </c>
      <c r="AR228" s="24" t="s">
        <v>273</v>
      </c>
      <c r="AT228" s="24" t="s">
        <v>173</v>
      </c>
      <c r="AU228" s="24" t="s">
        <v>83</v>
      </c>
      <c r="AY228" s="24" t="s">
        <v>171</v>
      </c>
      <c r="BE228" s="246">
        <f>IF(N228="základní",J228,0)</f>
        <v>0</v>
      </c>
      <c r="BF228" s="246">
        <f>IF(N228="snížená",J228,0)</f>
        <v>0</v>
      </c>
      <c r="BG228" s="246">
        <f>IF(N228="zákl. přenesená",J228,0)</f>
        <v>0</v>
      </c>
      <c r="BH228" s="246">
        <f>IF(N228="sníž. přenesená",J228,0)</f>
        <v>0</v>
      </c>
      <c r="BI228" s="246">
        <f>IF(N228="nulová",J228,0)</f>
        <v>0</v>
      </c>
      <c r="BJ228" s="24" t="s">
        <v>24</v>
      </c>
      <c r="BK228" s="246">
        <f>ROUND(I228*H228,2)</f>
        <v>0</v>
      </c>
      <c r="BL228" s="24" t="s">
        <v>273</v>
      </c>
      <c r="BM228" s="24" t="s">
        <v>2587</v>
      </c>
    </row>
    <row r="229" s="1" customFormat="1" ht="22.8" customHeight="1">
      <c r="B229" s="46"/>
      <c r="C229" s="271" t="s">
        <v>702</v>
      </c>
      <c r="D229" s="271" t="s">
        <v>422</v>
      </c>
      <c r="E229" s="272" t="s">
        <v>2588</v>
      </c>
      <c r="F229" s="273" t="s">
        <v>2589</v>
      </c>
      <c r="G229" s="274" t="s">
        <v>1246</v>
      </c>
      <c r="H229" s="275">
        <v>45</v>
      </c>
      <c r="I229" s="276"/>
      <c r="J229" s="277">
        <f>ROUND(I229*H229,2)</f>
        <v>0</v>
      </c>
      <c r="K229" s="273" t="s">
        <v>737</v>
      </c>
      <c r="L229" s="278"/>
      <c r="M229" s="279" t="s">
        <v>22</v>
      </c>
      <c r="N229" s="280" t="s">
        <v>46</v>
      </c>
      <c r="O229" s="47"/>
      <c r="P229" s="244">
        <f>O229*H229</f>
        <v>0</v>
      </c>
      <c r="Q229" s="244">
        <v>0.020500000000000001</v>
      </c>
      <c r="R229" s="244">
        <f>Q229*H229</f>
        <v>0.92249999999999999</v>
      </c>
      <c r="S229" s="244">
        <v>0</v>
      </c>
      <c r="T229" s="245">
        <f>S229*H229</f>
        <v>0</v>
      </c>
      <c r="AR229" s="24" t="s">
        <v>405</v>
      </c>
      <c r="AT229" s="24" t="s">
        <v>422</v>
      </c>
      <c r="AU229" s="24" t="s">
        <v>83</v>
      </c>
      <c r="AY229" s="24" t="s">
        <v>171</v>
      </c>
      <c r="BE229" s="246">
        <f>IF(N229="základní",J229,0)</f>
        <v>0</v>
      </c>
      <c r="BF229" s="246">
        <f>IF(N229="snížená",J229,0)</f>
        <v>0</v>
      </c>
      <c r="BG229" s="246">
        <f>IF(N229="zákl. přenesená",J229,0)</f>
        <v>0</v>
      </c>
      <c r="BH229" s="246">
        <f>IF(N229="sníž. přenesená",J229,0)</f>
        <v>0</v>
      </c>
      <c r="BI229" s="246">
        <f>IF(N229="nulová",J229,0)</f>
        <v>0</v>
      </c>
      <c r="BJ229" s="24" t="s">
        <v>24</v>
      </c>
      <c r="BK229" s="246">
        <f>ROUND(I229*H229,2)</f>
        <v>0</v>
      </c>
      <c r="BL229" s="24" t="s">
        <v>273</v>
      </c>
      <c r="BM229" s="24" t="s">
        <v>2590</v>
      </c>
    </row>
    <row r="230" s="1" customFormat="1">
      <c r="B230" s="46"/>
      <c r="C230" s="74"/>
      <c r="D230" s="249" t="s">
        <v>739</v>
      </c>
      <c r="E230" s="74"/>
      <c r="F230" s="259" t="s">
        <v>2466</v>
      </c>
      <c r="G230" s="74"/>
      <c r="H230" s="74"/>
      <c r="I230" s="203"/>
      <c r="J230" s="74"/>
      <c r="K230" s="74"/>
      <c r="L230" s="72"/>
      <c r="M230" s="260"/>
      <c r="N230" s="47"/>
      <c r="O230" s="47"/>
      <c r="P230" s="47"/>
      <c r="Q230" s="47"/>
      <c r="R230" s="47"/>
      <c r="S230" s="47"/>
      <c r="T230" s="95"/>
      <c r="AT230" s="24" t="s">
        <v>739</v>
      </c>
      <c r="AU230" s="24" t="s">
        <v>83</v>
      </c>
    </row>
    <row r="231" s="1" customFormat="1" ht="22.8" customHeight="1">
      <c r="B231" s="46"/>
      <c r="C231" s="235" t="s">
        <v>706</v>
      </c>
      <c r="D231" s="235" t="s">
        <v>173</v>
      </c>
      <c r="E231" s="236" t="s">
        <v>2591</v>
      </c>
      <c r="F231" s="237" t="s">
        <v>2592</v>
      </c>
      <c r="G231" s="238" t="s">
        <v>214</v>
      </c>
      <c r="H231" s="239">
        <v>8</v>
      </c>
      <c r="I231" s="240"/>
      <c r="J231" s="241">
        <f>ROUND(I231*H231,2)</f>
        <v>0</v>
      </c>
      <c r="K231" s="237" t="s">
        <v>177</v>
      </c>
      <c r="L231" s="72"/>
      <c r="M231" s="242" t="s">
        <v>22</v>
      </c>
      <c r="N231" s="243" t="s">
        <v>46</v>
      </c>
      <c r="O231" s="47"/>
      <c r="P231" s="244">
        <f>O231*H231</f>
        <v>0</v>
      </c>
      <c r="Q231" s="244">
        <v>0</v>
      </c>
      <c r="R231" s="244">
        <f>Q231*H231</f>
        <v>0</v>
      </c>
      <c r="S231" s="244">
        <v>0</v>
      </c>
      <c r="T231" s="245">
        <f>S231*H231</f>
        <v>0</v>
      </c>
      <c r="AR231" s="24" t="s">
        <v>273</v>
      </c>
      <c r="AT231" s="24" t="s">
        <v>173</v>
      </c>
      <c r="AU231" s="24" t="s">
        <v>83</v>
      </c>
      <c r="AY231" s="24" t="s">
        <v>171</v>
      </c>
      <c r="BE231" s="246">
        <f>IF(N231="základní",J231,0)</f>
        <v>0</v>
      </c>
      <c r="BF231" s="246">
        <f>IF(N231="snížená",J231,0)</f>
        <v>0</v>
      </c>
      <c r="BG231" s="246">
        <f>IF(N231="zákl. přenesená",J231,0)</f>
        <v>0</v>
      </c>
      <c r="BH231" s="246">
        <f>IF(N231="sníž. přenesená",J231,0)</f>
        <v>0</v>
      </c>
      <c r="BI231" s="246">
        <f>IF(N231="nulová",J231,0)</f>
        <v>0</v>
      </c>
      <c r="BJ231" s="24" t="s">
        <v>24</v>
      </c>
      <c r="BK231" s="246">
        <f>ROUND(I231*H231,2)</f>
        <v>0</v>
      </c>
      <c r="BL231" s="24" t="s">
        <v>273</v>
      </c>
      <c r="BM231" s="24" t="s">
        <v>2593</v>
      </c>
    </row>
    <row r="232" s="1" customFormat="1" ht="14.4" customHeight="1">
      <c r="B232" s="46"/>
      <c r="C232" s="271" t="s">
        <v>710</v>
      </c>
      <c r="D232" s="271" t="s">
        <v>422</v>
      </c>
      <c r="E232" s="272" t="s">
        <v>2594</v>
      </c>
      <c r="F232" s="273" t="s">
        <v>2595</v>
      </c>
      <c r="G232" s="274" t="s">
        <v>1246</v>
      </c>
      <c r="H232" s="275">
        <v>8</v>
      </c>
      <c r="I232" s="276"/>
      <c r="J232" s="277">
        <f>ROUND(I232*H232,2)</f>
        <v>0</v>
      </c>
      <c r="K232" s="273" t="s">
        <v>737</v>
      </c>
      <c r="L232" s="278"/>
      <c r="M232" s="279" t="s">
        <v>22</v>
      </c>
      <c r="N232" s="280" t="s">
        <v>46</v>
      </c>
      <c r="O232" s="47"/>
      <c r="P232" s="244">
        <f>O232*H232</f>
        <v>0</v>
      </c>
      <c r="Q232" s="244">
        <v>0</v>
      </c>
      <c r="R232" s="244">
        <f>Q232*H232</f>
        <v>0</v>
      </c>
      <c r="S232" s="244">
        <v>0</v>
      </c>
      <c r="T232" s="245">
        <f>S232*H232</f>
        <v>0</v>
      </c>
      <c r="AR232" s="24" t="s">
        <v>405</v>
      </c>
      <c r="AT232" s="24" t="s">
        <v>422</v>
      </c>
      <c r="AU232" s="24" t="s">
        <v>83</v>
      </c>
      <c r="AY232" s="24" t="s">
        <v>171</v>
      </c>
      <c r="BE232" s="246">
        <f>IF(N232="základní",J232,0)</f>
        <v>0</v>
      </c>
      <c r="BF232" s="246">
        <f>IF(N232="snížená",J232,0)</f>
        <v>0</v>
      </c>
      <c r="BG232" s="246">
        <f>IF(N232="zákl. přenesená",J232,0)</f>
        <v>0</v>
      </c>
      <c r="BH232" s="246">
        <f>IF(N232="sníž. přenesená",J232,0)</f>
        <v>0</v>
      </c>
      <c r="BI232" s="246">
        <f>IF(N232="nulová",J232,0)</f>
        <v>0</v>
      </c>
      <c r="BJ232" s="24" t="s">
        <v>24</v>
      </c>
      <c r="BK232" s="246">
        <f>ROUND(I232*H232,2)</f>
        <v>0</v>
      </c>
      <c r="BL232" s="24" t="s">
        <v>273</v>
      </c>
      <c r="BM232" s="24" t="s">
        <v>2596</v>
      </c>
    </row>
    <row r="233" s="1" customFormat="1">
      <c r="B233" s="46"/>
      <c r="C233" s="74"/>
      <c r="D233" s="249" t="s">
        <v>739</v>
      </c>
      <c r="E233" s="74"/>
      <c r="F233" s="259" t="s">
        <v>2466</v>
      </c>
      <c r="G233" s="74"/>
      <c r="H233" s="74"/>
      <c r="I233" s="203"/>
      <c r="J233" s="74"/>
      <c r="K233" s="74"/>
      <c r="L233" s="72"/>
      <c r="M233" s="260"/>
      <c r="N233" s="47"/>
      <c r="O233" s="47"/>
      <c r="P233" s="47"/>
      <c r="Q233" s="47"/>
      <c r="R233" s="47"/>
      <c r="S233" s="47"/>
      <c r="T233" s="95"/>
      <c r="AT233" s="24" t="s">
        <v>739</v>
      </c>
      <c r="AU233" s="24" t="s">
        <v>83</v>
      </c>
    </row>
    <row r="234" s="1" customFormat="1" ht="22.8" customHeight="1">
      <c r="B234" s="46"/>
      <c r="C234" s="235" t="s">
        <v>714</v>
      </c>
      <c r="D234" s="235" t="s">
        <v>173</v>
      </c>
      <c r="E234" s="236" t="s">
        <v>2543</v>
      </c>
      <c r="F234" s="237" t="s">
        <v>2544</v>
      </c>
      <c r="G234" s="238" t="s">
        <v>214</v>
      </c>
      <c r="H234" s="239">
        <v>4</v>
      </c>
      <c r="I234" s="240"/>
      <c r="J234" s="241">
        <f>ROUND(I234*H234,2)</f>
        <v>0</v>
      </c>
      <c r="K234" s="237" t="s">
        <v>177</v>
      </c>
      <c r="L234" s="72"/>
      <c r="M234" s="242" t="s">
        <v>22</v>
      </c>
      <c r="N234" s="243" t="s">
        <v>46</v>
      </c>
      <c r="O234" s="47"/>
      <c r="P234" s="244">
        <f>O234*H234</f>
        <v>0</v>
      </c>
      <c r="Q234" s="244">
        <v>0</v>
      </c>
      <c r="R234" s="244">
        <f>Q234*H234</f>
        <v>0</v>
      </c>
      <c r="S234" s="244">
        <v>0</v>
      </c>
      <c r="T234" s="245">
        <f>S234*H234</f>
        <v>0</v>
      </c>
      <c r="AR234" s="24" t="s">
        <v>273</v>
      </c>
      <c r="AT234" s="24" t="s">
        <v>173</v>
      </c>
      <c r="AU234" s="24" t="s">
        <v>83</v>
      </c>
      <c r="AY234" s="24" t="s">
        <v>171</v>
      </c>
      <c r="BE234" s="246">
        <f>IF(N234="základní",J234,0)</f>
        <v>0</v>
      </c>
      <c r="BF234" s="246">
        <f>IF(N234="snížená",J234,0)</f>
        <v>0</v>
      </c>
      <c r="BG234" s="246">
        <f>IF(N234="zákl. přenesená",J234,0)</f>
        <v>0</v>
      </c>
      <c r="BH234" s="246">
        <f>IF(N234="sníž. přenesená",J234,0)</f>
        <v>0</v>
      </c>
      <c r="BI234" s="246">
        <f>IF(N234="nulová",J234,0)</f>
        <v>0</v>
      </c>
      <c r="BJ234" s="24" t="s">
        <v>24</v>
      </c>
      <c r="BK234" s="246">
        <f>ROUND(I234*H234,2)</f>
        <v>0</v>
      </c>
      <c r="BL234" s="24" t="s">
        <v>273</v>
      </c>
      <c r="BM234" s="24" t="s">
        <v>2597</v>
      </c>
    </row>
    <row r="235" s="1" customFormat="1" ht="14.4" customHeight="1">
      <c r="B235" s="46"/>
      <c r="C235" s="271" t="s">
        <v>722</v>
      </c>
      <c r="D235" s="271" t="s">
        <v>422</v>
      </c>
      <c r="E235" s="272" t="s">
        <v>2598</v>
      </c>
      <c r="F235" s="273" t="s">
        <v>2599</v>
      </c>
      <c r="G235" s="274" t="s">
        <v>1246</v>
      </c>
      <c r="H235" s="275">
        <v>4</v>
      </c>
      <c r="I235" s="276"/>
      <c r="J235" s="277">
        <f>ROUND(I235*H235,2)</f>
        <v>0</v>
      </c>
      <c r="K235" s="273" t="s">
        <v>737</v>
      </c>
      <c r="L235" s="278"/>
      <c r="M235" s="279" t="s">
        <v>22</v>
      </c>
      <c r="N235" s="280" t="s">
        <v>46</v>
      </c>
      <c r="O235" s="47"/>
      <c r="P235" s="244">
        <f>O235*H235</f>
        <v>0</v>
      </c>
      <c r="Q235" s="244">
        <v>0</v>
      </c>
      <c r="R235" s="244">
        <f>Q235*H235</f>
        <v>0</v>
      </c>
      <c r="S235" s="244">
        <v>0</v>
      </c>
      <c r="T235" s="245">
        <f>S235*H235</f>
        <v>0</v>
      </c>
      <c r="AR235" s="24" t="s">
        <v>405</v>
      </c>
      <c r="AT235" s="24" t="s">
        <v>422</v>
      </c>
      <c r="AU235" s="24" t="s">
        <v>83</v>
      </c>
      <c r="AY235" s="24" t="s">
        <v>171</v>
      </c>
      <c r="BE235" s="246">
        <f>IF(N235="základní",J235,0)</f>
        <v>0</v>
      </c>
      <c r="BF235" s="246">
        <f>IF(N235="snížená",J235,0)</f>
        <v>0</v>
      </c>
      <c r="BG235" s="246">
        <f>IF(N235="zákl. přenesená",J235,0)</f>
        <v>0</v>
      </c>
      <c r="BH235" s="246">
        <f>IF(N235="sníž. přenesená",J235,0)</f>
        <v>0</v>
      </c>
      <c r="BI235" s="246">
        <f>IF(N235="nulová",J235,0)</f>
        <v>0</v>
      </c>
      <c r="BJ235" s="24" t="s">
        <v>24</v>
      </c>
      <c r="BK235" s="246">
        <f>ROUND(I235*H235,2)</f>
        <v>0</v>
      </c>
      <c r="BL235" s="24" t="s">
        <v>273</v>
      </c>
      <c r="BM235" s="24" t="s">
        <v>2600</v>
      </c>
    </row>
    <row r="236" s="1" customFormat="1">
      <c r="B236" s="46"/>
      <c r="C236" s="74"/>
      <c r="D236" s="249" t="s">
        <v>739</v>
      </c>
      <c r="E236" s="74"/>
      <c r="F236" s="259" t="s">
        <v>2466</v>
      </c>
      <c r="G236" s="74"/>
      <c r="H236" s="74"/>
      <c r="I236" s="203"/>
      <c r="J236" s="74"/>
      <c r="K236" s="74"/>
      <c r="L236" s="72"/>
      <c r="M236" s="260"/>
      <c r="N236" s="47"/>
      <c r="O236" s="47"/>
      <c r="P236" s="47"/>
      <c r="Q236" s="47"/>
      <c r="R236" s="47"/>
      <c r="S236" s="47"/>
      <c r="T236" s="95"/>
      <c r="AT236" s="24" t="s">
        <v>739</v>
      </c>
      <c r="AU236" s="24" t="s">
        <v>83</v>
      </c>
    </row>
    <row r="237" s="1" customFormat="1" ht="22.8" customHeight="1">
      <c r="B237" s="46"/>
      <c r="C237" s="235" t="s">
        <v>726</v>
      </c>
      <c r="D237" s="235" t="s">
        <v>173</v>
      </c>
      <c r="E237" s="236" t="s">
        <v>2601</v>
      </c>
      <c r="F237" s="237" t="s">
        <v>2602</v>
      </c>
      <c r="G237" s="238" t="s">
        <v>214</v>
      </c>
      <c r="H237" s="239">
        <v>2</v>
      </c>
      <c r="I237" s="240"/>
      <c r="J237" s="241">
        <f>ROUND(I237*H237,2)</f>
        <v>0</v>
      </c>
      <c r="K237" s="237" t="s">
        <v>177</v>
      </c>
      <c r="L237" s="72"/>
      <c r="M237" s="242" t="s">
        <v>22</v>
      </c>
      <c r="N237" s="243" t="s">
        <v>46</v>
      </c>
      <c r="O237" s="47"/>
      <c r="P237" s="244">
        <f>O237*H237</f>
        <v>0</v>
      </c>
      <c r="Q237" s="244">
        <v>0</v>
      </c>
      <c r="R237" s="244">
        <f>Q237*H237</f>
        <v>0</v>
      </c>
      <c r="S237" s="244">
        <v>0</v>
      </c>
      <c r="T237" s="245">
        <f>S237*H237</f>
        <v>0</v>
      </c>
      <c r="AR237" s="24" t="s">
        <v>273</v>
      </c>
      <c r="AT237" s="24" t="s">
        <v>173</v>
      </c>
      <c r="AU237" s="24" t="s">
        <v>83</v>
      </c>
      <c r="AY237" s="24" t="s">
        <v>171</v>
      </c>
      <c r="BE237" s="246">
        <f>IF(N237="základní",J237,0)</f>
        <v>0</v>
      </c>
      <c r="BF237" s="246">
        <f>IF(N237="snížená",J237,0)</f>
        <v>0</v>
      </c>
      <c r="BG237" s="246">
        <f>IF(N237="zákl. přenesená",J237,0)</f>
        <v>0</v>
      </c>
      <c r="BH237" s="246">
        <f>IF(N237="sníž. přenesená",J237,0)</f>
        <v>0</v>
      </c>
      <c r="BI237" s="246">
        <f>IF(N237="nulová",J237,0)</f>
        <v>0</v>
      </c>
      <c r="BJ237" s="24" t="s">
        <v>24</v>
      </c>
      <c r="BK237" s="246">
        <f>ROUND(I237*H237,2)</f>
        <v>0</v>
      </c>
      <c r="BL237" s="24" t="s">
        <v>273</v>
      </c>
      <c r="BM237" s="24" t="s">
        <v>2603</v>
      </c>
    </row>
    <row r="238" s="1" customFormat="1" ht="14.4" customHeight="1">
      <c r="B238" s="46"/>
      <c r="C238" s="271" t="s">
        <v>730</v>
      </c>
      <c r="D238" s="271" t="s">
        <v>422</v>
      </c>
      <c r="E238" s="272" t="s">
        <v>2604</v>
      </c>
      <c r="F238" s="273" t="s">
        <v>2605</v>
      </c>
      <c r="G238" s="274" t="s">
        <v>1246</v>
      </c>
      <c r="H238" s="275">
        <v>2</v>
      </c>
      <c r="I238" s="276"/>
      <c r="J238" s="277">
        <f>ROUND(I238*H238,2)</f>
        <v>0</v>
      </c>
      <c r="K238" s="273" t="s">
        <v>737</v>
      </c>
      <c r="L238" s="278"/>
      <c r="M238" s="279" t="s">
        <v>22</v>
      </c>
      <c r="N238" s="280" t="s">
        <v>46</v>
      </c>
      <c r="O238" s="47"/>
      <c r="P238" s="244">
        <f>O238*H238</f>
        <v>0</v>
      </c>
      <c r="Q238" s="244">
        <v>0.0011000000000000001</v>
      </c>
      <c r="R238" s="244">
        <f>Q238*H238</f>
        <v>0.0022000000000000001</v>
      </c>
      <c r="S238" s="244">
        <v>0</v>
      </c>
      <c r="T238" s="245">
        <f>S238*H238</f>
        <v>0</v>
      </c>
      <c r="AR238" s="24" t="s">
        <v>405</v>
      </c>
      <c r="AT238" s="24" t="s">
        <v>422</v>
      </c>
      <c r="AU238" s="24" t="s">
        <v>83</v>
      </c>
      <c r="AY238" s="24" t="s">
        <v>171</v>
      </c>
      <c r="BE238" s="246">
        <f>IF(N238="základní",J238,0)</f>
        <v>0</v>
      </c>
      <c r="BF238" s="246">
        <f>IF(N238="snížená",J238,0)</f>
        <v>0</v>
      </c>
      <c r="BG238" s="246">
        <f>IF(N238="zákl. přenesená",J238,0)</f>
        <v>0</v>
      </c>
      <c r="BH238" s="246">
        <f>IF(N238="sníž. přenesená",J238,0)</f>
        <v>0</v>
      </c>
      <c r="BI238" s="246">
        <f>IF(N238="nulová",J238,0)</f>
        <v>0</v>
      </c>
      <c r="BJ238" s="24" t="s">
        <v>24</v>
      </c>
      <c r="BK238" s="246">
        <f>ROUND(I238*H238,2)</f>
        <v>0</v>
      </c>
      <c r="BL238" s="24" t="s">
        <v>273</v>
      </c>
      <c r="BM238" s="24" t="s">
        <v>2606</v>
      </c>
    </row>
    <row r="239" s="1" customFormat="1">
      <c r="B239" s="46"/>
      <c r="C239" s="74"/>
      <c r="D239" s="249" t="s">
        <v>739</v>
      </c>
      <c r="E239" s="74"/>
      <c r="F239" s="259" t="s">
        <v>2466</v>
      </c>
      <c r="G239" s="74"/>
      <c r="H239" s="74"/>
      <c r="I239" s="203"/>
      <c r="J239" s="74"/>
      <c r="K239" s="74"/>
      <c r="L239" s="72"/>
      <c r="M239" s="260"/>
      <c r="N239" s="47"/>
      <c r="O239" s="47"/>
      <c r="P239" s="47"/>
      <c r="Q239" s="47"/>
      <c r="R239" s="47"/>
      <c r="S239" s="47"/>
      <c r="T239" s="95"/>
      <c r="AT239" s="24" t="s">
        <v>739</v>
      </c>
      <c r="AU239" s="24" t="s">
        <v>83</v>
      </c>
    </row>
    <row r="240" s="1" customFormat="1" ht="22.8" customHeight="1">
      <c r="B240" s="46"/>
      <c r="C240" s="235" t="s">
        <v>734</v>
      </c>
      <c r="D240" s="235" t="s">
        <v>173</v>
      </c>
      <c r="E240" s="236" t="s">
        <v>2607</v>
      </c>
      <c r="F240" s="237" t="s">
        <v>2608</v>
      </c>
      <c r="G240" s="238" t="s">
        <v>214</v>
      </c>
      <c r="H240" s="239">
        <v>2</v>
      </c>
      <c r="I240" s="240"/>
      <c r="J240" s="241">
        <f>ROUND(I240*H240,2)</f>
        <v>0</v>
      </c>
      <c r="K240" s="237" t="s">
        <v>177</v>
      </c>
      <c r="L240" s="72"/>
      <c r="M240" s="242" t="s">
        <v>22</v>
      </c>
      <c r="N240" s="243" t="s">
        <v>46</v>
      </c>
      <c r="O240" s="47"/>
      <c r="P240" s="244">
        <f>O240*H240</f>
        <v>0</v>
      </c>
      <c r="Q240" s="244">
        <v>0</v>
      </c>
      <c r="R240" s="244">
        <f>Q240*H240</f>
        <v>0</v>
      </c>
      <c r="S240" s="244">
        <v>0</v>
      </c>
      <c r="T240" s="245">
        <f>S240*H240</f>
        <v>0</v>
      </c>
      <c r="AR240" s="24" t="s">
        <v>273</v>
      </c>
      <c r="AT240" s="24" t="s">
        <v>173</v>
      </c>
      <c r="AU240" s="24" t="s">
        <v>83</v>
      </c>
      <c r="AY240" s="24" t="s">
        <v>171</v>
      </c>
      <c r="BE240" s="246">
        <f>IF(N240="základní",J240,0)</f>
        <v>0</v>
      </c>
      <c r="BF240" s="246">
        <f>IF(N240="snížená",J240,0)</f>
        <v>0</v>
      </c>
      <c r="BG240" s="246">
        <f>IF(N240="zákl. přenesená",J240,0)</f>
        <v>0</v>
      </c>
      <c r="BH240" s="246">
        <f>IF(N240="sníž. přenesená",J240,0)</f>
        <v>0</v>
      </c>
      <c r="BI240" s="246">
        <f>IF(N240="nulová",J240,0)</f>
        <v>0</v>
      </c>
      <c r="BJ240" s="24" t="s">
        <v>24</v>
      </c>
      <c r="BK240" s="246">
        <f>ROUND(I240*H240,2)</f>
        <v>0</v>
      </c>
      <c r="BL240" s="24" t="s">
        <v>273</v>
      </c>
      <c r="BM240" s="24" t="s">
        <v>2609</v>
      </c>
    </row>
    <row r="241" s="1" customFormat="1" ht="14.4" customHeight="1">
      <c r="B241" s="46"/>
      <c r="C241" s="271" t="s">
        <v>744</v>
      </c>
      <c r="D241" s="271" t="s">
        <v>422</v>
      </c>
      <c r="E241" s="272" t="s">
        <v>2610</v>
      </c>
      <c r="F241" s="273" t="s">
        <v>2611</v>
      </c>
      <c r="G241" s="274" t="s">
        <v>1246</v>
      </c>
      <c r="H241" s="275">
        <v>2</v>
      </c>
      <c r="I241" s="276"/>
      <c r="J241" s="277">
        <f>ROUND(I241*H241,2)</f>
        <v>0</v>
      </c>
      <c r="K241" s="273" t="s">
        <v>737</v>
      </c>
      <c r="L241" s="278"/>
      <c r="M241" s="279" t="s">
        <v>22</v>
      </c>
      <c r="N241" s="280" t="s">
        <v>46</v>
      </c>
      <c r="O241" s="47"/>
      <c r="P241" s="244">
        <f>O241*H241</f>
        <v>0</v>
      </c>
      <c r="Q241" s="244">
        <v>0</v>
      </c>
      <c r="R241" s="244">
        <f>Q241*H241</f>
        <v>0</v>
      </c>
      <c r="S241" s="244">
        <v>0</v>
      </c>
      <c r="T241" s="245">
        <f>S241*H241</f>
        <v>0</v>
      </c>
      <c r="AR241" s="24" t="s">
        <v>405</v>
      </c>
      <c r="AT241" s="24" t="s">
        <v>422</v>
      </c>
      <c r="AU241" s="24" t="s">
        <v>83</v>
      </c>
      <c r="AY241" s="24" t="s">
        <v>171</v>
      </c>
      <c r="BE241" s="246">
        <f>IF(N241="základní",J241,0)</f>
        <v>0</v>
      </c>
      <c r="BF241" s="246">
        <f>IF(N241="snížená",J241,0)</f>
        <v>0</v>
      </c>
      <c r="BG241" s="246">
        <f>IF(N241="zákl. přenesená",J241,0)</f>
        <v>0</v>
      </c>
      <c r="BH241" s="246">
        <f>IF(N241="sníž. přenesená",J241,0)</f>
        <v>0</v>
      </c>
      <c r="BI241" s="246">
        <f>IF(N241="nulová",J241,0)</f>
        <v>0</v>
      </c>
      <c r="BJ241" s="24" t="s">
        <v>24</v>
      </c>
      <c r="BK241" s="246">
        <f>ROUND(I241*H241,2)</f>
        <v>0</v>
      </c>
      <c r="BL241" s="24" t="s">
        <v>273</v>
      </c>
      <c r="BM241" s="24" t="s">
        <v>2612</v>
      </c>
    </row>
    <row r="242" s="1" customFormat="1">
      <c r="B242" s="46"/>
      <c r="C242" s="74"/>
      <c r="D242" s="249" t="s">
        <v>739</v>
      </c>
      <c r="E242" s="74"/>
      <c r="F242" s="259" t="s">
        <v>2466</v>
      </c>
      <c r="G242" s="74"/>
      <c r="H242" s="74"/>
      <c r="I242" s="203"/>
      <c r="J242" s="74"/>
      <c r="K242" s="74"/>
      <c r="L242" s="72"/>
      <c r="M242" s="260"/>
      <c r="N242" s="47"/>
      <c r="O242" s="47"/>
      <c r="P242" s="47"/>
      <c r="Q242" s="47"/>
      <c r="R242" s="47"/>
      <c r="S242" s="47"/>
      <c r="T242" s="95"/>
      <c r="AT242" s="24" t="s">
        <v>739</v>
      </c>
      <c r="AU242" s="24" t="s">
        <v>83</v>
      </c>
    </row>
    <row r="243" s="1" customFormat="1" ht="22.8" customHeight="1">
      <c r="B243" s="46"/>
      <c r="C243" s="235" t="s">
        <v>749</v>
      </c>
      <c r="D243" s="235" t="s">
        <v>173</v>
      </c>
      <c r="E243" s="236" t="s">
        <v>2613</v>
      </c>
      <c r="F243" s="237" t="s">
        <v>2614</v>
      </c>
      <c r="G243" s="238" t="s">
        <v>214</v>
      </c>
      <c r="H243" s="239">
        <v>2</v>
      </c>
      <c r="I243" s="240"/>
      <c r="J243" s="241">
        <f>ROUND(I243*H243,2)</f>
        <v>0</v>
      </c>
      <c r="K243" s="237" t="s">
        <v>177</v>
      </c>
      <c r="L243" s="72"/>
      <c r="M243" s="242" t="s">
        <v>22</v>
      </c>
      <c r="N243" s="243" t="s">
        <v>46</v>
      </c>
      <c r="O243" s="47"/>
      <c r="P243" s="244">
        <f>O243*H243</f>
        <v>0</v>
      </c>
      <c r="Q243" s="244">
        <v>0</v>
      </c>
      <c r="R243" s="244">
        <f>Q243*H243</f>
        <v>0</v>
      </c>
      <c r="S243" s="244">
        <v>0</v>
      </c>
      <c r="T243" s="245">
        <f>S243*H243</f>
        <v>0</v>
      </c>
      <c r="AR243" s="24" t="s">
        <v>273</v>
      </c>
      <c r="AT243" s="24" t="s">
        <v>173</v>
      </c>
      <c r="AU243" s="24" t="s">
        <v>83</v>
      </c>
      <c r="AY243" s="24" t="s">
        <v>171</v>
      </c>
      <c r="BE243" s="246">
        <f>IF(N243="základní",J243,0)</f>
        <v>0</v>
      </c>
      <c r="BF243" s="246">
        <f>IF(N243="snížená",J243,0)</f>
        <v>0</v>
      </c>
      <c r="BG243" s="246">
        <f>IF(N243="zákl. přenesená",J243,0)</f>
        <v>0</v>
      </c>
      <c r="BH243" s="246">
        <f>IF(N243="sníž. přenesená",J243,0)</f>
        <v>0</v>
      </c>
      <c r="BI243" s="246">
        <f>IF(N243="nulová",J243,0)</f>
        <v>0</v>
      </c>
      <c r="BJ243" s="24" t="s">
        <v>24</v>
      </c>
      <c r="BK243" s="246">
        <f>ROUND(I243*H243,2)</f>
        <v>0</v>
      </c>
      <c r="BL243" s="24" t="s">
        <v>273</v>
      </c>
      <c r="BM243" s="24" t="s">
        <v>2615</v>
      </c>
    </row>
    <row r="244" s="1" customFormat="1" ht="14.4" customHeight="1">
      <c r="B244" s="46"/>
      <c r="C244" s="271" t="s">
        <v>755</v>
      </c>
      <c r="D244" s="271" t="s">
        <v>422</v>
      </c>
      <c r="E244" s="272" t="s">
        <v>2616</v>
      </c>
      <c r="F244" s="273" t="s">
        <v>2617</v>
      </c>
      <c r="G244" s="274" t="s">
        <v>1246</v>
      </c>
      <c r="H244" s="275">
        <v>2</v>
      </c>
      <c r="I244" s="276"/>
      <c r="J244" s="277">
        <f>ROUND(I244*H244,2)</f>
        <v>0</v>
      </c>
      <c r="K244" s="273" t="s">
        <v>737</v>
      </c>
      <c r="L244" s="278"/>
      <c r="M244" s="279" t="s">
        <v>22</v>
      </c>
      <c r="N244" s="280" t="s">
        <v>46</v>
      </c>
      <c r="O244" s="47"/>
      <c r="P244" s="244">
        <f>O244*H244</f>
        <v>0</v>
      </c>
      <c r="Q244" s="244">
        <v>0</v>
      </c>
      <c r="R244" s="244">
        <f>Q244*H244</f>
        <v>0</v>
      </c>
      <c r="S244" s="244">
        <v>0</v>
      </c>
      <c r="T244" s="245">
        <f>S244*H244</f>
        <v>0</v>
      </c>
      <c r="AR244" s="24" t="s">
        <v>405</v>
      </c>
      <c r="AT244" s="24" t="s">
        <v>422</v>
      </c>
      <c r="AU244" s="24" t="s">
        <v>83</v>
      </c>
      <c r="AY244" s="24" t="s">
        <v>171</v>
      </c>
      <c r="BE244" s="246">
        <f>IF(N244="základní",J244,0)</f>
        <v>0</v>
      </c>
      <c r="BF244" s="246">
        <f>IF(N244="snížená",J244,0)</f>
        <v>0</v>
      </c>
      <c r="BG244" s="246">
        <f>IF(N244="zákl. přenesená",J244,0)</f>
        <v>0</v>
      </c>
      <c r="BH244" s="246">
        <f>IF(N244="sníž. přenesená",J244,0)</f>
        <v>0</v>
      </c>
      <c r="BI244" s="246">
        <f>IF(N244="nulová",J244,0)</f>
        <v>0</v>
      </c>
      <c r="BJ244" s="24" t="s">
        <v>24</v>
      </c>
      <c r="BK244" s="246">
        <f>ROUND(I244*H244,2)</f>
        <v>0</v>
      </c>
      <c r="BL244" s="24" t="s">
        <v>273</v>
      </c>
      <c r="BM244" s="24" t="s">
        <v>2618</v>
      </c>
    </row>
    <row r="245" s="1" customFormat="1">
      <c r="B245" s="46"/>
      <c r="C245" s="74"/>
      <c r="D245" s="249" t="s">
        <v>739</v>
      </c>
      <c r="E245" s="74"/>
      <c r="F245" s="259" t="s">
        <v>2466</v>
      </c>
      <c r="G245" s="74"/>
      <c r="H245" s="74"/>
      <c r="I245" s="203"/>
      <c r="J245" s="74"/>
      <c r="K245" s="74"/>
      <c r="L245" s="72"/>
      <c r="M245" s="260"/>
      <c r="N245" s="47"/>
      <c r="O245" s="47"/>
      <c r="P245" s="47"/>
      <c r="Q245" s="47"/>
      <c r="R245" s="47"/>
      <c r="S245" s="47"/>
      <c r="T245" s="95"/>
      <c r="AT245" s="24" t="s">
        <v>739</v>
      </c>
      <c r="AU245" s="24" t="s">
        <v>83</v>
      </c>
    </row>
    <row r="246" s="1" customFormat="1" ht="22.8" customHeight="1">
      <c r="B246" s="46"/>
      <c r="C246" s="235" t="s">
        <v>760</v>
      </c>
      <c r="D246" s="235" t="s">
        <v>173</v>
      </c>
      <c r="E246" s="236" t="s">
        <v>2619</v>
      </c>
      <c r="F246" s="237" t="s">
        <v>2620</v>
      </c>
      <c r="G246" s="238" t="s">
        <v>214</v>
      </c>
      <c r="H246" s="239">
        <v>1</v>
      </c>
      <c r="I246" s="240"/>
      <c r="J246" s="241">
        <f>ROUND(I246*H246,2)</f>
        <v>0</v>
      </c>
      <c r="K246" s="237" t="s">
        <v>177</v>
      </c>
      <c r="L246" s="72"/>
      <c r="M246" s="242" t="s">
        <v>22</v>
      </c>
      <c r="N246" s="243" t="s">
        <v>46</v>
      </c>
      <c r="O246" s="47"/>
      <c r="P246" s="244">
        <f>O246*H246</f>
        <v>0</v>
      </c>
      <c r="Q246" s="244">
        <v>0</v>
      </c>
      <c r="R246" s="244">
        <f>Q246*H246</f>
        <v>0</v>
      </c>
      <c r="S246" s="244">
        <v>0</v>
      </c>
      <c r="T246" s="245">
        <f>S246*H246</f>
        <v>0</v>
      </c>
      <c r="AR246" s="24" t="s">
        <v>273</v>
      </c>
      <c r="AT246" s="24" t="s">
        <v>173</v>
      </c>
      <c r="AU246" s="24" t="s">
        <v>83</v>
      </c>
      <c r="AY246" s="24" t="s">
        <v>171</v>
      </c>
      <c r="BE246" s="246">
        <f>IF(N246="základní",J246,0)</f>
        <v>0</v>
      </c>
      <c r="BF246" s="246">
        <f>IF(N246="snížená",J246,0)</f>
        <v>0</v>
      </c>
      <c r="BG246" s="246">
        <f>IF(N246="zákl. přenesená",J246,0)</f>
        <v>0</v>
      </c>
      <c r="BH246" s="246">
        <f>IF(N246="sníž. přenesená",J246,0)</f>
        <v>0</v>
      </c>
      <c r="BI246" s="246">
        <f>IF(N246="nulová",J246,0)</f>
        <v>0</v>
      </c>
      <c r="BJ246" s="24" t="s">
        <v>24</v>
      </c>
      <c r="BK246" s="246">
        <f>ROUND(I246*H246,2)</f>
        <v>0</v>
      </c>
      <c r="BL246" s="24" t="s">
        <v>273</v>
      </c>
      <c r="BM246" s="24" t="s">
        <v>2621</v>
      </c>
    </row>
    <row r="247" s="1" customFormat="1" ht="14.4" customHeight="1">
      <c r="B247" s="46"/>
      <c r="C247" s="271" t="s">
        <v>766</v>
      </c>
      <c r="D247" s="271" t="s">
        <v>422</v>
      </c>
      <c r="E247" s="272" t="s">
        <v>2622</v>
      </c>
      <c r="F247" s="273" t="s">
        <v>2623</v>
      </c>
      <c r="G247" s="274" t="s">
        <v>1246</v>
      </c>
      <c r="H247" s="275">
        <v>1</v>
      </c>
      <c r="I247" s="276"/>
      <c r="J247" s="277">
        <f>ROUND(I247*H247,2)</f>
        <v>0</v>
      </c>
      <c r="K247" s="273" t="s">
        <v>737</v>
      </c>
      <c r="L247" s="278"/>
      <c r="M247" s="279" t="s">
        <v>22</v>
      </c>
      <c r="N247" s="280" t="s">
        <v>46</v>
      </c>
      <c r="O247" s="47"/>
      <c r="P247" s="244">
        <f>O247*H247</f>
        <v>0</v>
      </c>
      <c r="Q247" s="244">
        <v>0</v>
      </c>
      <c r="R247" s="244">
        <f>Q247*H247</f>
        <v>0</v>
      </c>
      <c r="S247" s="244">
        <v>0</v>
      </c>
      <c r="T247" s="245">
        <f>S247*H247</f>
        <v>0</v>
      </c>
      <c r="AR247" s="24" t="s">
        <v>405</v>
      </c>
      <c r="AT247" s="24" t="s">
        <v>422</v>
      </c>
      <c r="AU247" s="24" t="s">
        <v>83</v>
      </c>
      <c r="AY247" s="24" t="s">
        <v>171</v>
      </c>
      <c r="BE247" s="246">
        <f>IF(N247="základní",J247,0)</f>
        <v>0</v>
      </c>
      <c r="BF247" s="246">
        <f>IF(N247="snížená",J247,0)</f>
        <v>0</v>
      </c>
      <c r="BG247" s="246">
        <f>IF(N247="zákl. přenesená",J247,0)</f>
        <v>0</v>
      </c>
      <c r="BH247" s="246">
        <f>IF(N247="sníž. přenesená",J247,0)</f>
        <v>0</v>
      </c>
      <c r="BI247" s="246">
        <f>IF(N247="nulová",J247,0)</f>
        <v>0</v>
      </c>
      <c r="BJ247" s="24" t="s">
        <v>24</v>
      </c>
      <c r="BK247" s="246">
        <f>ROUND(I247*H247,2)</f>
        <v>0</v>
      </c>
      <c r="BL247" s="24" t="s">
        <v>273</v>
      </c>
      <c r="BM247" s="24" t="s">
        <v>2624</v>
      </c>
    </row>
    <row r="248" s="1" customFormat="1">
      <c r="B248" s="46"/>
      <c r="C248" s="74"/>
      <c r="D248" s="249" t="s">
        <v>739</v>
      </c>
      <c r="E248" s="74"/>
      <c r="F248" s="259" t="s">
        <v>2466</v>
      </c>
      <c r="G248" s="74"/>
      <c r="H248" s="74"/>
      <c r="I248" s="203"/>
      <c r="J248" s="74"/>
      <c r="K248" s="74"/>
      <c r="L248" s="72"/>
      <c r="M248" s="260"/>
      <c r="N248" s="47"/>
      <c r="O248" s="47"/>
      <c r="P248" s="47"/>
      <c r="Q248" s="47"/>
      <c r="R248" s="47"/>
      <c r="S248" s="47"/>
      <c r="T248" s="95"/>
      <c r="AT248" s="24" t="s">
        <v>739</v>
      </c>
      <c r="AU248" s="24" t="s">
        <v>83</v>
      </c>
    </row>
    <row r="249" s="1" customFormat="1" ht="34.2" customHeight="1">
      <c r="B249" s="46"/>
      <c r="C249" s="235" t="s">
        <v>787</v>
      </c>
      <c r="D249" s="235" t="s">
        <v>173</v>
      </c>
      <c r="E249" s="236" t="s">
        <v>2625</v>
      </c>
      <c r="F249" s="237" t="s">
        <v>2626</v>
      </c>
      <c r="G249" s="238" t="s">
        <v>214</v>
      </c>
      <c r="H249" s="239">
        <v>1</v>
      </c>
      <c r="I249" s="240"/>
      <c r="J249" s="241">
        <f>ROUND(I249*H249,2)</f>
        <v>0</v>
      </c>
      <c r="K249" s="237" t="s">
        <v>177</v>
      </c>
      <c r="L249" s="72"/>
      <c r="M249" s="242" t="s">
        <v>22</v>
      </c>
      <c r="N249" s="243" t="s">
        <v>46</v>
      </c>
      <c r="O249" s="47"/>
      <c r="P249" s="244">
        <f>O249*H249</f>
        <v>0</v>
      </c>
      <c r="Q249" s="244">
        <v>0</v>
      </c>
      <c r="R249" s="244">
        <f>Q249*H249</f>
        <v>0</v>
      </c>
      <c r="S249" s="244">
        <v>0</v>
      </c>
      <c r="T249" s="245">
        <f>S249*H249</f>
        <v>0</v>
      </c>
      <c r="AR249" s="24" t="s">
        <v>273</v>
      </c>
      <c r="AT249" s="24" t="s">
        <v>173</v>
      </c>
      <c r="AU249" s="24" t="s">
        <v>83</v>
      </c>
      <c r="AY249" s="24" t="s">
        <v>171</v>
      </c>
      <c r="BE249" s="246">
        <f>IF(N249="základní",J249,0)</f>
        <v>0</v>
      </c>
      <c r="BF249" s="246">
        <f>IF(N249="snížená",J249,0)</f>
        <v>0</v>
      </c>
      <c r="BG249" s="246">
        <f>IF(N249="zákl. přenesená",J249,0)</f>
        <v>0</v>
      </c>
      <c r="BH249" s="246">
        <f>IF(N249="sníž. přenesená",J249,0)</f>
        <v>0</v>
      </c>
      <c r="BI249" s="246">
        <f>IF(N249="nulová",J249,0)</f>
        <v>0</v>
      </c>
      <c r="BJ249" s="24" t="s">
        <v>24</v>
      </c>
      <c r="BK249" s="246">
        <f>ROUND(I249*H249,2)</f>
        <v>0</v>
      </c>
      <c r="BL249" s="24" t="s">
        <v>273</v>
      </c>
      <c r="BM249" s="24" t="s">
        <v>2627</v>
      </c>
    </row>
    <row r="250" s="1" customFormat="1">
      <c r="B250" s="46"/>
      <c r="C250" s="74"/>
      <c r="D250" s="249" t="s">
        <v>201</v>
      </c>
      <c r="E250" s="74"/>
      <c r="F250" s="259" t="s">
        <v>2628</v>
      </c>
      <c r="G250" s="74"/>
      <c r="H250" s="74"/>
      <c r="I250" s="203"/>
      <c r="J250" s="74"/>
      <c r="K250" s="74"/>
      <c r="L250" s="72"/>
      <c r="M250" s="260"/>
      <c r="N250" s="47"/>
      <c r="O250" s="47"/>
      <c r="P250" s="47"/>
      <c r="Q250" s="47"/>
      <c r="R250" s="47"/>
      <c r="S250" s="47"/>
      <c r="T250" s="95"/>
      <c r="AT250" s="24" t="s">
        <v>201</v>
      </c>
      <c r="AU250" s="24" t="s">
        <v>83</v>
      </c>
    </row>
    <row r="251" s="1" customFormat="1" ht="14.4" customHeight="1">
      <c r="B251" s="46"/>
      <c r="C251" s="271" t="s">
        <v>791</v>
      </c>
      <c r="D251" s="271" t="s">
        <v>422</v>
      </c>
      <c r="E251" s="272" t="s">
        <v>2629</v>
      </c>
      <c r="F251" s="273" t="s">
        <v>2630</v>
      </c>
      <c r="G251" s="274" t="s">
        <v>1246</v>
      </c>
      <c r="H251" s="275">
        <v>1</v>
      </c>
      <c r="I251" s="276"/>
      <c r="J251" s="277">
        <f>ROUND(I251*H251,2)</f>
        <v>0</v>
      </c>
      <c r="K251" s="273" t="s">
        <v>737</v>
      </c>
      <c r="L251" s="278"/>
      <c r="M251" s="279" t="s">
        <v>22</v>
      </c>
      <c r="N251" s="280" t="s">
        <v>46</v>
      </c>
      <c r="O251" s="47"/>
      <c r="P251" s="244">
        <f>O251*H251</f>
        <v>0</v>
      </c>
      <c r="Q251" s="244">
        <v>0.0080000000000000002</v>
      </c>
      <c r="R251" s="244">
        <f>Q251*H251</f>
        <v>0.0080000000000000002</v>
      </c>
      <c r="S251" s="244">
        <v>0</v>
      </c>
      <c r="T251" s="245">
        <f>S251*H251</f>
        <v>0</v>
      </c>
      <c r="AR251" s="24" t="s">
        <v>405</v>
      </c>
      <c r="AT251" s="24" t="s">
        <v>422</v>
      </c>
      <c r="AU251" s="24" t="s">
        <v>83</v>
      </c>
      <c r="AY251" s="24" t="s">
        <v>171</v>
      </c>
      <c r="BE251" s="246">
        <f>IF(N251="základní",J251,0)</f>
        <v>0</v>
      </c>
      <c r="BF251" s="246">
        <f>IF(N251="snížená",J251,0)</f>
        <v>0</v>
      </c>
      <c r="BG251" s="246">
        <f>IF(N251="zákl. přenesená",J251,0)</f>
        <v>0</v>
      </c>
      <c r="BH251" s="246">
        <f>IF(N251="sníž. přenesená",J251,0)</f>
        <v>0</v>
      </c>
      <c r="BI251" s="246">
        <f>IF(N251="nulová",J251,0)</f>
        <v>0</v>
      </c>
      <c r="BJ251" s="24" t="s">
        <v>24</v>
      </c>
      <c r="BK251" s="246">
        <f>ROUND(I251*H251,2)</f>
        <v>0</v>
      </c>
      <c r="BL251" s="24" t="s">
        <v>273</v>
      </c>
      <c r="BM251" s="24" t="s">
        <v>2631</v>
      </c>
    </row>
    <row r="252" s="1" customFormat="1">
      <c r="B252" s="46"/>
      <c r="C252" s="74"/>
      <c r="D252" s="249" t="s">
        <v>739</v>
      </c>
      <c r="E252" s="74"/>
      <c r="F252" s="259" t="s">
        <v>2466</v>
      </c>
      <c r="G252" s="74"/>
      <c r="H252" s="74"/>
      <c r="I252" s="203"/>
      <c r="J252" s="74"/>
      <c r="K252" s="74"/>
      <c r="L252" s="72"/>
      <c r="M252" s="260"/>
      <c r="N252" s="47"/>
      <c r="O252" s="47"/>
      <c r="P252" s="47"/>
      <c r="Q252" s="47"/>
      <c r="R252" s="47"/>
      <c r="S252" s="47"/>
      <c r="T252" s="95"/>
      <c r="AT252" s="24" t="s">
        <v>739</v>
      </c>
      <c r="AU252" s="24" t="s">
        <v>83</v>
      </c>
    </row>
    <row r="253" s="1" customFormat="1" ht="22.8" customHeight="1">
      <c r="B253" s="46"/>
      <c r="C253" s="235" t="s">
        <v>797</v>
      </c>
      <c r="D253" s="235" t="s">
        <v>173</v>
      </c>
      <c r="E253" s="236" t="s">
        <v>2607</v>
      </c>
      <c r="F253" s="237" t="s">
        <v>2608</v>
      </c>
      <c r="G253" s="238" t="s">
        <v>214</v>
      </c>
      <c r="H253" s="239">
        <v>2</v>
      </c>
      <c r="I253" s="240"/>
      <c r="J253" s="241">
        <f>ROUND(I253*H253,2)</f>
        <v>0</v>
      </c>
      <c r="K253" s="237" t="s">
        <v>177</v>
      </c>
      <c r="L253" s="72"/>
      <c r="M253" s="242" t="s">
        <v>22</v>
      </c>
      <c r="N253" s="243" t="s">
        <v>46</v>
      </c>
      <c r="O253" s="47"/>
      <c r="P253" s="244">
        <f>O253*H253</f>
        <v>0</v>
      </c>
      <c r="Q253" s="244">
        <v>0</v>
      </c>
      <c r="R253" s="244">
        <f>Q253*H253</f>
        <v>0</v>
      </c>
      <c r="S253" s="244">
        <v>0</v>
      </c>
      <c r="T253" s="245">
        <f>S253*H253</f>
        <v>0</v>
      </c>
      <c r="AR253" s="24" t="s">
        <v>273</v>
      </c>
      <c r="AT253" s="24" t="s">
        <v>173</v>
      </c>
      <c r="AU253" s="24" t="s">
        <v>83</v>
      </c>
      <c r="AY253" s="24" t="s">
        <v>171</v>
      </c>
      <c r="BE253" s="246">
        <f>IF(N253="základní",J253,0)</f>
        <v>0</v>
      </c>
      <c r="BF253" s="246">
        <f>IF(N253="snížená",J253,0)</f>
        <v>0</v>
      </c>
      <c r="BG253" s="246">
        <f>IF(N253="zákl. přenesená",J253,0)</f>
        <v>0</v>
      </c>
      <c r="BH253" s="246">
        <f>IF(N253="sníž. přenesená",J253,0)</f>
        <v>0</v>
      </c>
      <c r="BI253" s="246">
        <f>IF(N253="nulová",J253,0)</f>
        <v>0</v>
      </c>
      <c r="BJ253" s="24" t="s">
        <v>24</v>
      </c>
      <c r="BK253" s="246">
        <f>ROUND(I253*H253,2)</f>
        <v>0</v>
      </c>
      <c r="BL253" s="24" t="s">
        <v>273</v>
      </c>
      <c r="BM253" s="24" t="s">
        <v>2632</v>
      </c>
    </row>
    <row r="254" s="1" customFormat="1" ht="14.4" customHeight="1">
      <c r="B254" s="46"/>
      <c r="C254" s="271" t="s">
        <v>805</v>
      </c>
      <c r="D254" s="271" t="s">
        <v>422</v>
      </c>
      <c r="E254" s="272" t="s">
        <v>2610</v>
      </c>
      <c r="F254" s="273" t="s">
        <v>2611</v>
      </c>
      <c r="G254" s="274" t="s">
        <v>1246</v>
      </c>
      <c r="H254" s="275">
        <v>2</v>
      </c>
      <c r="I254" s="276"/>
      <c r="J254" s="277">
        <f>ROUND(I254*H254,2)</f>
        <v>0</v>
      </c>
      <c r="K254" s="273" t="s">
        <v>737</v>
      </c>
      <c r="L254" s="278"/>
      <c r="M254" s="279" t="s">
        <v>22</v>
      </c>
      <c r="N254" s="280" t="s">
        <v>46</v>
      </c>
      <c r="O254" s="47"/>
      <c r="P254" s="244">
        <f>O254*H254</f>
        <v>0</v>
      </c>
      <c r="Q254" s="244">
        <v>0</v>
      </c>
      <c r="R254" s="244">
        <f>Q254*H254</f>
        <v>0</v>
      </c>
      <c r="S254" s="244">
        <v>0</v>
      </c>
      <c r="T254" s="245">
        <f>S254*H254</f>
        <v>0</v>
      </c>
      <c r="AR254" s="24" t="s">
        <v>405</v>
      </c>
      <c r="AT254" s="24" t="s">
        <v>422</v>
      </c>
      <c r="AU254" s="24" t="s">
        <v>83</v>
      </c>
      <c r="AY254" s="24" t="s">
        <v>171</v>
      </c>
      <c r="BE254" s="246">
        <f>IF(N254="základní",J254,0)</f>
        <v>0</v>
      </c>
      <c r="BF254" s="246">
        <f>IF(N254="snížená",J254,0)</f>
        <v>0</v>
      </c>
      <c r="BG254" s="246">
        <f>IF(N254="zákl. přenesená",J254,0)</f>
        <v>0</v>
      </c>
      <c r="BH254" s="246">
        <f>IF(N254="sníž. přenesená",J254,0)</f>
        <v>0</v>
      </c>
      <c r="BI254" s="246">
        <f>IF(N254="nulová",J254,0)</f>
        <v>0</v>
      </c>
      <c r="BJ254" s="24" t="s">
        <v>24</v>
      </c>
      <c r="BK254" s="246">
        <f>ROUND(I254*H254,2)</f>
        <v>0</v>
      </c>
      <c r="BL254" s="24" t="s">
        <v>273</v>
      </c>
      <c r="BM254" s="24" t="s">
        <v>2633</v>
      </c>
    </row>
    <row r="255" s="1" customFormat="1">
      <c r="B255" s="46"/>
      <c r="C255" s="74"/>
      <c r="D255" s="249" t="s">
        <v>739</v>
      </c>
      <c r="E255" s="74"/>
      <c r="F255" s="259" t="s">
        <v>2466</v>
      </c>
      <c r="G255" s="74"/>
      <c r="H255" s="74"/>
      <c r="I255" s="203"/>
      <c r="J255" s="74"/>
      <c r="K255" s="74"/>
      <c r="L255" s="72"/>
      <c r="M255" s="260"/>
      <c r="N255" s="47"/>
      <c r="O255" s="47"/>
      <c r="P255" s="47"/>
      <c r="Q255" s="47"/>
      <c r="R255" s="47"/>
      <c r="S255" s="47"/>
      <c r="T255" s="95"/>
      <c r="AT255" s="24" t="s">
        <v>739</v>
      </c>
      <c r="AU255" s="24" t="s">
        <v>83</v>
      </c>
    </row>
    <row r="256" s="1" customFormat="1" ht="22.8" customHeight="1">
      <c r="B256" s="46"/>
      <c r="C256" s="235" t="s">
        <v>810</v>
      </c>
      <c r="D256" s="235" t="s">
        <v>173</v>
      </c>
      <c r="E256" s="236" t="s">
        <v>2613</v>
      </c>
      <c r="F256" s="237" t="s">
        <v>2614</v>
      </c>
      <c r="G256" s="238" t="s">
        <v>214</v>
      </c>
      <c r="H256" s="239">
        <v>1</v>
      </c>
      <c r="I256" s="240"/>
      <c r="J256" s="241">
        <f>ROUND(I256*H256,2)</f>
        <v>0</v>
      </c>
      <c r="K256" s="237" t="s">
        <v>177</v>
      </c>
      <c r="L256" s="72"/>
      <c r="M256" s="242" t="s">
        <v>22</v>
      </c>
      <c r="N256" s="243" t="s">
        <v>46</v>
      </c>
      <c r="O256" s="47"/>
      <c r="P256" s="244">
        <f>O256*H256</f>
        <v>0</v>
      </c>
      <c r="Q256" s="244">
        <v>0</v>
      </c>
      <c r="R256" s="244">
        <f>Q256*H256</f>
        <v>0</v>
      </c>
      <c r="S256" s="244">
        <v>0</v>
      </c>
      <c r="T256" s="245">
        <f>S256*H256</f>
        <v>0</v>
      </c>
      <c r="AR256" s="24" t="s">
        <v>273</v>
      </c>
      <c r="AT256" s="24" t="s">
        <v>173</v>
      </c>
      <c r="AU256" s="24" t="s">
        <v>83</v>
      </c>
      <c r="AY256" s="24" t="s">
        <v>171</v>
      </c>
      <c r="BE256" s="246">
        <f>IF(N256="základní",J256,0)</f>
        <v>0</v>
      </c>
      <c r="BF256" s="246">
        <f>IF(N256="snížená",J256,0)</f>
        <v>0</v>
      </c>
      <c r="BG256" s="246">
        <f>IF(N256="zákl. přenesená",J256,0)</f>
        <v>0</v>
      </c>
      <c r="BH256" s="246">
        <f>IF(N256="sníž. přenesená",J256,0)</f>
        <v>0</v>
      </c>
      <c r="BI256" s="246">
        <f>IF(N256="nulová",J256,0)</f>
        <v>0</v>
      </c>
      <c r="BJ256" s="24" t="s">
        <v>24</v>
      </c>
      <c r="BK256" s="246">
        <f>ROUND(I256*H256,2)</f>
        <v>0</v>
      </c>
      <c r="BL256" s="24" t="s">
        <v>273</v>
      </c>
      <c r="BM256" s="24" t="s">
        <v>2634</v>
      </c>
    </row>
    <row r="257" s="1" customFormat="1" ht="14.4" customHeight="1">
      <c r="B257" s="46"/>
      <c r="C257" s="271" t="s">
        <v>817</v>
      </c>
      <c r="D257" s="271" t="s">
        <v>422</v>
      </c>
      <c r="E257" s="272" t="s">
        <v>2635</v>
      </c>
      <c r="F257" s="273" t="s">
        <v>2636</v>
      </c>
      <c r="G257" s="274" t="s">
        <v>1246</v>
      </c>
      <c r="H257" s="275">
        <v>1</v>
      </c>
      <c r="I257" s="276"/>
      <c r="J257" s="277">
        <f>ROUND(I257*H257,2)</f>
        <v>0</v>
      </c>
      <c r="K257" s="273" t="s">
        <v>737</v>
      </c>
      <c r="L257" s="278"/>
      <c r="M257" s="279" t="s">
        <v>22</v>
      </c>
      <c r="N257" s="280" t="s">
        <v>46</v>
      </c>
      <c r="O257" s="47"/>
      <c r="P257" s="244">
        <f>O257*H257</f>
        <v>0</v>
      </c>
      <c r="Q257" s="244">
        <v>0</v>
      </c>
      <c r="R257" s="244">
        <f>Q257*H257</f>
        <v>0</v>
      </c>
      <c r="S257" s="244">
        <v>0</v>
      </c>
      <c r="T257" s="245">
        <f>S257*H257</f>
        <v>0</v>
      </c>
      <c r="AR257" s="24" t="s">
        <v>405</v>
      </c>
      <c r="AT257" s="24" t="s">
        <v>422</v>
      </c>
      <c r="AU257" s="24" t="s">
        <v>83</v>
      </c>
      <c r="AY257" s="24" t="s">
        <v>171</v>
      </c>
      <c r="BE257" s="246">
        <f>IF(N257="základní",J257,0)</f>
        <v>0</v>
      </c>
      <c r="BF257" s="246">
        <f>IF(N257="snížená",J257,0)</f>
        <v>0</v>
      </c>
      <c r="BG257" s="246">
        <f>IF(N257="zákl. přenesená",J257,0)</f>
        <v>0</v>
      </c>
      <c r="BH257" s="246">
        <f>IF(N257="sníž. přenesená",J257,0)</f>
        <v>0</v>
      </c>
      <c r="BI257" s="246">
        <f>IF(N257="nulová",J257,0)</f>
        <v>0</v>
      </c>
      <c r="BJ257" s="24" t="s">
        <v>24</v>
      </c>
      <c r="BK257" s="246">
        <f>ROUND(I257*H257,2)</f>
        <v>0</v>
      </c>
      <c r="BL257" s="24" t="s">
        <v>273</v>
      </c>
      <c r="BM257" s="24" t="s">
        <v>2637</v>
      </c>
    </row>
    <row r="258" s="1" customFormat="1">
      <c r="B258" s="46"/>
      <c r="C258" s="74"/>
      <c r="D258" s="249" t="s">
        <v>739</v>
      </c>
      <c r="E258" s="74"/>
      <c r="F258" s="259" t="s">
        <v>2466</v>
      </c>
      <c r="G258" s="74"/>
      <c r="H258" s="74"/>
      <c r="I258" s="203"/>
      <c r="J258" s="74"/>
      <c r="K258" s="74"/>
      <c r="L258" s="72"/>
      <c r="M258" s="260"/>
      <c r="N258" s="47"/>
      <c r="O258" s="47"/>
      <c r="P258" s="47"/>
      <c r="Q258" s="47"/>
      <c r="R258" s="47"/>
      <c r="S258" s="47"/>
      <c r="T258" s="95"/>
      <c r="AT258" s="24" t="s">
        <v>739</v>
      </c>
      <c r="AU258" s="24" t="s">
        <v>83</v>
      </c>
    </row>
    <row r="259" s="1" customFormat="1" ht="22.8" customHeight="1">
      <c r="B259" s="46"/>
      <c r="C259" s="235" t="s">
        <v>823</v>
      </c>
      <c r="D259" s="235" t="s">
        <v>173</v>
      </c>
      <c r="E259" s="236" t="s">
        <v>2638</v>
      </c>
      <c r="F259" s="237" t="s">
        <v>2639</v>
      </c>
      <c r="G259" s="238" t="s">
        <v>214</v>
      </c>
      <c r="H259" s="239">
        <v>1</v>
      </c>
      <c r="I259" s="240"/>
      <c r="J259" s="241">
        <f>ROUND(I259*H259,2)</f>
        <v>0</v>
      </c>
      <c r="K259" s="237" t="s">
        <v>177</v>
      </c>
      <c r="L259" s="72"/>
      <c r="M259" s="242" t="s">
        <v>22</v>
      </c>
      <c r="N259" s="243" t="s">
        <v>46</v>
      </c>
      <c r="O259" s="47"/>
      <c r="P259" s="244">
        <f>O259*H259</f>
        <v>0</v>
      </c>
      <c r="Q259" s="244">
        <v>0</v>
      </c>
      <c r="R259" s="244">
        <f>Q259*H259</f>
        <v>0</v>
      </c>
      <c r="S259" s="244">
        <v>0</v>
      </c>
      <c r="T259" s="245">
        <f>S259*H259</f>
        <v>0</v>
      </c>
      <c r="AR259" s="24" t="s">
        <v>273</v>
      </c>
      <c r="AT259" s="24" t="s">
        <v>173</v>
      </c>
      <c r="AU259" s="24" t="s">
        <v>83</v>
      </c>
      <c r="AY259" s="24" t="s">
        <v>171</v>
      </c>
      <c r="BE259" s="246">
        <f>IF(N259="základní",J259,0)</f>
        <v>0</v>
      </c>
      <c r="BF259" s="246">
        <f>IF(N259="snížená",J259,0)</f>
        <v>0</v>
      </c>
      <c r="BG259" s="246">
        <f>IF(N259="zákl. přenesená",J259,0)</f>
        <v>0</v>
      </c>
      <c r="BH259" s="246">
        <f>IF(N259="sníž. přenesená",J259,0)</f>
        <v>0</v>
      </c>
      <c r="BI259" s="246">
        <f>IF(N259="nulová",J259,0)</f>
        <v>0</v>
      </c>
      <c r="BJ259" s="24" t="s">
        <v>24</v>
      </c>
      <c r="BK259" s="246">
        <f>ROUND(I259*H259,2)</f>
        <v>0</v>
      </c>
      <c r="BL259" s="24" t="s">
        <v>273</v>
      </c>
      <c r="BM259" s="24" t="s">
        <v>2640</v>
      </c>
    </row>
    <row r="260" s="1" customFormat="1" ht="14.4" customHeight="1">
      <c r="B260" s="46"/>
      <c r="C260" s="271" t="s">
        <v>851</v>
      </c>
      <c r="D260" s="271" t="s">
        <v>422</v>
      </c>
      <c r="E260" s="272" t="s">
        <v>2641</v>
      </c>
      <c r="F260" s="273" t="s">
        <v>2642</v>
      </c>
      <c r="G260" s="274" t="s">
        <v>1246</v>
      </c>
      <c r="H260" s="275">
        <v>1</v>
      </c>
      <c r="I260" s="276"/>
      <c r="J260" s="277">
        <f>ROUND(I260*H260,2)</f>
        <v>0</v>
      </c>
      <c r="K260" s="273" t="s">
        <v>737</v>
      </c>
      <c r="L260" s="278"/>
      <c r="M260" s="279" t="s">
        <v>22</v>
      </c>
      <c r="N260" s="280" t="s">
        <v>46</v>
      </c>
      <c r="O260" s="47"/>
      <c r="P260" s="244">
        <f>O260*H260</f>
        <v>0</v>
      </c>
      <c r="Q260" s="244">
        <v>0.0044999999999999997</v>
      </c>
      <c r="R260" s="244">
        <f>Q260*H260</f>
        <v>0.0044999999999999997</v>
      </c>
      <c r="S260" s="244">
        <v>0</v>
      </c>
      <c r="T260" s="245">
        <f>S260*H260</f>
        <v>0</v>
      </c>
      <c r="AR260" s="24" t="s">
        <v>405</v>
      </c>
      <c r="AT260" s="24" t="s">
        <v>422</v>
      </c>
      <c r="AU260" s="24" t="s">
        <v>83</v>
      </c>
      <c r="AY260" s="24" t="s">
        <v>171</v>
      </c>
      <c r="BE260" s="246">
        <f>IF(N260="základní",J260,0)</f>
        <v>0</v>
      </c>
      <c r="BF260" s="246">
        <f>IF(N260="snížená",J260,0)</f>
        <v>0</v>
      </c>
      <c r="BG260" s="246">
        <f>IF(N260="zákl. přenesená",J260,0)</f>
        <v>0</v>
      </c>
      <c r="BH260" s="246">
        <f>IF(N260="sníž. přenesená",J260,0)</f>
        <v>0</v>
      </c>
      <c r="BI260" s="246">
        <f>IF(N260="nulová",J260,0)</f>
        <v>0</v>
      </c>
      <c r="BJ260" s="24" t="s">
        <v>24</v>
      </c>
      <c r="BK260" s="246">
        <f>ROUND(I260*H260,2)</f>
        <v>0</v>
      </c>
      <c r="BL260" s="24" t="s">
        <v>273</v>
      </c>
      <c r="BM260" s="24" t="s">
        <v>2643</v>
      </c>
    </row>
    <row r="261" s="1" customFormat="1">
      <c r="B261" s="46"/>
      <c r="C261" s="74"/>
      <c r="D261" s="249" t="s">
        <v>739</v>
      </c>
      <c r="E261" s="74"/>
      <c r="F261" s="259" t="s">
        <v>2466</v>
      </c>
      <c r="G261" s="74"/>
      <c r="H261" s="74"/>
      <c r="I261" s="203"/>
      <c r="J261" s="74"/>
      <c r="K261" s="74"/>
      <c r="L261" s="72"/>
      <c r="M261" s="260"/>
      <c r="N261" s="47"/>
      <c r="O261" s="47"/>
      <c r="P261" s="47"/>
      <c r="Q261" s="47"/>
      <c r="R261" s="47"/>
      <c r="S261" s="47"/>
      <c r="T261" s="95"/>
      <c r="AT261" s="24" t="s">
        <v>739</v>
      </c>
      <c r="AU261" s="24" t="s">
        <v>83</v>
      </c>
    </row>
    <row r="262" s="1" customFormat="1" ht="22.8" customHeight="1">
      <c r="B262" s="46"/>
      <c r="C262" s="235" t="s">
        <v>873</v>
      </c>
      <c r="D262" s="235" t="s">
        <v>173</v>
      </c>
      <c r="E262" s="236" t="s">
        <v>2644</v>
      </c>
      <c r="F262" s="237" t="s">
        <v>2645</v>
      </c>
      <c r="G262" s="238" t="s">
        <v>214</v>
      </c>
      <c r="H262" s="239">
        <v>2</v>
      </c>
      <c r="I262" s="240"/>
      <c r="J262" s="241">
        <f>ROUND(I262*H262,2)</f>
        <v>0</v>
      </c>
      <c r="K262" s="237" t="s">
        <v>177</v>
      </c>
      <c r="L262" s="72"/>
      <c r="M262" s="242" t="s">
        <v>22</v>
      </c>
      <c r="N262" s="243" t="s">
        <v>46</v>
      </c>
      <c r="O262" s="47"/>
      <c r="P262" s="244">
        <f>O262*H262</f>
        <v>0</v>
      </c>
      <c r="Q262" s="244">
        <v>0</v>
      </c>
      <c r="R262" s="244">
        <f>Q262*H262</f>
        <v>0</v>
      </c>
      <c r="S262" s="244">
        <v>0</v>
      </c>
      <c r="T262" s="245">
        <f>S262*H262</f>
        <v>0</v>
      </c>
      <c r="AR262" s="24" t="s">
        <v>273</v>
      </c>
      <c r="AT262" s="24" t="s">
        <v>173</v>
      </c>
      <c r="AU262" s="24" t="s">
        <v>83</v>
      </c>
      <c r="AY262" s="24" t="s">
        <v>171</v>
      </c>
      <c r="BE262" s="246">
        <f>IF(N262="základní",J262,0)</f>
        <v>0</v>
      </c>
      <c r="BF262" s="246">
        <f>IF(N262="snížená",J262,0)</f>
        <v>0</v>
      </c>
      <c r="BG262" s="246">
        <f>IF(N262="zákl. přenesená",J262,0)</f>
        <v>0</v>
      </c>
      <c r="BH262" s="246">
        <f>IF(N262="sníž. přenesená",J262,0)</f>
        <v>0</v>
      </c>
      <c r="BI262" s="246">
        <f>IF(N262="nulová",J262,0)</f>
        <v>0</v>
      </c>
      <c r="BJ262" s="24" t="s">
        <v>24</v>
      </c>
      <c r="BK262" s="246">
        <f>ROUND(I262*H262,2)</f>
        <v>0</v>
      </c>
      <c r="BL262" s="24" t="s">
        <v>273</v>
      </c>
      <c r="BM262" s="24" t="s">
        <v>2646</v>
      </c>
    </row>
    <row r="263" s="1" customFormat="1" ht="22.8" customHeight="1">
      <c r="B263" s="46"/>
      <c r="C263" s="271" t="s">
        <v>886</v>
      </c>
      <c r="D263" s="271" t="s">
        <v>422</v>
      </c>
      <c r="E263" s="272" t="s">
        <v>2647</v>
      </c>
      <c r="F263" s="273" t="s">
        <v>2648</v>
      </c>
      <c r="G263" s="274" t="s">
        <v>1246</v>
      </c>
      <c r="H263" s="275">
        <v>2</v>
      </c>
      <c r="I263" s="276"/>
      <c r="J263" s="277">
        <f>ROUND(I263*H263,2)</f>
        <v>0</v>
      </c>
      <c r="K263" s="273" t="s">
        <v>737</v>
      </c>
      <c r="L263" s="278"/>
      <c r="M263" s="279" t="s">
        <v>22</v>
      </c>
      <c r="N263" s="280" t="s">
        <v>46</v>
      </c>
      <c r="O263" s="47"/>
      <c r="P263" s="244">
        <f>O263*H263</f>
        <v>0</v>
      </c>
      <c r="Q263" s="244">
        <v>0.41999999999999998</v>
      </c>
      <c r="R263" s="244">
        <f>Q263*H263</f>
        <v>0.83999999999999997</v>
      </c>
      <c r="S263" s="244">
        <v>0</v>
      </c>
      <c r="T263" s="245">
        <f>S263*H263</f>
        <v>0</v>
      </c>
      <c r="AR263" s="24" t="s">
        <v>405</v>
      </c>
      <c r="AT263" s="24" t="s">
        <v>422</v>
      </c>
      <c r="AU263" s="24" t="s">
        <v>83</v>
      </c>
      <c r="AY263" s="24" t="s">
        <v>171</v>
      </c>
      <c r="BE263" s="246">
        <f>IF(N263="základní",J263,0)</f>
        <v>0</v>
      </c>
      <c r="BF263" s="246">
        <f>IF(N263="snížená",J263,0)</f>
        <v>0</v>
      </c>
      <c r="BG263" s="246">
        <f>IF(N263="zákl. přenesená",J263,0)</f>
        <v>0</v>
      </c>
      <c r="BH263" s="246">
        <f>IF(N263="sníž. přenesená",J263,0)</f>
        <v>0</v>
      </c>
      <c r="BI263" s="246">
        <f>IF(N263="nulová",J263,0)</f>
        <v>0</v>
      </c>
      <c r="BJ263" s="24" t="s">
        <v>24</v>
      </c>
      <c r="BK263" s="246">
        <f>ROUND(I263*H263,2)</f>
        <v>0</v>
      </c>
      <c r="BL263" s="24" t="s">
        <v>273</v>
      </c>
      <c r="BM263" s="24" t="s">
        <v>2649</v>
      </c>
    </row>
    <row r="264" s="1" customFormat="1">
      <c r="B264" s="46"/>
      <c r="C264" s="74"/>
      <c r="D264" s="249" t="s">
        <v>739</v>
      </c>
      <c r="E264" s="74"/>
      <c r="F264" s="259" t="s">
        <v>2466</v>
      </c>
      <c r="G264" s="74"/>
      <c r="H264" s="74"/>
      <c r="I264" s="203"/>
      <c r="J264" s="74"/>
      <c r="K264" s="74"/>
      <c r="L264" s="72"/>
      <c r="M264" s="260"/>
      <c r="N264" s="47"/>
      <c r="O264" s="47"/>
      <c r="P264" s="47"/>
      <c r="Q264" s="47"/>
      <c r="R264" s="47"/>
      <c r="S264" s="47"/>
      <c r="T264" s="95"/>
      <c r="AT264" s="24" t="s">
        <v>739</v>
      </c>
      <c r="AU264" s="24" t="s">
        <v>83</v>
      </c>
    </row>
    <row r="265" s="1" customFormat="1" ht="22.8" customHeight="1">
      <c r="B265" s="46"/>
      <c r="C265" s="235" t="s">
        <v>891</v>
      </c>
      <c r="D265" s="235" t="s">
        <v>173</v>
      </c>
      <c r="E265" s="236" t="s">
        <v>2650</v>
      </c>
      <c r="F265" s="237" t="s">
        <v>2651</v>
      </c>
      <c r="G265" s="238" t="s">
        <v>214</v>
      </c>
      <c r="H265" s="239">
        <v>1</v>
      </c>
      <c r="I265" s="240"/>
      <c r="J265" s="241">
        <f>ROUND(I265*H265,2)</f>
        <v>0</v>
      </c>
      <c r="K265" s="237" t="s">
        <v>177</v>
      </c>
      <c r="L265" s="72"/>
      <c r="M265" s="242" t="s">
        <v>22</v>
      </c>
      <c r="N265" s="243" t="s">
        <v>46</v>
      </c>
      <c r="O265" s="47"/>
      <c r="P265" s="244">
        <f>O265*H265</f>
        <v>0</v>
      </c>
      <c r="Q265" s="244">
        <v>0</v>
      </c>
      <c r="R265" s="244">
        <f>Q265*H265</f>
        <v>0</v>
      </c>
      <c r="S265" s="244">
        <v>0</v>
      </c>
      <c r="T265" s="245">
        <f>S265*H265</f>
        <v>0</v>
      </c>
      <c r="AR265" s="24" t="s">
        <v>273</v>
      </c>
      <c r="AT265" s="24" t="s">
        <v>173</v>
      </c>
      <c r="AU265" s="24" t="s">
        <v>83</v>
      </c>
      <c r="AY265" s="24" t="s">
        <v>171</v>
      </c>
      <c r="BE265" s="246">
        <f>IF(N265="základní",J265,0)</f>
        <v>0</v>
      </c>
      <c r="BF265" s="246">
        <f>IF(N265="snížená",J265,0)</f>
        <v>0</v>
      </c>
      <c r="BG265" s="246">
        <f>IF(N265="zákl. přenesená",J265,0)</f>
        <v>0</v>
      </c>
      <c r="BH265" s="246">
        <f>IF(N265="sníž. přenesená",J265,0)</f>
        <v>0</v>
      </c>
      <c r="BI265" s="246">
        <f>IF(N265="nulová",J265,0)</f>
        <v>0</v>
      </c>
      <c r="BJ265" s="24" t="s">
        <v>24</v>
      </c>
      <c r="BK265" s="246">
        <f>ROUND(I265*H265,2)</f>
        <v>0</v>
      </c>
      <c r="BL265" s="24" t="s">
        <v>273</v>
      </c>
      <c r="BM265" s="24" t="s">
        <v>2652</v>
      </c>
    </row>
    <row r="266" s="1" customFormat="1" ht="22.8" customHeight="1">
      <c r="B266" s="46"/>
      <c r="C266" s="271" t="s">
        <v>898</v>
      </c>
      <c r="D266" s="271" t="s">
        <v>422</v>
      </c>
      <c r="E266" s="272" t="s">
        <v>2653</v>
      </c>
      <c r="F266" s="273" t="s">
        <v>2654</v>
      </c>
      <c r="G266" s="274" t="s">
        <v>1246</v>
      </c>
      <c r="H266" s="275">
        <v>1</v>
      </c>
      <c r="I266" s="276"/>
      <c r="J266" s="277">
        <f>ROUND(I266*H266,2)</f>
        <v>0</v>
      </c>
      <c r="K266" s="273" t="s">
        <v>737</v>
      </c>
      <c r="L266" s="278"/>
      <c r="M266" s="279" t="s">
        <v>22</v>
      </c>
      <c r="N266" s="280" t="s">
        <v>46</v>
      </c>
      <c r="O266" s="47"/>
      <c r="P266" s="244">
        <f>O266*H266</f>
        <v>0</v>
      </c>
      <c r="Q266" s="244">
        <v>0.00080000000000000004</v>
      </c>
      <c r="R266" s="244">
        <f>Q266*H266</f>
        <v>0.00080000000000000004</v>
      </c>
      <c r="S266" s="244">
        <v>0</v>
      </c>
      <c r="T266" s="245">
        <f>S266*H266</f>
        <v>0</v>
      </c>
      <c r="AR266" s="24" t="s">
        <v>405</v>
      </c>
      <c r="AT266" s="24" t="s">
        <v>422</v>
      </c>
      <c r="AU266" s="24" t="s">
        <v>83</v>
      </c>
      <c r="AY266" s="24" t="s">
        <v>171</v>
      </c>
      <c r="BE266" s="246">
        <f>IF(N266="základní",J266,0)</f>
        <v>0</v>
      </c>
      <c r="BF266" s="246">
        <f>IF(N266="snížená",J266,0)</f>
        <v>0</v>
      </c>
      <c r="BG266" s="246">
        <f>IF(N266="zákl. přenesená",J266,0)</f>
        <v>0</v>
      </c>
      <c r="BH266" s="246">
        <f>IF(N266="sníž. přenesená",J266,0)</f>
        <v>0</v>
      </c>
      <c r="BI266" s="246">
        <f>IF(N266="nulová",J266,0)</f>
        <v>0</v>
      </c>
      <c r="BJ266" s="24" t="s">
        <v>24</v>
      </c>
      <c r="BK266" s="246">
        <f>ROUND(I266*H266,2)</f>
        <v>0</v>
      </c>
      <c r="BL266" s="24" t="s">
        <v>273</v>
      </c>
      <c r="BM266" s="24" t="s">
        <v>2655</v>
      </c>
    </row>
    <row r="267" s="1" customFormat="1">
      <c r="B267" s="46"/>
      <c r="C267" s="74"/>
      <c r="D267" s="249" t="s">
        <v>739</v>
      </c>
      <c r="E267" s="74"/>
      <c r="F267" s="259" t="s">
        <v>2466</v>
      </c>
      <c r="G267" s="74"/>
      <c r="H267" s="74"/>
      <c r="I267" s="203"/>
      <c r="J267" s="74"/>
      <c r="K267" s="74"/>
      <c r="L267" s="72"/>
      <c r="M267" s="260"/>
      <c r="N267" s="47"/>
      <c r="O267" s="47"/>
      <c r="P267" s="47"/>
      <c r="Q267" s="47"/>
      <c r="R267" s="47"/>
      <c r="S267" s="47"/>
      <c r="T267" s="95"/>
      <c r="AT267" s="24" t="s">
        <v>739</v>
      </c>
      <c r="AU267" s="24" t="s">
        <v>83</v>
      </c>
    </row>
    <row r="268" s="1" customFormat="1" ht="22.8" customHeight="1">
      <c r="B268" s="46"/>
      <c r="C268" s="235" t="s">
        <v>906</v>
      </c>
      <c r="D268" s="235" t="s">
        <v>173</v>
      </c>
      <c r="E268" s="236" t="s">
        <v>2656</v>
      </c>
      <c r="F268" s="237" t="s">
        <v>2657</v>
      </c>
      <c r="G268" s="238" t="s">
        <v>214</v>
      </c>
      <c r="H268" s="239">
        <v>1</v>
      </c>
      <c r="I268" s="240"/>
      <c r="J268" s="241">
        <f>ROUND(I268*H268,2)</f>
        <v>0</v>
      </c>
      <c r="K268" s="237" t="s">
        <v>177</v>
      </c>
      <c r="L268" s="72"/>
      <c r="M268" s="242" t="s">
        <v>22</v>
      </c>
      <c r="N268" s="243" t="s">
        <v>46</v>
      </c>
      <c r="O268" s="47"/>
      <c r="P268" s="244">
        <f>O268*H268</f>
        <v>0</v>
      </c>
      <c r="Q268" s="244">
        <v>0</v>
      </c>
      <c r="R268" s="244">
        <f>Q268*H268</f>
        <v>0</v>
      </c>
      <c r="S268" s="244">
        <v>0</v>
      </c>
      <c r="T268" s="245">
        <f>S268*H268</f>
        <v>0</v>
      </c>
      <c r="AR268" s="24" t="s">
        <v>273</v>
      </c>
      <c r="AT268" s="24" t="s">
        <v>173</v>
      </c>
      <c r="AU268" s="24" t="s">
        <v>83</v>
      </c>
      <c r="AY268" s="24" t="s">
        <v>171</v>
      </c>
      <c r="BE268" s="246">
        <f>IF(N268="základní",J268,0)</f>
        <v>0</v>
      </c>
      <c r="BF268" s="246">
        <f>IF(N268="snížená",J268,0)</f>
        <v>0</v>
      </c>
      <c r="BG268" s="246">
        <f>IF(N268="zákl. přenesená",J268,0)</f>
        <v>0</v>
      </c>
      <c r="BH268" s="246">
        <f>IF(N268="sníž. přenesená",J268,0)</f>
        <v>0</v>
      </c>
      <c r="BI268" s="246">
        <f>IF(N268="nulová",J268,0)</f>
        <v>0</v>
      </c>
      <c r="BJ268" s="24" t="s">
        <v>24</v>
      </c>
      <c r="BK268" s="246">
        <f>ROUND(I268*H268,2)</f>
        <v>0</v>
      </c>
      <c r="BL268" s="24" t="s">
        <v>273</v>
      </c>
      <c r="BM268" s="24" t="s">
        <v>2658</v>
      </c>
    </row>
    <row r="269" s="1" customFormat="1" ht="14.4" customHeight="1">
      <c r="B269" s="46"/>
      <c r="C269" s="271" t="s">
        <v>742</v>
      </c>
      <c r="D269" s="271" t="s">
        <v>422</v>
      </c>
      <c r="E269" s="272" t="s">
        <v>2659</v>
      </c>
      <c r="F269" s="273" t="s">
        <v>2660</v>
      </c>
      <c r="G269" s="274" t="s">
        <v>1246</v>
      </c>
      <c r="H269" s="275">
        <v>1</v>
      </c>
      <c r="I269" s="276"/>
      <c r="J269" s="277">
        <f>ROUND(I269*H269,2)</f>
        <v>0</v>
      </c>
      <c r="K269" s="273" t="s">
        <v>737</v>
      </c>
      <c r="L269" s="278"/>
      <c r="M269" s="279" t="s">
        <v>22</v>
      </c>
      <c r="N269" s="280" t="s">
        <v>46</v>
      </c>
      <c r="O269" s="47"/>
      <c r="P269" s="244">
        <f>O269*H269</f>
        <v>0</v>
      </c>
      <c r="Q269" s="244">
        <v>0</v>
      </c>
      <c r="R269" s="244">
        <f>Q269*H269</f>
        <v>0</v>
      </c>
      <c r="S269" s="244">
        <v>0</v>
      </c>
      <c r="T269" s="245">
        <f>S269*H269</f>
        <v>0</v>
      </c>
      <c r="AR269" s="24" t="s">
        <v>405</v>
      </c>
      <c r="AT269" s="24" t="s">
        <v>422</v>
      </c>
      <c r="AU269" s="24" t="s">
        <v>83</v>
      </c>
      <c r="AY269" s="24" t="s">
        <v>171</v>
      </c>
      <c r="BE269" s="246">
        <f>IF(N269="základní",J269,0)</f>
        <v>0</v>
      </c>
      <c r="BF269" s="246">
        <f>IF(N269="snížená",J269,0)</f>
        <v>0</v>
      </c>
      <c r="BG269" s="246">
        <f>IF(N269="zákl. přenesená",J269,0)</f>
        <v>0</v>
      </c>
      <c r="BH269" s="246">
        <f>IF(N269="sníž. přenesená",J269,0)</f>
        <v>0</v>
      </c>
      <c r="BI269" s="246">
        <f>IF(N269="nulová",J269,0)</f>
        <v>0</v>
      </c>
      <c r="BJ269" s="24" t="s">
        <v>24</v>
      </c>
      <c r="BK269" s="246">
        <f>ROUND(I269*H269,2)</f>
        <v>0</v>
      </c>
      <c r="BL269" s="24" t="s">
        <v>273</v>
      </c>
      <c r="BM269" s="24" t="s">
        <v>2661</v>
      </c>
    </row>
    <row r="270" s="1" customFormat="1">
      <c r="B270" s="46"/>
      <c r="C270" s="74"/>
      <c r="D270" s="249" t="s">
        <v>739</v>
      </c>
      <c r="E270" s="74"/>
      <c r="F270" s="259" t="s">
        <v>2466</v>
      </c>
      <c r="G270" s="74"/>
      <c r="H270" s="74"/>
      <c r="I270" s="203"/>
      <c r="J270" s="74"/>
      <c r="K270" s="74"/>
      <c r="L270" s="72"/>
      <c r="M270" s="260"/>
      <c r="N270" s="47"/>
      <c r="O270" s="47"/>
      <c r="P270" s="47"/>
      <c r="Q270" s="47"/>
      <c r="R270" s="47"/>
      <c r="S270" s="47"/>
      <c r="T270" s="95"/>
      <c r="AT270" s="24" t="s">
        <v>739</v>
      </c>
      <c r="AU270" s="24" t="s">
        <v>83</v>
      </c>
    </row>
    <row r="271" s="1" customFormat="1" ht="22.8" customHeight="1">
      <c r="B271" s="46"/>
      <c r="C271" s="235" t="s">
        <v>764</v>
      </c>
      <c r="D271" s="235" t="s">
        <v>173</v>
      </c>
      <c r="E271" s="236" t="s">
        <v>2662</v>
      </c>
      <c r="F271" s="237" t="s">
        <v>2663</v>
      </c>
      <c r="G271" s="238" t="s">
        <v>214</v>
      </c>
      <c r="H271" s="239">
        <v>1</v>
      </c>
      <c r="I271" s="240"/>
      <c r="J271" s="241">
        <f>ROUND(I271*H271,2)</f>
        <v>0</v>
      </c>
      <c r="K271" s="237" t="s">
        <v>177</v>
      </c>
      <c r="L271" s="72"/>
      <c r="M271" s="242" t="s">
        <v>22</v>
      </c>
      <c r="N271" s="243" t="s">
        <v>46</v>
      </c>
      <c r="O271" s="47"/>
      <c r="P271" s="244">
        <f>O271*H271</f>
        <v>0</v>
      </c>
      <c r="Q271" s="244">
        <v>0</v>
      </c>
      <c r="R271" s="244">
        <f>Q271*H271</f>
        <v>0</v>
      </c>
      <c r="S271" s="244">
        <v>0</v>
      </c>
      <c r="T271" s="245">
        <f>S271*H271</f>
        <v>0</v>
      </c>
      <c r="AR271" s="24" t="s">
        <v>273</v>
      </c>
      <c r="AT271" s="24" t="s">
        <v>173</v>
      </c>
      <c r="AU271" s="24" t="s">
        <v>83</v>
      </c>
      <c r="AY271" s="24" t="s">
        <v>171</v>
      </c>
      <c r="BE271" s="246">
        <f>IF(N271="základní",J271,0)</f>
        <v>0</v>
      </c>
      <c r="BF271" s="246">
        <f>IF(N271="snížená",J271,0)</f>
        <v>0</v>
      </c>
      <c r="BG271" s="246">
        <f>IF(N271="zákl. přenesená",J271,0)</f>
        <v>0</v>
      </c>
      <c r="BH271" s="246">
        <f>IF(N271="sníž. přenesená",J271,0)</f>
        <v>0</v>
      </c>
      <c r="BI271" s="246">
        <f>IF(N271="nulová",J271,0)</f>
        <v>0</v>
      </c>
      <c r="BJ271" s="24" t="s">
        <v>24</v>
      </c>
      <c r="BK271" s="246">
        <f>ROUND(I271*H271,2)</f>
        <v>0</v>
      </c>
      <c r="BL271" s="24" t="s">
        <v>273</v>
      </c>
      <c r="BM271" s="24" t="s">
        <v>2664</v>
      </c>
    </row>
    <row r="272" s="1" customFormat="1" ht="14.4" customHeight="1">
      <c r="B272" s="46"/>
      <c r="C272" s="271" t="s">
        <v>803</v>
      </c>
      <c r="D272" s="271" t="s">
        <v>422</v>
      </c>
      <c r="E272" s="272" t="s">
        <v>2665</v>
      </c>
      <c r="F272" s="273" t="s">
        <v>2666</v>
      </c>
      <c r="G272" s="274" t="s">
        <v>1246</v>
      </c>
      <c r="H272" s="275">
        <v>1</v>
      </c>
      <c r="I272" s="276"/>
      <c r="J272" s="277">
        <f>ROUND(I272*H272,2)</f>
        <v>0</v>
      </c>
      <c r="K272" s="273" t="s">
        <v>737</v>
      </c>
      <c r="L272" s="278"/>
      <c r="M272" s="279" t="s">
        <v>22</v>
      </c>
      <c r="N272" s="280" t="s">
        <v>46</v>
      </c>
      <c r="O272" s="47"/>
      <c r="P272" s="244">
        <f>O272*H272</f>
        <v>0</v>
      </c>
      <c r="Q272" s="244">
        <v>0</v>
      </c>
      <c r="R272" s="244">
        <f>Q272*H272</f>
        <v>0</v>
      </c>
      <c r="S272" s="244">
        <v>0</v>
      </c>
      <c r="T272" s="245">
        <f>S272*H272</f>
        <v>0</v>
      </c>
      <c r="AR272" s="24" t="s">
        <v>405</v>
      </c>
      <c r="AT272" s="24" t="s">
        <v>422</v>
      </c>
      <c r="AU272" s="24" t="s">
        <v>83</v>
      </c>
      <c r="AY272" s="24" t="s">
        <v>171</v>
      </c>
      <c r="BE272" s="246">
        <f>IF(N272="základní",J272,0)</f>
        <v>0</v>
      </c>
      <c r="BF272" s="246">
        <f>IF(N272="snížená",J272,0)</f>
        <v>0</v>
      </c>
      <c r="BG272" s="246">
        <f>IF(N272="zákl. přenesená",J272,0)</f>
        <v>0</v>
      </c>
      <c r="BH272" s="246">
        <f>IF(N272="sníž. přenesená",J272,0)</f>
        <v>0</v>
      </c>
      <c r="BI272" s="246">
        <f>IF(N272="nulová",J272,0)</f>
        <v>0</v>
      </c>
      <c r="BJ272" s="24" t="s">
        <v>24</v>
      </c>
      <c r="BK272" s="246">
        <f>ROUND(I272*H272,2)</f>
        <v>0</v>
      </c>
      <c r="BL272" s="24" t="s">
        <v>273</v>
      </c>
      <c r="BM272" s="24" t="s">
        <v>2667</v>
      </c>
    </row>
    <row r="273" s="1" customFormat="1">
      <c r="B273" s="46"/>
      <c r="C273" s="74"/>
      <c r="D273" s="249" t="s">
        <v>739</v>
      </c>
      <c r="E273" s="74"/>
      <c r="F273" s="259" t="s">
        <v>2466</v>
      </c>
      <c r="G273" s="74"/>
      <c r="H273" s="74"/>
      <c r="I273" s="203"/>
      <c r="J273" s="74"/>
      <c r="K273" s="74"/>
      <c r="L273" s="72"/>
      <c r="M273" s="260"/>
      <c r="N273" s="47"/>
      <c r="O273" s="47"/>
      <c r="P273" s="47"/>
      <c r="Q273" s="47"/>
      <c r="R273" s="47"/>
      <c r="S273" s="47"/>
      <c r="T273" s="95"/>
      <c r="AT273" s="24" t="s">
        <v>739</v>
      </c>
      <c r="AU273" s="24" t="s">
        <v>83</v>
      </c>
    </row>
    <row r="274" s="1" customFormat="1" ht="22.8" customHeight="1">
      <c r="B274" s="46"/>
      <c r="C274" s="235" t="s">
        <v>925</v>
      </c>
      <c r="D274" s="235" t="s">
        <v>173</v>
      </c>
      <c r="E274" s="236" t="s">
        <v>2650</v>
      </c>
      <c r="F274" s="237" t="s">
        <v>2651</v>
      </c>
      <c r="G274" s="238" t="s">
        <v>214</v>
      </c>
      <c r="H274" s="239">
        <v>6</v>
      </c>
      <c r="I274" s="240"/>
      <c r="J274" s="241">
        <f>ROUND(I274*H274,2)</f>
        <v>0</v>
      </c>
      <c r="K274" s="237" t="s">
        <v>177</v>
      </c>
      <c r="L274" s="72"/>
      <c r="M274" s="242" t="s">
        <v>22</v>
      </c>
      <c r="N274" s="243" t="s">
        <v>46</v>
      </c>
      <c r="O274" s="47"/>
      <c r="P274" s="244">
        <f>O274*H274</f>
        <v>0</v>
      </c>
      <c r="Q274" s="244">
        <v>0</v>
      </c>
      <c r="R274" s="244">
        <f>Q274*H274</f>
        <v>0</v>
      </c>
      <c r="S274" s="244">
        <v>0</v>
      </c>
      <c r="T274" s="245">
        <f>S274*H274</f>
        <v>0</v>
      </c>
      <c r="AR274" s="24" t="s">
        <v>273</v>
      </c>
      <c r="AT274" s="24" t="s">
        <v>173</v>
      </c>
      <c r="AU274" s="24" t="s">
        <v>83</v>
      </c>
      <c r="AY274" s="24" t="s">
        <v>171</v>
      </c>
      <c r="BE274" s="246">
        <f>IF(N274="základní",J274,0)</f>
        <v>0</v>
      </c>
      <c r="BF274" s="246">
        <f>IF(N274="snížená",J274,0)</f>
        <v>0</v>
      </c>
      <c r="BG274" s="246">
        <f>IF(N274="zákl. přenesená",J274,0)</f>
        <v>0</v>
      </c>
      <c r="BH274" s="246">
        <f>IF(N274="sníž. přenesená",J274,0)</f>
        <v>0</v>
      </c>
      <c r="BI274" s="246">
        <f>IF(N274="nulová",J274,0)</f>
        <v>0</v>
      </c>
      <c r="BJ274" s="24" t="s">
        <v>24</v>
      </c>
      <c r="BK274" s="246">
        <f>ROUND(I274*H274,2)</f>
        <v>0</v>
      </c>
      <c r="BL274" s="24" t="s">
        <v>273</v>
      </c>
      <c r="BM274" s="24" t="s">
        <v>2668</v>
      </c>
    </row>
    <row r="275" s="1" customFormat="1" ht="14.4" customHeight="1">
      <c r="B275" s="46"/>
      <c r="C275" s="271" t="s">
        <v>930</v>
      </c>
      <c r="D275" s="271" t="s">
        <v>422</v>
      </c>
      <c r="E275" s="272" t="s">
        <v>2669</v>
      </c>
      <c r="F275" s="273" t="s">
        <v>2670</v>
      </c>
      <c r="G275" s="274" t="s">
        <v>1246</v>
      </c>
      <c r="H275" s="275">
        <v>6</v>
      </c>
      <c r="I275" s="276"/>
      <c r="J275" s="277">
        <f>ROUND(I275*H275,2)</f>
        <v>0</v>
      </c>
      <c r="K275" s="273" t="s">
        <v>737</v>
      </c>
      <c r="L275" s="278"/>
      <c r="M275" s="279" t="s">
        <v>22</v>
      </c>
      <c r="N275" s="280" t="s">
        <v>46</v>
      </c>
      <c r="O275" s="47"/>
      <c r="P275" s="244">
        <f>O275*H275</f>
        <v>0</v>
      </c>
      <c r="Q275" s="244">
        <v>0.00050000000000000001</v>
      </c>
      <c r="R275" s="244">
        <f>Q275*H275</f>
        <v>0.0030000000000000001</v>
      </c>
      <c r="S275" s="244">
        <v>0</v>
      </c>
      <c r="T275" s="245">
        <f>S275*H275</f>
        <v>0</v>
      </c>
      <c r="AR275" s="24" t="s">
        <v>405</v>
      </c>
      <c r="AT275" s="24" t="s">
        <v>422</v>
      </c>
      <c r="AU275" s="24" t="s">
        <v>83</v>
      </c>
      <c r="AY275" s="24" t="s">
        <v>171</v>
      </c>
      <c r="BE275" s="246">
        <f>IF(N275="základní",J275,0)</f>
        <v>0</v>
      </c>
      <c r="BF275" s="246">
        <f>IF(N275="snížená",J275,0)</f>
        <v>0</v>
      </c>
      <c r="BG275" s="246">
        <f>IF(N275="zákl. přenesená",J275,0)</f>
        <v>0</v>
      </c>
      <c r="BH275" s="246">
        <f>IF(N275="sníž. přenesená",J275,0)</f>
        <v>0</v>
      </c>
      <c r="BI275" s="246">
        <f>IF(N275="nulová",J275,0)</f>
        <v>0</v>
      </c>
      <c r="BJ275" s="24" t="s">
        <v>24</v>
      </c>
      <c r="BK275" s="246">
        <f>ROUND(I275*H275,2)</f>
        <v>0</v>
      </c>
      <c r="BL275" s="24" t="s">
        <v>273</v>
      </c>
      <c r="BM275" s="24" t="s">
        <v>2671</v>
      </c>
    </row>
    <row r="276" s="1" customFormat="1">
      <c r="B276" s="46"/>
      <c r="C276" s="74"/>
      <c r="D276" s="249" t="s">
        <v>739</v>
      </c>
      <c r="E276" s="74"/>
      <c r="F276" s="259" t="s">
        <v>2672</v>
      </c>
      <c r="G276" s="74"/>
      <c r="H276" s="74"/>
      <c r="I276" s="203"/>
      <c r="J276" s="74"/>
      <c r="K276" s="74"/>
      <c r="L276" s="72"/>
      <c r="M276" s="260"/>
      <c r="N276" s="47"/>
      <c r="O276" s="47"/>
      <c r="P276" s="47"/>
      <c r="Q276" s="47"/>
      <c r="R276" s="47"/>
      <c r="S276" s="47"/>
      <c r="T276" s="95"/>
      <c r="AT276" s="24" t="s">
        <v>739</v>
      </c>
      <c r="AU276" s="24" t="s">
        <v>83</v>
      </c>
    </row>
    <row r="277" s="1" customFormat="1" ht="22.8" customHeight="1">
      <c r="B277" s="46"/>
      <c r="C277" s="235" t="s">
        <v>939</v>
      </c>
      <c r="D277" s="235" t="s">
        <v>173</v>
      </c>
      <c r="E277" s="236" t="s">
        <v>2607</v>
      </c>
      <c r="F277" s="237" t="s">
        <v>2608</v>
      </c>
      <c r="G277" s="238" t="s">
        <v>214</v>
      </c>
      <c r="H277" s="239">
        <v>6</v>
      </c>
      <c r="I277" s="240"/>
      <c r="J277" s="241">
        <f>ROUND(I277*H277,2)</f>
        <v>0</v>
      </c>
      <c r="K277" s="237" t="s">
        <v>177</v>
      </c>
      <c r="L277" s="72"/>
      <c r="M277" s="242" t="s">
        <v>22</v>
      </c>
      <c r="N277" s="243" t="s">
        <v>46</v>
      </c>
      <c r="O277" s="47"/>
      <c r="P277" s="244">
        <f>O277*H277</f>
        <v>0</v>
      </c>
      <c r="Q277" s="244">
        <v>0</v>
      </c>
      <c r="R277" s="244">
        <f>Q277*H277</f>
        <v>0</v>
      </c>
      <c r="S277" s="244">
        <v>0</v>
      </c>
      <c r="T277" s="245">
        <f>S277*H277</f>
        <v>0</v>
      </c>
      <c r="AR277" s="24" t="s">
        <v>273</v>
      </c>
      <c r="AT277" s="24" t="s">
        <v>173</v>
      </c>
      <c r="AU277" s="24" t="s">
        <v>83</v>
      </c>
      <c r="AY277" s="24" t="s">
        <v>171</v>
      </c>
      <c r="BE277" s="246">
        <f>IF(N277="základní",J277,0)</f>
        <v>0</v>
      </c>
      <c r="BF277" s="246">
        <f>IF(N277="snížená",J277,0)</f>
        <v>0</v>
      </c>
      <c r="BG277" s="246">
        <f>IF(N277="zákl. přenesená",J277,0)</f>
        <v>0</v>
      </c>
      <c r="BH277" s="246">
        <f>IF(N277="sníž. přenesená",J277,0)</f>
        <v>0</v>
      </c>
      <c r="BI277" s="246">
        <f>IF(N277="nulová",J277,0)</f>
        <v>0</v>
      </c>
      <c r="BJ277" s="24" t="s">
        <v>24</v>
      </c>
      <c r="BK277" s="246">
        <f>ROUND(I277*H277,2)</f>
        <v>0</v>
      </c>
      <c r="BL277" s="24" t="s">
        <v>273</v>
      </c>
      <c r="BM277" s="24" t="s">
        <v>2673</v>
      </c>
    </row>
    <row r="278" s="1" customFormat="1" ht="14.4" customHeight="1">
      <c r="B278" s="46"/>
      <c r="C278" s="271" t="s">
        <v>30</v>
      </c>
      <c r="D278" s="271" t="s">
        <v>422</v>
      </c>
      <c r="E278" s="272" t="s">
        <v>2610</v>
      </c>
      <c r="F278" s="273" t="s">
        <v>2611</v>
      </c>
      <c r="G278" s="274" t="s">
        <v>1246</v>
      </c>
      <c r="H278" s="275">
        <v>6</v>
      </c>
      <c r="I278" s="276"/>
      <c r="J278" s="277">
        <f>ROUND(I278*H278,2)</f>
        <v>0</v>
      </c>
      <c r="K278" s="273" t="s">
        <v>737</v>
      </c>
      <c r="L278" s="278"/>
      <c r="M278" s="279" t="s">
        <v>22</v>
      </c>
      <c r="N278" s="280" t="s">
        <v>46</v>
      </c>
      <c r="O278" s="47"/>
      <c r="P278" s="244">
        <f>O278*H278</f>
        <v>0</v>
      </c>
      <c r="Q278" s="244">
        <v>0</v>
      </c>
      <c r="R278" s="244">
        <f>Q278*H278</f>
        <v>0</v>
      </c>
      <c r="S278" s="244">
        <v>0</v>
      </c>
      <c r="T278" s="245">
        <f>S278*H278</f>
        <v>0</v>
      </c>
      <c r="AR278" s="24" t="s">
        <v>405</v>
      </c>
      <c r="AT278" s="24" t="s">
        <v>422</v>
      </c>
      <c r="AU278" s="24" t="s">
        <v>83</v>
      </c>
      <c r="AY278" s="24" t="s">
        <v>171</v>
      </c>
      <c r="BE278" s="246">
        <f>IF(N278="základní",J278,0)</f>
        <v>0</v>
      </c>
      <c r="BF278" s="246">
        <f>IF(N278="snížená",J278,0)</f>
        <v>0</v>
      </c>
      <c r="BG278" s="246">
        <f>IF(N278="zákl. přenesená",J278,0)</f>
        <v>0</v>
      </c>
      <c r="BH278" s="246">
        <f>IF(N278="sníž. přenesená",J278,0)</f>
        <v>0</v>
      </c>
      <c r="BI278" s="246">
        <f>IF(N278="nulová",J278,0)</f>
        <v>0</v>
      </c>
      <c r="BJ278" s="24" t="s">
        <v>24</v>
      </c>
      <c r="BK278" s="246">
        <f>ROUND(I278*H278,2)</f>
        <v>0</v>
      </c>
      <c r="BL278" s="24" t="s">
        <v>273</v>
      </c>
      <c r="BM278" s="24" t="s">
        <v>2674</v>
      </c>
    </row>
    <row r="279" s="1" customFormat="1">
      <c r="B279" s="46"/>
      <c r="C279" s="74"/>
      <c r="D279" s="249" t="s">
        <v>739</v>
      </c>
      <c r="E279" s="74"/>
      <c r="F279" s="259" t="s">
        <v>2466</v>
      </c>
      <c r="G279" s="74"/>
      <c r="H279" s="74"/>
      <c r="I279" s="203"/>
      <c r="J279" s="74"/>
      <c r="K279" s="74"/>
      <c r="L279" s="72"/>
      <c r="M279" s="260"/>
      <c r="N279" s="47"/>
      <c r="O279" s="47"/>
      <c r="P279" s="47"/>
      <c r="Q279" s="47"/>
      <c r="R279" s="47"/>
      <c r="S279" s="47"/>
      <c r="T279" s="95"/>
      <c r="AT279" s="24" t="s">
        <v>739</v>
      </c>
      <c r="AU279" s="24" t="s">
        <v>83</v>
      </c>
    </row>
    <row r="280" s="1" customFormat="1" ht="22.8" customHeight="1">
      <c r="B280" s="46"/>
      <c r="C280" s="235" t="s">
        <v>959</v>
      </c>
      <c r="D280" s="235" t="s">
        <v>173</v>
      </c>
      <c r="E280" s="236" t="s">
        <v>2613</v>
      </c>
      <c r="F280" s="237" t="s">
        <v>2614</v>
      </c>
      <c r="G280" s="238" t="s">
        <v>214</v>
      </c>
      <c r="H280" s="239">
        <v>6</v>
      </c>
      <c r="I280" s="240"/>
      <c r="J280" s="241">
        <f>ROUND(I280*H280,2)</f>
        <v>0</v>
      </c>
      <c r="K280" s="237" t="s">
        <v>177</v>
      </c>
      <c r="L280" s="72"/>
      <c r="M280" s="242" t="s">
        <v>22</v>
      </c>
      <c r="N280" s="243" t="s">
        <v>46</v>
      </c>
      <c r="O280" s="47"/>
      <c r="P280" s="244">
        <f>O280*H280</f>
        <v>0</v>
      </c>
      <c r="Q280" s="244">
        <v>0</v>
      </c>
      <c r="R280" s="244">
        <f>Q280*H280</f>
        <v>0</v>
      </c>
      <c r="S280" s="244">
        <v>0</v>
      </c>
      <c r="T280" s="245">
        <f>S280*H280</f>
        <v>0</v>
      </c>
      <c r="AR280" s="24" t="s">
        <v>273</v>
      </c>
      <c r="AT280" s="24" t="s">
        <v>173</v>
      </c>
      <c r="AU280" s="24" t="s">
        <v>83</v>
      </c>
      <c r="AY280" s="24" t="s">
        <v>171</v>
      </c>
      <c r="BE280" s="246">
        <f>IF(N280="základní",J280,0)</f>
        <v>0</v>
      </c>
      <c r="BF280" s="246">
        <f>IF(N280="snížená",J280,0)</f>
        <v>0</v>
      </c>
      <c r="BG280" s="246">
        <f>IF(N280="zákl. přenesená",J280,0)</f>
        <v>0</v>
      </c>
      <c r="BH280" s="246">
        <f>IF(N280="sníž. přenesená",J280,0)</f>
        <v>0</v>
      </c>
      <c r="BI280" s="246">
        <f>IF(N280="nulová",J280,0)</f>
        <v>0</v>
      </c>
      <c r="BJ280" s="24" t="s">
        <v>24</v>
      </c>
      <c r="BK280" s="246">
        <f>ROUND(I280*H280,2)</f>
        <v>0</v>
      </c>
      <c r="BL280" s="24" t="s">
        <v>273</v>
      </c>
      <c r="BM280" s="24" t="s">
        <v>2675</v>
      </c>
    </row>
    <row r="281" s="1" customFormat="1" ht="14.4" customHeight="1">
      <c r="B281" s="46"/>
      <c r="C281" s="271" t="s">
        <v>964</v>
      </c>
      <c r="D281" s="271" t="s">
        <v>422</v>
      </c>
      <c r="E281" s="272" t="s">
        <v>2616</v>
      </c>
      <c r="F281" s="273" t="s">
        <v>2617</v>
      </c>
      <c r="G281" s="274" t="s">
        <v>1246</v>
      </c>
      <c r="H281" s="275">
        <v>6</v>
      </c>
      <c r="I281" s="276"/>
      <c r="J281" s="277">
        <f>ROUND(I281*H281,2)</f>
        <v>0</v>
      </c>
      <c r="K281" s="273" t="s">
        <v>737</v>
      </c>
      <c r="L281" s="278"/>
      <c r="M281" s="279" t="s">
        <v>22</v>
      </c>
      <c r="N281" s="280" t="s">
        <v>46</v>
      </c>
      <c r="O281" s="47"/>
      <c r="P281" s="244">
        <f>O281*H281</f>
        <v>0</v>
      </c>
      <c r="Q281" s="244">
        <v>0</v>
      </c>
      <c r="R281" s="244">
        <f>Q281*H281</f>
        <v>0</v>
      </c>
      <c r="S281" s="244">
        <v>0</v>
      </c>
      <c r="T281" s="245">
        <f>S281*H281</f>
        <v>0</v>
      </c>
      <c r="AR281" s="24" t="s">
        <v>405</v>
      </c>
      <c r="AT281" s="24" t="s">
        <v>422</v>
      </c>
      <c r="AU281" s="24" t="s">
        <v>83</v>
      </c>
      <c r="AY281" s="24" t="s">
        <v>171</v>
      </c>
      <c r="BE281" s="246">
        <f>IF(N281="základní",J281,0)</f>
        <v>0</v>
      </c>
      <c r="BF281" s="246">
        <f>IF(N281="snížená",J281,0)</f>
        <v>0</v>
      </c>
      <c r="BG281" s="246">
        <f>IF(N281="zákl. přenesená",J281,0)</f>
        <v>0</v>
      </c>
      <c r="BH281" s="246">
        <f>IF(N281="sníž. přenesená",J281,0)</f>
        <v>0</v>
      </c>
      <c r="BI281" s="246">
        <f>IF(N281="nulová",J281,0)</f>
        <v>0</v>
      </c>
      <c r="BJ281" s="24" t="s">
        <v>24</v>
      </c>
      <c r="BK281" s="246">
        <f>ROUND(I281*H281,2)</f>
        <v>0</v>
      </c>
      <c r="BL281" s="24" t="s">
        <v>273</v>
      </c>
      <c r="BM281" s="24" t="s">
        <v>2676</v>
      </c>
    </row>
    <row r="282" s="1" customFormat="1">
      <c r="B282" s="46"/>
      <c r="C282" s="74"/>
      <c r="D282" s="249" t="s">
        <v>739</v>
      </c>
      <c r="E282" s="74"/>
      <c r="F282" s="259" t="s">
        <v>2466</v>
      </c>
      <c r="G282" s="74"/>
      <c r="H282" s="74"/>
      <c r="I282" s="203"/>
      <c r="J282" s="74"/>
      <c r="K282" s="74"/>
      <c r="L282" s="72"/>
      <c r="M282" s="260"/>
      <c r="N282" s="47"/>
      <c r="O282" s="47"/>
      <c r="P282" s="47"/>
      <c r="Q282" s="47"/>
      <c r="R282" s="47"/>
      <c r="S282" s="47"/>
      <c r="T282" s="95"/>
      <c r="AT282" s="24" t="s">
        <v>739</v>
      </c>
      <c r="AU282" s="24" t="s">
        <v>83</v>
      </c>
    </row>
    <row r="283" s="1" customFormat="1" ht="22.8" customHeight="1">
      <c r="B283" s="46"/>
      <c r="C283" s="235" t="s">
        <v>969</v>
      </c>
      <c r="D283" s="235" t="s">
        <v>173</v>
      </c>
      <c r="E283" s="236" t="s">
        <v>2677</v>
      </c>
      <c r="F283" s="237" t="s">
        <v>2678</v>
      </c>
      <c r="G283" s="238" t="s">
        <v>214</v>
      </c>
      <c r="H283" s="239">
        <v>1</v>
      </c>
      <c r="I283" s="240"/>
      <c r="J283" s="241">
        <f>ROUND(I283*H283,2)</f>
        <v>0</v>
      </c>
      <c r="K283" s="237" t="s">
        <v>177</v>
      </c>
      <c r="L283" s="72"/>
      <c r="M283" s="242" t="s">
        <v>22</v>
      </c>
      <c r="N283" s="243" t="s">
        <v>46</v>
      </c>
      <c r="O283" s="47"/>
      <c r="P283" s="244">
        <f>O283*H283</f>
        <v>0</v>
      </c>
      <c r="Q283" s="244">
        <v>0</v>
      </c>
      <c r="R283" s="244">
        <f>Q283*H283</f>
        <v>0</v>
      </c>
      <c r="S283" s="244">
        <v>0</v>
      </c>
      <c r="T283" s="245">
        <f>S283*H283</f>
        <v>0</v>
      </c>
      <c r="AR283" s="24" t="s">
        <v>273</v>
      </c>
      <c r="AT283" s="24" t="s">
        <v>173</v>
      </c>
      <c r="AU283" s="24" t="s">
        <v>83</v>
      </c>
      <c r="AY283" s="24" t="s">
        <v>171</v>
      </c>
      <c r="BE283" s="246">
        <f>IF(N283="základní",J283,0)</f>
        <v>0</v>
      </c>
      <c r="BF283" s="246">
        <f>IF(N283="snížená",J283,0)</f>
        <v>0</v>
      </c>
      <c r="BG283" s="246">
        <f>IF(N283="zákl. přenesená",J283,0)</f>
        <v>0</v>
      </c>
      <c r="BH283" s="246">
        <f>IF(N283="sníž. přenesená",J283,0)</f>
        <v>0</v>
      </c>
      <c r="BI283" s="246">
        <f>IF(N283="nulová",J283,0)</f>
        <v>0</v>
      </c>
      <c r="BJ283" s="24" t="s">
        <v>24</v>
      </c>
      <c r="BK283" s="246">
        <f>ROUND(I283*H283,2)</f>
        <v>0</v>
      </c>
      <c r="BL283" s="24" t="s">
        <v>273</v>
      </c>
      <c r="BM283" s="24" t="s">
        <v>2679</v>
      </c>
    </row>
    <row r="284" s="1" customFormat="1" ht="22.8" customHeight="1">
      <c r="B284" s="46"/>
      <c r="C284" s="271" t="s">
        <v>975</v>
      </c>
      <c r="D284" s="271" t="s">
        <v>422</v>
      </c>
      <c r="E284" s="272" t="s">
        <v>2680</v>
      </c>
      <c r="F284" s="273" t="s">
        <v>2681</v>
      </c>
      <c r="G284" s="274" t="s">
        <v>1246</v>
      </c>
      <c r="H284" s="275">
        <v>1</v>
      </c>
      <c r="I284" s="276"/>
      <c r="J284" s="277">
        <f>ROUND(I284*H284,2)</f>
        <v>0</v>
      </c>
      <c r="K284" s="273" t="s">
        <v>737</v>
      </c>
      <c r="L284" s="278"/>
      <c r="M284" s="279" t="s">
        <v>22</v>
      </c>
      <c r="N284" s="280" t="s">
        <v>46</v>
      </c>
      <c r="O284" s="47"/>
      <c r="P284" s="244">
        <f>O284*H284</f>
        <v>0</v>
      </c>
      <c r="Q284" s="244">
        <v>0.002</v>
      </c>
      <c r="R284" s="244">
        <f>Q284*H284</f>
        <v>0.002</v>
      </c>
      <c r="S284" s="244">
        <v>0</v>
      </c>
      <c r="T284" s="245">
        <f>S284*H284</f>
        <v>0</v>
      </c>
      <c r="AR284" s="24" t="s">
        <v>405</v>
      </c>
      <c r="AT284" s="24" t="s">
        <v>422</v>
      </c>
      <c r="AU284" s="24" t="s">
        <v>83</v>
      </c>
      <c r="AY284" s="24" t="s">
        <v>171</v>
      </c>
      <c r="BE284" s="246">
        <f>IF(N284="základní",J284,0)</f>
        <v>0</v>
      </c>
      <c r="BF284" s="246">
        <f>IF(N284="snížená",J284,0)</f>
        <v>0</v>
      </c>
      <c r="BG284" s="246">
        <f>IF(N284="zákl. přenesená",J284,0)</f>
        <v>0</v>
      </c>
      <c r="BH284" s="246">
        <f>IF(N284="sníž. přenesená",J284,0)</f>
        <v>0</v>
      </c>
      <c r="BI284" s="246">
        <f>IF(N284="nulová",J284,0)</f>
        <v>0</v>
      </c>
      <c r="BJ284" s="24" t="s">
        <v>24</v>
      </c>
      <c r="BK284" s="246">
        <f>ROUND(I284*H284,2)</f>
        <v>0</v>
      </c>
      <c r="BL284" s="24" t="s">
        <v>273</v>
      </c>
      <c r="BM284" s="24" t="s">
        <v>2682</v>
      </c>
    </row>
    <row r="285" s="1" customFormat="1">
      <c r="B285" s="46"/>
      <c r="C285" s="74"/>
      <c r="D285" s="249" t="s">
        <v>739</v>
      </c>
      <c r="E285" s="74"/>
      <c r="F285" s="259" t="s">
        <v>2466</v>
      </c>
      <c r="G285" s="74"/>
      <c r="H285" s="74"/>
      <c r="I285" s="203"/>
      <c r="J285" s="74"/>
      <c r="K285" s="74"/>
      <c r="L285" s="72"/>
      <c r="M285" s="260"/>
      <c r="N285" s="47"/>
      <c r="O285" s="47"/>
      <c r="P285" s="47"/>
      <c r="Q285" s="47"/>
      <c r="R285" s="47"/>
      <c r="S285" s="47"/>
      <c r="T285" s="95"/>
      <c r="AT285" s="24" t="s">
        <v>739</v>
      </c>
      <c r="AU285" s="24" t="s">
        <v>83</v>
      </c>
    </row>
    <row r="286" s="1" customFormat="1" ht="22.8" customHeight="1">
      <c r="B286" s="46"/>
      <c r="C286" s="235" t="s">
        <v>980</v>
      </c>
      <c r="D286" s="235" t="s">
        <v>173</v>
      </c>
      <c r="E286" s="236" t="s">
        <v>2607</v>
      </c>
      <c r="F286" s="237" t="s">
        <v>2608</v>
      </c>
      <c r="G286" s="238" t="s">
        <v>214</v>
      </c>
      <c r="H286" s="239">
        <v>1</v>
      </c>
      <c r="I286" s="240"/>
      <c r="J286" s="241">
        <f>ROUND(I286*H286,2)</f>
        <v>0</v>
      </c>
      <c r="K286" s="237" t="s">
        <v>177</v>
      </c>
      <c r="L286" s="72"/>
      <c r="M286" s="242" t="s">
        <v>22</v>
      </c>
      <c r="N286" s="243" t="s">
        <v>46</v>
      </c>
      <c r="O286" s="47"/>
      <c r="P286" s="244">
        <f>O286*H286</f>
        <v>0</v>
      </c>
      <c r="Q286" s="244">
        <v>0</v>
      </c>
      <c r="R286" s="244">
        <f>Q286*H286</f>
        <v>0</v>
      </c>
      <c r="S286" s="244">
        <v>0</v>
      </c>
      <c r="T286" s="245">
        <f>S286*H286</f>
        <v>0</v>
      </c>
      <c r="AR286" s="24" t="s">
        <v>273</v>
      </c>
      <c r="AT286" s="24" t="s">
        <v>173</v>
      </c>
      <c r="AU286" s="24" t="s">
        <v>83</v>
      </c>
      <c r="AY286" s="24" t="s">
        <v>171</v>
      </c>
      <c r="BE286" s="246">
        <f>IF(N286="základní",J286,0)</f>
        <v>0</v>
      </c>
      <c r="BF286" s="246">
        <f>IF(N286="snížená",J286,0)</f>
        <v>0</v>
      </c>
      <c r="BG286" s="246">
        <f>IF(N286="zákl. přenesená",J286,0)</f>
        <v>0</v>
      </c>
      <c r="BH286" s="246">
        <f>IF(N286="sníž. přenesená",J286,0)</f>
        <v>0</v>
      </c>
      <c r="BI286" s="246">
        <f>IF(N286="nulová",J286,0)</f>
        <v>0</v>
      </c>
      <c r="BJ286" s="24" t="s">
        <v>24</v>
      </c>
      <c r="BK286" s="246">
        <f>ROUND(I286*H286,2)</f>
        <v>0</v>
      </c>
      <c r="BL286" s="24" t="s">
        <v>273</v>
      </c>
      <c r="BM286" s="24" t="s">
        <v>2683</v>
      </c>
    </row>
    <row r="287" s="1" customFormat="1" ht="14.4" customHeight="1">
      <c r="B287" s="46"/>
      <c r="C287" s="271" t="s">
        <v>993</v>
      </c>
      <c r="D287" s="271" t="s">
        <v>422</v>
      </c>
      <c r="E287" s="272" t="s">
        <v>2610</v>
      </c>
      <c r="F287" s="273" t="s">
        <v>2611</v>
      </c>
      <c r="G287" s="274" t="s">
        <v>1246</v>
      </c>
      <c r="H287" s="275">
        <v>1</v>
      </c>
      <c r="I287" s="276"/>
      <c r="J287" s="277">
        <f>ROUND(I287*H287,2)</f>
        <v>0</v>
      </c>
      <c r="K287" s="273" t="s">
        <v>737</v>
      </c>
      <c r="L287" s="278"/>
      <c r="M287" s="279" t="s">
        <v>22</v>
      </c>
      <c r="N287" s="280" t="s">
        <v>46</v>
      </c>
      <c r="O287" s="47"/>
      <c r="P287" s="244">
        <f>O287*H287</f>
        <v>0</v>
      </c>
      <c r="Q287" s="244">
        <v>0</v>
      </c>
      <c r="R287" s="244">
        <f>Q287*H287</f>
        <v>0</v>
      </c>
      <c r="S287" s="244">
        <v>0</v>
      </c>
      <c r="T287" s="245">
        <f>S287*H287</f>
        <v>0</v>
      </c>
      <c r="AR287" s="24" t="s">
        <v>405</v>
      </c>
      <c r="AT287" s="24" t="s">
        <v>422</v>
      </c>
      <c r="AU287" s="24" t="s">
        <v>83</v>
      </c>
      <c r="AY287" s="24" t="s">
        <v>171</v>
      </c>
      <c r="BE287" s="246">
        <f>IF(N287="základní",J287,0)</f>
        <v>0</v>
      </c>
      <c r="BF287" s="246">
        <f>IF(N287="snížená",J287,0)</f>
        <v>0</v>
      </c>
      <c r="BG287" s="246">
        <f>IF(N287="zákl. přenesená",J287,0)</f>
        <v>0</v>
      </c>
      <c r="BH287" s="246">
        <f>IF(N287="sníž. přenesená",J287,0)</f>
        <v>0</v>
      </c>
      <c r="BI287" s="246">
        <f>IF(N287="nulová",J287,0)</f>
        <v>0</v>
      </c>
      <c r="BJ287" s="24" t="s">
        <v>24</v>
      </c>
      <c r="BK287" s="246">
        <f>ROUND(I287*H287,2)</f>
        <v>0</v>
      </c>
      <c r="BL287" s="24" t="s">
        <v>273</v>
      </c>
      <c r="BM287" s="24" t="s">
        <v>2684</v>
      </c>
    </row>
    <row r="288" s="1" customFormat="1">
      <c r="B288" s="46"/>
      <c r="C288" s="74"/>
      <c r="D288" s="249" t="s">
        <v>739</v>
      </c>
      <c r="E288" s="74"/>
      <c r="F288" s="259" t="s">
        <v>2466</v>
      </c>
      <c r="G288" s="74"/>
      <c r="H288" s="74"/>
      <c r="I288" s="203"/>
      <c r="J288" s="74"/>
      <c r="K288" s="74"/>
      <c r="L288" s="72"/>
      <c r="M288" s="260"/>
      <c r="N288" s="47"/>
      <c r="O288" s="47"/>
      <c r="P288" s="47"/>
      <c r="Q288" s="47"/>
      <c r="R288" s="47"/>
      <c r="S288" s="47"/>
      <c r="T288" s="95"/>
      <c r="AT288" s="24" t="s">
        <v>739</v>
      </c>
      <c r="AU288" s="24" t="s">
        <v>83</v>
      </c>
    </row>
    <row r="289" s="1" customFormat="1" ht="22.8" customHeight="1">
      <c r="B289" s="46"/>
      <c r="C289" s="235" t="s">
        <v>998</v>
      </c>
      <c r="D289" s="235" t="s">
        <v>173</v>
      </c>
      <c r="E289" s="236" t="s">
        <v>2613</v>
      </c>
      <c r="F289" s="237" t="s">
        <v>2614</v>
      </c>
      <c r="G289" s="238" t="s">
        <v>214</v>
      </c>
      <c r="H289" s="239">
        <v>1</v>
      </c>
      <c r="I289" s="240"/>
      <c r="J289" s="241">
        <f>ROUND(I289*H289,2)</f>
        <v>0</v>
      </c>
      <c r="K289" s="237" t="s">
        <v>177</v>
      </c>
      <c r="L289" s="72"/>
      <c r="M289" s="242" t="s">
        <v>22</v>
      </c>
      <c r="N289" s="243" t="s">
        <v>46</v>
      </c>
      <c r="O289" s="47"/>
      <c r="P289" s="244">
        <f>O289*H289</f>
        <v>0</v>
      </c>
      <c r="Q289" s="244">
        <v>0</v>
      </c>
      <c r="R289" s="244">
        <f>Q289*H289</f>
        <v>0</v>
      </c>
      <c r="S289" s="244">
        <v>0</v>
      </c>
      <c r="T289" s="245">
        <f>S289*H289</f>
        <v>0</v>
      </c>
      <c r="AR289" s="24" t="s">
        <v>273</v>
      </c>
      <c r="AT289" s="24" t="s">
        <v>173</v>
      </c>
      <c r="AU289" s="24" t="s">
        <v>83</v>
      </c>
      <c r="AY289" s="24" t="s">
        <v>171</v>
      </c>
      <c r="BE289" s="246">
        <f>IF(N289="základní",J289,0)</f>
        <v>0</v>
      </c>
      <c r="BF289" s="246">
        <f>IF(N289="snížená",J289,0)</f>
        <v>0</v>
      </c>
      <c r="BG289" s="246">
        <f>IF(N289="zákl. přenesená",J289,0)</f>
        <v>0</v>
      </c>
      <c r="BH289" s="246">
        <f>IF(N289="sníž. přenesená",J289,0)</f>
        <v>0</v>
      </c>
      <c r="BI289" s="246">
        <f>IF(N289="nulová",J289,0)</f>
        <v>0</v>
      </c>
      <c r="BJ289" s="24" t="s">
        <v>24</v>
      </c>
      <c r="BK289" s="246">
        <f>ROUND(I289*H289,2)</f>
        <v>0</v>
      </c>
      <c r="BL289" s="24" t="s">
        <v>273</v>
      </c>
      <c r="BM289" s="24" t="s">
        <v>2685</v>
      </c>
    </row>
    <row r="290" s="1" customFormat="1" ht="14.4" customHeight="1">
      <c r="B290" s="46"/>
      <c r="C290" s="271" t="s">
        <v>1006</v>
      </c>
      <c r="D290" s="271" t="s">
        <v>422</v>
      </c>
      <c r="E290" s="272" t="s">
        <v>2616</v>
      </c>
      <c r="F290" s="273" t="s">
        <v>2617</v>
      </c>
      <c r="G290" s="274" t="s">
        <v>1246</v>
      </c>
      <c r="H290" s="275">
        <v>1</v>
      </c>
      <c r="I290" s="276"/>
      <c r="J290" s="277">
        <f>ROUND(I290*H290,2)</f>
        <v>0</v>
      </c>
      <c r="K290" s="273" t="s">
        <v>737</v>
      </c>
      <c r="L290" s="278"/>
      <c r="M290" s="279" t="s">
        <v>22</v>
      </c>
      <c r="N290" s="280" t="s">
        <v>46</v>
      </c>
      <c r="O290" s="47"/>
      <c r="P290" s="244">
        <f>O290*H290</f>
        <v>0</v>
      </c>
      <c r="Q290" s="244">
        <v>0</v>
      </c>
      <c r="R290" s="244">
        <f>Q290*H290</f>
        <v>0</v>
      </c>
      <c r="S290" s="244">
        <v>0</v>
      </c>
      <c r="T290" s="245">
        <f>S290*H290</f>
        <v>0</v>
      </c>
      <c r="AR290" s="24" t="s">
        <v>405</v>
      </c>
      <c r="AT290" s="24" t="s">
        <v>422</v>
      </c>
      <c r="AU290" s="24" t="s">
        <v>83</v>
      </c>
      <c r="AY290" s="24" t="s">
        <v>171</v>
      </c>
      <c r="BE290" s="246">
        <f>IF(N290="základní",J290,0)</f>
        <v>0</v>
      </c>
      <c r="BF290" s="246">
        <f>IF(N290="snížená",J290,0)</f>
        <v>0</v>
      </c>
      <c r="BG290" s="246">
        <f>IF(N290="zákl. přenesená",J290,0)</f>
        <v>0</v>
      </c>
      <c r="BH290" s="246">
        <f>IF(N290="sníž. přenesená",J290,0)</f>
        <v>0</v>
      </c>
      <c r="BI290" s="246">
        <f>IF(N290="nulová",J290,0)</f>
        <v>0</v>
      </c>
      <c r="BJ290" s="24" t="s">
        <v>24</v>
      </c>
      <c r="BK290" s="246">
        <f>ROUND(I290*H290,2)</f>
        <v>0</v>
      </c>
      <c r="BL290" s="24" t="s">
        <v>273</v>
      </c>
      <c r="BM290" s="24" t="s">
        <v>2686</v>
      </c>
    </row>
    <row r="291" s="1" customFormat="1">
      <c r="B291" s="46"/>
      <c r="C291" s="74"/>
      <c r="D291" s="249" t="s">
        <v>739</v>
      </c>
      <c r="E291" s="74"/>
      <c r="F291" s="259" t="s">
        <v>2466</v>
      </c>
      <c r="G291" s="74"/>
      <c r="H291" s="74"/>
      <c r="I291" s="203"/>
      <c r="J291" s="74"/>
      <c r="K291" s="74"/>
      <c r="L291" s="72"/>
      <c r="M291" s="260"/>
      <c r="N291" s="47"/>
      <c r="O291" s="47"/>
      <c r="P291" s="47"/>
      <c r="Q291" s="47"/>
      <c r="R291" s="47"/>
      <c r="S291" s="47"/>
      <c r="T291" s="95"/>
      <c r="AT291" s="24" t="s">
        <v>739</v>
      </c>
      <c r="AU291" s="24" t="s">
        <v>83</v>
      </c>
    </row>
    <row r="292" s="1" customFormat="1" ht="22.8" customHeight="1">
      <c r="B292" s="46"/>
      <c r="C292" s="235" t="s">
        <v>1012</v>
      </c>
      <c r="D292" s="235" t="s">
        <v>173</v>
      </c>
      <c r="E292" s="236" t="s">
        <v>2687</v>
      </c>
      <c r="F292" s="237" t="s">
        <v>2688</v>
      </c>
      <c r="G292" s="238" t="s">
        <v>214</v>
      </c>
      <c r="H292" s="239">
        <v>8</v>
      </c>
      <c r="I292" s="240"/>
      <c r="J292" s="241">
        <f>ROUND(I292*H292,2)</f>
        <v>0</v>
      </c>
      <c r="K292" s="237" t="s">
        <v>177</v>
      </c>
      <c r="L292" s="72"/>
      <c r="M292" s="242" t="s">
        <v>22</v>
      </c>
      <c r="N292" s="243" t="s">
        <v>46</v>
      </c>
      <c r="O292" s="47"/>
      <c r="P292" s="244">
        <f>O292*H292</f>
        <v>0</v>
      </c>
      <c r="Q292" s="244">
        <v>0</v>
      </c>
      <c r="R292" s="244">
        <f>Q292*H292</f>
        <v>0</v>
      </c>
      <c r="S292" s="244">
        <v>0</v>
      </c>
      <c r="T292" s="245">
        <f>S292*H292</f>
        <v>0</v>
      </c>
      <c r="AR292" s="24" t="s">
        <v>273</v>
      </c>
      <c r="AT292" s="24" t="s">
        <v>173</v>
      </c>
      <c r="AU292" s="24" t="s">
        <v>83</v>
      </c>
      <c r="AY292" s="24" t="s">
        <v>171</v>
      </c>
      <c r="BE292" s="246">
        <f>IF(N292="základní",J292,0)</f>
        <v>0</v>
      </c>
      <c r="BF292" s="246">
        <f>IF(N292="snížená",J292,0)</f>
        <v>0</v>
      </c>
      <c r="BG292" s="246">
        <f>IF(N292="zákl. přenesená",J292,0)</f>
        <v>0</v>
      </c>
      <c r="BH292" s="246">
        <f>IF(N292="sníž. přenesená",J292,0)</f>
        <v>0</v>
      </c>
      <c r="BI292" s="246">
        <f>IF(N292="nulová",J292,0)</f>
        <v>0</v>
      </c>
      <c r="BJ292" s="24" t="s">
        <v>24</v>
      </c>
      <c r="BK292" s="246">
        <f>ROUND(I292*H292,2)</f>
        <v>0</v>
      </c>
      <c r="BL292" s="24" t="s">
        <v>273</v>
      </c>
      <c r="BM292" s="24" t="s">
        <v>2689</v>
      </c>
    </row>
    <row r="293" s="1" customFormat="1" ht="14.4" customHeight="1">
      <c r="B293" s="46"/>
      <c r="C293" s="271" t="s">
        <v>1017</v>
      </c>
      <c r="D293" s="271" t="s">
        <v>422</v>
      </c>
      <c r="E293" s="272" t="s">
        <v>2690</v>
      </c>
      <c r="F293" s="273" t="s">
        <v>2691</v>
      </c>
      <c r="G293" s="274" t="s">
        <v>1246</v>
      </c>
      <c r="H293" s="275">
        <v>8</v>
      </c>
      <c r="I293" s="276"/>
      <c r="J293" s="277">
        <f>ROUND(I293*H293,2)</f>
        <v>0</v>
      </c>
      <c r="K293" s="273" t="s">
        <v>737</v>
      </c>
      <c r="L293" s="278"/>
      <c r="M293" s="279" t="s">
        <v>22</v>
      </c>
      <c r="N293" s="280" t="s">
        <v>46</v>
      </c>
      <c r="O293" s="47"/>
      <c r="P293" s="244">
        <f>O293*H293</f>
        <v>0</v>
      </c>
      <c r="Q293" s="244">
        <v>0</v>
      </c>
      <c r="R293" s="244">
        <f>Q293*H293</f>
        <v>0</v>
      </c>
      <c r="S293" s="244">
        <v>0</v>
      </c>
      <c r="T293" s="245">
        <f>S293*H293</f>
        <v>0</v>
      </c>
      <c r="AR293" s="24" t="s">
        <v>405</v>
      </c>
      <c r="AT293" s="24" t="s">
        <v>422</v>
      </c>
      <c r="AU293" s="24" t="s">
        <v>83</v>
      </c>
      <c r="AY293" s="24" t="s">
        <v>171</v>
      </c>
      <c r="BE293" s="246">
        <f>IF(N293="základní",J293,0)</f>
        <v>0</v>
      </c>
      <c r="BF293" s="246">
        <f>IF(N293="snížená",J293,0)</f>
        <v>0</v>
      </c>
      <c r="BG293" s="246">
        <f>IF(N293="zákl. přenesená",J293,0)</f>
        <v>0</v>
      </c>
      <c r="BH293" s="246">
        <f>IF(N293="sníž. přenesená",J293,0)</f>
        <v>0</v>
      </c>
      <c r="BI293" s="246">
        <f>IF(N293="nulová",J293,0)</f>
        <v>0</v>
      </c>
      <c r="BJ293" s="24" t="s">
        <v>24</v>
      </c>
      <c r="BK293" s="246">
        <f>ROUND(I293*H293,2)</f>
        <v>0</v>
      </c>
      <c r="BL293" s="24" t="s">
        <v>273</v>
      </c>
      <c r="BM293" s="24" t="s">
        <v>2692</v>
      </c>
    </row>
    <row r="294" s="1" customFormat="1">
      <c r="B294" s="46"/>
      <c r="C294" s="74"/>
      <c r="D294" s="249" t="s">
        <v>739</v>
      </c>
      <c r="E294" s="74"/>
      <c r="F294" s="259" t="s">
        <v>2466</v>
      </c>
      <c r="G294" s="74"/>
      <c r="H294" s="74"/>
      <c r="I294" s="203"/>
      <c r="J294" s="74"/>
      <c r="K294" s="74"/>
      <c r="L294" s="72"/>
      <c r="M294" s="260"/>
      <c r="N294" s="47"/>
      <c r="O294" s="47"/>
      <c r="P294" s="47"/>
      <c r="Q294" s="47"/>
      <c r="R294" s="47"/>
      <c r="S294" s="47"/>
      <c r="T294" s="95"/>
      <c r="AT294" s="24" t="s">
        <v>739</v>
      </c>
      <c r="AU294" s="24" t="s">
        <v>83</v>
      </c>
    </row>
    <row r="295" s="1" customFormat="1" ht="22.8" customHeight="1">
      <c r="B295" s="46"/>
      <c r="C295" s="235" t="s">
        <v>1022</v>
      </c>
      <c r="D295" s="235" t="s">
        <v>173</v>
      </c>
      <c r="E295" s="236" t="s">
        <v>2693</v>
      </c>
      <c r="F295" s="237" t="s">
        <v>2694</v>
      </c>
      <c r="G295" s="238" t="s">
        <v>214</v>
      </c>
      <c r="H295" s="239">
        <v>2</v>
      </c>
      <c r="I295" s="240"/>
      <c r="J295" s="241">
        <f>ROUND(I295*H295,2)</f>
        <v>0</v>
      </c>
      <c r="K295" s="237" t="s">
        <v>177</v>
      </c>
      <c r="L295" s="72"/>
      <c r="M295" s="242" t="s">
        <v>22</v>
      </c>
      <c r="N295" s="243" t="s">
        <v>46</v>
      </c>
      <c r="O295" s="47"/>
      <c r="P295" s="244">
        <f>O295*H295</f>
        <v>0</v>
      </c>
      <c r="Q295" s="244">
        <v>0</v>
      </c>
      <c r="R295" s="244">
        <f>Q295*H295</f>
        <v>0</v>
      </c>
      <c r="S295" s="244">
        <v>0</v>
      </c>
      <c r="T295" s="245">
        <f>S295*H295</f>
        <v>0</v>
      </c>
      <c r="AR295" s="24" t="s">
        <v>273</v>
      </c>
      <c r="AT295" s="24" t="s">
        <v>173</v>
      </c>
      <c r="AU295" s="24" t="s">
        <v>83</v>
      </c>
      <c r="AY295" s="24" t="s">
        <v>171</v>
      </c>
      <c r="BE295" s="246">
        <f>IF(N295="základní",J295,0)</f>
        <v>0</v>
      </c>
      <c r="BF295" s="246">
        <f>IF(N295="snížená",J295,0)</f>
        <v>0</v>
      </c>
      <c r="BG295" s="246">
        <f>IF(N295="zákl. přenesená",J295,0)</f>
        <v>0</v>
      </c>
      <c r="BH295" s="246">
        <f>IF(N295="sníž. přenesená",J295,0)</f>
        <v>0</v>
      </c>
      <c r="BI295" s="246">
        <f>IF(N295="nulová",J295,0)</f>
        <v>0</v>
      </c>
      <c r="BJ295" s="24" t="s">
        <v>24</v>
      </c>
      <c r="BK295" s="246">
        <f>ROUND(I295*H295,2)</f>
        <v>0</v>
      </c>
      <c r="BL295" s="24" t="s">
        <v>273</v>
      </c>
      <c r="BM295" s="24" t="s">
        <v>2695</v>
      </c>
    </row>
    <row r="296" s="1" customFormat="1" ht="22.8" customHeight="1">
      <c r="B296" s="46"/>
      <c r="C296" s="271" t="s">
        <v>1028</v>
      </c>
      <c r="D296" s="271" t="s">
        <v>422</v>
      </c>
      <c r="E296" s="272" t="s">
        <v>2696</v>
      </c>
      <c r="F296" s="273" t="s">
        <v>2697</v>
      </c>
      <c r="G296" s="274" t="s">
        <v>1246</v>
      </c>
      <c r="H296" s="275">
        <v>2</v>
      </c>
      <c r="I296" s="276"/>
      <c r="J296" s="277">
        <f>ROUND(I296*H296,2)</f>
        <v>0</v>
      </c>
      <c r="K296" s="273" t="s">
        <v>737</v>
      </c>
      <c r="L296" s="278"/>
      <c r="M296" s="279" t="s">
        <v>22</v>
      </c>
      <c r="N296" s="280" t="s">
        <v>46</v>
      </c>
      <c r="O296" s="47"/>
      <c r="P296" s="244">
        <f>O296*H296</f>
        <v>0</v>
      </c>
      <c r="Q296" s="244">
        <v>0.002</v>
      </c>
      <c r="R296" s="244">
        <f>Q296*H296</f>
        <v>0.0040000000000000001</v>
      </c>
      <c r="S296" s="244">
        <v>0</v>
      </c>
      <c r="T296" s="245">
        <f>S296*H296</f>
        <v>0</v>
      </c>
      <c r="AR296" s="24" t="s">
        <v>405</v>
      </c>
      <c r="AT296" s="24" t="s">
        <v>422</v>
      </c>
      <c r="AU296" s="24" t="s">
        <v>83</v>
      </c>
      <c r="AY296" s="24" t="s">
        <v>171</v>
      </c>
      <c r="BE296" s="246">
        <f>IF(N296="základní",J296,0)</f>
        <v>0</v>
      </c>
      <c r="BF296" s="246">
        <f>IF(N296="snížená",J296,0)</f>
        <v>0</v>
      </c>
      <c r="BG296" s="246">
        <f>IF(N296="zákl. přenesená",J296,0)</f>
        <v>0</v>
      </c>
      <c r="BH296" s="246">
        <f>IF(N296="sníž. přenesená",J296,0)</f>
        <v>0</v>
      </c>
      <c r="BI296" s="246">
        <f>IF(N296="nulová",J296,0)</f>
        <v>0</v>
      </c>
      <c r="BJ296" s="24" t="s">
        <v>24</v>
      </c>
      <c r="BK296" s="246">
        <f>ROUND(I296*H296,2)</f>
        <v>0</v>
      </c>
      <c r="BL296" s="24" t="s">
        <v>273</v>
      </c>
      <c r="BM296" s="24" t="s">
        <v>2698</v>
      </c>
    </row>
    <row r="297" s="1" customFormat="1">
      <c r="B297" s="46"/>
      <c r="C297" s="74"/>
      <c r="D297" s="249" t="s">
        <v>739</v>
      </c>
      <c r="E297" s="74"/>
      <c r="F297" s="259" t="s">
        <v>2466</v>
      </c>
      <c r="G297" s="74"/>
      <c r="H297" s="74"/>
      <c r="I297" s="203"/>
      <c r="J297" s="74"/>
      <c r="K297" s="74"/>
      <c r="L297" s="72"/>
      <c r="M297" s="260"/>
      <c r="N297" s="47"/>
      <c r="O297" s="47"/>
      <c r="P297" s="47"/>
      <c r="Q297" s="47"/>
      <c r="R297" s="47"/>
      <c r="S297" s="47"/>
      <c r="T297" s="95"/>
      <c r="AT297" s="24" t="s">
        <v>739</v>
      </c>
      <c r="AU297" s="24" t="s">
        <v>83</v>
      </c>
    </row>
    <row r="298" s="1" customFormat="1" ht="14.4" customHeight="1">
      <c r="B298" s="46"/>
      <c r="C298" s="235" t="s">
        <v>1034</v>
      </c>
      <c r="D298" s="235" t="s">
        <v>173</v>
      </c>
      <c r="E298" s="236" t="s">
        <v>2699</v>
      </c>
      <c r="F298" s="237" t="s">
        <v>2700</v>
      </c>
      <c r="G298" s="238" t="s">
        <v>214</v>
      </c>
      <c r="H298" s="239">
        <v>2</v>
      </c>
      <c r="I298" s="240"/>
      <c r="J298" s="241">
        <f>ROUND(I298*H298,2)</f>
        <v>0</v>
      </c>
      <c r="K298" s="237" t="s">
        <v>737</v>
      </c>
      <c r="L298" s="72"/>
      <c r="M298" s="242" t="s">
        <v>22</v>
      </c>
      <c r="N298" s="243" t="s">
        <v>46</v>
      </c>
      <c r="O298" s="47"/>
      <c r="P298" s="244">
        <f>O298*H298</f>
        <v>0</v>
      </c>
      <c r="Q298" s="244">
        <v>0</v>
      </c>
      <c r="R298" s="244">
        <f>Q298*H298</f>
        <v>0</v>
      </c>
      <c r="S298" s="244">
        <v>0</v>
      </c>
      <c r="T298" s="245">
        <f>S298*H298</f>
        <v>0</v>
      </c>
      <c r="AR298" s="24" t="s">
        <v>273</v>
      </c>
      <c r="AT298" s="24" t="s">
        <v>173</v>
      </c>
      <c r="AU298" s="24" t="s">
        <v>83</v>
      </c>
      <c r="AY298" s="24" t="s">
        <v>171</v>
      </c>
      <c r="BE298" s="246">
        <f>IF(N298="základní",J298,0)</f>
        <v>0</v>
      </c>
      <c r="BF298" s="246">
        <f>IF(N298="snížená",J298,0)</f>
        <v>0</v>
      </c>
      <c r="BG298" s="246">
        <f>IF(N298="zákl. přenesená",J298,0)</f>
        <v>0</v>
      </c>
      <c r="BH298" s="246">
        <f>IF(N298="sníž. přenesená",J298,0)</f>
        <v>0</v>
      </c>
      <c r="BI298" s="246">
        <f>IF(N298="nulová",J298,0)</f>
        <v>0</v>
      </c>
      <c r="BJ298" s="24" t="s">
        <v>24</v>
      </c>
      <c r="BK298" s="246">
        <f>ROUND(I298*H298,2)</f>
        <v>0</v>
      </c>
      <c r="BL298" s="24" t="s">
        <v>273</v>
      </c>
      <c r="BM298" s="24" t="s">
        <v>2701</v>
      </c>
    </row>
    <row r="299" s="1" customFormat="1" ht="14.4" customHeight="1">
      <c r="B299" s="46"/>
      <c r="C299" s="271" t="s">
        <v>1041</v>
      </c>
      <c r="D299" s="271" t="s">
        <v>422</v>
      </c>
      <c r="E299" s="272" t="s">
        <v>2702</v>
      </c>
      <c r="F299" s="273" t="s">
        <v>2703</v>
      </c>
      <c r="G299" s="274" t="s">
        <v>1246</v>
      </c>
      <c r="H299" s="275">
        <v>2</v>
      </c>
      <c r="I299" s="276"/>
      <c r="J299" s="277">
        <f>ROUND(I299*H299,2)</f>
        <v>0</v>
      </c>
      <c r="K299" s="273" t="s">
        <v>737</v>
      </c>
      <c r="L299" s="278"/>
      <c r="M299" s="279" t="s">
        <v>22</v>
      </c>
      <c r="N299" s="280" t="s">
        <v>46</v>
      </c>
      <c r="O299" s="47"/>
      <c r="P299" s="244">
        <f>O299*H299</f>
        <v>0</v>
      </c>
      <c r="Q299" s="244">
        <v>0</v>
      </c>
      <c r="R299" s="244">
        <f>Q299*H299</f>
        <v>0</v>
      </c>
      <c r="S299" s="244">
        <v>0</v>
      </c>
      <c r="T299" s="245">
        <f>S299*H299</f>
        <v>0</v>
      </c>
      <c r="AR299" s="24" t="s">
        <v>405</v>
      </c>
      <c r="AT299" s="24" t="s">
        <v>422</v>
      </c>
      <c r="AU299" s="24" t="s">
        <v>83</v>
      </c>
      <c r="AY299" s="24" t="s">
        <v>171</v>
      </c>
      <c r="BE299" s="246">
        <f>IF(N299="základní",J299,0)</f>
        <v>0</v>
      </c>
      <c r="BF299" s="246">
        <f>IF(N299="snížená",J299,0)</f>
        <v>0</v>
      </c>
      <c r="BG299" s="246">
        <f>IF(N299="zákl. přenesená",J299,0)</f>
        <v>0</v>
      </c>
      <c r="BH299" s="246">
        <f>IF(N299="sníž. přenesená",J299,0)</f>
        <v>0</v>
      </c>
      <c r="BI299" s="246">
        <f>IF(N299="nulová",J299,0)</f>
        <v>0</v>
      </c>
      <c r="BJ299" s="24" t="s">
        <v>24</v>
      </c>
      <c r="BK299" s="246">
        <f>ROUND(I299*H299,2)</f>
        <v>0</v>
      </c>
      <c r="BL299" s="24" t="s">
        <v>273</v>
      </c>
      <c r="BM299" s="24" t="s">
        <v>2704</v>
      </c>
    </row>
    <row r="300" s="1" customFormat="1">
      <c r="B300" s="46"/>
      <c r="C300" s="74"/>
      <c r="D300" s="249" t="s">
        <v>739</v>
      </c>
      <c r="E300" s="74"/>
      <c r="F300" s="259" t="s">
        <v>2466</v>
      </c>
      <c r="G300" s="74"/>
      <c r="H300" s="74"/>
      <c r="I300" s="203"/>
      <c r="J300" s="74"/>
      <c r="K300" s="74"/>
      <c r="L300" s="72"/>
      <c r="M300" s="260"/>
      <c r="N300" s="47"/>
      <c r="O300" s="47"/>
      <c r="P300" s="47"/>
      <c r="Q300" s="47"/>
      <c r="R300" s="47"/>
      <c r="S300" s="47"/>
      <c r="T300" s="95"/>
      <c r="AT300" s="24" t="s">
        <v>739</v>
      </c>
      <c r="AU300" s="24" t="s">
        <v>83</v>
      </c>
    </row>
    <row r="301" s="1" customFormat="1" ht="22.8" customHeight="1">
      <c r="B301" s="46"/>
      <c r="C301" s="235" t="s">
        <v>1050</v>
      </c>
      <c r="D301" s="235" t="s">
        <v>173</v>
      </c>
      <c r="E301" s="236" t="s">
        <v>2656</v>
      </c>
      <c r="F301" s="237" t="s">
        <v>2657</v>
      </c>
      <c r="G301" s="238" t="s">
        <v>214</v>
      </c>
      <c r="H301" s="239">
        <v>4</v>
      </c>
      <c r="I301" s="240"/>
      <c r="J301" s="241">
        <f>ROUND(I301*H301,2)</f>
        <v>0</v>
      </c>
      <c r="K301" s="237" t="s">
        <v>177</v>
      </c>
      <c r="L301" s="72"/>
      <c r="M301" s="242" t="s">
        <v>22</v>
      </c>
      <c r="N301" s="243" t="s">
        <v>46</v>
      </c>
      <c r="O301" s="47"/>
      <c r="P301" s="244">
        <f>O301*H301</f>
        <v>0</v>
      </c>
      <c r="Q301" s="244">
        <v>0</v>
      </c>
      <c r="R301" s="244">
        <f>Q301*H301</f>
        <v>0</v>
      </c>
      <c r="S301" s="244">
        <v>0</v>
      </c>
      <c r="T301" s="245">
        <f>S301*H301</f>
        <v>0</v>
      </c>
      <c r="AR301" s="24" t="s">
        <v>273</v>
      </c>
      <c r="AT301" s="24" t="s">
        <v>173</v>
      </c>
      <c r="AU301" s="24" t="s">
        <v>83</v>
      </c>
      <c r="AY301" s="24" t="s">
        <v>171</v>
      </c>
      <c r="BE301" s="246">
        <f>IF(N301="základní",J301,0)</f>
        <v>0</v>
      </c>
      <c r="BF301" s="246">
        <f>IF(N301="snížená",J301,0)</f>
        <v>0</v>
      </c>
      <c r="BG301" s="246">
        <f>IF(N301="zákl. přenesená",J301,0)</f>
        <v>0</v>
      </c>
      <c r="BH301" s="246">
        <f>IF(N301="sníž. přenesená",J301,0)</f>
        <v>0</v>
      </c>
      <c r="BI301" s="246">
        <f>IF(N301="nulová",J301,0)</f>
        <v>0</v>
      </c>
      <c r="BJ301" s="24" t="s">
        <v>24</v>
      </c>
      <c r="BK301" s="246">
        <f>ROUND(I301*H301,2)</f>
        <v>0</v>
      </c>
      <c r="BL301" s="24" t="s">
        <v>273</v>
      </c>
      <c r="BM301" s="24" t="s">
        <v>2705</v>
      </c>
    </row>
    <row r="302" s="1" customFormat="1" ht="14.4" customHeight="1">
      <c r="B302" s="46"/>
      <c r="C302" s="271" t="s">
        <v>1054</v>
      </c>
      <c r="D302" s="271" t="s">
        <v>422</v>
      </c>
      <c r="E302" s="272" t="s">
        <v>2659</v>
      </c>
      <c r="F302" s="273" t="s">
        <v>2660</v>
      </c>
      <c r="G302" s="274" t="s">
        <v>1246</v>
      </c>
      <c r="H302" s="275">
        <v>4</v>
      </c>
      <c r="I302" s="276"/>
      <c r="J302" s="277">
        <f>ROUND(I302*H302,2)</f>
        <v>0</v>
      </c>
      <c r="K302" s="273" t="s">
        <v>737</v>
      </c>
      <c r="L302" s="278"/>
      <c r="M302" s="279" t="s">
        <v>22</v>
      </c>
      <c r="N302" s="280" t="s">
        <v>46</v>
      </c>
      <c r="O302" s="47"/>
      <c r="P302" s="244">
        <f>O302*H302</f>
        <v>0</v>
      </c>
      <c r="Q302" s="244">
        <v>0</v>
      </c>
      <c r="R302" s="244">
        <f>Q302*H302</f>
        <v>0</v>
      </c>
      <c r="S302" s="244">
        <v>0</v>
      </c>
      <c r="T302" s="245">
        <f>S302*H302</f>
        <v>0</v>
      </c>
      <c r="AR302" s="24" t="s">
        <v>405</v>
      </c>
      <c r="AT302" s="24" t="s">
        <v>422</v>
      </c>
      <c r="AU302" s="24" t="s">
        <v>83</v>
      </c>
      <c r="AY302" s="24" t="s">
        <v>171</v>
      </c>
      <c r="BE302" s="246">
        <f>IF(N302="základní",J302,0)</f>
        <v>0</v>
      </c>
      <c r="BF302" s="246">
        <f>IF(N302="snížená",J302,0)</f>
        <v>0</v>
      </c>
      <c r="BG302" s="246">
        <f>IF(N302="zákl. přenesená",J302,0)</f>
        <v>0</v>
      </c>
      <c r="BH302" s="246">
        <f>IF(N302="sníž. přenesená",J302,0)</f>
        <v>0</v>
      </c>
      <c r="BI302" s="246">
        <f>IF(N302="nulová",J302,0)</f>
        <v>0</v>
      </c>
      <c r="BJ302" s="24" t="s">
        <v>24</v>
      </c>
      <c r="BK302" s="246">
        <f>ROUND(I302*H302,2)</f>
        <v>0</v>
      </c>
      <c r="BL302" s="24" t="s">
        <v>273</v>
      </c>
      <c r="BM302" s="24" t="s">
        <v>2706</v>
      </c>
    </row>
    <row r="303" s="1" customFormat="1">
      <c r="B303" s="46"/>
      <c r="C303" s="74"/>
      <c r="D303" s="249" t="s">
        <v>739</v>
      </c>
      <c r="E303" s="74"/>
      <c r="F303" s="259" t="s">
        <v>2466</v>
      </c>
      <c r="G303" s="74"/>
      <c r="H303" s="74"/>
      <c r="I303" s="203"/>
      <c r="J303" s="74"/>
      <c r="K303" s="74"/>
      <c r="L303" s="72"/>
      <c r="M303" s="260"/>
      <c r="N303" s="47"/>
      <c r="O303" s="47"/>
      <c r="P303" s="47"/>
      <c r="Q303" s="47"/>
      <c r="R303" s="47"/>
      <c r="S303" s="47"/>
      <c r="T303" s="95"/>
      <c r="AT303" s="24" t="s">
        <v>739</v>
      </c>
      <c r="AU303" s="24" t="s">
        <v>83</v>
      </c>
    </row>
    <row r="304" s="1" customFormat="1" ht="22.8" customHeight="1">
      <c r="B304" s="46"/>
      <c r="C304" s="235" t="s">
        <v>1059</v>
      </c>
      <c r="D304" s="235" t="s">
        <v>173</v>
      </c>
      <c r="E304" s="236" t="s">
        <v>2707</v>
      </c>
      <c r="F304" s="237" t="s">
        <v>2708</v>
      </c>
      <c r="G304" s="238" t="s">
        <v>214</v>
      </c>
      <c r="H304" s="239">
        <v>2</v>
      </c>
      <c r="I304" s="240"/>
      <c r="J304" s="241">
        <f>ROUND(I304*H304,2)</f>
        <v>0</v>
      </c>
      <c r="K304" s="237" t="s">
        <v>177</v>
      </c>
      <c r="L304" s="72"/>
      <c r="M304" s="242" t="s">
        <v>22</v>
      </c>
      <c r="N304" s="243" t="s">
        <v>46</v>
      </c>
      <c r="O304" s="47"/>
      <c r="P304" s="244">
        <f>O304*H304</f>
        <v>0</v>
      </c>
      <c r="Q304" s="244">
        <v>0</v>
      </c>
      <c r="R304" s="244">
        <f>Q304*H304</f>
        <v>0</v>
      </c>
      <c r="S304" s="244">
        <v>0</v>
      </c>
      <c r="T304" s="245">
        <f>S304*H304</f>
        <v>0</v>
      </c>
      <c r="AR304" s="24" t="s">
        <v>273</v>
      </c>
      <c r="AT304" s="24" t="s">
        <v>173</v>
      </c>
      <c r="AU304" s="24" t="s">
        <v>83</v>
      </c>
      <c r="AY304" s="24" t="s">
        <v>171</v>
      </c>
      <c r="BE304" s="246">
        <f>IF(N304="základní",J304,0)</f>
        <v>0</v>
      </c>
      <c r="BF304" s="246">
        <f>IF(N304="snížená",J304,0)</f>
        <v>0</v>
      </c>
      <c r="BG304" s="246">
        <f>IF(N304="zákl. přenesená",J304,0)</f>
        <v>0</v>
      </c>
      <c r="BH304" s="246">
        <f>IF(N304="sníž. přenesená",J304,0)</f>
        <v>0</v>
      </c>
      <c r="BI304" s="246">
        <f>IF(N304="nulová",J304,0)</f>
        <v>0</v>
      </c>
      <c r="BJ304" s="24" t="s">
        <v>24</v>
      </c>
      <c r="BK304" s="246">
        <f>ROUND(I304*H304,2)</f>
        <v>0</v>
      </c>
      <c r="BL304" s="24" t="s">
        <v>273</v>
      </c>
      <c r="BM304" s="24" t="s">
        <v>2709</v>
      </c>
    </row>
    <row r="305" s="1" customFormat="1" ht="14.4" customHeight="1">
      <c r="B305" s="46"/>
      <c r="C305" s="271" t="s">
        <v>1063</v>
      </c>
      <c r="D305" s="271" t="s">
        <v>422</v>
      </c>
      <c r="E305" s="272" t="s">
        <v>2710</v>
      </c>
      <c r="F305" s="273" t="s">
        <v>2711</v>
      </c>
      <c r="G305" s="274" t="s">
        <v>1246</v>
      </c>
      <c r="H305" s="275">
        <v>2</v>
      </c>
      <c r="I305" s="276"/>
      <c r="J305" s="277">
        <f>ROUND(I305*H305,2)</f>
        <v>0</v>
      </c>
      <c r="K305" s="273" t="s">
        <v>737</v>
      </c>
      <c r="L305" s="278"/>
      <c r="M305" s="279" t="s">
        <v>22</v>
      </c>
      <c r="N305" s="280" t="s">
        <v>46</v>
      </c>
      <c r="O305" s="47"/>
      <c r="P305" s="244">
        <f>O305*H305</f>
        <v>0</v>
      </c>
      <c r="Q305" s="244">
        <v>0.0061000000000000004</v>
      </c>
      <c r="R305" s="244">
        <f>Q305*H305</f>
        <v>0.012200000000000001</v>
      </c>
      <c r="S305" s="244">
        <v>0</v>
      </c>
      <c r="T305" s="245">
        <f>S305*H305</f>
        <v>0</v>
      </c>
      <c r="AR305" s="24" t="s">
        <v>405</v>
      </c>
      <c r="AT305" s="24" t="s">
        <v>422</v>
      </c>
      <c r="AU305" s="24" t="s">
        <v>83</v>
      </c>
      <c r="AY305" s="24" t="s">
        <v>171</v>
      </c>
      <c r="BE305" s="246">
        <f>IF(N305="základní",J305,0)</f>
        <v>0</v>
      </c>
      <c r="BF305" s="246">
        <f>IF(N305="snížená",J305,0)</f>
        <v>0</v>
      </c>
      <c r="BG305" s="246">
        <f>IF(N305="zákl. přenesená",J305,0)</f>
        <v>0</v>
      </c>
      <c r="BH305" s="246">
        <f>IF(N305="sníž. přenesená",J305,0)</f>
        <v>0</v>
      </c>
      <c r="BI305" s="246">
        <f>IF(N305="nulová",J305,0)</f>
        <v>0</v>
      </c>
      <c r="BJ305" s="24" t="s">
        <v>24</v>
      </c>
      <c r="BK305" s="246">
        <f>ROUND(I305*H305,2)</f>
        <v>0</v>
      </c>
      <c r="BL305" s="24" t="s">
        <v>273</v>
      </c>
      <c r="BM305" s="24" t="s">
        <v>2712</v>
      </c>
    </row>
    <row r="306" s="1" customFormat="1">
      <c r="B306" s="46"/>
      <c r="C306" s="74"/>
      <c r="D306" s="249" t="s">
        <v>739</v>
      </c>
      <c r="E306" s="74"/>
      <c r="F306" s="259" t="s">
        <v>2713</v>
      </c>
      <c r="G306" s="74"/>
      <c r="H306" s="74"/>
      <c r="I306" s="203"/>
      <c r="J306" s="74"/>
      <c r="K306" s="74"/>
      <c r="L306" s="72"/>
      <c r="M306" s="260"/>
      <c r="N306" s="47"/>
      <c r="O306" s="47"/>
      <c r="P306" s="47"/>
      <c r="Q306" s="47"/>
      <c r="R306" s="47"/>
      <c r="S306" s="47"/>
      <c r="T306" s="95"/>
      <c r="AT306" s="24" t="s">
        <v>739</v>
      </c>
      <c r="AU306" s="24" t="s">
        <v>83</v>
      </c>
    </row>
    <row r="307" s="1" customFormat="1" ht="22.8" customHeight="1">
      <c r="B307" s="46"/>
      <c r="C307" s="235" t="s">
        <v>1068</v>
      </c>
      <c r="D307" s="235" t="s">
        <v>173</v>
      </c>
      <c r="E307" s="236" t="s">
        <v>2662</v>
      </c>
      <c r="F307" s="237" t="s">
        <v>2663</v>
      </c>
      <c r="G307" s="238" t="s">
        <v>214</v>
      </c>
      <c r="H307" s="239">
        <v>2</v>
      </c>
      <c r="I307" s="240"/>
      <c r="J307" s="241">
        <f>ROUND(I307*H307,2)</f>
        <v>0</v>
      </c>
      <c r="K307" s="237" t="s">
        <v>177</v>
      </c>
      <c r="L307" s="72"/>
      <c r="M307" s="242" t="s">
        <v>22</v>
      </c>
      <c r="N307" s="243" t="s">
        <v>46</v>
      </c>
      <c r="O307" s="47"/>
      <c r="P307" s="244">
        <f>O307*H307</f>
        <v>0</v>
      </c>
      <c r="Q307" s="244">
        <v>0</v>
      </c>
      <c r="R307" s="244">
        <f>Q307*H307</f>
        <v>0</v>
      </c>
      <c r="S307" s="244">
        <v>0</v>
      </c>
      <c r="T307" s="245">
        <f>S307*H307</f>
        <v>0</v>
      </c>
      <c r="AR307" s="24" t="s">
        <v>273</v>
      </c>
      <c r="AT307" s="24" t="s">
        <v>173</v>
      </c>
      <c r="AU307" s="24" t="s">
        <v>83</v>
      </c>
      <c r="AY307" s="24" t="s">
        <v>171</v>
      </c>
      <c r="BE307" s="246">
        <f>IF(N307="základní",J307,0)</f>
        <v>0</v>
      </c>
      <c r="BF307" s="246">
        <f>IF(N307="snížená",J307,0)</f>
        <v>0</v>
      </c>
      <c r="BG307" s="246">
        <f>IF(N307="zákl. přenesená",J307,0)</f>
        <v>0</v>
      </c>
      <c r="BH307" s="246">
        <f>IF(N307="sníž. přenesená",J307,0)</f>
        <v>0</v>
      </c>
      <c r="BI307" s="246">
        <f>IF(N307="nulová",J307,0)</f>
        <v>0</v>
      </c>
      <c r="BJ307" s="24" t="s">
        <v>24</v>
      </c>
      <c r="BK307" s="246">
        <f>ROUND(I307*H307,2)</f>
        <v>0</v>
      </c>
      <c r="BL307" s="24" t="s">
        <v>273</v>
      </c>
      <c r="BM307" s="24" t="s">
        <v>2714</v>
      </c>
    </row>
    <row r="308" s="1" customFormat="1" ht="14.4" customHeight="1">
      <c r="B308" s="46"/>
      <c r="C308" s="271" t="s">
        <v>1072</v>
      </c>
      <c r="D308" s="271" t="s">
        <v>422</v>
      </c>
      <c r="E308" s="272" t="s">
        <v>2665</v>
      </c>
      <c r="F308" s="273" t="s">
        <v>2666</v>
      </c>
      <c r="G308" s="274" t="s">
        <v>1246</v>
      </c>
      <c r="H308" s="275">
        <v>2</v>
      </c>
      <c r="I308" s="276"/>
      <c r="J308" s="277">
        <f>ROUND(I308*H308,2)</f>
        <v>0</v>
      </c>
      <c r="K308" s="273" t="s">
        <v>737</v>
      </c>
      <c r="L308" s="278"/>
      <c r="M308" s="279" t="s">
        <v>22</v>
      </c>
      <c r="N308" s="280" t="s">
        <v>46</v>
      </c>
      <c r="O308" s="47"/>
      <c r="P308" s="244">
        <f>O308*H308</f>
        <v>0</v>
      </c>
      <c r="Q308" s="244">
        <v>0</v>
      </c>
      <c r="R308" s="244">
        <f>Q308*H308</f>
        <v>0</v>
      </c>
      <c r="S308" s="244">
        <v>0</v>
      </c>
      <c r="T308" s="245">
        <f>S308*H308</f>
        <v>0</v>
      </c>
      <c r="AR308" s="24" t="s">
        <v>405</v>
      </c>
      <c r="AT308" s="24" t="s">
        <v>422</v>
      </c>
      <c r="AU308" s="24" t="s">
        <v>83</v>
      </c>
      <c r="AY308" s="24" t="s">
        <v>171</v>
      </c>
      <c r="BE308" s="246">
        <f>IF(N308="základní",J308,0)</f>
        <v>0</v>
      </c>
      <c r="BF308" s="246">
        <f>IF(N308="snížená",J308,0)</f>
        <v>0</v>
      </c>
      <c r="BG308" s="246">
        <f>IF(N308="zákl. přenesená",J308,0)</f>
        <v>0</v>
      </c>
      <c r="BH308" s="246">
        <f>IF(N308="sníž. přenesená",J308,0)</f>
        <v>0</v>
      </c>
      <c r="BI308" s="246">
        <f>IF(N308="nulová",J308,0)</f>
        <v>0</v>
      </c>
      <c r="BJ308" s="24" t="s">
        <v>24</v>
      </c>
      <c r="BK308" s="246">
        <f>ROUND(I308*H308,2)</f>
        <v>0</v>
      </c>
      <c r="BL308" s="24" t="s">
        <v>273</v>
      </c>
      <c r="BM308" s="24" t="s">
        <v>2715</v>
      </c>
    </row>
    <row r="309" s="1" customFormat="1">
      <c r="B309" s="46"/>
      <c r="C309" s="74"/>
      <c r="D309" s="249" t="s">
        <v>739</v>
      </c>
      <c r="E309" s="74"/>
      <c r="F309" s="259" t="s">
        <v>2466</v>
      </c>
      <c r="G309" s="74"/>
      <c r="H309" s="74"/>
      <c r="I309" s="203"/>
      <c r="J309" s="74"/>
      <c r="K309" s="74"/>
      <c r="L309" s="72"/>
      <c r="M309" s="260"/>
      <c r="N309" s="47"/>
      <c r="O309" s="47"/>
      <c r="P309" s="47"/>
      <c r="Q309" s="47"/>
      <c r="R309" s="47"/>
      <c r="S309" s="47"/>
      <c r="T309" s="95"/>
      <c r="AT309" s="24" t="s">
        <v>739</v>
      </c>
      <c r="AU309" s="24" t="s">
        <v>83</v>
      </c>
    </row>
    <row r="310" s="1" customFormat="1" ht="22.8" customHeight="1">
      <c r="B310" s="46"/>
      <c r="C310" s="235" t="s">
        <v>1076</v>
      </c>
      <c r="D310" s="235" t="s">
        <v>173</v>
      </c>
      <c r="E310" s="236" t="s">
        <v>2716</v>
      </c>
      <c r="F310" s="237" t="s">
        <v>2717</v>
      </c>
      <c r="G310" s="238" t="s">
        <v>214</v>
      </c>
      <c r="H310" s="239">
        <v>4</v>
      </c>
      <c r="I310" s="240"/>
      <c r="J310" s="241">
        <f>ROUND(I310*H310,2)</f>
        <v>0</v>
      </c>
      <c r="K310" s="237" t="s">
        <v>177</v>
      </c>
      <c r="L310" s="72"/>
      <c r="M310" s="242" t="s">
        <v>22</v>
      </c>
      <c r="N310" s="243" t="s">
        <v>46</v>
      </c>
      <c r="O310" s="47"/>
      <c r="P310" s="244">
        <f>O310*H310</f>
        <v>0</v>
      </c>
      <c r="Q310" s="244">
        <v>0</v>
      </c>
      <c r="R310" s="244">
        <f>Q310*H310</f>
        <v>0</v>
      </c>
      <c r="S310" s="244">
        <v>0</v>
      </c>
      <c r="T310" s="245">
        <f>S310*H310</f>
        <v>0</v>
      </c>
      <c r="AR310" s="24" t="s">
        <v>273</v>
      </c>
      <c r="AT310" s="24" t="s">
        <v>173</v>
      </c>
      <c r="AU310" s="24" t="s">
        <v>83</v>
      </c>
      <c r="AY310" s="24" t="s">
        <v>171</v>
      </c>
      <c r="BE310" s="246">
        <f>IF(N310="základní",J310,0)</f>
        <v>0</v>
      </c>
      <c r="BF310" s="246">
        <f>IF(N310="snížená",J310,0)</f>
        <v>0</v>
      </c>
      <c r="BG310" s="246">
        <f>IF(N310="zákl. přenesená",J310,0)</f>
        <v>0</v>
      </c>
      <c r="BH310" s="246">
        <f>IF(N310="sníž. přenesená",J310,0)</f>
        <v>0</v>
      </c>
      <c r="BI310" s="246">
        <f>IF(N310="nulová",J310,0)</f>
        <v>0</v>
      </c>
      <c r="BJ310" s="24" t="s">
        <v>24</v>
      </c>
      <c r="BK310" s="246">
        <f>ROUND(I310*H310,2)</f>
        <v>0</v>
      </c>
      <c r="BL310" s="24" t="s">
        <v>273</v>
      </c>
      <c r="BM310" s="24" t="s">
        <v>2718</v>
      </c>
    </row>
    <row r="311" s="1" customFormat="1" ht="22.8" customHeight="1">
      <c r="B311" s="46"/>
      <c r="C311" s="271" t="s">
        <v>1080</v>
      </c>
      <c r="D311" s="271" t="s">
        <v>422</v>
      </c>
      <c r="E311" s="272" t="s">
        <v>2719</v>
      </c>
      <c r="F311" s="273" t="s">
        <v>2720</v>
      </c>
      <c r="G311" s="274" t="s">
        <v>1246</v>
      </c>
      <c r="H311" s="275">
        <v>4</v>
      </c>
      <c r="I311" s="276"/>
      <c r="J311" s="277">
        <f>ROUND(I311*H311,2)</f>
        <v>0</v>
      </c>
      <c r="K311" s="273" t="s">
        <v>737</v>
      </c>
      <c r="L311" s="278"/>
      <c r="M311" s="279" t="s">
        <v>22</v>
      </c>
      <c r="N311" s="280" t="s">
        <v>46</v>
      </c>
      <c r="O311" s="47"/>
      <c r="P311" s="244">
        <f>O311*H311</f>
        <v>0</v>
      </c>
      <c r="Q311" s="244">
        <v>0.00020000000000000001</v>
      </c>
      <c r="R311" s="244">
        <f>Q311*H311</f>
        <v>0.00080000000000000004</v>
      </c>
      <c r="S311" s="244">
        <v>0</v>
      </c>
      <c r="T311" s="245">
        <f>S311*H311</f>
        <v>0</v>
      </c>
      <c r="AR311" s="24" t="s">
        <v>405</v>
      </c>
      <c r="AT311" s="24" t="s">
        <v>422</v>
      </c>
      <c r="AU311" s="24" t="s">
        <v>83</v>
      </c>
      <c r="AY311" s="24" t="s">
        <v>171</v>
      </c>
      <c r="BE311" s="246">
        <f>IF(N311="základní",J311,0)</f>
        <v>0</v>
      </c>
      <c r="BF311" s="246">
        <f>IF(N311="snížená",J311,0)</f>
        <v>0</v>
      </c>
      <c r="BG311" s="246">
        <f>IF(N311="zákl. přenesená",J311,0)</f>
        <v>0</v>
      </c>
      <c r="BH311" s="246">
        <f>IF(N311="sníž. přenesená",J311,0)</f>
        <v>0</v>
      </c>
      <c r="BI311" s="246">
        <f>IF(N311="nulová",J311,0)</f>
        <v>0</v>
      </c>
      <c r="BJ311" s="24" t="s">
        <v>24</v>
      </c>
      <c r="BK311" s="246">
        <f>ROUND(I311*H311,2)</f>
        <v>0</v>
      </c>
      <c r="BL311" s="24" t="s">
        <v>273</v>
      </c>
      <c r="BM311" s="24" t="s">
        <v>2721</v>
      </c>
    </row>
    <row r="312" s="1" customFormat="1">
      <c r="B312" s="46"/>
      <c r="C312" s="74"/>
      <c r="D312" s="249" t="s">
        <v>739</v>
      </c>
      <c r="E312" s="74"/>
      <c r="F312" s="259" t="s">
        <v>2466</v>
      </c>
      <c r="G312" s="74"/>
      <c r="H312" s="74"/>
      <c r="I312" s="203"/>
      <c r="J312" s="74"/>
      <c r="K312" s="74"/>
      <c r="L312" s="72"/>
      <c r="M312" s="260"/>
      <c r="N312" s="47"/>
      <c r="O312" s="47"/>
      <c r="P312" s="47"/>
      <c r="Q312" s="47"/>
      <c r="R312" s="47"/>
      <c r="S312" s="47"/>
      <c r="T312" s="95"/>
      <c r="AT312" s="24" t="s">
        <v>739</v>
      </c>
      <c r="AU312" s="24" t="s">
        <v>83</v>
      </c>
    </row>
    <row r="313" s="1" customFormat="1" ht="22.8" customHeight="1">
      <c r="B313" s="46"/>
      <c r="C313" s="235" t="s">
        <v>1090</v>
      </c>
      <c r="D313" s="235" t="s">
        <v>173</v>
      </c>
      <c r="E313" s="236" t="s">
        <v>2693</v>
      </c>
      <c r="F313" s="237" t="s">
        <v>2694</v>
      </c>
      <c r="G313" s="238" t="s">
        <v>214</v>
      </c>
      <c r="H313" s="239">
        <v>1</v>
      </c>
      <c r="I313" s="240"/>
      <c r="J313" s="241">
        <f>ROUND(I313*H313,2)</f>
        <v>0</v>
      </c>
      <c r="K313" s="237" t="s">
        <v>177</v>
      </c>
      <c r="L313" s="72"/>
      <c r="M313" s="242" t="s">
        <v>22</v>
      </c>
      <c r="N313" s="243" t="s">
        <v>46</v>
      </c>
      <c r="O313" s="47"/>
      <c r="P313" s="244">
        <f>O313*H313</f>
        <v>0</v>
      </c>
      <c r="Q313" s="244">
        <v>0</v>
      </c>
      <c r="R313" s="244">
        <f>Q313*H313</f>
        <v>0</v>
      </c>
      <c r="S313" s="244">
        <v>0</v>
      </c>
      <c r="T313" s="245">
        <f>S313*H313</f>
        <v>0</v>
      </c>
      <c r="AR313" s="24" t="s">
        <v>273</v>
      </c>
      <c r="AT313" s="24" t="s">
        <v>173</v>
      </c>
      <c r="AU313" s="24" t="s">
        <v>83</v>
      </c>
      <c r="AY313" s="24" t="s">
        <v>171</v>
      </c>
      <c r="BE313" s="246">
        <f>IF(N313="základní",J313,0)</f>
        <v>0</v>
      </c>
      <c r="BF313" s="246">
        <f>IF(N313="snížená",J313,0)</f>
        <v>0</v>
      </c>
      <c r="BG313" s="246">
        <f>IF(N313="zákl. přenesená",J313,0)</f>
        <v>0</v>
      </c>
      <c r="BH313" s="246">
        <f>IF(N313="sníž. přenesená",J313,0)</f>
        <v>0</v>
      </c>
      <c r="BI313" s="246">
        <f>IF(N313="nulová",J313,0)</f>
        <v>0</v>
      </c>
      <c r="BJ313" s="24" t="s">
        <v>24</v>
      </c>
      <c r="BK313" s="246">
        <f>ROUND(I313*H313,2)</f>
        <v>0</v>
      </c>
      <c r="BL313" s="24" t="s">
        <v>273</v>
      </c>
      <c r="BM313" s="24" t="s">
        <v>2722</v>
      </c>
    </row>
    <row r="314" s="1" customFormat="1" ht="22.8" customHeight="1">
      <c r="B314" s="46"/>
      <c r="C314" s="271" t="s">
        <v>1096</v>
      </c>
      <c r="D314" s="271" t="s">
        <v>422</v>
      </c>
      <c r="E314" s="272" t="s">
        <v>2723</v>
      </c>
      <c r="F314" s="273" t="s">
        <v>2724</v>
      </c>
      <c r="G314" s="274" t="s">
        <v>1246</v>
      </c>
      <c r="H314" s="275">
        <v>1</v>
      </c>
      <c r="I314" s="276"/>
      <c r="J314" s="277">
        <f>ROUND(I314*H314,2)</f>
        <v>0</v>
      </c>
      <c r="K314" s="273" t="s">
        <v>737</v>
      </c>
      <c r="L314" s="278"/>
      <c r="M314" s="279" t="s">
        <v>22</v>
      </c>
      <c r="N314" s="280" t="s">
        <v>46</v>
      </c>
      <c r="O314" s="47"/>
      <c r="P314" s="244">
        <f>O314*H314</f>
        <v>0</v>
      </c>
      <c r="Q314" s="244">
        <v>0.002</v>
      </c>
      <c r="R314" s="244">
        <f>Q314*H314</f>
        <v>0.002</v>
      </c>
      <c r="S314" s="244">
        <v>0</v>
      </c>
      <c r="T314" s="245">
        <f>S314*H314</f>
        <v>0</v>
      </c>
      <c r="AR314" s="24" t="s">
        <v>405</v>
      </c>
      <c r="AT314" s="24" t="s">
        <v>422</v>
      </c>
      <c r="AU314" s="24" t="s">
        <v>83</v>
      </c>
      <c r="AY314" s="24" t="s">
        <v>171</v>
      </c>
      <c r="BE314" s="246">
        <f>IF(N314="základní",J314,0)</f>
        <v>0</v>
      </c>
      <c r="BF314" s="246">
        <f>IF(N314="snížená",J314,0)</f>
        <v>0</v>
      </c>
      <c r="BG314" s="246">
        <f>IF(N314="zákl. přenesená",J314,0)</f>
        <v>0</v>
      </c>
      <c r="BH314" s="246">
        <f>IF(N314="sníž. přenesená",J314,0)</f>
        <v>0</v>
      </c>
      <c r="BI314" s="246">
        <f>IF(N314="nulová",J314,0)</f>
        <v>0</v>
      </c>
      <c r="BJ314" s="24" t="s">
        <v>24</v>
      </c>
      <c r="BK314" s="246">
        <f>ROUND(I314*H314,2)</f>
        <v>0</v>
      </c>
      <c r="BL314" s="24" t="s">
        <v>273</v>
      </c>
      <c r="BM314" s="24" t="s">
        <v>2725</v>
      </c>
    </row>
    <row r="315" s="1" customFormat="1">
      <c r="B315" s="46"/>
      <c r="C315" s="74"/>
      <c r="D315" s="249" t="s">
        <v>739</v>
      </c>
      <c r="E315" s="74"/>
      <c r="F315" s="259" t="s">
        <v>2466</v>
      </c>
      <c r="G315" s="74"/>
      <c r="H315" s="74"/>
      <c r="I315" s="203"/>
      <c r="J315" s="74"/>
      <c r="K315" s="74"/>
      <c r="L315" s="72"/>
      <c r="M315" s="260"/>
      <c r="N315" s="47"/>
      <c r="O315" s="47"/>
      <c r="P315" s="47"/>
      <c r="Q315" s="47"/>
      <c r="R315" s="47"/>
      <c r="S315" s="47"/>
      <c r="T315" s="95"/>
      <c r="AT315" s="24" t="s">
        <v>739</v>
      </c>
      <c r="AU315" s="24" t="s">
        <v>83</v>
      </c>
    </row>
    <row r="316" s="1" customFormat="1" ht="14.4" customHeight="1">
      <c r="B316" s="46"/>
      <c r="C316" s="235" t="s">
        <v>1100</v>
      </c>
      <c r="D316" s="235" t="s">
        <v>173</v>
      </c>
      <c r="E316" s="236" t="s">
        <v>2699</v>
      </c>
      <c r="F316" s="237" t="s">
        <v>2700</v>
      </c>
      <c r="G316" s="238" t="s">
        <v>214</v>
      </c>
      <c r="H316" s="239">
        <v>1</v>
      </c>
      <c r="I316" s="240"/>
      <c r="J316" s="241">
        <f>ROUND(I316*H316,2)</f>
        <v>0</v>
      </c>
      <c r="K316" s="237" t="s">
        <v>737</v>
      </c>
      <c r="L316" s="72"/>
      <c r="M316" s="242" t="s">
        <v>22</v>
      </c>
      <c r="N316" s="243" t="s">
        <v>46</v>
      </c>
      <c r="O316" s="47"/>
      <c r="P316" s="244">
        <f>O316*H316</f>
        <v>0</v>
      </c>
      <c r="Q316" s="244">
        <v>0</v>
      </c>
      <c r="R316" s="244">
        <f>Q316*H316</f>
        <v>0</v>
      </c>
      <c r="S316" s="244">
        <v>0</v>
      </c>
      <c r="T316" s="245">
        <f>S316*H316</f>
        <v>0</v>
      </c>
      <c r="AR316" s="24" t="s">
        <v>273</v>
      </c>
      <c r="AT316" s="24" t="s">
        <v>173</v>
      </c>
      <c r="AU316" s="24" t="s">
        <v>83</v>
      </c>
      <c r="AY316" s="24" t="s">
        <v>171</v>
      </c>
      <c r="BE316" s="246">
        <f>IF(N316="základní",J316,0)</f>
        <v>0</v>
      </c>
      <c r="BF316" s="246">
        <f>IF(N316="snížená",J316,0)</f>
        <v>0</v>
      </c>
      <c r="BG316" s="246">
        <f>IF(N316="zákl. přenesená",J316,0)</f>
        <v>0</v>
      </c>
      <c r="BH316" s="246">
        <f>IF(N316="sníž. přenesená",J316,0)</f>
        <v>0</v>
      </c>
      <c r="BI316" s="246">
        <f>IF(N316="nulová",J316,0)</f>
        <v>0</v>
      </c>
      <c r="BJ316" s="24" t="s">
        <v>24</v>
      </c>
      <c r="BK316" s="246">
        <f>ROUND(I316*H316,2)</f>
        <v>0</v>
      </c>
      <c r="BL316" s="24" t="s">
        <v>273</v>
      </c>
      <c r="BM316" s="24" t="s">
        <v>2726</v>
      </c>
    </row>
    <row r="317" s="1" customFormat="1" ht="14.4" customHeight="1">
      <c r="B317" s="46"/>
      <c r="C317" s="271" t="s">
        <v>1105</v>
      </c>
      <c r="D317" s="271" t="s">
        <v>422</v>
      </c>
      <c r="E317" s="272" t="s">
        <v>2702</v>
      </c>
      <c r="F317" s="273" t="s">
        <v>2703</v>
      </c>
      <c r="G317" s="274" t="s">
        <v>1246</v>
      </c>
      <c r="H317" s="275">
        <v>1</v>
      </c>
      <c r="I317" s="276"/>
      <c r="J317" s="277">
        <f>ROUND(I317*H317,2)</f>
        <v>0</v>
      </c>
      <c r="K317" s="273" t="s">
        <v>737</v>
      </c>
      <c r="L317" s="278"/>
      <c r="M317" s="279" t="s">
        <v>22</v>
      </c>
      <c r="N317" s="280" t="s">
        <v>46</v>
      </c>
      <c r="O317" s="47"/>
      <c r="P317" s="244">
        <f>O317*H317</f>
        <v>0</v>
      </c>
      <c r="Q317" s="244">
        <v>0</v>
      </c>
      <c r="R317" s="244">
        <f>Q317*H317</f>
        <v>0</v>
      </c>
      <c r="S317" s="244">
        <v>0</v>
      </c>
      <c r="T317" s="245">
        <f>S317*H317</f>
        <v>0</v>
      </c>
      <c r="AR317" s="24" t="s">
        <v>405</v>
      </c>
      <c r="AT317" s="24" t="s">
        <v>422</v>
      </c>
      <c r="AU317" s="24" t="s">
        <v>83</v>
      </c>
      <c r="AY317" s="24" t="s">
        <v>171</v>
      </c>
      <c r="BE317" s="246">
        <f>IF(N317="základní",J317,0)</f>
        <v>0</v>
      </c>
      <c r="BF317" s="246">
        <f>IF(N317="snížená",J317,0)</f>
        <v>0</v>
      </c>
      <c r="BG317" s="246">
        <f>IF(N317="zákl. přenesená",J317,0)</f>
        <v>0</v>
      </c>
      <c r="BH317" s="246">
        <f>IF(N317="sníž. přenesená",J317,0)</f>
        <v>0</v>
      </c>
      <c r="BI317" s="246">
        <f>IF(N317="nulová",J317,0)</f>
        <v>0</v>
      </c>
      <c r="BJ317" s="24" t="s">
        <v>24</v>
      </c>
      <c r="BK317" s="246">
        <f>ROUND(I317*H317,2)</f>
        <v>0</v>
      </c>
      <c r="BL317" s="24" t="s">
        <v>273</v>
      </c>
      <c r="BM317" s="24" t="s">
        <v>2727</v>
      </c>
    </row>
    <row r="318" s="1" customFormat="1">
      <c r="B318" s="46"/>
      <c r="C318" s="74"/>
      <c r="D318" s="249" t="s">
        <v>739</v>
      </c>
      <c r="E318" s="74"/>
      <c r="F318" s="259" t="s">
        <v>2466</v>
      </c>
      <c r="G318" s="74"/>
      <c r="H318" s="74"/>
      <c r="I318" s="203"/>
      <c r="J318" s="74"/>
      <c r="K318" s="74"/>
      <c r="L318" s="72"/>
      <c r="M318" s="260"/>
      <c r="N318" s="47"/>
      <c r="O318" s="47"/>
      <c r="P318" s="47"/>
      <c r="Q318" s="47"/>
      <c r="R318" s="47"/>
      <c r="S318" s="47"/>
      <c r="T318" s="95"/>
      <c r="AT318" s="24" t="s">
        <v>739</v>
      </c>
      <c r="AU318" s="24" t="s">
        <v>83</v>
      </c>
    </row>
    <row r="319" s="1" customFormat="1" ht="22.8" customHeight="1">
      <c r="B319" s="46"/>
      <c r="C319" s="235" t="s">
        <v>1109</v>
      </c>
      <c r="D319" s="235" t="s">
        <v>173</v>
      </c>
      <c r="E319" s="236" t="s">
        <v>2656</v>
      </c>
      <c r="F319" s="237" t="s">
        <v>2657</v>
      </c>
      <c r="G319" s="238" t="s">
        <v>214</v>
      </c>
      <c r="H319" s="239">
        <v>2</v>
      </c>
      <c r="I319" s="240"/>
      <c r="J319" s="241">
        <f>ROUND(I319*H319,2)</f>
        <v>0</v>
      </c>
      <c r="K319" s="237" t="s">
        <v>177</v>
      </c>
      <c r="L319" s="72"/>
      <c r="M319" s="242" t="s">
        <v>22</v>
      </c>
      <c r="N319" s="243" t="s">
        <v>46</v>
      </c>
      <c r="O319" s="47"/>
      <c r="P319" s="244">
        <f>O319*H319</f>
        <v>0</v>
      </c>
      <c r="Q319" s="244">
        <v>0</v>
      </c>
      <c r="R319" s="244">
        <f>Q319*H319</f>
        <v>0</v>
      </c>
      <c r="S319" s="244">
        <v>0</v>
      </c>
      <c r="T319" s="245">
        <f>S319*H319</f>
        <v>0</v>
      </c>
      <c r="AR319" s="24" t="s">
        <v>273</v>
      </c>
      <c r="AT319" s="24" t="s">
        <v>173</v>
      </c>
      <c r="AU319" s="24" t="s">
        <v>83</v>
      </c>
      <c r="AY319" s="24" t="s">
        <v>171</v>
      </c>
      <c r="BE319" s="246">
        <f>IF(N319="základní",J319,0)</f>
        <v>0</v>
      </c>
      <c r="BF319" s="246">
        <f>IF(N319="snížená",J319,0)</f>
        <v>0</v>
      </c>
      <c r="BG319" s="246">
        <f>IF(N319="zákl. přenesená",J319,0)</f>
        <v>0</v>
      </c>
      <c r="BH319" s="246">
        <f>IF(N319="sníž. přenesená",J319,0)</f>
        <v>0</v>
      </c>
      <c r="BI319" s="246">
        <f>IF(N319="nulová",J319,0)</f>
        <v>0</v>
      </c>
      <c r="BJ319" s="24" t="s">
        <v>24</v>
      </c>
      <c r="BK319" s="246">
        <f>ROUND(I319*H319,2)</f>
        <v>0</v>
      </c>
      <c r="BL319" s="24" t="s">
        <v>273</v>
      </c>
      <c r="BM319" s="24" t="s">
        <v>2728</v>
      </c>
    </row>
    <row r="320" s="1" customFormat="1" ht="14.4" customHeight="1">
      <c r="B320" s="46"/>
      <c r="C320" s="271" t="s">
        <v>1113</v>
      </c>
      <c r="D320" s="271" t="s">
        <v>422</v>
      </c>
      <c r="E320" s="272" t="s">
        <v>2729</v>
      </c>
      <c r="F320" s="273" t="s">
        <v>2660</v>
      </c>
      <c r="G320" s="274" t="s">
        <v>1246</v>
      </c>
      <c r="H320" s="275">
        <v>2</v>
      </c>
      <c r="I320" s="276"/>
      <c r="J320" s="277">
        <f>ROUND(I320*H320,2)</f>
        <v>0</v>
      </c>
      <c r="K320" s="273" t="s">
        <v>737</v>
      </c>
      <c r="L320" s="278"/>
      <c r="M320" s="279" t="s">
        <v>22</v>
      </c>
      <c r="N320" s="280" t="s">
        <v>46</v>
      </c>
      <c r="O320" s="47"/>
      <c r="P320" s="244">
        <f>O320*H320</f>
        <v>0</v>
      </c>
      <c r="Q320" s="244">
        <v>0</v>
      </c>
      <c r="R320" s="244">
        <f>Q320*H320</f>
        <v>0</v>
      </c>
      <c r="S320" s="244">
        <v>0</v>
      </c>
      <c r="T320" s="245">
        <f>S320*H320</f>
        <v>0</v>
      </c>
      <c r="AR320" s="24" t="s">
        <v>405</v>
      </c>
      <c r="AT320" s="24" t="s">
        <v>422</v>
      </c>
      <c r="AU320" s="24" t="s">
        <v>83</v>
      </c>
      <c r="AY320" s="24" t="s">
        <v>171</v>
      </c>
      <c r="BE320" s="246">
        <f>IF(N320="základní",J320,0)</f>
        <v>0</v>
      </c>
      <c r="BF320" s="246">
        <f>IF(N320="snížená",J320,0)</f>
        <v>0</v>
      </c>
      <c r="BG320" s="246">
        <f>IF(N320="zákl. přenesená",J320,0)</f>
        <v>0</v>
      </c>
      <c r="BH320" s="246">
        <f>IF(N320="sníž. přenesená",J320,0)</f>
        <v>0</v>
      </c>
      <c r="BI320" s="246">
        <f>IF(N320="nulová",J320,0)</f>
        <v>0</v>
      </c>
      <c r="BJ320" s="24" t="s">
        <v>24</v>
      </c>
      <c r="BK320" s="246">
        <f>ROUND(I320*H320,2)</f>
        <v>0</v>
      </c>
      <c r="BL320" s="24" t="s">
        <v>273</v>
      </c>
      <c r="BM320" s="24" t="s">
        <v>2730</v>
      </c>
    </row>
    <row r="321" s="1" customFormat="1">
      <c r="B321" s="46"/>
      <c r="C321" s="74"/>
      <c r="D321" s="249" t="s">
        <v>739</v>
      </c>
      <c r="E321" s="74"/>
      <c r="F321" s="259" t="s">
        <v>2466</v>
      </c>
      <c r="G321" s="74"/>
      <c r="H321" s="74"/>
      <c r="I321" s="203"/>
      <c r="J321" s="74"/>
      <c r="K321" s="74"/>
      <c r="L321" s="72"/>
      <c r="M321" s="260"/>
      <c r="N321" s="47"/>
      <c r="O321" s="47"/>
      <c r="P321" s="47"/>
      <c r="Q321" s="47"/>
      <c r="R321" s="47"/>
      <c r="S321" s="47"/>
      <c r="T321" s="95"/>
      <c r="AT321" s="24" t="s">
        <v>739</v>
      </c>
      <c r="AU321" s="24" t="s">
        <v>83</v>
      </c>
    </row>
    <row r="322" s="1" customFormat="1" ht="22.8" customHeight="1">
      <c r="B322" s="46"/>
      <c r="C322" s="235" t="s">
        <v>1118</v>
      </c>
      <c r="D322" s="235" t="s">
        <v>173</v>
      </c>
      <c r="E322" s="236" t="s">
        <v>2707</v>
      </c>
      <c r="F322" s="237" t="s">
        <v>2708</v>
      </c>
      <c r="G322" s="238" t="s">
        <v>214</v>
      </c>
      <c r="H322" s="239">
        <v>1</v>
      </c>
      <c r="I322" s="240"/>
      <c r="J322" s="241">
        <f>ROUND(I322*H322,2)</f>
        <v>0</v>
      </c>
      <c r="K322" s="237" t="s">
        <v>177</v>
      </c>
      <c r="L322" s="72"/>
      <c r="M322" s="242" t="s">
        <v>22</v>
      </c>
      <c r="N322" s="243" t="s">
        <v>46</v>
      </c>
      <c r="O322" s="47"/>
      <c r="P322" s="244">
        <f>O322*H322</f>
        <v>0</v>
      </c>
      <c r="Q322" s="244">
        <v>0</v>
      </c>
      <c r="R322" s="244">
        <f>Q322*H322</f>
        <v>0</v>
      </c>
      <c r="S322" s="244">
        <v>0</v>
      </c>
      <c r="T322" s="245">
        <f>S322*H322</f>
        <v>0</v>
      </c>
      <c r="AR322" s="24" t="s">
        <v>273</v>
      </c>
      <c r="AT322" s="24" t="s">
        <v>173</v>
      </c>
      <c r="AU322" s="24" t="s">
        <v>83</v>
      </c>
      <c r="AY322" s="24" t="s">
        <v>171</v>
      </c>
      <c r="BE322" s="246">
        <f>IF(N322="základní",J322,0)</f>
        <v>0</v>
      </c>
      <c r="BF322" s="246">
        <f>IF(N322="snížená",J322,0)</f>
        <v>0</v>
      </c>
      <c r="BG322" s="246">
        <f>IF(N322="zákl. přenesená",J322,0)</f>
        <v>0</v>
      </c>
      <c r="BH322" s="246">
        <f>IF(N322="sníž. přenesená",J322,0)</f>
        <v>0</v>
      </c>
      <c r="BI322" s="246">
        <f>IF(N322="nulová",J322,0)</f>
        <v>0</v>
      </c>
      <c r="BJ322" s="24" t="s">
        <v>24</v>
      </c>
      <c r="BK322" s="246">
        <f>ROUND(I322*H322,2)</f>
        <v>0</v>
      </c>
      <c r="BL322" s="24" t="s">
        <v>273</v>
      </c>
      <c r="BM322" s="24" t="s">
        <v>2731</v>
      </c>
    </row>
    <row r="323" s="1" customFormat="1" ht="14.4" customHeight="1">
      <c r="B323" s="46"/>
      <c r="C323" s="271" t="s">
        <v>1124</v>
      </c>
      <c r="D323" s="271" t="s">
        <v>422</v>
      </c>
      <c r="E323" s="272" t="s">
        <v>2732</v>
      </c>
      <c r="F323" s="273" t="s">
        <v>2733</v>
      </c>
      <c r="G323" s="274" t="s">
        <v>1246</v>
      </c>
      <c r="H323" s="275">
        <v>1</v>
      </c>
      <c r="I323" s="276"/>
      <c r="J323" s="277">
        <f>ROUND(I323*H323,2)</f>
        <v>0</v>
      </c>
      <c r="K323" s="273" t="s">
        <v>737</v>
      </c>
      <c r="L323" s="278"/>
      <c r="M323" s="279" t="s">
        <v>22</v>
      </c>
      <c r="N323" s="280" t="s">
        <v>46</v>
      </c>
      <c r="O323" s="47"/>
      <c r="P323" s="244">
        <f>O323*H323</f>
        <v>0</v>
      </c>
      <c r="Q323" s="244">
        <v>0.0066</v>
      </c>
      <c r="R323" s="244">
        <f>Q323*H323</f>
        <v>0.0066</v>
      </c>
      <c r="S323" s="244">
        <v>0</v>
      </c>
      <c r="T323" s="245">
        <f>S323*H323</f>
        <v>0</v>
      </c>
      <c r="AR323" s="24" t="s">
        <v>405</v>
      </c>
      <c r="AT323" s="24" t="s">
        <v>422</v>
      </c>
      <c r="AU323" s="24" t="s">
        <v>83</v>
      </c>
      <c r="AY323" s="24" t="s">
        <v>171</v>
      </c>
      <c r="BE323" s="246">
        <f>IF(N323="základní",J323,0)</f>
        <v>0</v>
      </c>
      <c r="BF323" s="246">
        <f>IF(N323="snížená",J323,0)</f>
        <v>0</v>
      </c>
      <c r="BG323" s="246">
        <f>IF(N323="zákl. přenesená",J323,0)</f>
        <v>0</v>
      </c>
      <c r="BH323" s="246">
        <f>IF(N323="sníž. přenesená",J323,0)</f>
        <v>0</v>
      </c>
      <c r="BI323" s="246">
        <f>IF(N323="nulová",J323,0)</f>
        <v>0</v>
      </c>
      <c r="BJ323" s="24" t="s">
        <v>24</v>
      </c>
      <c r="BK323" s="246">
        <f>ROUND(I323*H323,2)</f>
        <v>0</v>
      </c>
      <c r="BL323" s="24" t="s">
        <v>273</v>
      </c>
      <c r="BM323" s="24" t="s">
        <v>2734</v>
      </c>
    </row>
    <row r="324" s="1" customFormat="1">
      <c r="B324" s="46"/>
      <c r="C324" s="74"/>
      <c r="D324" s="249" t="s">
        <v>739</v>
      </c>
      <c r="E324" s="74"/>
      <c r="F324" s="259" t="s">
        <v>2466</v>
      </c>
      <c r="G324" s="74"/>
      <c r="H324" s="74"/>
      <c r="I324" s="203"/>
      <c r="J324" s="74"/>
      <c r="K324" s="74"/>
      <c r="L324" s="72"/>
      <c r="M324" s="260"/>
      <c r="N324" s="47"/>
      <c r="O324" s="47"/>
      <c r="P324" s="47"/>
      <c r="Q324" s="47"/>
      <c r="R324" s="47"/>
      <c r="S324" s="47"/>
      <c r="T324" s="95"/>
      <c r="AT324" s="24" t="s">
        <v>739</v>
      </c>
      <c r="AU324" s="24" t="s">
        <v>83</v>
      </c>
    </row>
    <row r="325" s="1" customFormat="1" ht="22.8" customHeight="1">
      <c r="B325" s="46"/>
      <c r="C325" s="235" t="s">
        <v>1128</v>
      </c>
      <c r="D325" s="235" t="s">
        <v>173</v>
      </c>
      <c r="E325" s="236" t="s">
        <v>2662</v>
      </c>
      <c r="F325" s="237" t="s">
        <v>2663</v>
      </c>
      <c r="G325" s="238" t="s">
        <v>214</v>
      </c>
      <c r="H325" s="239">
        <v>1</v>
      </c>
      <c r="I325" s="240"/>
      <c r="J325" s="241">
        <f>ROUND(I325*H325,2)</f>
        <v>0</v>
      </c>
      <c r="K325" s="237" t="s">
        <v>177</v>
      </c>
      <c r="L325" s="72"/>
      <c r="M325" s="242" t="s">
        <v>22</v>
      </c>
      <c r="N325" s="243" t="s">
        <v>46</v>
      </c>
      <c r="O325" s="47"/>
      <c r="P325" s="244">
        <f>O325*H325</f>
        <v>0</v>
      </c>
      <c r="Q325" s="244">
        <v>0</v>
      </c>
      <c r="R325" s="244">
        <f>Q325*H325</f>
        <v>0</v>
      </c>
      <c r="S325" s="244">
        <v>0</v>
      </c>
      <c r="T325" s="245">
        <f>S325*H325</f>
        <v>0</v>
      </c>
      <c r="AR325" s="24" t="s">
        <v>273</v>
      </c>
      <c r="AT325" s="24" t="s">
        <v>173</v>
      </c>
      <c r="AU325" s="24" t="s">
        <v>83</v>
      </c>
      <c r="AY325" s="24" t="s">
        <v>171</v>
      </c>
      <c r="BE325" s="246">
        <f>IF(N325="základní",J325,0)</f>
        <v>0</v>
      </c>
      <c r="BF325" s="246">
        <f>IF(N325="snížená",J325,0)</f>
        <v>0</v>
      </c>
      <c r="BG325" s="246">
        <f>IF(N325="zákl. přenesená",J325,0)</f>
        <v>0</v>
      </c>
      <c r="BH325" s="246">
        <f>IF(N325="sníž. přenesená",J325,0)</f>
        <v>0</v>
      </c>
      <c r="BI325" s="246">
        <f>IF(N325="nulová",J325,0)</f>
        <v>0</v>
      </c>
      <c r="BJ325" s="24" t="s">
        <v>24</v>
      </c>
      <c r="BK325" s="246">
        <f>ROUND(I325*H325,2)</f>
        <v>0</v>
      </c>
      <c r="BL325" s="24" t="s">
        <v>273</v>
      </c>
      <c r="BM325" s="24" t="s">
        <v>2735</v>
      </c>
    </row>
    <row r="326" s="1" customFormat="1" ht="14.4" customHeight="1">
      <c r="B326" s="46"/>
      <c r="C326" s="271" t="s">
        <v>1134</v>
      </c>
      <c r="D326" s="271" t="s">
        <v>422</v>
      </c>
      <c r="E326" s="272" t="s">
        <v>2736</v>
      </c>
      <c r="F326" s="273" t="s">
        <v>2737</v>
      </c>
      <c r="G326" s="274" t="s">
        <v>1246</v>
      </c>
      <c r="H326" s="275">
        <v>1</v>
      </c>
      <c r="I326" s="276"/>
      <c r="J326" s="277">
        <f>ROUND(I326*H326,2)</f>
        <v>0</v>
      </c>
      <c r="K326" s="273" t="s">
        <v>737</v>
      </c>
      <c r="L326" s="278"/>
      <c r="M326" s="279" t="s">
        <v>22</v>
      </c>
      <c r="N326" s="280" t="s">
        <v>46</v>
      </c>
      <c r="O326" s="47"/>
      <c r="P326" s="244">
        <f>O326*H326</f>
        <v>0</v>
      </c>
      <c r="Q326" s="244">
        <v>0</v>
      </c>
      <c r="R326" s="244">
        <f>Q326*H326</f>
        <v>0</v>
      </c>
      <c r="S326" s="244">
        <v>0</v>
      </c>
      <c r="T326" s="245">
        <f>S326*H326</f>
        <v>0</v>
      </c>
      <c r="AR326" s="24" t="s">
        <v>405</v>
      </c>
      <c r="AT326" s="24" t="s">
        <v>422</v>
      </c>
      <c r="AU326" s="24" t="s">
        <v>83</v>
      </c>
      <c r="AY326" s="24" t="s">
        <v>171</v>
      </c>
      <c r="BE326" s="246">
        <f>IF(N326="základní",J326,0)</f>
        <v>0</v>
      </c>
      <c r="BF326" s="246">
        <f>IF(N326="snížená",J326,0)</f>
        <v>0</v>
      </c>
      <c r="BG326" s="246">
        <f>IF(N326="zákl. přenesená",J326,0)</f>
        <v>0</v>
      </c>
      <c r="BH326" s="246">
        <f>IF(N326="sníž. přenesená",J326,0)</f>
        <v>0</v>
      </c>
      <c r="BI326" s="246">
        <f>IF(N326="nulová",J326,0)</f>
        <v>0</v>
      </c>
      <c r="BJ326" s="24" t="s">
        <v>24</v>
      </c>
      <c r="BK326" s="246">
        <f>ROUND(I326*H326,2)</f>
        <v>0</v>
      </c>
      <c r="BL326" s="24" t="s">
        <v>273</v>
      </c>
      <c r="BM326" s="24" t="s">
        <v>2738</v>
      </c>
    </row>
    <row r="327" s="1" customFormat="1">
      <c r="B327" s="46"/>
      <c r="C327" s="74"/>
      <c r="D327" s="249" t="s">
        <v>739</v>
      </c>
      <c r="E327" s="74"/>
      <c r="F327" s="259" t="s">
        <v>2466</v>
      </c>
      <c r="G327" s="74"/>
      <c r="H327" s="74"/>
      <c r="I327" s="203"/>
      <c r="J327" s="74"/>
      <c r="K327" s="74"/>
      <c r="L327" s="72"/>
      <c r="M327" s="260"/>
      <c r="N327" s="47"/>
      <c r="O327" s="47"/>
      <c r="P327" s="47"/>
      <c r="Q327" s="47"/>
      <c r="R327" s="47"/>
      <c r="S327" s="47"/>
      <c r="T327" s="95"/>
      <c r="AT327" s="24" t="s">
        <v>739</v>
      </c>
      <c r="AU327" s="24" t="s">
        <v>83</v>
      </c>
    </row>
    <row r="328" s="1" customFormat="1" ht="22.8" customHeight="1">
      <c r="B328" s="46"/>
      <c r="C328" s="235" t="s">
        <v>1140</v>
      </c>
      <c r="D328" s="235" t="s">
        <v>173</v>
      </c>
      <c r="E328" s="236" t="s">
        <v>2739</v>
      </c>
      <c r="F328" s="237" t="s">
        <v>2740</v>
      </c>
      <c r="G328" s="238" t="s">
        <v>214</v>
      </c>
      <c r="H328" s="239">
        <v>1</v>
      </c>
      <c r="I328" s="240"/>
      <c r="J328" s="241">
        <f>ROUND(I328*H328,2)</f>
        <v>0</v>
      </c>
      <c r="K328" s="237" t="s">
        <v>177</v>
      </c>
      <c r="L328" s="72"/>
      <c r="M328" s="242" t="s">
        <v>22</v>
      </c>
      <c r="N328" s="243" t="s">
        <v>46</v>
      </c>
      <c r="O328" s="47"/>
      <c r="P328" s="244">
        <f>O328*H328</f>
        <v>0</v>
      </c>
      <c r="Q328" s="244">
        <v>0</v>
      </c>
      <c r="R328" s="244">
        <f>Q328*H328</f>
        <v>0</v>
      </c>
      <c r="S328" s="244">
        <v>0</v>
      </c>
      <c r="T328" s="245">
        <f>S328*H328</f>
        <v>0</v>
      </c>
      <c r="AR328" s="24" t="s">
        <v>273</v>
      </c>
      <c r="AT328" s="24" t="s">
        <v>173</v>
      </c>
      <c r="AU328" s="24" t="s">
        <v>83</v>
      </c>
      <c r="AY328" s="24" t="s">
        <v>171</v>
      </c>
      <c r="BE328" s="246">
        <f>IF(N328="základní",J328,0)</f>
        <v>0</v>
      </c>
      <c r="BF328" s="246">
        <f>IF(N328="snížená",J328,0)</f>
        <v>0</v>
      </c>
      <c r="BG328" s="246">
        <f>IF(N328="zákl. přenesená",J328,0)</f>
        <v>0</v>
      </c>
      <c r="BH328" s="246">
        <f>IF(N328="sníž. přenesená",J328,0)</f>
        <v>0</v>
      </c>
      <c r="BI328" s="246">
        <f>IF(N328="nulová",J328,0)</f>
        <v>0</v>
      </c>
      <c r="BJ328" s="24" t="s">
        <v>24</v>
      </c>
      <c r="BK328" s="246">
        <f>ROUND(I328*H328,2)</f>
        <v>0</v>
      </c>
      <c r="BL328" s="24" t="s">
        <v>273</v>
      </c>
      <c r="BM328" s="24" t="s">
        <v>2741</v>
      </c>
    </row>
    <row r="329" s="1" customFormat="1" ht="22.8" customHeight="1">
      <c r="B329" s="46"/>
      <c r="C329" s="271" t="s">
        <v>1145</v>
      </c>
      <c r="D329" s="271" t="s">
        <v>422</v>
      </c>
      <c r="E329" s="272" t="s">
        <v>2742</v>
      </c>
      <c r="F329" s="273" t="s">
        <v>2743</v>
      </c>
      <c r="G329" s="274" t="s">
        <v>1246</v>
      </c>
      <c r="H329" s="275">
        <v>1</v>
      </c>
      <c r="I329" s="276"/>
      <c r="J329" s="277">
        <f>ROUND(I329*H329,2)</f>
        <v>0</v>
      </c>
      <c r="K329" s="273" t="s">
        <v>737</v>
      </c>
      <c r="L329" s="278"/>
      <c r="M329" s="279" t="s">
        <v>22</v>
      </c>
      <c r="N329" s="280" t="s">
        <v>46</v>
      </c>
      <c r="O329" s="47"/>
      <c r="P329" s="244">
        <f>O329*H329</f>
        <v>0</v>
      </c>
      <c r="Q329" s="244">
        <v>0.00010000000000000001</v>
      </c>
      <c r="R329" s="244">
        <f>Q329*H329</f>
        <v>0.00010000000000000001</v>
      </c>
      <c r="S329" s="244">
        <v>0</v>
      </c>
      <c r="T329" s="245">
        <f>S329*H329</f>
        <v>0</v>
      </c>
      <c r="AR329" s="24" t="s">
        <v>405</v>
      </c>
      <c r="AT329" s="24" t="s">
        <v>422</v>
      </c>
      <c r="AU329" s="24" t="s">
        <v>83</v>
      </c>
      <c r="AY329" s="24" t="s">
        <v>171</v>
      </c>
      <c r="BE329" s="246">
        <f>IF(N329="základní",J329,0)</f>
        <v>0</v>
      </c>
      <c r="BF329" s="246">
        <f>IF(N329="snížená",J329,0)</f>
        <v>0</v>
      </c>
      <c r="BG329" s="246">
        <f>IF(N329="zákl. přenesená",J329,0)</f>
        <v>0</v>
      </c>
      <c r="BH329" s="246">
        <f>IF(N329="sníž. přenesená",J329,0)</f>
        <v>0</v>
      </c>
      <c r="BI329" s="246">
        <f>IF(N329="nulová",J329,0)</f>
        <v>0</v>
      </c>
      <c r="BJ329" s="24" t="s">
        <v>24</v>
      </c>
      <c r="BK329" s="246">
        <f>ROUND(I329*H329,2)</f>
        <v>0</v>
      </c>
      <c r="BL329" s="24" t="s">
        <v>273</v>
      </c>
      <c r="BM329" s="24" t="s">
        <v>2744</v>
      </c>
    </row>
    <row r="330" s="1" customFormat="1">
      <c r="B330" s="46"/>
      <c r="C330" s="74"/>
      <c r="D330" s="249" t="s">
        <v>739</v>
      </c>
      <c r="E330" s="74"/>
      <c r="F330" s="259" t="s">
        <v>2466</v>
      </c>
      <c r="G330" s="74"/>
      <c r="H330" s="74"/>
      <c r="I330" s="203"/>
      <c r="J330" s="74"/>
      <c r="K330" s="74"/>
      <c r="L330" s="72"/>
      <c r="M330" s="260"/>
      <c r="N330" s="47"/>
      <c r="O330" s="47"/>
      <c r="P330" s="47"/>
      <c r="Q330" s="47"/>
      <c r="R330" s="47"/>
      <c r="S330" s="47"/>
      <c r="T330" s="95"/>
      <c r="AT330" s="24" t="s">
        <v>739</v>
      </c>
      <c r="AU330" s="24" t="s">
        <v>83</v>
      </c>
    </row>
    <row r="331" s="1" customFormat="1" ht="22.8" customHeight="1">
      <c r="B331" s="46"/>
      <c r="C331" s="235" t="s">
        <v>1151</v>
      </c>
      <c r="D331" s="235" t="s">
        <v>173</v>
      </c>
      <c r="E331" s="236" t="s">
        <v>2716</v>
      </c>
      <c r="F331" s="237" t="s">
        <v>2717</v>
      </c>
      <c r="G331" s="238" t="s">
        <v>214</v>
      </c>
      <c r="H331" s="239">
        <v>4</v>
      </c>
      <c r="I331" s="240"/>
      <c r="J331" s="241">
        <f>ROUND(I331*H331,2)</f>
        <v>0</v>
      </c>
      <c r="K331" s="237" t="s">
        <v>177</v>
      </c>
      <c r="L331" s="72"/>
      <c r="M331" s="242" t="s">
        <v>22</v>
      </c>
      <c r="N331" s="243" t="s">
        <v>46</v>
      </c>
      <c r="O331" s="47"/>
      <c r="P331" s="244">
        <f>O331*H331</f>
        <v>0</v>
      </c>
      <c r="Q331" s="244">
        <v>0</v>
      </c>
      <c r="R331" s="244">
        <f>Q331*H331</f>
        <v>0</v>
      </c>
      <c r="S331" s="244">
        <v>0</v>
      </c>
      <c r="T331" s="245">
        <f>S331*H331</f>
        <v>0</v>
      </c>
      <c r="AR331" s="24" t="s">
        <v>273</v>
      </c>
      <c r="AT331" s="24" t="s">
        <v>173</v>
      </c>
      <c r="AU331" s="24" t="s">
        <v>83</v>
      </c>
      <c r="AY331" s="24" t="s">
        <v>171</v>
      </c>
      <c r="BE331" s="246">
        <f>IF(N331="základní",J331,0)</f>
        <v>0</v>
      </c>
      <c r="BF331" s="246">
        <f>IF(N331="snížená",J331,0)</f>
        <v>0</v>
      </c>
      <c r="BG331" s="246">
        <f>IF(N331="zákl. přenesená",J331,0)</f>
        <v>0</v>
      </c>
      <c r="BH331" s="246">
        <f>IF(N331="sníž. přenesená",J331,0)</f>
        <v>0</v>
      </c>
      <c r="BI331" s="246">
        <f>IF(N331="nulová",J331,0)</f>
        <v>0</v>
      </c>
      <c r="BJ331" s="24" t="s">
        <v>24</v>
      </c>
      <c r="BK331" s="246">
        <f>ROUND(I331*H331,2)</f>
        <v>0</v>
      </c>
      <c r="BL331" s="24" t="s">
        <v>273</v>
      </c>
      <c r="BM331" s="24" t="s">
        <v>2745</v>
      </c>
    </row>
    <row r="332" s="1" customFormat="1" ht="22.8" customHeight="1">
      <c r="B332" s="46"/>
      <c r="C332" s="271" t="s">
        <v>1157</v>
      </c>
      <c r="D332" s="271" t="s">
        <v>422</v>
      </c>
      <c r="E332" s="272" t="s">
        <v>2746</v>
      </c>
      <c r="F332" s="273" t="s">
        <v>2747</v>
      </c>
      <c r="G332" s="274" t="s">
        <v>1246</v>
      </c>
      <c r="H332" s="275">
        <v>4</v>
      </c>
      <c r="I332" s="276"/>
      <c r="J332" s="277">
        <f>ROUND(I332*H332,2)</f>
        <v>0</v>
      </c>
      <c r="K332" s="273" t="s">
        <v>737</v>
      </c>
      <c r="L332" s="278"/>
      <c r="M332" s="279" t="s">
        <v>22</v>
      </c>
      <c r="N332" s="280" t="s">
        <v>46</v>
      </c>
      <c r="O332" s="47"/>
      <c r="P332" s="244">
        <f>O332*H332</f>
        <v>0</v>
      </c>
      <c r="Q332" s="244">
        <v>0.00020000000000000001</v>
      </c>
      <c r="R332" s="244">
        <f>Q332*H332</f>
        <v>0.00080000000000000004</v>
      </c>
      <c r="S332" s="244">
        <v>0</v>
      </c>
      <c r="T332" s="245">
        <f>S332*H332</f>
        <v>0</v>
      </c>
      <c r="AR332" s="24" t="s">
        <v>405</v>
      </c>
      <c r="AT332" s="24" t="s">
        <v>422</v>
      </c>
      <c r="AU332" s="24" t="s">
        <v>83</v>
      </c>
      <c r="AY332" s="24" t="s">
        <v>171</v>
      </c>
      <c r="BE332" s="246">
        <f>IF(N332="základní",J332,0)</f>
        <v>0</v>
      </c>
      <c r="BF332" s="246">
        <f>IF(N332="snížená",J332,0)</f>
        <v>0</v>
      </c>
      <c r="BG332" s="246">
        <f>IF(N332="zákl. přenesená",J332,0)</f>
        <v>0</v>
      </c>
      <c r="BH332" s="246">
        <f>IF(N332="sníž. přenesená",J332,0)</f>
        <v>0</v>
      </c>
      <c r="BI332" s="246">
        <f>IF(N332="nulová",J332,0)</f>
        <v>0</v>
      </c>
      <c r="BJ332" s="24" t="s">
        <v>24</v>
      </c>
      <c r="BK332" s="246">
        <f>ROUND(I332*H332,2)</f>
        <v>0</v>
      </c>
      <c r="BL332" s="24" t="s">
        <v>273</v>
      </c>
      <c r="BM332" s="24" t="s">
        <v>2748</v>
      </c>
    </row>
    <row r="333" s="1" customFormat="1">
      <c r="B333" s="46"/>
      <c r="C333" s="74"/>
      <c r="D333" s="249" t="s">
        <v>739</v>
      </c>
      <c r="E333" s="74"/>
      <c r="F333" s="259" t="s">
        <v>2466</v>
      </c>
      <c r="G333" s="74"/>
      <c r="H333" s="74"/>
      <c r="I333" s="203"/>
      <c r="J333" s="74"/>
      <c r="K333" s="74"/>
      <c r="L333" s="72"/>
      <c r="M333" s="260"/>
      <c r="N333" s="47"/>
      <c r="O333" s="47"/>
      <c r="P333" s="47"/>
      <c r="Q333" s="47"/>
      <c r="R333" s="47"/>
      <c r="S333" s="47"/>
      <c r="T333" s="95"/>
      <c r="AT333" s="24" t="s">
        <v>739</v>
      </c>
      <c r="AU333" s="24" t="s">
        <v>83</v>
      </c>
    </row>
    <row r="334" s="1" customFormat="1" ht="22.8" customHeight="1">
      <c r="B334" s="46"/>
      <c r="C334" s="235" t="s">
        <v>1162</v>
      </c>
      <c r="D334" s="235" t="s">
        <v>173</v>
      </c>
      <c r="E334" s="236" t="s">
        <v>2687</v>
      </c>
      <c r="F334" s="237" t="s">
        <v>2688</v>
      </c>
      <c r="G334" s="238" t="s">
        <v>214</v>
      </c>
      <c r="H334" s="239">
        <v>1</v>
      </c>
      <c r="I334" s="240"/>
      <c r="J334" s="241">
        <f>ROUND(I334*H334,2)</f>
        <v>0</v>
      </c>
      <c r="K334" s="237" t="s">
        <v>177</v>
      </c>
      <c r="L334" s="72"/>
      <c r="M334" s="242" t="s">
        <v>22</v>
      </c>
      <c r="N334" s="243" t="s">
        <v>46</v>
      </c>
      <c r="O334" s="47"/>
      <c r="P334" s="244">
        <f>O334*H334</f>
        <v>0</v>
      </c>
      <c r="Q334" s="244">
        <v>0</v>
      </c>
      <c r="R334" s="244">
        <f>Q334*H334</f>
        <v>0</v>
      </c>
      <c r="S334" s="244">
        <v>0</v>
      </c>
      <c r="T334" s="245">
        <f>S334*H334</f>
        <v>0</v>
      </c>
      <c r="AR334" s="24" t="s">
        <v>273</v>
      </c>
      <c r="AT334" s="24" t="s">
        <v>173</v>
      </c>
      <c r="AU334" s="24" t="s">
        <v>83</v>
      </c>
      <c r="AY334" s="24" t="s">
        <v>171</v>
      </c>
      <c r="BE334" s="246">
        <f>IF(N334="základní",J334,0)</f>
        <v>0</v>
      </c>
      <c r="BF334" s="246">
        <f>IF(N334="snížená",J334,0)</f>
        <v>0</v>
      </c>
      <c r="BG334" s="246">
        <f>IF(N334="zákl. přenesená",J334,0)</f>
        <v>0</v>
      </c>
      <c r="BH334" s="246">
        <f>IF(N334="sníž. přenesená",J334,0)</f>
        <v>0</v>
      </c>
      <c r="BI334" s="246">
        <f>IF(N334="nulová",J334,0)</f>
        <v>0</v>
      </c>
      <c r="BJ334" s="24" t="s">
        <v>24</v>
      </c>
      <c r="BK334" s="246">
        <f>ROUND(I334*H334,2)</f>
        <v>0</v>
      </c>
      <c r="BL334" s="24" t="s">
        <v>273</v>
      </c>
      <c r="BM334" s="24" t="s">
        <v>2749</v>
      </c>
    </row>
    <row r="335" s="1" customFormat="1" ht="14.4" customHeight="1">
      <c r="B335" s="46"/>
      <c r="C335" s="271" t="s">
        <v>1166</v>
      </c>
      <c r="D335" s="271" t="s">
        <v>422</v>
      </c>
      <c r="E335" s="272" t="s">
        <v>2690</v>
      </c>
      <c r="F335" s="273" t="s">
        <v>2691</v>
      </c>
      <c r="G335" s="274" t="s">
        <v>1246</v>
      </c>
      <c r="H335" s="275">
        <v>1</v>
      </c>
      <c r="I335" s="276"/>
      <c r="J335" s="277">
        <f>ROUND(I335*H335,2)</f>
        <v>0</v>
      </c>
      <c r="K335" s="273" t="s">
        <v>737</v>
      </c>
      <c r="L335" s="278"/>
      <c r="M335" s="279" t="s">
        <v>22</v>
      </c>
      <c r="N335" s="280" t="s">
        <v>46</v>
      </c>
      <c r="O335" s="47"/>
      <c r="P335" s="244">
        <f>O335*H335</f>
        <v>0</v>
      </c>
      <c r="Q335" s="244">
        <v>0</v>
      </c>
      <c r="R335" s="244">
        <f>Q335*H335</f>
        <v>0</v>
      </c>
      <c r="S335" s="244">
        <v>0</v>
      </c>
      <c r="T335" s="245">
        <f>S335*H335</f>
        <v>0</v>
      </c>
      <c r="AR335" s="24" t="s">
        <v>405</v>
      </c>
      <c r="AT335" s="24" t="s">
        <v>422</v>
      </c>
      <c r="AU335" s="24" t="s">
        <v>83</v>
      </c>
      <c r="AY335" s="24" t="s">
        <v>171</v>
      </c>
      <c r="BE335" s="246">
        <f>IF(N335="základní",J335,0)</f>
        <v>0</v>
      </c>
      <c r="BF335" s="246">
        <f>IF(N335="snížená",J335,0)</f>
        <v>0</v>
      </c>
      <c r="BG335" s="246">
        <f>IF(N335="zákl. přenesená",J335,0)</f>
        <v>0</v>
      </c>
      <c r="BH335" s="246">
        <f>IF(N335="sníž. přenesená",J335,0)</f>
        <v>0</v>
      </c>
      <c r="BI335" s="246">
        <f>IF(N335="nulová",J335,0)</f>
        <v>0</v>
      </c>
      <c r="BJ335" s="24" t="s">
        <v>24</v>
      </c>
      <c r="BK335" s="246">
        <f>ROUND(I335*H335,2)</f>
        <v>0</v>
      </c>
      <c r="BL335" s="24" t="s">
        <v>273</v>
      </c>
      <c r="BM335" s="24" t="s">
        <v>2750</v>
      </c>
    </row>
    <row r="336" s="1" customFormat="1">
      <c r="B336" s="46"/>
      <c r="C336" s="74"/>
      <c r="D336" s="249" t="s">
        <v>739</v>
      </c>
      <c r="E336" s="74"/>
      <c r="F336" s="259" t="s">
        <v>2466</v>
      </c>
      <c r="G336" s="74"/>
      <c r="H336" s="74"/>
      <c r="I336" s="203"/>
      <c r="J336" s="74"/>
      <c r="K336" s="74"/>
      <c r="L336" s="72"/>
      <c r="M336" s="260"/>
      <c r="N336" s="47"/>
      <c r="O336" s="47"/>
      <c r="P336" s="47"/>
      <c r="Q336" s="47"/>
      <c r="R336" s="47"/>
      <c r="S336" s="47"/>
      <c r="T336" s="95"/>
      <c r="AT336" s="24" t="s">
        <v>739</v>
      </c>
      <c r="AU336" s="24" t="s">
        <v>83</v>
      </c>
    </row>
    <row r="337" s="1" customFormat="1" ht="22.8" customHeight="1">
      <c r="B337" s="46"/>
      <c r="C337" s="235" t="s">
        <v>1171</v>
      </c>
      <c r="D337" s="235" t="s">
        <v>173</v>
      </c>
      <c r="E337" s="236" t="s">
        <v>2751</v>
      </c>
      <c r="F337" s="237" t="s">
        <v>2752</v>
      </c>
      <c r="G337" s="238" t="s">
        <v>214</v>
      </c>
      <c r="H337" s="239">
        <v>2</v>
      </c>
      <c r="I337" s="240"/>
      <c r="J337" s="241">
        <f>ROUND(I337*H337,2)</f>
        <v>0</v>
      </c>
      <c r="K337" s="237" t="s">
        <v>177</v>
      </c>
      <c r="L337" s="72"/>
      <c r="M337" s="242" t="s">
        <v>22</v>
      </c>
      <c r="N337" s="243" t="s">
        <v>46</v>
      </c>
      <c r="O337" s="47"/>
      <c r="P337" s="244">
        <f>O337*H337</f>
        <v>0</v>
      </c>
      <c r="Q337" s="244">
        <v>0</v>
      </c>
      <c r="R337" s="244">
        <f>Q337*H337</f>
        <v>0</v>
      </c>
      <c r="S337" s="244">
        <v>0</v>
      </c>
      <c r="T337" s="245">
        <f>S337*H337</f>
        <v>0</v>
      </c>
      <c r="AR337" s="24" t="s">
        <v>273</v>
      </c>
      <c r="AT337" s="24" t="s">
        <v>173</v>
      </c>
      <c r="AU337" s="24" t="s">
        <v>83</v>
      </c>
      <c r="AY337" s="24" t="s">
        <v>171</v>
      </c>
      <c r="BE337" s="246">
        <f>IF(N337="základní",J337,0)</f>
        <v>0</v>
      </c>
      <c r="BF337" s="246">
        <f>IF(N337="snížená",J337,0)</f>
        <v>0</v>
      </c>
      <c r="BG337" s="246">
        <f>IF(N337="zákl. přenesená",J337,0)</f>
        <v>0</v>
      </c>
      <c r="BH337" s="246">
        <f>IF(N337="sníž. přenesená",J337,0)</f>
        <v>0</v>
      </c>
      <c r="BI337" s="246">
        <f>IF(N337="nulová",J337,0)</f>
        <v>0</v>
      </c>
      <c r="BJ337" s="24" t="s">
        <v>24</v>
      </c>
      <c r="BK337" s="246">
        <f>ROUND(I337*H337,2)</f>
        <v>0</v>
      </c>
      <c r="BL337" s="24" t="s">
        <v>273</v>
      </c>
      <c r="BM337" s="24" t="s">
        <v>2753</v>
      </c>
    </row>
    <row r="338" s="1" customFormat="1" ht="14.4" customHeight="1">
      <c r="B338" s="46"/>
      <c r="C338" s="271" t="s">
        <v>1176</v>
      </c>
      <c r="D338" s="271" t="s">
        <v>422</v>
      </c>
      <c r="E338" s="272" t="s">
        <v>2754</v>
      </c>
      <c r="F338" s="273" t="s">
        <v>2755</v>
      </c>
      <c r="G338" s="274" t="s">
        <v>1246</v>
      </c>
      <c r="H338" s="275">
        <v>2</v>
      </c>
      <c r="I338" s="276"/>
      <c r="J338" s="277">
        <f>ROUND(I338*H338,2)</f>
        <v>0</v>
      </c>
      <c r="K338" s="273" t="s">
        <v>737</v>
      </c>
      <c r="L338" s="278"/>
      <c r="M338" s="279" t="s">
        <v>22</v>
      </c>
      <c r="N338" s="280" t="s">
        <v>46</v>
      </c>
      <c r="O338" s="47"/>
      <c r="P338" s="244">
        <f>O338*H338</f>
        <v>0</v>
      </c>
      <c r="Q338" s="244">
        <v>0</v>
      </c>
      <c r="R338" s="244">
        <f>Q338*H338</f>
        <v>0</v>
      </c>
      <c r="S338" s="244">
        <v>0</v>
      </c>
      <c r="T338" s="245">
        <f>S338*H338</f>
        <v>0</v>
      </c>
      <c r="AR338" s="24" t="s">
        <v>405</v>
      </c>
      <c r="AT338" s="24" t="s">
        <v>422</v>
      </c>
      <c r="AU338" s="24" t="s">
        <v>83</v>
      </c>
      <c r="AY338" s="24" t="s">
        <v>171</v>
      </c>
      <c r="BE338" s="246">
        <f>IF(N338="základní",J338,0)</f>
        <v>0</v>
      </c>
      <c r="BF338" s="246">
        <f>IF(N338="snížená",J338,0)</f>
        <v>0</v>
      </c>
      <c r="BG338" s="246">
        <f>IF(N338="zákl. přenesená",J338,0)</f>
        <v>0</v>
      </c>
      <c r="BH338" s="246">
        <f>IF(N338="sníž. přenesená",J338,0)</f>
        <v>0</v>
      </c>
      <c r="BI338" s="246">
        <f>IF(N338="nulová",J338,0)</f>
        <v>0</v>
      </c>
      <c r="BJ338" s="24" t="s">
        <v>24</v>
      </c>
      <c r="BK338" s="246">
        <f>ROUND(I338*H338,2)</f>
        <v>0</v>
      </c>
      <c r="BL338" s="24" t="s">
        <v>273</v>
      </c>
      <c r="BM338" s="24" t="s">
        <v>2756</v>
      </c>
    </row>
    <row r="339" s="1" customFormat="1">
      <c r="B339" s="46"/>
      <c r="C339" s="74"/>
      <c r="D339" s="249" t="s">
        <v>739</v>
      </c>
      <c r="E339" s="74"/>
      <c r="F339" s="259" t="s">
        <v>2466</v>
      </c>
      <c r="G339" s="74"/>
      <c r="H339" s="74"/>
      <c r="I339" s="203"/>
      <c r="J339" s="74"/>
      <c r="K339" s="74"/>
      <c r="L339" s="72"/>
      <c r="M339" s="260"/>
      <c r="N339" s="47"/>
      <c r="O339" s="47"/>
      <c r="P339" s="47"/>
      <c r="Q339" s="47"/>
      <c r="R339" s="47"/>
      <c r="S339" s="47"/>
      <c r="T339" s="95"/>
      <c r="AT339" s="24" t="s">
        <v>739</v>
      </c>
      <c r="AU339" s="24" t="s">
        <v>83</v>
      </c>
    </row>
    <row r="340" s="1" customFormat="1" ht="22.8" customHeight="1">
      <c r="B340" s="46"/>
      <c r="C340" s="235" t="s">
        <v>1182</v>
      </c>
      <c r="D340" s="235" t="s">
        <v>173</v>
      </c>
      <c r="E340" s="236" t="s">
        <v>2757</v>
      </c>
      <c r="F340" s="237" t="s">
        <v>2758</v>
      </c>
      <c r="G340" s="238" t="s">
        <v>214</v>
      </c>
      <c r="H340" s="239">
        <v>1</v>
      </c>
      <c r="I340" s="240"/>
      <c r="J340" s="241">
        <f>ROUND(I340*H340,2)</f>
        <v>0</v>
      </c>
      <c r="K340" s="237" t="s">
        <v>177</v>
      </c>
      <c r="L340" s="72"/>
      <c r="M340" s="242" t="s">
        <v>22</v>
      </c>
      <c r="N340" s="243" t="s">
        <v>46</v>
      </c>
      <c r="O340" s="47"/>
      <c r="P340" s="244">
        <f>O340*H340</f>
        <v>0</v>
      </c>
      <c r="Q340" s="244">
        <v>0</v>
      </c>
      <c r="R340" s="244">
        <f>Q340*H340</f>
        <v>0</v>
      </c>
      <c r="S340" s="244">
        <v>0</v>
      </c>
      <c r="T340" s="245">
        <f>S340*H340</f>
        <v>0</v>
      </c>
      <c r="AR340" s="24" t="s">
        <v>273</v>
      </c>
      <c r="AT340" s="24" t="s">
        <v>173</v>
      </c>
      <c r="AU340" s="24" t="s">
        <v>83</v>
      </c>
      <c r="AY340" s="24" t="s">
        <v>171</v>
      </c>
      <c r="BE340" s="246">
        <f>IF(N340="základní",J340,0)</f>
        <v>0</v>
      </c>
      <c r="BF340" s="246">
        <f>IF(N340="snížená",J340,0)</f>
        <v>0</v>
      </c>
      <c r="BG340" s="246">
        <f>IF(N340="zákl. přenesená",J340,0)</f>
        <v>0</v>
      </c>
      <c r="BH340" s="246">
        <f>IF(N340="sníž. přenesená",J340,0)</f>
        <v>0</v>
      </c>
      <c r="BI340" s="246">
        <f>IF(N340="nulová",J340,0)</f>
        <v>0</v>
      </c>
      <c r="BJ340" s="24" t="s">
        <v>24</v>
      </c>
      <c r="BK340" s="246">
        <f>ROUND(I340*H340,2)</f>
        <v>0</v>
      </c>
      <c r="BL340" s="24" t="s">
        <v>273</v>
      </c>
      <c r="BM340" s="24" t="s">
        <v>2759</v>
      </c>
    </row>
    <row r="341" s="1" customFormat="1" ht="22.8" customHeight="1">
      <c r="B341" s="46"/>
      <c r="C341" s="271" t="s">
        <v>1187</v>
      </c>
      <c r="D341" s="271" t="s">
        <v>422</v>
      </c>
      <c r="E341" s="272" t="s">
        <v>2760</v>
      </c>
      <c r="F341" s="273" t="s">
        <v>2761</v>
      </c>
      <c r="G341" s="274" t="s">
        <v>1246</v>
      </c>
      <c r="H341" s="275">
        <v>1</v>
      </c>
      <c r="I341" s="276"/>
      <c r="J341" s="277">
        <f>ROUND(I341*H341,2)</f>
        <v>0</v>
      </c>
      <c r="K341" s="273" t="s">
        <v>737</v>
      </c>
      <c r="L341" s="278"/>
      <c r="M341" s="279" t="s">
        <v>22</v>
      </c>
      <c r="N341" s="280" t="s">
        <v>46</v>
      </c>
      <c r="O341" s="47"/>
      <c r="P341" s="244">
        <f>O341*H341</f>
        <v>0</v>
      </c>
      <c r="Q341" s="244">
        <v>0.016500000000000001</v>
      </c>
      <c r="R341" s="244">
        <f>Q341*H341</f>
        <v>0.016500000000000001</v>
      </c>
      <c r="S341" s="244">
        <v>0</v>
      </c>
      <c r="T341" s="245">
        <f>S341*H341</f>
        <v>0</v>
      </c>
      <c r="AR341" s="24" t="s">
        <v>405</v>
      </c>
      <c r="AT341" s="24" t="s">
        <v>422</v>
      </c>
      <c r="AU341" s="24" t="s">
        <v>83</v>
      </c>
      <c r="AY341" s="24" t="s">
        <v>171</v>
      </c>
      <c r="BE341" s="246">
        <f>IF(N341="základní",J341,0)</f>
        <v>0</v>
      </c>
      <c r="BF341" s="246">
        <f>IF(N341="snížená",J341,0)</f>
        <v>0</v>
      </c>
      <c r="BG341" s="246">
        <f>IF(N341="zákl. přenesená",J341,0)</f>
        <v>0</v>
      </c>
      <c r="BH341" s="246">
        <f>IF(N341="sníž. přenesená",J341,0)</f>
        <v>0</v>
      </c>
      <c r="BI341" s="246">
        <f>IF(N341="nulová",J341,0)</f>
        <v>0</v>
      </c>
      <c r="BJ341" s="24" t="s">
        <v>24</v>
      </c>
      <c r="BK341" s="246">
        <f>ROUND(I341*H341,2)</f>
        <v>0</v>
      </c>
      <c r="BL341" s="24" t="s">
        <v>273</v>
      </c>
      <c r="BM341" s="24" t="s">
        <v>2762</v>
      </c>
    </row>
    <row r="342" s="1" customFormat="1">
      <c r="B342" s="46"/>
      <c r="C342" s="74"/>
      <c r="D342" s="249" t="s">
        <v>739</v>
      </c>
      <c r="E342" s="74"/>
      <c r="F342" s="259" t="s">
        <v>2466</v>
      </c>
      <c r="G342" s="74"/>
      <c r="H342" s="74"/>
      <c r="I342" s="203"/>
      <c r="J342" s="74"/>
      <c r="K342" s="74"/>
      <c r="L342" s="72"/>
      <c r="M342" s="260"/>
      <c r="N342" s="47"/>
      <c r="O342" s="47"/>
      <c r="P342" s="47"/>
      <c r="Q342" s="47"/>
      <c r="R342" s="47"/>
      <c r="S342" s="47"/>
      <c r="T342" s="95"/>
      <c r="AT342" s="24" t="s">
        <v>739</v>
      </c>
      <c r="AU342" s="24" t="s">
        <v>83</v>
      </c>
    </row>
    <row r="343" s="1" customFormat="1" ht="14.4" customHeight="1">
      <c r="B343" s="46"/>
      <c r="C343" s="235" t="s">
        <v>1192</v>
      </c>
      <c r="D343" s="235" t="s">
        <v>173</v>
      </c>
      <c r="E343" s="236" t="s">
        <v>2699</v>
      </c>
      <c r="F343" s="237" t="s">
        <v>2700</v>
      </c>
      <c r="G343" s="238" t="s">
        <v>214</v>
      </c>
      <c r="H343" s="239">
        <v>1</v>
      </c>
      <c r="I343" s="240"/>
      <c r="J343" s="241">
        <f>ROUND(I343*H343,2)</f>
        <v>0</v>
      </c>
      <c r="K343" s="237" t="s">
        <v>737</v>
      </c>
      <c r="L343" s="72"/>
      <c r="M343" s="242" t="s">
        <v>22</v>
      </c>
      <c r="N343" s="243" t="s">
        <v>46</v>
      </c>
      <c r="O343" s="47"/>
      <c r="P343" s="244">
        <f>O343*H343</f>
        <v>0</v>
      </c>
      <c r="Q343" s="244">
        <v>0</v>
      </c>
      <c r="R343" s="244">
        <f>Q343*H343</f>
        <v>0</v>
      </c>
      <c r="S343" s="244">
        <v>0</v>
      </c>
      <c r="T343" s="245">
        <f>S343*H343</f>
        <v>0</v>
      </c>
      <c r="AR343" s="24" t="s">
        <v>273</v>
      </c>
      <c r="AT343" s="24" t="s">
        <v>173</v>
      </c>
      <c r="AU343" s="24" t="s">
        <v>83</v>
      </c>
      <c r="AY343" s="24" t="s">
        <v>171</v>
      </c>
      <c r="BE343" s="246">
        <f>IF(N343="základní",J343,0)</f>
        <v>0</v>
      </c>
      <c r="BF343" s="246">
        <f>IF(N343="snížená",J343,0)</f>
        <v>0</v>
      </c>
      <c r="BG343" s="246">
        <f>IF(N343="zákl. přenesená",J343,0)</f>
        <v>0</v>
      </c>
      <c r="BH343" s="246">
        <f>IF(N343="sníž. přenesená",J343,0)</f>
        <v>0</v>
      </c>
      <c r="BI343" s="246">
        <f>IF(N343="nulová",J343,0)</f>
        <v>0</v>
      </c>
      <c r="BJ343" s="24" t="s">
        <v>24</v>
      </c>
      <c r="BK343" s="246">
        <f>ROUND(I343*H343,2)</f>
        <v>0</v>
      </c>
      <c r="BL343" s="24" t="s">
        <v>273</v>
      </c>
      <c r="BM343" s="24" t="s">
        <v>2763</v>
      </c>
    </row>
    <row r="344" s="1" customFormat="1" ht="22.8" customHeight="1">
      <c r="B344" s="46"/>
      <c r="C344" s="271" t="s">
        <v>1197</v>
      </c>
      <c r="D344" s="271" t="s">
        <v>422</v>
      </c>
      <c r="E344" s="272" t="s">
        <v>2764</v>
      </c>
      <c r="F344" s="273" t="s">
        <v>2765</v>
      </c>
      <c r="G344" s="274" t="s">
        <v>1246</v>
      </c>
      <c r="H344" s="275">
        <v>1</v>
      </c>
      <c r="I344" s="276"/>
      <c r="J344" s="277">
        <f>ROUND(I344*H344,2)</f>
        <v>0</v>
      </c>
      <c r="K344" s="273" t="s">
        <v>737</v>
      </c>
      <c r="L344" s="278"/>
      <c r="M344" s="279" t="s">
        <v>22</v>
      </c>
      <c r="N344" s="280" t="s">
        <v>46</v>
      </c>
      <c r="O344" s="47"/>
      <c r="P344" s="244">
        <f>O344*H344</f>
        <v>0</v>
      </c>
      <c r="Q344" s="244">
        <v>0</v>
      </c>
      <c r="R344" s="244">
        <f>Q344*H344</f>
        <v>0</v>
      </c>
      <c r="S344" s="244">
        <v>0</v>
      </c>
      <c r="T344" s="245">
        <f>S344*H344</f>
        <v>0</v>
      </c>
      <c r="AR344" s="24" t="s">
        <v>405</v>
      </c>
      <c r="AT344" s="24" t="s">
        <v>422</v>
      </c>
      <c r="AU344" s="24" t="s">
        <v>83</v>
      </c>
      <c r="AY344" s="24" t="s">
        <v>171</v>
      </c>
      <c r="BE344" s="246">
        <f>IF(N344="základní",J344,0)</f>
        <v>0</v>
      </c>
      <c r="BF344" s="246">
        <f>IF(N344="snížená",J344,0)</f>
        <v>0</v>
      </c>
      <c r="BG344" s="246">
        <f>IF(N344="zákl. přenesená",J344,0)</f>
        <v>0</v>
      </c>
      <c r="BH344" s="246">
        <f>IF(N344="sníž. přenesená",J344,0)</f>
        <v>0</v>
      </c>
      <c r="BI344" s="246">
        <f>IF(N344="nulová",J344,0)</f>
        <v>0</v>
      </c>
      <c r="BJ344" s="24" t="s">
        <v>24</v>
      </c>
      <c r="BK344" s="246">
        <f>ROUND(I344*H344,2)</f>
        <v>0</v>
      </c>
      <c r="BL344" s="24" t="s">
        <v>273</v>
      </c>
      <c r="BM344" s="24" t="s">
        <v>2766</v>
      </c>
    </row>
    <row r="345" s="1" customFormat="1">
      <c r="B345" s="46"/>
      <c r="C345" s="74"/>
      <c r="D345" s="249" t="s">
        <v>739</v>
      </c>
      <c r="E345" s="74"/>
      <c r="F345" s="259" t="s">
        <v>2466</v>
      </c>
      <c r="G345" s="74"/>
      <c r="H345" s="74"/>
      <c r="I345" s="203"/>
      <c r="J345" s="74"/>
      <c r="K345" s="74"/>
      <c r="L345" s="72"/>
      <c r="M345" s="260"/>
      <c r="N345" s="47"/>
      <c r="O345" s="47"/>
      <c r="P345" s="47"/>
      <c r="Q345" s="47"/>
      <c r="R345" s="47"/>
      <c r="S345" s="47"/>
      <c r="T345" s="95"/>
      <c r="AT345" s="24" t="s">
        <v>739</v>
      </c>
      <c r="AU345" s="24" t="s">
        <v>83</v>
      </c>
    </row>
    <row r="346" s="1" customFormat="1" ht="22.8" customHeight="1">
      <c r="B346" s="46"/>
      <c r="C346" s="235" t="s">
        <v>1202</v>
      </c>
      <c r="D346" s="235" t="s">
        <v>173</v>
      </c>
      <c r="E346" s="236" t="s">
        <v>2767</v>
      </c>
      <c r="F346" s="237" t="s">
        <v>2768</v>
      </c>
      <c r="G346" s="238" t="s">
        <v>214</v>
      </c>
      <c r="H346" s="239">
        <v>1</v>
      </c>
      <c r="I346" s="240"/>
      <c r="J346" s="241">
        <f>ROUND(I346*H346,2)</f>
        <v>0</v>
      </c>
      <c r="K346" s="237" t="s">
        <v>177</v>
      </c>
      <c r="L346" s="72"/>
      <c r="M346" s="242" t="s">
        <v>22</v>
      </c>
      <c r="N346" s="243" t="s">
        <v>46</v>
      </c>
      <c r="O346" s="47"/>
      <c r="P346" s="244">
        <f>O346*H346</f>
        <v>0</v>
      </c>
      <c r="Q346" s="244">
        <v>0</v>
      </c>
      <c r="R346" s="244">
        <f>Q346*H346</f>
        <v>0</v>
      </c>
      <c r="S346" s="244">
        <v>0</v>
      </c>
      <c r="T346" s="245">
        <f>S346*H346</f>
        <v>0</v>
      </c>
      <c r="AR346" s="24" t="s">
        <v>273</v>
      </c>
      <c r="AT346" s="24" t="s">
        <v>173</v>
      </c>
      <c r="AU346" s="24" t="s">
        <v>83</v>
      </c>
      <c r="AY346" s="24" t="s">
        <v>171</v>
      </c>
      <c r="BE346" s="246">
        <f>IF(N346="základní",J346,0)</f>
        <v>0</v>
      </c>
      <c r="BF346" s="246">
        <f>IF(N346="snížená",J346,0)</f>
        <v>0</v>
      </c>
      <c r="BG346" s="246">
        <f>IF(N346="zákl. přenesená",J346,0)</f>
        <v>0</v>
      </c>
      <c r="BH346" s="246">
        <f>IF(N346="sníž. přenesená",J346,0)</f>
        <v>0</v>
      </c>
      <c r="BI346" s="246">
        <f>IF(N346="nulová",J346,0)</f>
        <v>0</v>
      </c>
      <c r="BJ346" s="24" t="s">
        <v>24</v>
      </c>
      <c r="BK346" s="246">
        <f>ROUND(I346*H346,2)</f>
        <v>0</v>
      </c>
      <c r="BL346" s="24" t="s">
        <v>273</v>
      </c>
      <c r="BM346" s="24" t="s">
        <v>2769</v>
      </c>
    </row>
    <row r="347" s="1" customFormat="1" ht="14.4" customHeight="1">
      <c r="B347" s="46"/>
      <c r="C347" s="271" t="s">
        <v>1206</v>
      </c>
      <c r="D347" s="271" t="s">
        <v>422</v>
      </c>
      <c r="E347" s="272" t="s">
        <v>2770</v>
      </c>
      <c r="F347" s="273" t="s">
        <v>2771</v>
      </c>
      <c r="G347" s="274" t="s">
        <v>1246</v>
      </c>
      <c r="H347" s="275">
        <v>1</v>
      </c>
      <c r="I347" s="276"/>
      <c r="J347" s="277">
        <f>ROUND(I347*H347,2)</f>
        <v>0</v>
      </c>
      <c r="K347" s="273" t="s">
        <v>737</v>
      </c>
      <c r="L347" s="278"/>
      <c r="M347" s="279" t="s">
        <v>22</v>
      </c>
      <c r="N347" s="280" t="s">
        <v>46</v>
      </c>
      <c r="O347" s="47"/>
      <c r="P347" s="244">
        <f>O347*H347</f>
        <v>0</v>
      </c>
      <c r="Q347" s="244">
        <v>0</v>
      </c>
      <c r="R347" s="244">
        <f>Q347*H347</f>
        <v>0</v>
      </c>
      <c r="S347" s="244">
        <v>0</v>
      </c>
      <c r="T347" s="245">
        <f>S347*H347</f>
        <v>0</v>
      </c>
      <c r="AR347" s="24" t="s">
        <v>405</v>
      </c>
      <c r="AT347" s="24" t="s">
        <v>422</v>
      </c>
      <c r="AU347" s="24" t="s">
        <v>83</v>
      </c>
      <c r="AY347" s="24" t="s">
        <v>171</v>
      </c>
      <c r="BE347" s="246">
        <f>IF(N347="základní",J347,0)</f>
        <v>0</v>
      </c>
      <c r="BF347" s="246">
        <f>IF(N347="snížená",J347,0)</f>
        <v>0</v>
      </c>
      <c r="BG347" s="246">
        <f>IF(N347="zákl. přenesená",J347,0)</f>
        <v>0</v>
      </c>
      <c r="BH347" s="246">
        <f>IF(N347="sníž. přenesená",J347,0)</f>
        <v>0</v>
      </c>
      <c r="BI347" s="246">
        <f>IF(N347="nulová",J347,0)</f>
        <v>0</v>
      </c>
      <c r="BJ347" s="24" t="s">
        <v>24</v>
      </c>
      <c r="BK347" s="246">
        <f>ROUND(I347*H347,2)</f>
        <v>0</v>
      </c>
      <c r="BL347" s="24" t="s">
        <v>273</v>
      </c>
      <c r="BM347" s="24" t="s">
        <v>2772</v>
      </c>
    </row>
    <row r="348" s="1" customFormat="1">
      <c r="B348" s="46"/>
      <c r="C348" s="74"/>
      <c r="D348" s="249" t="s">
        <v>739</v>
      </c>
      <c r="E348" s="74"/>
      <c r="F348" s="259" t="s">
        <v>2466</v>
      </c>
      <c r="G348" s="74"/>
      <c r="H348" s="74"/>
      <c r="I348" s="203"/>
      <c r="J348" s="74"/>
      <c r="K348" s="74"/>
      <c r="L348" s="72"/>
      <c r="M348" s="260"/>
      <c r="N348" s="47"/>
      <c r="O348" s="47"/>
      <c r="P348" s="47"/>
      <c r="Q348" s="47"/>
      <c r="R348" s="47"/>
      <c r="S348" s="47"/>
      <c r="T348" s="95"/>
      <c r="AT348" s="24" t="s">
        <v>739</v>
      </c>
      <c r="AU348" s="24" t="s">
        <v>83</v>
      </c>
    </row>
    <row r="349" s="1" customFormat="1" ht="22.8" customHeight="1">
      <c r="B349" s="46"/>
      <c r="C349" s="235" t="s">
        <v>1210</v>
      </c>
      <c r="D349" s="235" t="s">
        <v>173</v>
      </c>
      <c r="E349" s="236" t="s">
        <v>2501</v>
      </c>
      <c r="F349" s="237" t="s">
        <v>2502</v>
      </c>
      <c r="G349" s="238" t="s">
        <v>214</v>
      </c>
      <c r="H349" s="239">
        <v>1</v>
      </c>
      <c r="I349" s="240"/>
      <c r="J349" s="241">
        <f>ROUND(I349*H349,2)</f>
        <v>0</v>
      </c>
      <c r="K349" s="237" t="s">
        <v>177</v>
      </c>
      <c r="L349" s="72"/>
      <c r="M349" s="242" t="s">
        <v>22</v>
      </c>
      <c r="N349" s="243" t="s">
        <v>46</v>
      </c>
      <c r="O349" s="47"/>
      <c r="P349" s="244">
        <f>O349*H349</f>
        <v>0</v>
      </c>
      <c r="Q349" s="244">
        <v>0</v>
      </c>
      <c r="R349" s="244">
        <f>Q349*H349</f>
        <v>0</v>
      </c>
      <c r="S349" s="244">
        <v>0</v>
      </c>
      <c r="T349" s="245">
        <f>S349*H349</f>
        <v>0</v>
      </c>
      <c r="AR349" s="24" t="s">
        <v>273</v>
      </c>
      <c r="AT349" s="24" t="s">
        <v>173</v>
      </c>
      <c r="AU349" s="24" t="s">
        <v>83</v>
      </c>
      <c r="AY349" s="24" t="s">
        <v>171</v>
      </c>
      <c r="BE349" s="246">
        <f>IF(N349="základní",J349,0)</f>
        <v>0</v>
      </c>
      <c r="BF349" s="246">
        <f>IF(N349="snížená",J349,0)</f>
        <v>0</v>
      </c>
      <c r="BG349" s="246">
        <f>IF(N349="zákl. přenesená",J349,0)</f>
        <v>0</v>
      </c>
      <c r="BH349" s="246">
        <f>IF(N349="sníž. přenesená",J349,0)</f>
        <v>0</v>
      </c>
      <c r="BI349" s="246">
        <f>IF(N349="nulová",J349,0)</f>
        <v>0</v>
      </c>
      <c r="BJ349" s="24" t="s">
        <v>24</v>
      </c>
      <c r="BK349" s="246">
        <f>ROUND(I349*H349,2)</f>
        <v>0</v>
      </c>
      <c r="BL349" s="24" t="s">
        <v>273</v>
      </c>
      <c r="BM349" s="24" t="s">
        <v>2773</v>
      </c>
    </row>
    <row r="350" s="1" customFormat="1" ht="14.4" customHeight="1">
      <c r="B350" s="46"/>
      <c r="C350" s="235" t="s">
        <v>1215</v>
      </c>
      <c r="D350" s="235" t="s">
        <v>173</v>
      </c>
      <c r="E350" s="236" t="s">
        <v>2774</v>
      </c>
      <c r="F350" s="237" t="s">
        <v>2775</v>
      </c>
      <c r="G350" s="238" t="s">
        <v>1246</v>
      </c>
      <c r="H350" s="239">
        <v>1</v>
      </c>
      <c r="I350" s="240"/>
      <c r="J350" s="241">
        <f>ROUND(I350*H350,2)</f>
        <v>0</v>
      </c>
      <c r="K350" s="237" t="s">
        <v>737</v>
      </c>
      <c r="L350" s="72"/>
      <c r="M350" s="242" t="s">
        <v>22</v>
      </c>
      <c r="N350" s="243" t="s">
        <v>46</v>
      </c>
      <c r="O350" s="47"/>
      <c r="P350" s="244">
        <f>O350*H350</f>
        <v>0</v>
      </c>
      <c r="Q350" s="244">
        <v>0</v>
      </c>
      <c r="R350" s="244">
        <f>Q350*H350</f>
        <v>0</v>
      </c>
      <c r="S350" s="244">
        <v>0</v>
      </c>
      <c r="T350" s="245">
        <f>S350*H350</f>
        <v>0</v>
      </c>
      <c r="AR350" s="24" t="s">
        <v>273</v>
      </c>
      <c r="AT350" s="24" t="s">
        <v>173</v>
      </c>
      <c r="AU350" s="24" t="s">
        <v>83</v>
      </c>
      <c r="AY350" s="24" t="s">
        <v>171</v>
      </c>
      <c r="BE350" s="246">
        <f>IF(N350="základní",J350,0)</f>
        <v>0</v>
      </c>
      <c r="BF350" s="246">
        <f>IF(N350="snížená",J350,0)</f>
        <v>0</v>
      </c>
      <c r="BG350" s="246">
        <f>IF(N350="zákl. přenesená",J350,0)</f>
        <v>0</v>
      </c>
      <c r="BH350" s="246">
        <f>IF(N350="sníž. přenesená",J350,0)</f>
        <v>0</v>
      </c>
      <c r="BI350" s="246">
        <f>IF(N350="nulová",J350,0)</f>
        <v>0</v>
      </c>
      <c r="BJ350" s="24" t="s">
        <v>24</v>
      </c>
      <c r="BK350" s="246">
        <f>ROUND(I350*H350,2)</f>
        <v>0</v>
      </c>
      <c r="BL350" s="24" t="s">
        <v>273</v>
      </c>
      <c r="BM350" s="24" t="s">
        <v>1237</v>
      </c>
    </row>
    <row r="351" s="1" customFormat="1">
      <c r="B351" s="46"/>
      <c r="C351" s="74"/>
      <c r="D351" s="249" t="s">
        <v>739</v>
      </c>
      <c r="E351" s="74"/>
      <c r="F351" s="259" t="s">
        <v>2466</v>
      </c>
      <c r="G351" s="74"/>
      <c r="H351" s="74"/>
      <c r="I351" s="203"/>
      <c r="J351" s="74"/>
      <c r="K351" s="74"/>
      <c r="L351" s="72"/>
      <c r="M351" s="260"/>
      <c r="N351" s="47"/>
      <c r="O351" s="47"/>
      <c r="P351" s="47"/>
      <c r="Q351" s="47"/>
      <c r="R351" s="47"/>
      <c r="S351" s="47"/>
      <c r="T351" s="95"/>
      <c r="AT351" s="24" t="s">
        <v>739</v>
      </c>
      <c r="AU351" s="24" t="s">
        <v>83</v>
      </c>
    </row>
    <row r="352" s="1" customFormat="1" ht="22.8" customHeight="1">
      <c r="B352" s="46"/>
      <c r="C352" s="235" t="s">
        <v>1222</v>
      </c>
      <c r="D352" s="235" t="s">
        <v>173</v>
      </c>
      <c r="E352" s="236" t="s">
        <v>2776</v>
      </c>
      <c r="F352" s="237" t="s">
        <v>2777</v>
      </c>
      <c r="G352" s="238" t="s">
        <v>1246</v>
      </c>
      <c r="H352" s="239">
        <v>1</v>
      </c>
      <c r="I352" s="240"/>
      <c r="J352" s="241">
        <f>ROUND(I352*H352,2)</f>
        <v>0</v>
      </c>
      <c r="K352" s="237" t="s">
        <v>737</v>
      </c>
      <c r="L352" s="72"/>
      <c r="M352" s="242" t="s">
        <v>22</v>
      </c>
      <c r="N352" s="243" t="s">
        <v>46</v>
      </c>
      <c r="O352" s="47"/>
      <c r="P352" s="244">
        <f>O352*H352</f>
        <v>0</v>
      </c>
      <c r="Q352" s="244">
        <v>0</v>
      </c>
      <c r="R352" s="244">
        <f>Q352*H352</f>
        <v>0</v>
      </c>
      <c r="S352" s="244">
        <v>0</v>
      </c>
      <c r="T352" s="245">
        <f>S352*H352</f>
        <v>0</v>
      </c>
      <c r="AR352" s="24" t="s">
        <v>273</v>
      </c>
      <c r="AT352" s="24" t="s">
        <v>173</v>
      </c>
      <c r="AU352" s="24" t="s">
        <v>83</v>
      </c>
      <c r="AY352" s="24" t="s">
        <v>171</v>
      </c>
      <c r="BE352" s="246">
        <f>IF(N352="základní",J352,0)</f>
        <v>0</v>
      </c>
      <c r="BF352" s="246">
        <f>IF(N352="snížená",J352,0)</f>
        <v>0</v>
      </c>
      <c r="BG352" s="246">
        <f>IF(N352="zákl. přenesená",J352,0)</f>
        <v>0</v>
      </c>
      <c r="BH352" s="246">
        <f>IF(N352="sníž. přenesená",J352,0)</f>
        <v>0</v>
      </c>
      <c r="BI352" s="246">
        <f>IF(N352="nulová",J352,0)</f>
        <v>0</v>
      </c>
      <c r="BJ352" s="24" t="s">
        <v>24</v>
      </c>
      <c r="BK352" s="246">
        <f>ROUND(I352*H352,2)</f>
        <v>0</v>
      </c>
      <c r="BL352" s="24" t="s">
        <v>273</v>
      </c>
      <c r="BM352" s="24" t="s">
        <v>1248</v>
      </c>
    </row>
    <row r="353" s="1" customFormat="1">
      <c r="B353" s="46"/>
      <c r="C353" s="74"/>
      <c r="D353" s="249" t="s">
        <v>739</v>
      </c>
      <c r="E353" s="74"/>
      <c r="F353" s="259" t="s">
        <v>2466</v>
      </c>
      <c r="G353" s="74"/>
      <c r="H353" s="74"/>
      <c r="I353" s="203"/>
      <c r="J353" s="74"/>
      <c r="K353" s="74"/>
      <c r="L353" s="72"/>
      <c r="M353" s="260"/>
      <c r="N353" s="47"/>
      <c r="O353" s="47"/>
      <c r="P353" s="47"/>
      <c r="Q353" s="47"/>
      <c r="R353" s="47"/>
      <c r="S353" s="47"/>
      <c r="T353" s="95"/>
      <c r="AT353" s="24" t="s">
        <v>739</v>
      </c>
      <c r="AU353" s="24" t="s">
        <v>83</v>
      </c>
    </row>
    <row r="354" s="1" customFormat="1" ht="34.2" customHeight="1">
      <c r="B354" s="46"/>
      <c r="C354" s="235" t="s">
        <v>1227</v>
      </c>
      <c r="D354" s="235" t="s">
        <v>173</v>
      </c>
      <c r="E354" s="236" t="s">
        <v>2778</v>
      </c>
      <c r="F354" s="237" t="s">
        <v>2779</v>
      </c>
      <c r="G354" s="238" t="s">
        <v>214</v>
      </c>
      <c r="H354" s="239">
        <v>1</v>
      </c>
      <c r="I354" s="240"/>
      <c r="J354" s="241">
        <f>ROUND(I354*H354,2)</f>
        <v>0</v>
      </c>
      <c r="K354" s="237" t="s">
        <v>22</v>
      </c>
      <c r="L354" s="72"/>
      <c r="M354" s="242" t="s">
        <v>22</v>
      </c>
      <c r="N354" s="243" t="s">
        <v>46</v>
      </c>
      <c r="O354" s="47"/>
      <c r="P354" s="244">
        <f>O354*H354</f>
        <v>0</v>
      </c>
      <c r="Q354" s="244">
        <v>0</v>
      </c>
      <c r="R354" s="244">
        <f>Q354*H354</f>
        <v>0</v>
      </c>
      <c r="S354" s="244">
        <v>0</v>
      </c>
      <c r="T354" s="245">
        <f>S354*H354</f>
        <v>0</v>
      </c>
      <c r="AR354" s="24" t="s">
        <v>273</v>
      </c>
      <c r="AT354" s="24" t="s">
        <v>173</v>
      </c>
      <c r="AU354" s="24" t="s">
        <v>83</v>
      </c>
      <c r="AY354" s="24" t="s">
        <v>171</v>
      </c>
      <c r="BE354" s="246">
        <f>IF(N354="základní",J354,0)</f>
        <v>0</v>
      </c>
      <c r="BF354" s="246">
        <f>IF(N354="snížená",J354,0)</f>
        <v>0</v>
      </c>
      <c r="BG354" s="246">
        <f>IF(N354="zákl. přenesená",J354,0)</f>
        <v>0</v>
      </c>
      <c r="BH354" s="246">
        <f>IF(N354="sníž. přenesená",J354,0)</f>
        <v>0</v>
      </c>
      <c r="BI354" s="246">
        <f>IF(N354="nulová",J354,0)</f>
        <v>0</v>
      </c>
      <c r="BJ354" s="24" t="s">
        <v>24</v>
      </c>
      <c r="BK354" s="246">
        <f>ROUND(I354*H354,2)</f>
        <v>0</v>
      </c>
      <c r="BL354" s="24" t="s">
        <v>273</v>
      </c>
      <c r="BM354" s="24" t="s">
        <v>2780</v>
      </c>
    </row>
    <row r="355" s="1" customFormat="1" ht="14.4" customHeight="1">
      <c r="B355" s="46"/>
      <c r="C355" s="271" t="s">
        <v>1232</v>
      </c>
      <c r="D355" s="271" t="s">
        <v>422</v>
      </c>
      <c r="E355" s="272" t="s">
        <v>2781</v>
      </c>
      <c r="F355" s="273" t="s">
        <v>2782</v>
      </c>
      <c r="G355" s="274" t="s">
        <v>1246</v>
      </c>
      <c r="H355" s="275">
        <v>1</v>
      </c>
      <c r="I355" s="276"/>
      <c r="J355" s="277">
        <f>ROUND(I355*H355,2)</f>
        <v>0</v>
      </c>
      <c r="K355" s="273" t="s">
        <v>737</v>
      </c>
      <c r="L355" s="278"/>
      <c r="M355" s="279" t="s">
        <v>22</v>
      </c>
      <c r="N355" s="280" t="s">
        <v>46</v>
      </c>
      <c r="O355" s="47"/>
      <c r="P355" s="244">
        <f>O355*H355</f>
        <v>0</v>
      </c>
      <c r="Q355" s="244">
        <v>0</v>
      </c>
      <c r="R355" s="244">
        <f>Q355*H355</f>
        <v>0</v>
      </c>
      <c r="S355" s="244">
        <v>0</v>
      </c>
      <c r="T355" s="245">
        <f>S355*H355</f>
        <v>0</v>
      </c>
      <c r="AR355" s="24" t="s">
        <v>405</v>
      </c>
      <c r="AT355" s="24" t="s">
        <v>422</v>
      </c>
      <c r="AU355" s="24" t="s">
        <v>83</v>
      </c>
      <c r="AY355" s="24" t="s">
        <v>171</v>
      </c>
      <c r="BE355" s="246">
        <f>IF(N355="základní",J355,0)</f>
        <v>0</v>
      </c>
      <c r="BF355" s="246">
        <f>IF(N355="snížená",J355,0)</f>
        <v>0</v>
      </c>
      <c r="BG355" s="246">
        <f>IF(N355="zákl. přenesená",J355,0)</f>
        <v>0</v>
      </c>
      <c r="BH355" s="246">
        <f>IF(N355="sníž. přenesená",J355,0)</f>
        <v>0</v>
      </c>
      <c r="BI355" s="246">
        <f>IF(N355="nulová",J355,0)</f>
        <v>0</v>
      </c>
      <c r="BJ355" s="24" t="s">
        <v>24</v>
      </c>
      <c r="BK355" s="246">
        <f>ROUND(I355*H355,2)</f>
        <v>0</v>
      </c>
      <c r="BL355" s="24" t="s">
        <v>273</v>
      </c>
      <c r="BM355" s="24" t="s">
        <v>2783</v>
      </c>
    </row>
    <row r="356" s="1" customFormat="1">
      <c r="B356" s="46"/>
      <c r="C356" s="74"/>
      <c r="D356" s="249" t="s">
        <v>739</v>
      </c>
      <c r="E356" s="74"/>
      <c r="F356" s="259" t="s">
        <v>2466</v>
      </c>
      <c r="G356" s="74"/>
      <c r="H356" s="74"/>
      <c r="I356" s="203"/>
      <c r="J356" s="74"/>
      <c r="K356" s="74"/>
      <c r="L356" s="72"/>
      <c r="M356" s="260"/>
      <c r="N356" s="47"/>
      <c r="O356" s="47"/>
      <c r="P356" s="47"/>
      <c r="Q356" s="47"/>
      <c r="R356" s="47"/>
      <c r="S356" s="47"/>
      <c r="T356" s="95"/>
      <c r="AT356" s="24" t="s">
        <v>739</v>
      </c>
      <c r="AU356" s="24" t="s">
        <v>83</v>
      </c>
    </row>
    <row r="357" s="1" customFormat="1" ht="22.8" customHeight="1">
      <c r="B357" s="46"/>
      <c r="C357" s="235" t="s">
        <v>1237</v>
      </c>
      <c r="D357" s="235" t="s">
        <v>173</v>
      </c>
      <c r="E357" s="236" t="s">
        <v>2784</v>
      </c>
      <c r="F357" s="237" t="s">
        <v>2785</v>
      </c>
      <c r="G357" s="238" t="s">
        <v>344</v>
      </c>
      <c r="H357" s="239">
        <v>1</v>
      </c>
      <c r="I357" s="240"/>
      <c r="J357" s="241">
        <f>ROUND(I357*H357,2)</f>
        <v>0</v>
      </c>
      <c r="K357" s="237" t="s">
        <v>177</v>
      </c>
      <c r="L357" s="72"/>
      <c r="M357" s="242" t="s">
        <v>22</v>
      </c>
      <c r="N357" s="243" t="s">
        <v>46</v>
      </c>
      <c r="O357" s="47"/>
      <c r="P357" s="244">
        <f>O357*H357</f>
        <v>0</v>
      </c>
      <c r="Q357" s="244">
        <v>0</v>
      </c>
      <c r="R357" s="244">
        <f>Q357*H357</f>
        <v>0</v>
      </c>
      <c r="S357" s="244">
        <v>0</v>
      </c>
      <c r="T357" s="245">
        <f>S357*H357</f>
        <v>0</v>
      </c>
      <c r="AR357" s="24" t="s">
        <v>273</v>
      </c>
      <c r="AT357" s="24" t="s">
        <v>173</v>
      </c>
      <c r="AU357" s="24" t="s">
        <v>83</v>
      </c>
      <c r="AY357" s="24" t="s">
        <v>171</v>
      </c>
      <c r="BE357" s="246">
        <f>IF(N357="základní",J357,0)</f>
        <v>0</v>
      </c>
      <c r="BF357" s="246">
        <f>IF(N357="snížená",J357,0)</f>
        <v>0</v>
      </c>
      <c r="BG357" s="246">
        <f>IF(N357="zákl. přenesená",J357,0)</f>
        <v>0</v>
      </c>
      <c r="BH357" s="246">
        <f>IF(N357="sníž. přenesená",J357,0)</f>
        <v>0</v>
      </c>
      <c r="BI357" s="246">
        <f>IF(N357="nulová",J357,0)</f>
        <v>0</v>
      </c>
      <c r="BJ357" s="24" t="s">
        <v>24</v>
      </c>
      <c r="BK357" s="246">
        <f>ROUND(I357*H357,2)</f>
        <v>0</v>
      </c>
      <c r="BL357" s="24" t="s">
        <v>273</v>
      </c>
      <c r="BM357" s="24" t="s">
        <v>2786</v>
      </c>
    </row>
    <row r="358" s="1" customFormat="1" ht="22.8" customHeight="1">
      <c r="B358" s="46"/>
      <c r="C358" s="271" t="s">
        <v>1243</v>
      </c>
      <c r="D358" s="271" t="s">
        <v>422</v>
      </c>
      <c r="E358" s="272" t="s">
        <v>2787</v>
      </c>
      <c r="F358" s="273" t="s">
        <v>2788</v>
      </c>
      <c r="G358" s="274" t="s">
        <v>2789</v>
      </c>
      <c r="H358" s="275">
        <v>1</v>
      </c>
      <c r="I358" s="276"/>
      <c r="J358" s="277">
        <f>ROUND(I358*H358,2)</f>
        <v>0</v>
      </c>
      <c r="K358" s="273" t="s">
        <v>737</v>
      </c>
      <c r="L358" s="278"/>
      <c r="M358" s="279" t="s">
        <v>22</v>
      </c>
      <c r="N358" s="280" t="s">
        <v>46</v>
      </c>
      <c r="O358" s="47"/>
      <c r="P358" s="244">
        <f>O358*H358</f>
        <v>0</v>
      </c>
      <c r="Q358" s="244">
        <v>0.019</v>
      </c>
      <c r="R358" s="244">
        <f>Q358*H358</f>
        <v>0.019</v>
      </c>
      <c r="S358" s="244">
        <v>0</v>
      </c>
      <c r="T358" s="245">
        <f>S358*H358</f>
        <v>0</v>
      </c>
      <c r="AR358" s="24" t="s">
        <v>405</v>
      </c>
      <c r="AT358" s="24" t="s">
        <v>422</v>
      </c>
      <c r="AU358" s="24" t="s">
        <v>83</v>
      </c>
      <c r="AY358" s="24" t="s">
        <v>171</v>
      </c>
      <c r="BE358" s="246">
        <f>IF(N358="základní",J358,0)</f>
        <v>0</v>
      </c>
      <c r="BF358" s="246">
        <f>IF(N358="snížená",J358,0)</f>
        <v>0</v>
      </c>
      <c r="BG358" s="246">
        <f>IF(N358="zákl. přenesená",J358,0)</f>
        <v>0</v>
      </c>
      <c r="BH358" s="246">
        <f>IF(N358="sníž. přenesená",J358,0)</f>
        <v>0</v>
      </c>
      <c r="BI358" s="246">
        <f>IF(N358="nulová",J358,0)</f>
        <v>0</v>
      </c>
      <c r="BJ358" s="24" t="s">
        <v>24</v>
      </c>
      <c r="BK358" s="246">
        <f>ROUND(I358*H358,2)</f>
        <v>0</v>
      </c>
      <c r="BL358" s="24" t="s">
        <v>273</v>
      </c>
      <c r="BM358" s="24" t="s">
        <v>2790</v>
      </c>
    </row>
    <row r="359" s="1" customFormat="1">
      <c r="B359" s="46"/>
      <c r="C359" s="74"/>
      <c r="D359" s="249" t="s">
        <v>739</v>
      </c>
      <c r="E359" s="74"/>
      <c r="F359" s="259" t="s">
        <v>2466</v>
      </c>
      <c r="G359" s="74"/>
      <c r="H359" s="74"/>
      <c r="I359" s="203"/>
      <c r="J359" s="74"/>
      <c r="K359" s="74"/>
      <c r="L359" s="72"/>
      <c r="M359" s="260"/>
      <c r="N359" s="47"/>
      <c r="O359" s="47"/>
      <c r="P359" s="47"/>
      <c r="Q359" s="47"/>
      <c r="R359" s="47"/>
      <c r="S359" s="47"/>
      <c r="T359" s="95"/>
      <c r="AT359" s="24" t="s">
        <v>739</v>
      </c>
      <c r="AU359" s="24" t="s">
        <v>83</v>
      </c>
    </row>
    <row r="360" s="1" customFormat="1" ht="22.8" customHeight="1">
      <c r="B360" s="46"/>
      <c r="C360" s="235" t="s">
        <v>1248</v>
      </c>
      <c r="D360" s="235" t="s">
        <v>173</v>
      </c>
      <c r="E360" s="236" t="s">
        <v>2791</v>
      </c>
      <c r="F360" s="237" t="s">
        <v>2792</v>
      </c>
      <c r="G360" s="238" t="s">
        <v>344</v>
      </c>
      <c r="H360" s="239">
        <v>9</v>
      </c>
      <c r="I360" s="240"/>
      <c r="J360" s="241">
        <f>ROUND(I360*H360,2)</f>
        <v>0</v>
      </c>
      <c r="K360" s="237" t="s">
        <v>177</v>
      </c>
      <c r="L360" s="72"/>
      <c r="M360" s="242" t="s">
        <v>22</v>
      </c>
      <c r="N360" s="243" t="s">
        <v>46</v>
      </c>
      <c r="O360" s="47"/>
      <c r="P360" s="244">
        <f>O360*H360</f>
        <v>0</v>
      </c>
      <c r="Q360" s="244">
        <v>0</v>
      </c>
      <c r="R360" s="244">
        <f>Q360*H360</f>
        <v>0</v>
      </c>
      <c r="S360" s="244">
        <v>0</v>
      </c>
      <c r="T360" s="245">
        <f>S360*H360</f>
        <v>0</v>
      </c>
      <c r="AR360" s="24" t="s">
        <v>273</v>
      </c>
      <c r="AT360" s="24" t="s">
        <v>173</v>
      </c>
      <c r="AU360" s="24" t="s">
        <v>83</v>
      </c>
      <c r="AY360" s="24" t="s">
        <v>171</v>
      </c>
      <c r="BE360" s="246">
        <f>IF(N360="základní",J360,0)</f>
        <v>0</v>
      </c>
      <c r="BF360" s="246">
        <f>IF(N360="snížená",J360,0)</f>
        <v>0</v>
      </c>
      <c r="BG360" s="246">
        <f>IF(N360="zákl. přenesená",J360,0)</f>
        <v>0</v>
      </c>
      <c r="BH360" s="246">
        <f>IF(N360="sníž. přenesená",J360,0)</f>
        <v>0</v>
      </c>
      <c r="BI360" s="246">
        <f>IF(N360="nulová",J360,0)</f>
        <v>0</v>
      </c>
      <c r="BJ360" s="24" t="s">
        <v>24</v>
      </c>
      <c r="BK360" s="246">
        <f>ROUND(I360*H360,2)</f>
        <v>0</v>
      </c>
      <c r="BL360" s="24" t="s">
        <v>273</v>
      </c>
      <c r="BM360" s="24" t="s">
        <v>2793</v>
      </c>
    </row>
    <row r="361" s="1" customFormat="1" ht="22.8" customHeight="1">
      <c r="B361" s="46"/>
      <c r="C361" s="271" t="s">
        <v>1254</v>
      </c>
      <c r="D361" s="271" t="s">
        <v>422</v>
      </c>
      <c r="E361" s="272" t="s">
        <v>2794</v>
      </c>
      <c r="F361" s="273" t="s">
        <v>2795</v>
      </c>
      <c r="G361" s="274" t="s">
        <v>2789</v>
      </c>
      <c r="H361" s="275">
        <v>9</v>
      </c>
      <c r="I361" s="276"/>
      <c r="J361" s="277">
        <f>ROUND(I361*H361,2)</f>
        <v>0</v>
      </c>
      <c r="K361" s="273" t="s">
        <v>737</v>
      </c>
      <c r="L361" s="278"/>
      <c r="M361" s="279" t="s">
        <v>22</v>
      </c>
      <c r="N361" s="280" t="s">
        <v>46</v>
      </c>
      <c r="O361" s="47"/>
      <c r="P361" s="244">
        <f>O361*H361</f>
        <v>0</v>
      </c>
      <c r="Q361" s="244">
        <v>0.029000000000000001</v>
      </c>
      <c r="R361" s="244">
        <f>Q361*H361</f>
        <v>0.26100000000000001</v>
      </c>
      <c r="S361" s="244">
        <v>0</v>
      </c>
      <c r="T361" s="245">
        <f>S361*H361</f>
        <v>0</v>
      </c>
      <c r="AR361" s="24" t="s">
        <v>405</v>
      </c>
      <c r="AT361" s="24" t="s">
        <v>422</v>
      </c>
      <c r="AU361" s="24" t="s">
        <v>83</v>
      </c>
      <c r="AY361" s="24" t="s">
        <v>171</v>
      </c>
      <c r="BE361" s="246">
        <f>IF(N361="základní",J361,0)</f>
        <v>0</v>
      </c>
      <c r="BF361" s="246">
        <f>IF(N361="snížená",J361,0)</f>
        <v>0</v>
      </c>
      <c r="BG361" s="246">
        <f>IF(N361="zákl. přenesená",J361,0)</f>
        <v>0</v>
      </c>
      <c r="BH361" s="246">
        <f>IF(N361="sníž. přenesená",J361,0)</f>
        <v>0</v>
      </c>
      <c r="BI361" s="246">
        <f>IF(N361="nulová",J361,0)</f>
        <v>0</v>
      </c>
      <c r="BJ361" s="24" t="s">
        <v>24</v>
      </c>
      <c r="BK361" s="246">
        <f>ROUND(I361*H361,2)</f>
        <v>0</v>
      </c>
      <c r="BL361" s="24" t="s">
        <v>273</v>
      </c>
      <c r="BM361" s="24" t="s">
        <v>2796</v>
      </c>
    </row>
    <row r="362" s="1" customFormat="1">
      <c r="B362" s="46"/>
      <c r="C362" s="74"/>
      <c r="D362" s="249" t="s">
        <v>739</v>
      </c>
      <c r="E362" s="74"/>
      <c r="F362" s="259" t="s">
        <v>2466</v>
      </c>
      <c r="G362" s="74"/>
      <c r="H362" s="74"/>
      <c r="I362" s="203"/>
      <c r="J362" s="74"/>
      <c r="K362" s="74"/>
      <c r="L362" s="72"/>
      <c r="M362" s="260"/>
      <c r="N362" s="47"/>
      <c r="O362" s="47"/>
      <c r="P362" s="47"/>
      <c r="Q362" s="47"/>
      <c r="R362" s="47"/>
      <c r="S362" s="47"/>
      <c r="T362" s="95"/>
      <c r="AT362" s="24" t="s">
        <v>739</v>
      </c>
      <c r="AU362" s="24" t="s">
        <v>83</v>
      </c>
    </row>
    <row r="363" s="1" customFormat="1" ht="22.8" customHeight="1">
      <c r="B363" s="46"/>
      <c r="C363" s="235" t="s">
        <v>1258</v>
      </c>
      <c r="D363" s="235" t="s">
        <v>173</v>
      </c>
      <c r="E363" s="236" t="s">
        <v>2797</v>
      </c>
      <c r="F363" s="237" t="s">
        <v>2798</v>
      </c>
      <c r="G363" s="238" t="s">
        <v>344</v>
      </c>
      <c r="H363" s="239">
        <v>7</v>
      </c>
      <c r="I363" s="240"/>
      <c r="J363" s="241">
        <f>ROUND(I363*H363,2)</f>
        <v>0</v>
      </c>
      <c r="K363" s="237" t="s">
        <v>177</v>
      </c>
      <c r="L363" s="72"/>
      <c r="M363" s="242" t="s">
        <v>22</v>
      </c>
      <c r="N363" s="243" t="s">
        <v>46</v>
      </c>
      <c r="O363" s="47"/>
      <c r="P363" s="244">
        <f>O363*H363</f>
        <v>0</v>
      </c>
      <c r="Q363" s="244">
        <v>0</v>
      </c>
      <c r="R363" s="244">
        <f>Q363*H363</f>
        <v>0</v>
      </c>
      <c r="S363" s="244">
        <v>0</v>
      </c>
      <c r="T363" s="245">
        <f>S363*H363</f>
        <v>0</v>
      </c>
      <c r="AR363" s="24" t="s">
        <v>273</v>
      </c>
      <c r="AT363" s="24" t="s">
        <v>173</v>
      </c>
      <c r="AU363" s="24" t="s">
        <v>83</v>
      </c>
      <c r="AY363" s="24" t="s">
        <v>171</v>
      </c>
      <c r="BE363" s="246">
        <f>IF(N363="základní",J363,0)</f>
        <v>0</v>
      </c>
      <c r="BF363" s="246">
        <f>IF(N363="snížená",J363,0)</f>
        <v>0</v>
      </c>
      <c r="BG363" s="246">
        <f>IF(N363="zákl. přenesená",J363,0)</f>
        <v>0</v>
      </c>
      <c r="BH363" s="246">
        <f>IF(N363="sníž. přenesená",J363,0)</f>
        <v>0</v>
      </c>
      <c r="BI363" s="246">
        <f>IF(N363="nulová",J363,0)</f>
        <v>0</v>
      </c>
      <c r="BJ363" s="24" t="s">
        <v>24</v>
      </c>
      <c r="BK363" s="246">
        <f>ROUND(I363*H363,2)</f>
        <v>0</v>
      </c>
      <c r="BL363" s="24" t="s">
        <v>273</v>
      </c>
      <c r="BM363" s="24" t="s">
        <v>2799</v>
      </c>
    </row>
    <row r="364" s="1" customFormat="1" ht="22.8" customHeight="1">
      <c r="B364" s="46"/>
      <c r="C364" s="271" t="s">
        <v>1262</v>
      </c>
      <c r="D364" s="271" t="s">
        <v>422</v>
      </c>
      <c r="E364" s="272" t="s">
        <v>2800</v>
      </c>
      <c r="F364" s="273" t="s">
        <v>2801</v>
      </c>
      <c r="G364" s="274" t="s">
        <v>2789</v>
      </c>
      <c r="H364" s="275">
        <v>7</v>
      </c>
      <c r="I364" s="276"/>
      <c r="J364" s="277">
        <f>ROUND(I364*H364,2)</f>
        <v>0</v>
      </c>
      <c r="K364" s="273" t="s">
        <v>737</v>
      </c>
      <c r="L364" s="278"/>
      <c r="M364" s="279" t="s">
        <v>22</v>
      </c>
      <c r="N364" s="280" t="s">
        <v>46</v>
      </c>
      <c r="O364" s="47"/>
      <c r="P364" s="244">
        <f>O364*H364</f>
        <v>0</v>
      </c>
      <c r="Q364" s="244">
        <v>0.037999999999999999</v>
      </c>
      <c r="R364" s="244">
        <f>Q364*H364</f>
        <v>0.26600000000000001</v>
      </c>
      <c r="S364" s="244">
        <v>0</v>
      </c>
      <c r="T364" s="245">
        <f>S364*H364</f>
        <v>0</v>
      </c>
      <c r="AR364" s="24" t="s">
        <v>405</v>
      </c>
      <c r="AT364" s="24" t="s">
        <v>422</v>
      </c>
      <c r="AU364" s="24" t="s">
        <v>83</v>
      </c>
      <c r="AY364" s="24" t="s">
        <v>171</v>
      </c>
      <c r="BE364" s="246">
        <f>IF(N364="základní",J364,0)</f>
        <v>0</v>
      </c>
      <c r="BF364" s="246">
        <f>IF(N364="snížená",J364,0)</f>
        <v>0</v>
      </c>
      <c r="BG364" s="246">
        <f>IF(N364="zákl. přenesená",J364,0)</f>
        <v>0</v>
      </c>
      <c r="BH364" s="246">
        <f>IF(N364="sníž. přenesená",J364,0)</f>
        <v>0</v>
      </c>
      <c r="BI364" s="246">
        <f>IF(N364="nulová",J364,0)</f>
        <v>0</v>
      </c>
      <c r="BJ364" s="24" t="s">
        <v>24</v>
      </c>
      <c r="BK364" s="246">
        <f>ROUND(I364*H364,2)</f>
        <v>0</v>
      </c>
      <c r="BL364" s="24" t="s">
        <v>273</v>
      </c>
      <c r="BM364" s="24" t="s">
        <v>2802</v>
      </c>
    </row>
    <row r="365" s="1" customFormat="1">
      <c r="B365" s="46"/>
      <c r="C365" s="74"/>
      <c r="D365" s="249" t="s">
        <v>739</v>
      </c>
      <c r="E365" s="74"/>
      <c r="F365" s="259" t="s">
        <v>2466</v>
      </c>
      <c r="G365" s="74"/>
      <c r="H365" s="74"/>
      <c r="I365" s="203"/>
      <c r="J365" s="74"/>
      <c r="K365" s="74"/>
      <c r="L365" s="72"/>
      <c r="M365" s="260"/>
      <c r="N365" s="47"/>
      <c r="O365" s="47"/>
      <c r="P365" s="47"/>
      <c r="Q365" s="47"/>
      <c r="R365" s="47"/>
      <c r="S365" s="47"/>
      <c r="T365" s="95"/>
      <c r="AT365" s="24" t="s">
        <v>739</v>
      </c>
      <c r="AU365" s="24" t="s">
        <v>83</v>
      </c>
    </row>
    <row r="366" s="1" customFormat="1" ht="22.8" customHeight="1">
      <c r="B366" s="46"/>
      <c r="C366" s="235" t="s">
        <v>1266</v>
      </c>
      <c r="D366" s="235" t="s">
        <v>173</v>
      </c>
      <c r="E366" s="236" t="s">
        <v>2803</v>
      </c>
      <c r="F366" s="237" t="s">
        <v>2804</v>
      </c>
      <c r="G366" s="238" t="s">
        <v>344</v>
      </c>
      <c r="H366" s="239">
        <v>4</v>
      </c>
      <c r="I366" s="240"/>
      <c r="J366" s="241">
        <f>ROUND(I366*H366,2)</f>
        <v>0</v>
      </c>
      <c r="K366" s="237" t="s">
        <v>177</v>
      </c>
      <c r="L366" s="72"/>
      <c r="M366" s="242" t="s">
        <v>22</v>
      </c>
      <c r="N366" s="243" t="s">
        <v>46</v>
      </c>
      <c r="O366" s="47"/>
      <c r="P366" s="244">
        <f>O366*H366</f>
        <v>0</v>
      </c>
      <c r="Q366" s="244">
        <v>0</v>
      </c>
      <c r="R366" s="244">
        <f>Q366*H366</f>
        <v>0</v>
      </c>
      <c r="S366" s="244">
        <v>0</v>
      </c>
      <c r="T366" s="245">
        <f>S366*H366</f>
        <v>0</v>
      </c>
      <c r="AR366" s="24" t="s">
        <v>273</v>
      </c>
      <c r="AT366" s="24" t="s">
        <v>173</v>
      </c>
      <c r="AU366" s="24" t="s">
        <v>83</v>
      </c>
      <c r="AY366" s="24" t="s">
        <v>171</v>
      </c>
      <c r="BE366" s="246">
        <f>IF(N366="základní",J366,0)</f>
        <v>0</v>
      </c>
      <c r="BF366" s="246">
        <f>IF(N366="snížená",J366,0)</f>
        <v>0</v>
      </c>
      <c r="BG366" s="246">
        <f>IF(N366="zákl. přenesená",J366,0)</f>
        <v>0</v>
      </c>
      <c r="BH366" s="246">
        <f>IF(N366="sníž. přenesená",J366,0)</f>
        <v>0</v>
      </c>
      <c r="BI366" s="246">
        <f>IF(N366="nulová",J366,0)</f>
        <v>0</v>
      </c>
      <c r="BJ366" s="24" t="s">
        <v>24</v>
      </c>
      <c r="BK366" s="246">
        <f>ROUND(I366*H366,2)</f>
        <v>0</v>
      </c>
      <c r="BL366" s="24" t="s">
        <v>273</v>
      </c>
      <c r="BM366" s="24" t="s">
        <v>2805</v>
      </c>
    </row>
    <row r="367" s="1" customFormat="1" ht="22.8" customHeight="1">
      <c r="B367" s="46"/>
      <c r="C367" s="271" t="s">
        <v>1271</v>
      </c>
      <c r="D367" s="271" t="s">
        <v>422</v>
      </c>
      <c r="E367" s="272" t="s">
        <v>2806</v>
      </c>
      <c r="F367" s="273" t="s">
        <v>2807</v>
      </c>
      <c r="G367" s="274" t="s">
        <v>2789</v>
      </c>
      <c r="H367" s="275">
        <v>4</v>
      </c>
      <c r="I367" s="276"/>
      <c r="J367" s="277">
        <f>ROUND(I367*H367,2)</f>
        <v>0</v>
      </c>
      <c r="K367" s="273" t="s">
        <v>737</v>
      </c>
      <c r="L367" s="278"/>
      <c r="M367" s="279" t="s">
        <v>22</v>
      </c>
      <c r="N367" s="280" t="s">
        <v>46</v>
      </c>
      <c r="O367" s="47"/>
      <c r="P367" s="244">
        <f>O367*H367</f>
        <v>0</v>
      </c>
      <c r="Q367" s="244">
        <v>0.053999999999999999</v>
      </c>
      <c r="R367" s="244">
        <f>Q367*H367</f>
        <v>0.216</v>
      </c>
      <c r="S367" s="244">
        <v>0</v>
      </c>
      <c r="T367" s="245">
        <f>S367*H367</f>
        <v>0</v>
      </c>
      <c r="AR367" s="24" t="s">
        <v>405</v>
      </c>
      <c r="AT367" s="24" t="s">
        <v>422</v>
      </c>
      <c r="AU367" s="24" t="s">
        <v>83</v>
      </c>
      <c r="AY367" s="24" t="s">
        <v>171</v>
      </c>
      <c r="BE367" s="246">
        <f>IF(N367="základní",J367,0)</f>
        <v>0</v>
      </c>
      <c r="BF367" s="246">
        <f>IF(N367="snížená",J367,0)</f>
        <v>0</v>
      </c>
      <c r="BG367" s="246">
        <f>IF(N367="zákl. přenesená",J367,0)</f>
        <v>0</v>
      </c>
      <c r="BH367" s="246">
        <f>IF(N367="sníž. přenesená",J367,0)</f>
        <v>0</v>
      </c>
      <c r="BI367" s="246">
        <f>IF(N367="nulová",J367,0)</f>
        <v>0</v>
      </c>
      <c r="BJ367" s="24" t="s">
        <v>24</v>
      </c>
      <c r="BK367" s="246">
        <f>ROUND(I367*H367,2)</f>
        <v>0</v>
      </c>
      <c r="BL367" s="24" t="s">
        <v>273</v>
      </c>
      <c r="BM367" s="24" t="s">
        <v>2808</v>
      </c>
    </row>
    <row r="368" s="1" customFormat="1">
      <c r="B368" s="46"/>
      <c r="C368" s="74"/>
      <c r="D368" s="249" t="s">
        <v>739</v>
      </c>
      <c r="E368" s="74"/>
      <c r="F368" s="259" t="s">
        <v>2466</v>
      </c>
      <c r="G368" s="74"/>
      <c r="H368" s="74"/>
      <c r="I368" s="203"/>
      <c r="J368" s="74"/>
      <c r="K368" s="74"/>
      <c r="L368" s="72"/>
      <c r="M368" s="260"/>
      <c r="N368" s="47"/>
      <c r="O368" s="47"/>
      <c r="P368" s="47"/>
      <c r="Q368" s="47"/>
      <c r="R368" s="47"/>
      <c r="S368" s="47"/>
      <c r="T368" s="95"/>
      <c r="AT368" s="24" t="s">
        <v>739</v>
      </c>
      <c r="AU368" s="24" t="s">
        <v>83</v>
      </c>
    </row>
    <row r="369" s="1" customFormat="1" ht="22.8" customHeight="1">
      <c r="B369" s="46"/>
      <c r="C369" s="235" t="s">
        <v>1275</v>
      </c>
      <c r="D369" s="235" t="s">
        <v>173</v>
      </c>
      <c r="E369" s="236" t="s">
        <v>2809</v>
      </c>
      <c r="F369" s="237" t="s">
        <v>2810</v>
      </c>
      <c r="G369" s="238" t="s">
        <v>344</v>
      </c>
      <c r="H369" s="239">
        <v>4</v>
      </c>
      <c r="I369" s="240"/>
      <c r="J369" s="241">
        <f>ROUND(I369*H369,2)</f>
        <v>0</v>
      </c>
      <c r="K369" s="237" t="s">
        <v>177</v>
      </c>
      <c r="L369" s="72"/>
      <c r="M369" s="242" t="s">
        <v>22</v>
      </c>
      <c r="N369" s="243" t="s">
        <v>46</v>
      </c>
      <c r="O369" s="47"/>
      <c r="P369" s="244">
        <f>O369*H369</f>
        <v>0</v>
      </c>
      <c r="Q369" s="244">
        <v>0</v>
      </c>
      <c r="R369" s="244">
        <f>Q369*H369</f>
        <v>0</v>
      </c>
      <c r="S369" s="244">
        <v>0</v>
      </c>
      <c r="T369" s="245">
        <f>S369*H369</f>
        <v>0</v>
      </c>
      <c r="AR369" s="24" t="s">
        <v>273</v>
      </c>
      <c r="AT369" s="24" t="s">
        <v>173</v>
      </c>
      <c r="AU369" s="24" t="s">
        <v>83</v>
      </c>
      <c r="AY369" s="24" t="s">
        <v>171</v>
      </c>
      <c r="BE369" s="246">
        <f>IF(N369="základní",J369,0)</f>
        <v>0</v>
      </c>
      <c r="BF369" s="246">
        <f>IF(N369="snížená",J369,0)</f>
        <v>0</v>
      </c>
      <c r="BG369" s="246">
        <f>IF(N369="zákl. přenesená",J369,0)</f>
        <v>0</v>
      </c>
      <c r="BH369" s="246">
        <f>IF(N369="sníž. přenesená",J369,0)</f>
        <v>0</v>
      </c>
      <c r="BI369" s="246">
        <f>IF(N369="nulová",J369,0)</f>
        <v>0</v>
      </c>
      <c r="BJ369" s="24" t="s">
        <v>24</v>
      </c>
      <c r="BK369" s="246">
        <f>ROUND(I369*H369,2)</f>
        <v>0</v>
      </c>
      <c r="BL369" s="24" t="s">
        <v>273</v>
      </c>
      <c r="BM369" s="24" t="s">
        <v>2811</v>
      </c>
    </row>
    <row r="370" s="1" customFormat="1" ht="22.8" customHeight="1">
      <c r="B370" s="46"/>
      <c r="C370" s="271" t="s">
        <v>1281</v>
      </c>
      <c r="D370" s="271" t="s">
        <v>422</v>
      </c>
      <c r="E370" s="272" t="s">
        <v>2812</v>
      </c>
      <c r="F370" s="273" t="s">
        <v>2813</v>
      </c>
      <c r="G370" s="274" t="s">
        <v>2789</v>
      </c>
      <c r="H370" s="275">
        <v>4</v>
      </c>
      <c r="I370" s="276"/>
      <c r="J370" s="277">
        <f>ROUND(I370*H370,2)</f>
        <v>0</v>
      </c>
      <c r="K370" s="273" t="s">
        <v>737</v>
      </c>
      <c r="L370" s="278"/>
      <c r="M370" s="279" t="s">
        <v>22</v>
      </c>
      <c r="N370" s="280" t="s">
        <v>46</v>
      </c>
      <c r="O370" s="47"/>
      <c r="P370" s="244">
        <f>O370*H370</f>
        <v>0</v>
      </c>
      <c r="Q370" s="244">
        <v>0.059999999999999998</v>
      </c>
      <c r="R370" s="244">
        <f>Q370*H370</f>
        <v>0.23999999999999999</v>
      </c>
      <c r="S370" s="244">
        <v>0</v>
      </c>
      <c r="T370" s="245">
        <f>S370*H370</f>
        <v>0</v>
      </c>
      <c r="AR370" s="24" t="s">
        <v>405</v>
      </c>
      <c r="AT370" s="24" t="s">
        <v>422</v>
      </c>
      <c r="AU370" s="24" t="s">
        <v>83</v>
      </c>
      <c r="AY370" s="24" t="s">
        <v>171</v>
      </c>
      <c r="BE370" s="246">
        <f>IF(N370="základní",J370,0)</f>
        <v>0</v>
      </c>
      <c r="BF370" s="246">
        <f>IF(N370="snížená",J370,0)</f>
        <v>0</v>
      </c>
      <c r="BG370" s="246">
        <f>IF(N370="zákl. přenesená",J370,0)</f>
        <v>0</v>
      </c>
      <c r="BH370" s="246">
        <f>IF(N370="sníž. přenesená",J370,0)</f>
        <v>0</v>
      </c>
      <c r="BI370" s="246">
        <f>IF(N370="nulová",J370,0)</f>
        <v>0</v>
      </c>
      <c r="BJ370" s="24" t="s">
        <v>24</v>
      </c>
      <c r="BK370" s="246">
        <f>ROUND(I370*H370,2)</f>
        <v>0</v>
      </c>
      <c r="BL370" s="24" t="s">
        <v>273</v>
      </c>
      <c r="BM370" s="24" t="s">
        <v>2814</v>
      </c>
    </row>
    <row r="371" s="1" customFormat="1">
      <c r="B371" s="46"/>
      <c r="C371" s="74"/>
      <c r="D371" s="249" t="s">
        <v>739</v>
      </c>
      <c r="E371" s="74"/>
      <c r="F371" s="259" t="s">
        <v>2466</v>
      </c>
      <c r="G371" s="74"/>
      <c r="H371" s="74"/>
      <c r="I371" s="203"/>
      <c r="J371" s="74"/>
      <c r="K371" s="74"/>
      <c r="L371" s="72"/>
      <c r="M371" s="260"/>
      <c r="N371" s="47"/>
      <c r="O371" s="47"/>
      <c r="P371" s="47"/>
      <c r="Q371" s="47"/>
      <c r="R371" s="47"/>
      <c r="S371" s="47"/>
      <c r="T371" s="95"/>
      <c r="AT371" s="24" t="s">
        <v>739</v>
      </c>
      <c r="AU371" s="24" t="s">
        <v>83</v>
      </c>
    </row>
    <row r="372" s="1" customFormat="1" ht="22.8" customHeight="1">
      <c r="B372" s="46"/>
      <c r="C372" s="235" t="s">
        <v>1285</v>
      </c>
      <c r="D372" s="235" t="s">
        <v>173</v>
      </c>
      <c r="E372" s="236" t="s">
        <v>2815</v>
      </c>
      <c r="F372" s="237" t="s">
        <v>2816</v>
      </c>
      <c r="G372" s="238" t="s">
        <v>344</v>
      </c>
      <c r="H372" s="239">
        <v>82</v>
      </c>
      <c r="I372" s="240"/>
      <c r="J372" s="241">
        <f>ROUND(I372*H372,2)</f>
        <v>0</v>
      </c>
      <c r="K372" s="237" t="s">
        <v>177</v>
      </c>
      <c r="L372" s="72"/>
      <c r="M372" s="242" t="s">
        <v>22</v>
      </c>
      <c r="N372" s="243" t="s">
        <v>46</v>
      </c>
      <c r="O372" s="47"/>
      <c r="P372" s="244">
        <f>O372*H372</f>
        <v>0</v>
      </c>
      <c r="Q372" s="244">
        <v>0</v>
      </c>
      <c r="R372" s="244">
        <f>Q372*H372</f>
        <v>0</v>
      </c>
      <c r="S372" s="244">
        <v>0</v>
      </c>
      <c r="T372" s="245">
        <f>S372*H372</f>
        <v>0</v>
      </c>
      <c r="AR372" s="24" t="s">
        <v>273</v>
      </c>
      <c r="AT372" s="24" t="s">
        <v>173</v>
      </c>
      <c r="AU372" s="24" t="s">
        <v>83</v>
      </c>
      <c r="AY372" s="24" t="s">
        <v>171</v>
      </c>
      <c r="BE372" s="246">
        <f>IF(N372="základní",J372,0)</f>
        <v>0</v>
      </c>
      <c r="BF372" s="246">
        <f>IF(N372="snížená",J372,0)</f>
        <v>0</v>
      </c>
      <c r="BG372" s="246">
        <f>IF(N372="zákl. přenesená",J372,0)</f>
        <v>0</v>
      </c>
      <c r="BH372" s="246">
        <f>IF(N372="sníž. přenesená",J372,0)</f>
        <v>0</v>
      </c>
      <c r="BI372" s="246">
        <f>IF(N372="nulová",J372,0)</f>
        <v>0</v>
      </c>
      <c r="BJ372" s="24" t="s">
        <v>24</v>
      </c>
      <c r="BK372" s="246">
        <f>ROUND(I372*H372,2)</f>
        <v>0</v>
      </c>
      <c r="BL372" s="24" t="s">
        <v>273</v>
      </c>
      <c r="BM372" s="24" t="s">
        <v>2817</v>
      </c>
    </row>
    <row r="373" s="1" customFormat="1" ht="22.8" customHeight="1">
      <c r="B373" s="46"/>
      <c r="C373" s="271" t="s">
        <v>1290</v>
      </c>
      <c r="D373" s="271" t="s">
        <v>422</v>
      </c>
      <c r="E373" s="272" t="s">
        <v>2818</v>
      </c>
      <c r="F373" s="273" t="s">
        <v>2819</v>
      </c>
      <c r="G373" s="274" t="s">
        <v>2789</v>
      </c>
      <c r="H373" s="275">
        <v>82</v>
      </c>
      <c r="I373" s="276"/>
      <c r="J373" s="277">
        <f>ROUND(I373*H373,2)</f>
        <v>0</v>
      </c>
      <c r="K373" s="273" t="s">
        <v>737</v>
      </c>
      <c r="L373" s="278"/>
      <c r="M373" s="279" t="s">
        <v>22</v>
      </c>
      <c r="N373" s="280" t="s">
        <v>46</v>
      </c>
      <c r="O373" s="47"/>
      <c r="P373" s="244">
        <f>O373*H373</f>
        <v>0</v>
      </c>
      <c r="Q373" s="244">
        <v>0.082000000000000003</v>
      </c>
      <c r="R373" s="244">
        <f>Q373*H373</f>
        <v>6.7240000000000002</v>
      </c>
      <c r="S373" s="244">
        <v>0</v>
      </c>
      <c r="T373" s="245">
        <f>S373*H373</f>
        <v>0</v>
      </c>
      <c r="AR373" s="24" t="s">
        <v>405</v>
      </c>
      <c r="AT373" s="24" t="s">
        <v>422</v>
      </c>
      <c r="AU373" s="24" t="s">
        <v>83</v>
      </c>
      <c r="AY373" s="24" t="s">
        <v>171</v>
      </c>
      <c r="BE373" s="246">
        <f>IF(N373="základní",J373,0)</f>
        <v>0</v>
      </c>
      <c r="BF373" s="246">
        <f>IF(N373="snížená",J373,0)</f>
        <v>0</v>
      </c>
      <c r="BG373" s="246">
        <f>IF(N373="zákl. přenesená",J373,0)</f>
        <v>0</v>
      </c>
      <c r="BH373" s="246">
        <f>IF(N373="sníž. přenesená",J373,0)</f>
        <v>0</v>
      </c>
      <c r="BI373" s="246">
        <f>IF(N373="nulová",J373,0)</f>
        <v>0</v>
      </c>
      <c r="BJ373" s="24" t="s">
        <v>24</v>
      </c>
      <c r="BK373" s="246">
        <f>ROUND(I373*H373,2)</f>
        <v>0</v>
      </c>
      <c r="BL373" s="24" t="s">
        <v>273</v>
      </c>
      <c r="BM373" s="24" t="s">
        <v>2820</v>
      </c>
    </row>
    <row r="374" s="1" customFormat="1">
      <c r="B374" s="46"/>
      <c r="C374" s="74"/>
      <c r="D374" s="249" t="s">
        <v>739</v>
      </c>
      <c r="E374" s="74"/>
      <c r="F374" s="259" t="s">
        <v>2466</v>
      </c>
      <c r="G374" s="74"/>
      <c r="H374" s="74"/>
      <c r="I374" s="203"/>
      <c r="J374" s="74"/>
      <c r="K374" s="74"/>
      <c r="L374" s="72"/>
      <c r="M374" s="260"/>
      <c r="N374" s="47"/>
      <c r="O374" s="47"/>
      <c r="P374" s="47"/>
      <c r="Q374" s="47"/>
      <c r="R374" s="47"/>
      <c r="S374" s="47"/>
      <c r="T374" s="95"/>
      <c r="AT374" s="24" t="s">
        <v>739</v>
      </c>
      <c r="AU374" s="24" t="s">
        <v>83</v>
      </c>
    </row>
    <row r="375" s="1" customFormat="1" ht="22.8" customHeight="1">
      <c r="B375" s="46"/>
      <c r="C375" s="235" t="s">
        <v>1295</v>
      </c>
      <c r="D375" s="235" t="s">
        <v>173</v>
      </c>
      <c r="E375" s="236" t="s">
        <v>2821</v>
      </c>
      <c r="F375" s="237" t="s">
        <v>2822</v>
      </c>
      <c r="G375" s="238" t="s">
        <v>2789</v>
      </c>
      <c r="H375" s="239">
        <v>6</v>
      </c>
      <c r="I375" s="240"/>
      <c r="J375" s="241">
        <f>ROUND(I375*H375,2)</f>
        <v>0</v>
      </c>
      <c r="K375" s="237" t="s">
        <v>737</v>
      </c>
      <c r="L375" s="72"/>
      <c r="M375" s="242" t="s">
        <v>22</v>
      </c>
      <c r="N375" s="243" t="s">
        <v>46</v>
      </c>
      <c r="O375" s="47"/>
      <c r="P375" s="244">
        <f>O375*H375</f>
        <v>0</v>
      </c>
      <c r="Q375" s="244">
        <v>0.01</v>
      </c>
      <c r="R375" s="244">
        <f>Q375*H375</f>
        <v>0.059999999999999998</v>
      </c>
      <c r="S375" s="244">
        <v>0</v>
      </c>
      <c r="T375" s="245">
        <f>S375*H375</f>
        <v>0</v>
      </c>
      <c r="AR375" s="24" t="s">
        <v>273</v>
      </c>
      <c r="AT375" s="24" t="s">
        <v>173</v>
      </c>
      <c r="AU375" s="24" t="s">
        <v>83</v>
      </c>
      <c r="AY375" s="24" t="s">
        <v>171</v>
      </c>
      <c r="BE375" s="246">
        <f>IF(N375="základní",J375,0)</f>
        <v>0</v>
      </c>
      <c r="BF375" s="246">
        <f>IF(N375="snížená",J375,0)</f>
        <v>0</v>
      </c>
      <c r="BG375" s="246">
        <f>IF(N375="zákl. přenesená",J375,0)</f>
        <v>0</v>
      </c>
      <c r="BH375" s="246">
        <f>IF(N375="sníž. přenesená",J375,0)</f>
        <v>0</v>
      </c>
      <c r="BI375" s="246">
        <f>IF(N375="nulová",J375,0)</f>
        <v>0</v>
      </c>
      <c r="BJ375" s="24" t="s">
        <v>24</v>
      </c>
      <c r="BK375" s="246">
        <f>ROUND(I375*H375,2)</f>
        <v>0</v>
      </c>
      <c r="BL375" s="24" t="s">
        <v>273</v>
      </c>
      <c r="BM375" s="24" t="s">
        <v>1320</v>
      </c>
    </row>
    <row r="376" s="1" customFormat="1">
      <c r="B376" s="46"/>
      <c r="C376" s="74"/>
      <c r="D376" s="249" t="s">
        <v>739</v>
      </c>
      <c r="E376" s="74"/>
      <c r="F376" s="259" t="s">
        <v>2466</v>
      </c>
      <c r="G376" s="74"/>
      <c r="H376" s="74"/>
      <c r="I376" s="203"/>
      <c r="J376" s="74"/>
      <c r="K376" s="74"/>
      <c r="L376" s="72"/>
      <c r="M376" s="260"/>
      <c r="N376" s="47"/>
      <c r="O376" s="47"/>
      <c r="P376" s="47"/>
      <c r="Q376" s="47"/>
      <c r="R376" s="47"/>
      <c r="S376" s="47"/>
      <c r="T376" s="95"/>
      <c r="AT376" s="24" t="s">
        <v>739</v>
      </c>
      <c r="AU376" s="24" t="s">
        <v>83</v>
      </c>
    </row>
    <row r="377" s="1" customFormat="1" ht="22.8" customHeight="1">
      <c r="B377" s="46"/>
      <c r="C377" s="235" t="s">
        <v>1299</v>
      </c>
      <c r="D377" s="235" t="s">
        <v>173</v>
      </c>
      <c r="E377" s="236" t="s">
        <v>2823</v>
      </c>
      <c r="F377" s="237" t="s">
        <v>2824</v>
      </c>
      <c r="G377" s="238" t="s">
        <v>2789</v>
      </c>
      <c r="H377" s="239">
        <v>18</v>
      </c>
      <c r="I377" s="240"/>
      <c r="J377" s="241">
        <f>ROUND(I377*H377,2)</f>
        <v>0</v>
      </c>
      <c r="K377" s="237" t="s">
        <v>737</v>
      </c>
      <c r="L377" s="72"/>
      <c r="M377" s="242" t="s">
        <v>22</v>
      </c>
      <c r="N377" s="243" t="s">
        <v>46</v>
      </c>
      <c r="O377" s="47"/>
      <c r="P377" s="244">
        <f>O377*H377</f>
        <v>0</v>
      </c>
      <c r="Q377" s="244">
        <v>0.014999999999999999</v>
      </c>
      <c r="R377" s="244">
        <f>Q377*H377</f>
        <v>0.27000000000000002</v>
      </c>
      <c r="S377" s="244">
        <v>0</v>
      </c>
      <c r="T377" s="245">
        <f>S377*H377</f>
        <v>0</v>
      </c>
      <c r="AR377" s="24" t="s">
        <v>273</v>
      </c>
      <c r="AT377" s="24" t="s">
        <v>173</v>
      </c>
      <c r="AU377" s="24" t="s">
        <v>83</v>
      </c>
      <c r="AY377" s="24" t="s">
        <v>171</v>
      </c>
      <c r="BE377" s="246">
        <f>IF(N377="základní",J377,0)</f>
        <v>0</v>
      </c>
      <c r="BF377" s="246">
        <f>IF(N377="snížená",J377,0)</f>
        <v>0</v>
      </c>
      <c r="BG377" s="246">
        <f>IF(N377="zákl. přenesená",J377,0)</f>
        <v>0</v>
      </c>
      <c r="BH377" s="246">
        <f>IF(N377="sníž. přenesená",J377,0)</f>
        <v>0</v>
      </c>
      <c r="BI377" s="246">
        <f>IF(N377="nulová",J377,0)</f>
        <v>0</v>
      </c>
      <c r="BJ377" s="24" t="s">
        <v>24</v>
      </c>
      <c r="BK377" s="246">
        <f>ROUND(I377*H377,2)</f>
        <v>0</v>
      </c>
      <c r="BL377" s="24" t="s">
        <v>273</v>
      </c>
      <c r="BM377" s="24" t="s">
        <v>1330</v>
      </c>
    </row>
    <row r="378" s="1" customFormat="1">
      <c r="B378" s="46"/>
      <c r="C378" s="74"/>
      <c r="D378" s="249" t="s">
        <v>739</v>
      </c>
      <c r="E378" s="74"/>
      <c r="F378" s="259" t="s">
        <v>2466</v>
      </c>
      <c r="G378" s="74"/>
      <c r="H378" s="74"/>
      <c r="I378" s="203"/>
      <c r="J378" s="74"/>
      <c r="K378" s="74"/>
      <c r="L378" s="72"/>
      <c r="M378" s="260"/>
      <c r="N378" s="47"/>
      <c r="O378" s="47"/>
      <c r="P378" s="47"/>
      <c r="Q378" s="47"/>
      <c r="R378" s="47"/>
      <c r="S378" s="47"/>
      <c r="T378" s="95"/>
      <c r="AT378" s="24" t="s">
        <v>739</v>
      </c>
      <c r="AU378" s="24" t="s">
        <v>83</v>
      </c>
    </row>
    <row r="379" s="1" customFormat="1" ht="22.8" customHeight="1">
      <c r="B379" s="46"/>
      <c r="C379" s="235" t="s">
        <v>1303</v>
      </c>
      <c r="D379" s="235" t="s">
        <v>173</v>
      </c>
      <c r="E379" s="236" t="s">
        <v>2825</v>
      </c>
      <c r="F379" s="237" t="s">
        <v>2826</v>
      </c>
      <c r="G379" s="238" t="s">
        <v>2789</v>
      </c>
      <c r="H379" s="239">
        <v>8</v>
      </c>
      <c r="I379" s="240"/>
      <c r="J379" s="241">
        <f>ROUND(I379*H379,2)</f>
        <v>0</v>
      </c>
      <c r="K379" s="237" t="s">
        <v>737</v>
      </c>
      <c r="L379" s="72"/>
      <c r="M379" s="242" t="s">
        <v>22</v>
      </c>
      <c r="N379" s="243" t="s">
        <v>46</v>
      </c>
      <c r="O379" s="47"/>
      <c r="P379" s="244">
        <f>O379*H379</f>
        <v>0</v>
      </c>
      <c r="Q379" s="244">
        <v>0.019</v>
      </c>
      <c r="R379" s="244">
        <f>Q379*H379</f>
        <v>0.152</v>
      </c>
      <c r="S379" s="244">
        <v>0</v>
      </c>
      <c r="T379" s="245">
        <f>S379*H379</f>
        <v>0</v>
      </c>
      <c r="AR379" s="24" t="s">
        <v>273</v>
      </c>
      <c r="AT379" s="24" t="s">
        <v>173</v>
      </c>
      <c r="AU379" s="24" t="s">
        <v>83</v>
      </c>
      <c r="AY379" s="24" t="s">
        <v>171</v>
      </c>
      <c r="BE379" s="246">
        <f>IF(N379="základní",J379,0)</f>
        <v>0</v>
      </c>
      <c r="BF379" s="246">
        <f>IF(N379="snížená",J379,0)</f>
        <v>0</v>
      </c>
      <c r="BG379" s="246">
        <f>IF(N379="zákl. přenesená",J379,0)</f>
        <v>0</v>
      </c>
      <c r="BH379" s="246">
        <f>IF(N379="sníž. přenesená",J379,0)</f>
        <v>0</v>
      </c>
      <c r="BI379" s="246">
        <f>IF(N379="nulová",J379,0)</f>
        <v>0</v>
      </c>
      <c r="BJ379" s="24" t="s">
        <v>24</v>
      </c>
      <c r="BK379" s="246">
        <f>ROUND(I379*H379,2)</f>
        <v>0</v>
      </c>
      <c r="BL379" s="24" t="s">
        <v>273</v>
      </c>
      <c r="BM379" s="24" t="s">
        <v>1340</v>
      </c>
    </row>
    <row r="380" s="1" customFormat="1">
      <c r="B380" s="46"/>
      <c r="C380" s="74"/>
      <c r="D380" s="249" t="s">
        <v>739</v>
      </c>
      <c r="E380" s="74"/>
      <c r="F380" s="259" t="s">
        <v>2466</v>
      </c>
      <c r="G380" s="74"/>
      <c r="H380" s="74"/>
      <c r="I380" s="203"/>
      <c r="J380" s="74"/>
      <c r="K380" s="74"/>
      <c r="L380" s="72"/>
      <c r="M380" s="260"/>
      <c r="N380" s="47"/>
      <c r="O380" s="47"/>
      <c r="P380" s="47"/>
      <c r="Q380" s="47"/>
      <c r="R380" s="47"/>
      <c r="S380" s="47"/>
      <c r="T380" s="95"/>
      <c r="AT380" s="24" t="s">
        <v>739</v>
      </c>
      <c r="AU380" s="24" t="s">
        <v>83</v>
      </c>
    </row>
    <row r="381" s="1" customFormat="1" ht="22.8" customHeight="1">
      <c r="B381" s="46"/>
      <c r="C381" s="235" t="s">
        <v>1307</v>
      </c>
      <c r="D381" s="235" t="s">
        <v>173</v>
      </c>
      <c r="E381" s="236" t="s">
        <v>2827</v>
      </c>
      <c r="F381" s="237" t="s">
        <v>2828</v>
      </c>
      <c r="G381" s="238" t="s">
        <v>2789</v>
      </c>
      <c r="H381" s="239">
        <v>29</v>
      </c>
      <c r="I381" s="240"/>
      <c r="J381" s="241">
        <f>ROUND(I381*H381,2)</f>
        <v>0</v>
      </c>
      <c r="K381" s="237" t="s">
        <v>737</v>
      </c>
      <c r="L381" s="72"/>
      <c r="M381" s="242" t="s">
        <v>22</v>
      </c>
      <c r="N381" s="243" t="s">
        <v>46</v>
      </c>
      <c r="O381" s="47"/>
      <c r="P381" s="244">
        <f>O381*H381</f>
        <v>0</v>
      </c>
      <c r="Q381" s="244">
        <v>0.029000000000000001</v>
      </c>
      <c r="R381" s="244">
        <f>Q381*H381</f>
        <v>0.84100000000000008</v>
      </c>
      <c r="S381" s="244">
        <v>0</v>
      </c>
      <c r="T381" s="245">
        <f>S381*H381</f>
        <v>0</v>
      </c>
      <c r="AR381" s="24" t="s">
        <v>273</v>
      </c>
      <c r="AT381" s="24" t="s">
        <v>173</v>
      </c>
      <c r="AU381" s="24" t="s">
        <v>83</v>
      </c>
      <c r="AY381" s="24" t="s">
        <v>171</v>
      </c>
      <c r="BE381" s="246">
        <f>IF(N381="základní",J381,0)</f>
        <v>0</v>
      </c>
      <c r="BF381" s="246">
        <f>IF(N381="snížená",J381,0)</f>
        <v>0</v>
      </c>
      <c r="BG381" s="246">
        <f>IF(N381="zákl. přenesená",J381,0)</f>
        <v>0</v>
      </c>
      <c r="BH381" s="246">
        <f>IF(N381="sníž. přenesená",J381,0)</f>
        <v>0</v>
      </c>
      <c r="BI381" s="246">
        <f>IF(N381="nulová",J381,0)</f>
        <v>0</v>
      </c>
      <c r="BJ381" s="24" t="s">
        <v>24</v>
      </c>
      <c r="BK381" s="246">
        <f>ROUND(I381*H381,2)</f>
        <v>0</v>
      </c>
      <c r="BL381" s="24" t="s">
        <v>273</v>
      </c>
      <c r="BM381" s="24" t="s">
        <v>1351</v>
      </c>
    </row>
    <row r="382" s="1" customFormat="1">
      <c r="B382" s="46"/>
      <c r="C382" s="74"/>
      <c r="D382" s="249" t="s">
        <v>739</v>
      </c>
      <c r="E382" s="74"/>
      <c r="F382" s="259" t="s">
        <v>2466</v>
      </c>
      <c r="G382" s="74"/>
      <c r="H382" s="74"/>
      <c r="I382" s="203"/>
      <c r="J382" s="74"/>
      <c r="K382" s="74"/>
      <c r="L382" s="72"/>
      <c r="M382" s="260"/>
      <c r="N382" s="47"/>
      <c r="O382" s="47"/>
      <c r="P382" s="47"/>
      <c r="Q382" s="47"/>
      <c r="R382" s="47"/>
      <c r="S382" s="47"/>
      <c r="T382" s="95"/>
      <c r="AT382" s="24" t="s">
        <v>739</v>
      </c>
      <c r="AU382" s="24" t="s">
        <v>83</v>
      </c>
    </row>
    <row r="383" s="1" customFormat="1" ht="22.8" customHeight="1">
      <c r="B383" s="46"/>
      <c r="C383" s="235" t="s">
        <v>1311</v>
      </c>
      <c r="D383" s="235" t="s">
        <v>173</v>
      </c>
      <c r="E383" s="236" t="s">
        <v>2829</v>
      </c>
      <c r="F383" s="237" t="s">
        <v>2830</v>
      </c>
      <c r="G383" s="238" t="s">
        <v>2789</v>
      </c>
      <c r="H383" s="239">
        <v>48</v>
      </c>
      <c r="I383" s="240"/>
      <c r="J383" s="241">
        <f>ROUND(I383*H383,2)</f>
        <v>0</v>
      </c>
      <c r="K383" s="237" t="s">
        <v>737</v>
      </c>
      <c r="L383" s="72"/>
      <c r="M383" s="242" t="s">
        <v>22</v>
      </c>
      <c r="N383" s="243" t="s">
        <v>46</v>
      </c>
      <c r="O383" s="47"/>
      <c r="P383" s="244">
        <f>O383*H383</f>
        <v>0</v>
      </c>
      <c r="Q383" s="244">
        <v>0.037999999999999999</v>
      </c>
      <c r="R383" s="244">
        <f>Q383*H383</f>
        <v>1.8239999999999998</v>
      </c>
      <c r="S383" s="244">
        <v>0</v>
      </c>
      <c r="T383" s="245">
        <f>S383*H383</f>
        <v>0</v>
      </c>
      <c r="AR383" s="24" t="s">
        <v>273</v>
      </c>
      <c r="AT383" s="24" t="s">
        <v>173</v>
      </c>
      <c r="AU383" s="24" t="s">
        <v>83</v>
      </c>
      <c r="AY383" s="24" t="s">
        <v>171</v>
      </c>
      <c r="BE383" s="246">
        <f>IF(N383="základní",J383,0)</f>
        <v>0</v>
      </c>
      <c r="BF383" s="246">
        <f>IF(N383="snížená",J383,0)</f>
        <v>0</v>
      </c>
      <c r="BG383" s="246">
        <f>IF(N383="zákl. přenesená",J383,0)</f>
        <v>0</v>
      </c>
      <c r="BH383" s="246">
        <f>IF(N383="sníž. přenesená",J383,0)</f>
        <v>0</v>
      </c>
      <c r="BI383" s="246">
        <f>IF(N383="nulová",J383,0)</f>
        <v>0</v>
      </c>
      <c r="BJ383" s="24" t="s">
        <v>24</v>
      </c>
      <c r="BK383" s="246">
        <f>ROUND(I383*H383,2)</f>
        <v>0</v>
      </c>
      <c r="BL383" s="24" t="s">
        <v>273</v>
      </c>
      <c r="BM383" s="24" t="s">
        <v>1359</v>
      </c>
    </row>
    <row r="384" s="1" customFormat="1">
      <c r="B384" s="46"/>
      <c r="C384" s="74"/>
      <c r="D384" s="249" t="s">
        <v>739</v>
      </c>
      <c r="E384" s="74"/>
      <c r="F384" s="259" t="s">
        <v>2466</v>
      </c>
      <c r="G384" s="74"/>
      <c r="H384" s="74"/>
      <c r="I384" s="203"/>
      <c r="J384" s="74"/>
      <c r="K384" s="74"/>
      <c r="L384" s="72"/>
      <c r="M384" s="260"/>
      <c r="N384" s="47"/>
      <c r="O384" s="47"/>
      <c r="P384" s="47"/>
      <c r="Q384" s="47"/>
      <c r="R384" s="47"/>
      <c r="S384" s="47"/>
      <c r="T384" s="95"/>
      <c r="AT384" s="24" t="s">
        <v>739</v>
      </c>
      <c r="AU384" s="24" t="s">
        <v>83</v>
      </c>
    </row>
    <row r="385" s="1" customFormat="1" ht="22.8" customHeight="1">
      <c r="B385" s="46"/>
      <c r="C385" s="235" t="s">
        <v>1316</v>
      </c>
      <c r="D385" s="235" t="s">
        <v>173</v>
      </c>
      <c r="E385" s="236" t="s">
        <v>2831</v>
      </c>
      <c r="F385" s="237" t="s">
        <v>2832</v>
      </c>
      <c r="G385" s="238" t="s">
        <v>2789</v>
      </c>
      <c r="H385" s="239">
        <v>5</v>
      </c>
      <c r="I385" s="240"/>
      <c r="J385" s="241">
        <f>ROUND(I385*H385,2)</f>
        <v>0</v>
      </c>
      <c r="K385" s="237" t="s">
        <v>737</v>
      </c>
      <c r="L385" s="72"/>
      <c r="M385" s="242" t="s">
        <v>22</v>
      </c>
      <c r="N385" s="243" t="s">
        <v>46</v>
      </c>
      <c r="O385" s="47"/>
      <c r="P385" s="244">
        <f>O385*H385</f>
        <v>0</v>
      </c>
      <c r="Q385" s="244">
        <v>0.053999999999999999</v>
      </c>
      <c r="R385" s="244">
        <f>Q385*H385</f>
        <v>0.27000000000000002</v>
      </c>
      <c r="S385" s="244">
        <v>0</v>
      </c>
      <c r="T385" s="245">
        <f>S385*H385</f>
        <v>0</v>
      </c>
      <c r="AR385" s="24" t="s">
        <v>273</v>
      </c>
      <c r="AT385" s="24" t="s">
        <v>173</v>
      </c>
      <c r="AU385" s="24" t="s">
        <v>83</v>
      </c>
      <c r="AY385" s="24" t="s">
        <v>171</v>
      </c>
      <c r="BE385" s="246">
        <f>IF(N385="základní",J385,0)</f>
        <v>0</v>
      </c>
      <c r="BF385" s="246">
        <f>IF(N385="snížená",J385,0)</f>
        <v>0</v>
      </c>
      <c r="BG385" s="246">
        <f>IF(N385="zákl. přenesená",J385,0)</f>
        <v>0</v>
      </c>
      <c r="BH385" s="246">
        <f>IF(N385="sníž. přenesená",J385,0)</f>
        <v>0</v>
      </c>
      <c r="BI385" s="246">
        <f>IF(N385="nulová",J385,0)</f>
        <v>0</v>
      </c>
      <c r="BJ385" s="24" t="s">
        <v>24</v>
      </c>
      <c r="BK385" s="246">
        <f>ROUND(I385*H385,2)</f>
        <v>0</v>
      </c>
      <c r="BL385" s="24" t="s">
        <v>273</v>
      </c>
      <c r="BM385" s="24" t="s">
        <v>1371</v>
      </c>
    </row>
    <row r="386" s="1" customFormat="1">
      <c r="B386" s="46"/>
      <c r="C386" s="74"/>
      <c r="D386" s="249" t="s">
        <v>739</v>
      </c>
      <c r="E386" s="74"/>
      <c r="F386" s="259" t="s">
        <v>2466</v>
      </c>
      <c r="G386" s="74"/>
      <c r="H386" s="74"/>
      <c r="I386" s="203"/>
      <c r="J386" s="74"/>
      <c r="K386" s="74"/>
      <c r="L386" s="72"/>
      <c r="M386" s="260"/>
      <c r="N386" s="47"/>
      <c r="O386" s="47"/>
      <c r="P386" s="47"/>
      <c r="Q386" s="47"/>
      <c r="R386" s="47"/>
      <c r="S386" s="47"/>
      <c r="T386" s="95"/>
      <c r="AT386" s="24" t="s">
        <v>739</v>
      </c>
      <c r="AU386" s="24" t="s">
        <v>83</v>
      </c>
    </row>
    <row r="387" s="1" customFormat="1" ht="22.8" customHeight="1">
      <c r="B387" s="46"/>
      <c r="C387" s="235" t="s">
        <v>1320</v>
      </c>
      <c r="D387" s="235" t="s">
        <v>173</v>
      </c>
      <c r="E387" s="236" t="s">
        <v>2833</v>
      </c>
      <c r="F387" s="237" t="s">
        <v>2834</v>
      </c>
      <c r="G387" s="238" t="s">
        <v>2789</v>
      </c>
      <c r="H387" s="239">
        <v>20</v>
      </c>
      <c r="I387" s="240"/>
      <c r="J387" s="241">
        <f>ROUND(I387*H387,2)</f>
        <v>0</v>
      </c>
      <c r="K387" s="237" t="s">
        <v>737</v>
      </c>
      <c r="L387" s="72"/>
      <c r="M387" s="242" t="s">
        <v>22</v>
      </c>
      <c r="N387" s="243" t="s">
        <v>46</v>
      </c>
      <c r="O387" s="47"/>
      <c r="P387" s="244">
        <f>O387*H387</f>
        <v>0</v>
      </c>
      <c r="Q387" s="244">
        <v>0.059999999999999998</v>
      </c>
      <c r="R387" s="244">
        <f>Q387*H387</f>
        <v>1.2</v>
      </c>
      <c r="S387" s="244">
        <v>0</v>
      </c>
      <c r="T387" s="245">
        <f>S387*H387</f>
        <v>0</v>
      </c>
      <c r="AR387" s="24" t="s">
        <v>273</v>
      </c>
      <c r="AT387" s="24" t="s">
        <v>173</v>
      </c>
      <c r="AU387" s="24" t="s">
        <v>83</v>
      </c>
      <c r="AY387" s="24" t="s">
        <v>171</v>
      </c>
      <c r="BE387" s="246">
        <f>IF(N387="základní",J387,0)</f>
        <v>0</v>
      </c>
      <c r="BF387" s="246">
        <f>IF(N387="snížená",J387,0)</f>
        <v>0</v>
      </c>
      <c r="BG387" s="246">
        <f>IF(N387="zákl. přenesená",J387,0)</f>
        <v>0</v>
      </c>
      <c r="BH387" s="246">
        <f>IF(N387="sníž. přenesená",J387,0)</f>
        <v>0</v>
      </c>
      <c r="BI387" s="246">
        <f>IF(N387="nulová",J387,0)</f>
        <v>0</v>
      </c>
      <c r="BJ387" s="24" t="s">
        <v>24</v>
      </c>
      <c r="BK387" s="246">
        <f>ROUND(I387*H387,2)</f>
        <v>0</v>
      </c>
      <c r="BL387" s="24" t="s">
        <v>273</v>
      </c>
      <c r="BM387" s="24" t="s">
        <v>1381</v>
      </c>
    </row>
    <row r="388" s="1" customFormat="1">
      <c r="B388" s="46"/>
      <c r="C388" s="74"/>
      <c r="D388" s="249" t="s">
        <v>739</v>
      </c>
      <c r="E388" s="74"/>
      <c r="F388" s="259" t="s">
        <v>2466</v>
      </c>
      <c r="G388" s="74"/>
      <c r="H388" s="74"/>
      <c r="I388" s="203"/>
      <c r="J388" s="74"/>
      <c r="K388" s="74"/>
      <c r="L388" s="72"/>
      <c r="M388" s="260"/>
      <c r="N388" s="47"/>
      <c r="O388" s="47"/>
      <c r="P388" s="47"/>
      <c r="Q388" s="47"/>
      <c r="R388" s="47"/>
      <c r="S388" s="47"/>
      <c r="T388" s="95"/>
      <c r="AT388" s="24" t="s">
        <v>739</v>
      </c>
      <c r="AU388" s="24" t="s">
        <v>83</v>
      </c>
    </row>
    <row r="389" s="1" customFormat="1" ht="22.8" customHeight="1">
      <c r="B389" s="46"/>
      <c r="C389" s="235" t="s">
        <v>1325</v>
      </c>
      <c r="D389" s="235" t="s">
        <v>173</v>
      </c>
      <c r="E389" s="236" t="s">
        <v>2835</v>
      </c>
      <c r="F389" s="237" t="s">
        <v>2836</v>
      </c>
      <c r="G389" s="238" t="s">
        <v>2789</v>
      </c>
      <c r="H389" s="239">
        <v>19</v>
      </c>
      <c r="I389" s="240"/>
      <c r="J389" s="241">
        <f>ROUND(I389*H389,2)</f>
        <v>0</v>
      </c>
      <c r="K389" s="237" t="s">
        <v>737</v>
      </c>
      <c r="L389" s="72"/>
      <c r="M389" s="242" t="s">
        <v>22</v>
      </c>
      <c r="N389" s="243" t="s">
        <v>46</v>
      </c>
      <c r="O389" s="47"/>
      <c r="P389" s="244">
        <f>O389*H389</f>
        <v>0</v>
      </c>
      <c r="Q389" s="244">
        <v>0.082000000000000003</v>
      </c>
      <c r="R389" s="244">
        <f>Q389*H389</f>
        <v>1.5580000000000001</v>
      </c>
      <c r="S389" s="244">
        <v>0</v>
      </c>
      <c r="T389" s="245">
        <f>S389*H389</f>
        <v>0</v>
      </c>
      <c r="AR389" s="24" t="s">
        <v>273</v>
      </c>
      <c r="AT389" s="24" t="s">
        <v>173</v>
      </c>
      <c r="AU389" s="24" t="s">
        <v>83</v>
      </c>
      <c r="AY389" s="24" t="s">
        <v>171</v>
      </c>
      <c r="BE389" s="246">
        <f>IF(N389="základní",J389,0)</f>
        <v>0</v>
      </c>
      <c r="BF389" s="246">
        <f>IF(N389="snížená",J389,0)</f>
        <v>0</v>
      </c>
      <c r="BG389" s="246">
        <f>IF(N389="zákl. přenesená",J389,0)</f>
        <v>0</v>
      </c>
      <c r="BH389" s="246">
        <f>IF(N389="sníž. přenesená",J389,0)</f>
        <v>0</v>
      </c>
      <c r="BI389" s="246">
        <f>IF(N389="nulová",J389,0)</f>
        <v>0</v>
      </c>
      <c r="BJ389" s="24" t="s">
        <v>24</v>
      </c>
      <c r="BK389" s="246">
        <f>ROUND(I389*H389,2)</f>
        <v>0</v>
      </c>
      <c r="BL389" s="24" t="s">
        <v>273</v>
      </c>
      <c r="BM389" s="24" t="s">
        <v>1392</v>
      </c>
    </row>
    <row r="390" s="1" customFormat="1">
      <c r="B390" s="46"/>
      <c r="C390" s="74"/>
      <c r="D390" s="249" t="s">
        <v>739</v>
      </c>
      <c r="E390" s="74"/>
      <c r="F390" s="259" t="s">
        <v>2466</v>
      </c>
      <c r="G390" s="74"/>
      <c r="H390" s="74"/>
      <c r="I390" s="203"/>
      <c r="J390" s="74"/>
      <c r="K390" s="74"/>
      <c r="L390" s="72"/>
      <c r="M390" s="260"/>
      <c r="N390" s="47"/>
      <c r="O390" s="47"/>
      <c r="P390" s="47"/>
      <c r="Q390" s="47"/>
      <c r="R390" s="47"/>
      <c r="S390" s="47"/>
      <c r="T390" s="95"/>
      <c r="AT390" s="24" t="s">
        <v>739</v>
      </c>
      <c r="AU390" s="24" t="s">
        <v>83</v>
      </c>
    </row>
    <row r="391" s="1" customFormat="1" ht="22.8" customHeight="1">
      <c r="B391" s="46"/>
      <c r="C391" s="235" t="s">
        <v>1330</v>
      </c>
      <c r="D391" s="235" t="s">
        <v>173</v>
      </c>
      <c r="E391" s="236" t="s">
        <v>2837</v>
      </c>
      <c r="F391" s="237" t="s">
        <v>2838</v>
      </c>
      <c r="G391" s="238" t="s">
        <v>1246</v>
      </c>
      <c r="H391" s="239">
        <v>2</v>
      </c>
      <c r="I391" s="240"/>
      <c r="J391" s="241">
        <f>ROUND(I391*H391,2)</f>
        <v>0</v>
      </c>
      <c r="K391" s="237" t="s">
        <v>737</v>
      </c>
      <c r="L391" s="72"/>
      <c r="M391" s="242" t="s">
        <v>22</v>
      </c>
      <c r="N391" s="243" t="s">
        <v>46</v>
      </c>
      <c r="O391" s="47"/>
      <c r="P391" s="244">
        <f>O391*H391</f>
        <v>0</v>
      </c>
      <c r="Q391" s="244">
        <v>0</v>
      </c>
      <c r="R391" s="244">
        <f>Q391*H391</f>
        <v>0</v>
      </c>
      <c r="S391" s="244">
        <v>0</v>
      </c>
      <c r="T391" s="245">
        <f>S391*H391</f>
        <v>0</v>
      </c>
      <c r="AR391" s="24" t="s">
        <v>273</v>
      </c>
      <c r="AT391" s="24" t="s">
        <v>173</v>
      </c>
      <c r="AU391" s="24" t="s">
        <v>83</v>
      </c>
      <c r="AY391" s="24" t="s">
        <v>171</v>
      </c>
      <c r="BE391" s="246">
        <f>IF(N391="základní",J391,0)</f>
        <v>0</v>
      </c>
      <c r="BF391" s="246">
        <f>IF(N391="snížená",J391,0)</f>
        <v>0</v>
      </c>
      <c r="BG391" s="246">
        <f>IF(N391="zákl. přenesená",J391,0)</f>
        <v>0</v>
      </c>
      <c r="BH391" s="246">
        <f>IF(N391="sníž. přenesená",J391,0)</f>
        <v>0</v>
      </c>
      <c r="BI391" s="246">
        <f>IF(N391="nulová",J391,0)</f>
        <v>0</v>
      </c>
      <c r="BJ391" s="24" t="s">
        <v>24</v>
      </c>
      <c r="BK391" s="246">
        <f>ROUND(I391*H391,2)</f>
        <v>0</v>
      </c>
      <c r="BL391" s="24" t="s">
        <v>273</v>
      </c>
      <c r="BM391" s="24" t="s">
        <v>1404</v>
      </c>
    </row>
    <row r="392" s="1" customFormat="1">
      <c r="B392" s="46"/>
      <c r="C392" s="74"/>
      <c r="D392" s="249" t="s">
        <v>739</v>
      </c>
      <c r="E392" s="74"/>
      <c r="F392" s="259" t="s">
        <v>2466</v>
      </c>
      <c r="G392" s="74"/>
      <c r="H392" s="74"/>
      <c r="I392" s="203"/>
      <c r="J392" s="74"/>
      <c r="K392" s="74"/>
      <c r="L392" s="72"/>
      <c r="M392" s="260"/>
      <c r="N392" s="47"/>
      <c r="O392" s="47"/>
      <c r="P392" s="47"/>
      <c r="Q392" s="47"/>
      <c r="R392" s="47"/>
      <c r="S392" s="47"/>
      <c r="T392" s="95"/>
      <c r="AT392" s="24" t="s">
        <v>739</v>
      </c>
      <c r="AU392" s="24" t="s">
        <v>83</v>
      </c>
    </row>
    <row r="393" s="1" customFormat="1" ht="22.8" customHeight="1">
      <c r="B393" s="46"/>
      <c r="C393" s="235" t="s">
        <v>1335</v>
      </c>
      <c r="D393" s="235" t="s">
        <v>173</v>
      </c>
      <c r="E393" s="236" t="s">
        <v>2839</v>
      </c>
      <c r="F393" s="237" t="s">
        <v>2840</v>
      </c>
      <c r="G393" s="238" t="s">
        <v>1246</v>
      </c>
      <c r="H393" s="239">
        <v>1</v>
      </c>
      <c r="I393" s="240"/>
      <c r="J393" s="241">
        <f>ROUND(I393*H393,2)</f>
        <v>0</v>
      </c>
      <c r="K393" s="237" t="s">
        <v>737</v>
      </c>
      <c r="L393" s="72"/>
      <c r="M393" s="242" t="s">
        <v>22</v>
      </c>
      <c r="N393" s="243" t="s">
        <v>46</v>
      </c>
      <c r="O393" s="47"/>
      <c r="P393" s="244">
        <f>O393*H393</f>
        <v>0</v>
      </c>
      <c r="Q393" s="244">
        <v>0</v>
      </c>
      <c r="R393" s="244">
        <f>Q393*H393</f>
        <v>0</v>
      </c>
      <c r="S393" s="244">
        <v>0</v>
      </c>
      <c r="T393" s="245">
        <f>S393*H393</f>
        <v>0</v>
      </c>
      <c r="AR393" s="24" t="s">
        <v>273</v>
      </c>
      <c r="AT393" s="24" t="s">
        <v>173</v>
      </c>
      <c r="AU393" s="24" t="s">
        <v>83</v>
      </c>
      <c r="AY393" s="24" t="s">
        <v>171</v>
      </c>
      <c r="BE393" s="246">
        <f>IF(N393="základní",J393,0)</f>
        <v>0</v>
      </c>
      <c r="BF393" s="246">
        <f>IF(N393="snížená",J393,0)</f>
        <v>0</v>
      </c>
      <c r="BG393" s="246">
        <f>IF(N393="zákl. přenesená",J393,0)</f>
        <v>0</v>
      </c>
      <c r="BH393" s="246">
        <f>IF(N393="sníž. přenesená",J393,0)</f>
        <v>0</v>
      </c>
      <c r="BI393" s="246">
        <f>IF(N393="nulová",J393,0)</f>
        <v>0</v>
      </c>
      <c r="BJ393" s="24" t="s">
        <v>24</v>
      </c>
      <c r="BK393" s="246">
        <f>ROUND(I393*H393,2)</f>
        <v>0</v>
      </c>
      <c r="BL393" s="24" t="s">
        <v>273</v>
      </c>
      <c r="BM393" s="24" t="s">
        <v>1415</v>
      </c>
    </row>
    <row r="394" s="1" customFormat="1">
      <c r="B394" s="46"/>
      <c r="C394" s="74"/>
      <c r="D394" s="249" t="s">
        <v>739</v>
      </c>
      <c r="E394" s="74"/>
      <c r="F394" s="259" t="s">
        <v>2466</v>
      </c>
      <c r="G394" s="74"/>
      <c r="H394" s="74"/>
      <c r="I394" s="203"/>
      <c r="J394" s="74"/>
      <c r="K394" s="74"/>
      <c r="L394" s="72"/>
      <c r="M394" s="260"/>
      <c r="N394" s="47"/>
      <c r="O394" s="47"/>
      <c r="P394" s="47"/>
      <c r="Q394" s="47"/>
      <c r="R394" s="47"/>
      <c r="S394" s="47"/>
      <c r="T394" s="95"/>
      <c r="AT394" s="24" t="s">
        <v>739</v>
      </c>
      <c r="AU394" s="24" t="s">
        <v>83</v>
      </c>
    </row>
    <row r="395" s="1" customFormat="1" ht="22.8" customHeight="1">
      <c r="B395" s="46"/>
      <c r="C395" s="235" t="s">
        <v>1340</v>
      </c>
      <c r="D395" s="235" t="s">
        <v>173</v>
      </c>
      <c r="E395" s="236" t="s">
        <v>2841</v>
      </c>
      <c r="F395" s="237" t="s">
        <v>2842</v>
      </c>
      <c r="G395" s="238" t="s">
        <v>344</v>
      </c>
      <c r="H395" s="239">
        <v>33</v>
      </c>
      <c r="I395" s="240"/>
      <c r="J395" s="241">
        <f>ROUND(I395*H395,2)</f>
        <v>0</v>
      </c>
      <c r="K395" s="237" t="s">
        <v>177</v>
      </c>
      <c r="L395" s="72"/>
      <c r="M395" s="242" t="s">
        <v>22</v>
      </c>
      <c r="N395" s="243" t="s">
        <v>46</v>
      </c>
      <c r="O395" s="47"/>
      <c r="P395" s="244">
        <f>O395*H395</f>
        <v>0</v>
      </c>
      <c r="Q395" s="244">
        <v>0.00175</v>
      </c>
      <c r="R395" s="244">
        <f>Q395*H395</f>
        <v>0.057750000000000003</v>
      </c>
      <c r="S395" s="244">
        <v>0</v>
      </c>
      <c r="T395" s="245">
        <f>S395*H395</f>
        <v>0</v>
      </c>
      <c r="AR395" s="24" t="s">
        <v>273</v>
      </c>
      <c r="AT395" s="24" t="s">
        <v>173</v>
      </c>
      <c r="AU395" s="24" t="s">
        <v>83</v>
      </c>
      <c r="AY395" s="24" t="s">
        <v>171</v>
      </c>
      <c r="BE395" s="246">
        <f>IF(N395="základní",J395,0)</f>
        <v>0</v>
      </c>
      <c r="BF395" s="246">
        <f>IF(N395="snížená",J395,0)</f>
        <v>0</v>
      </c>
      <c r="BG395" s="246">
        <f>IF(N395="zákl. přenesená",J395,0)</f>
        <v>0</v>
      </c>
      <c r="BH395" s="246">
        <f>IF(N395="sníž. přenesená",J395,0)</f>
        <v>0</v>
      </c>
      <c r="BI395" s="246">
        <f>IF(N395="nulová",J395,0)</f>
        <v>0</v>
      </c>
      <c r="BJ395" s="24" t="s">
        <v>24</v>
      </c>
      <c r="BK395" s="246">
        <f>ROUND(I395*H395,2)</f>
        <v>0</v>
      </c>
      <c r="BL395" s="24" t="s">
        <v>273</v>
      </c>
      <c r="BM395" s="24" t="s">
        <v>2843</v>
      </c>
    </row>
    <row r="396" s="1" customFormat="1">
      <c r="B396" s="46"/>
      <c r="C396" s="74"/>
      <c r="D396" s="249" t="s">
        <v>201</v>
      </c>
      <c r="E396" s="74"/>
      <c r="F396" s="259" t="s">
        <v>2844</v>
      </c>
      <c r="G396" s="74"/>
      <c r="H396" s="74"/>
      <c r="I396" s="203"/>
      <c r="J396" s="74"/>
      <c r="K396" s="74"/>
      <c r="L396" s="72"/>
      <c r="M396" s="260"/>
      <c r="N396" s="47"/>
      <c r="O396" s="47"/>
      <c r="P396" s="47"/>
      <c r="Q396" s="47"/>
      <c r="R396" s="47"/>
      <c r="S396" s="47"/>
      <c r="T396" s="95"/>
      <c r="AT396" s="24" t="s">
        <v>201</v>
      </c>
      <c r="AU396" s="24" t="s">
        <v>83</v>
      </c>
    </row>
    <row r="397" s="1" customFormat="1">
      <c r="B397" s="46"/>
      <c r="C397" s="74"/>
      <c r="D397" s="249" t="s">
        <v>739</v>
      </c>
      <c r="E397" s="74"/>
      <c r="F397" s="259" t="s">
        <v>2845</v>
      </c>
      <c r="G397" s="74"/>
      <c r="H397" s="74"/>
      <c r="I397" s="203"/>
      <c r="J397" s="74"/>
      <c r="K397" s="74"/>
      <c r="L397" s="72"/>
      <c r="M397" s="260"/>
      <c r="N397" s="47"/>
      <c r="O397" s="47"/>
      <c r="P397" s="47"/>
      <c r="Q397" s="47"/>
      <c r="R397" s="47"/>
      <c r="S397" s="47"/>
      <c r="T397" s="95"/>
      <c r="AT397" s="24" t="s">
        <v>739</v>
      </c>
      <c r="AU397" s="24" t="s">
        <v>83</v>
      </c>
    </row>
    <row r="398" s="1" customFormat="1" ht="34.2" customHeight="1">
      <c r="B398" s="46"/>
      <c r="C398" s="235" t="s">
        <v>1344</v>
      </c>
      <c r="D398" s="235" t="s">
        <v>173</v>
      </c>
      <c r="E398" s="236" t="s">
        <v>2846</v>
      </c>
      <c r="F398" s="237" t="s">
        <v>2847</v>
      </c>
      <c r="G398" s="238" t="s">
        <v>344</v>
      </c>
      <c r="H398" s="239">
        <v>20</v>
      </c>
      <c r="I398" s="240"/>
      <c r="J398" s="241">
        <f>ROUND(I398*H398,2)</f>
        <v>0</v>
      </c>
      <c r="K398" s="237" t="s">
        <v>177</v>
      </c>
      <c r="L398" s="72"/>
      <c r="M398" s="242" t="s">
        <v>22</v>
      </c>
      <c r="N398" s="243" t="s">
        <v>46</v>
      </c>
      <c r="O398" s="47"/>
      <c r="P398" s="244">
        <f>O398*H398</f>
        <v>0</v>
      </c>
      <c r="Q398" s="244">
        <v>0.0031199999999999999</v>
      </c>
      <c r="R398" s="244">
        <f>Q398*H398</f>
        <v>0.062399999999999997</v>
      </c>
      <c r="S398" s="244">
        <v>0</v>
      </c>
      <c r="T398" s="245">
        <f>S398*H398</f>
        <v>0</v>
      </c>
      <c r="AR398" s="24" t="s">
        <v>273</v>
      </c>
      <c r="AT398" s="24" t="s">
        <v>173</v>
      </c>
      <c r="AU398" s="24" t="s">
        <v>83</v>
      </c>
      <c r="AY398" s="24" t="s">
        <v>171</v>
      </c>
      <c r="BE398" s="246">
        <f>IF(N398="základní",J398,0)</f>
        <v>0</v>
      </c>
      <c r="BF398" s="246">
        <f>IF(N398="snížená",J398,0)</f>
        <v>0</v>
      </c>
      <c r="BG398" s="246">
        <f>IF(N398="zákl. přenesená",J398,0)</f>
        <v>0</v>
      </c>
      <c r="BH398" s="246">
        <f>IF(N398="sníž. přenesená",J398,0)</f>
        <v>0</v>
      </c>
      <c r="BI398" s="246">
        <f>IF(N398="nulová",J398,0)</f>
        <v>0</v>
      </c>
      <c r="BJ398" s="24" t="s">
        <v>24</v>
      </c>
      <c r="BK398" s="246">
        <f>ROUND(I398*H398,2)</f>
        <v>0</v>
      </c>
      <c r="BL398" s="24" t="s">
        <v>273</v>
      </c>
      <c r="BM398" s="24" t="s">
        <v>2848</v>
      </c>
    </row>
    <row r="399" s="1" customFormat="1">
      <c r="B399" s="46"/>
      <c r="C399" s="74"/>
      <c r="D399" s="249" t="s">
        <v>201</v>
      </c>
      <c r="E399" s="74"/>
      <c r="F399" s="259" t="s">
        <v>2844</v>
      </c>
      <c r="G399" s="74"/>
      <c r="H399" s="74"/>
      <c r="I399" s="203"/>
      <c r="J399" s="74"/>
      <c r="K399" s="74"/>
      <c r="L399" s="72"/>
      <c r="M399" s="260"/>
      <c r="N399" s="47"/>
      <c r="O399" s="47"/>
      <c r="P399" s="47"/>
      <c r="Q399" s="47"/>
      <c r="R399" s="47"/>
      <c r="S399" s="47"/>
      <c r="T399" s="95"/>
      <c r="AT399" s="24" t="s">
        <v>201</v>
      </c>
      <c r="AU399" s="24" t="s">
        <v>83</v>
      </c>
    </row>
    <row r="400" s="1" customFormat="1">
      <c r="B400" s="46"/>
      <c r="C400" s="74"/>
      <c r="D400" s="249" t="s">
        <v>739</v>
      </c>
      <c r="E400" s="74"/>
      <c r="F400" s="259" t="s">
        <v>2849</v>
      </c>
      <c r="G400" s="74"/>
      <c r="H400" s="74"/>
      <c r="I400" s="203"/>
      <c r="J400" s="74"/>
      <c r="K400" s="74"/>
      <c r="L400" s="72"/>
      <c r="M400" s="260"/>
      <c r="N400" s="47"/>
      <c r="O400" s="47"/>
      <c r="P400" s="47"/>
      <c r="Q400" s="47"/>
      <c r="R400" s="47"/>
      <c r="S400" s="47"/>
      <c r="T400" s="95"/>
      <c r="AT400" s="24" t="s">
        <v>739</v>
      </c>
      <c r="AU400" s="24" t="s">
        <v>83</v>
      </c>
    </row>
    <row r="401" s="1" customFormat="1" ht="34.2" customHeight="1">
      <c r="B401" s="46"/>
      <c r="C401" s="235" t="s">
        <v>1351</v>
      </c>
      <c r="D401" s="235" t="s">
        <v>173</v>
      </c>
      <c r="E401" s="236" t="s">
        <v>2850</v>
      </c>
      <c r="F401" s="237" t="s">
        <v>2847</v>
      </c>
      <c r="G401" s="238" t="s">
        <v>344</v>
      </c>
      <c r="H401" s="239">
        <v>10</v>
      </c>
      <c r="I401" s="240"/>
      <c r="J401" s="241">
        <f>ROUND(I401*H401,2)</f>
        <v>0</v>
      </c>
      <c r="K401" s="237" t="s">
        <v>737</v>
      </c>
      <c r="L401" s="72"/>
      <c r="M401" s="242" t="s">
        <v>22</v>
      </c>
      <c r="N401" s="243" t="s">
        <v>46</v>
      </c>
      <c r="O401" s="47"/>
      <c r="P401" s="244">
        <f>O401*H401</f>
        <v>0</v>
      </c>
      <c r="Q401" s="244">
        <v>0.0031199999999999999</v>
      </c>
      <c r="R401" s="244">
        <f>Q401*H401</f>
        <v>0.031199999999999999</v>
      </c>
      <c r="S401" s="244">
        <v>0</v>
      </c>
      <c r="T401" s="245">
        <f>S401*H401</f>
        <v>0</v>
      </c>
      <c r="AR401" s="24" t="s">
        <v>273</v>
      </c>
      <c r="AT401" s="24" t="s">
        <v>173</v>
      </c>
      <c r="AU401" s="24" t="s">
        <v>83</v>
      </c>
      <c r="AY401" s="24" t="s">
        <v>171</v>
      </c>
      <c r="BE401" s="246">
        <f>IF(N401="základní",J401,0)</f>
        <v>0</v>
      </c>
      <c r="BF401" s="246">
        <f>IF(N401="snížená",J401,0)</f>
        <v>0</v>
      </c>
      <c r="BG401" s="246">
        <f>IF(N401="zákl. přenesená",J401,0)</f>
        <v>0</v>
      </c>
      <c r="BH401" s="246">
        <f>IF(N401="sníž. přenesená",J401,0)</f>
        <v>0</v>
      </c>
      <c r="BI401" s="246">
        <f>IF(N401="nulová",J401,0)</f>
        <v>0</v>
      </c>
      <c r="BJ401" s="24" t="s">
        <v>24</v>
      </c>
      <c r="BK401" s="246">
        <f>ROUND(I401*H401,2)</f>
        <v>0</v>
      </c>
      <c r="BL401" s="24" t="s">
        <v>273</v>
      </c>
      <c r="BM401" s="24" t="s">
        <v>2851</v>
      </c>
    </row>
    <row r="402" s="1" customFormat="1">
      <c r="B402" s="46"/>
      <c r="C402" s="74"/>
      <c r="D402" s="249" t="s">
        <v>201</v>
      </c>
      <c r="E402" s="74"/>
      <c r="F402" s="259" t="s">
        <v>2844</v>
      </c>
      <c r="G402" s="74"/>
      <c r="H402" s="74"/>
      <c r="I402" s="203"/>
      <c r="J402" s="74"/>
      <c r="K402" s="74"/>
      <c r="L402" s="72"/>
      <c r="M402" s="260"/>
      <c r="N402" s="47"/>
      <c r="O402" s="47"/>
      <c r="P402" s="47"/>
      <c r="Q402" s="47"/>
      <c r="R402" s="47"/>
      <c r="S402" s="47"/>
      <c r="T402" s="95"/>
      <c r="AT402" s="24" t="s">
        <v>201</v>
      </c>
      <c r="AU402" s="24" t="s">
        <v>83</v>
      </c>
    </row>
    <row r="403" s="1" customFormat="1">
      <c r="B403" s="46"/>
      <c r="C403" s="74"/>
      <c r="D403" s="249" t="s">
        <v>739</v>
      </c>
      <c r="E403" s="74"/>
      <c r="F403" s="259" t="s">
        <v>2852</v>
      </c>
      <c r="G403" s="74"/>
      <c r="H403" s="74"/>
      <c r="I403" s="203"/>
      <c r="J403" s="74"/>
      <c r="K403" s="74"/>
      <c r="L403" s="72"/>
      <c r="M403" s="260"/>
      <c r="N403" s="47"/>
      <c r="O403" s="47"/>
      <c r="P403" s="47"/>
      <c r="Q403" s="47"/>
      <c r="R403" s="47"/>
      <c r="S403" s="47"/>
      <c r="T403" s="95"/>
      <c r="AT403" s="24" t="s">
        <v>739</v>
      </c>
      <c r="AU403" s="24" t="s">
        <v>83</v>
      </c>
    </row>
    <row r="404" s="1" customFormat="1" ht="34.2" customHeight="1">
      <c r="B404" s="46"/>
      <c r="C404" s="235" t="s">
        <v>1355</v>
      </c>
      <c r="D404" s="235" t="s">
        <v>173</v>
      </c>
      <c r="E404" s="236" t="s">
        <v>2853</v>
      </c>
      <c r="F404" s="237" t="s">
        <v>2854</v>
      </c>
      <c r="G404" s="238" t="s">
        <v>344</v>
      </c>
      <c r="H404" s="239">
        <v>5</v>
      </c>
      <c r="I404" s="240"/>
      <c r="J404" s="241">
        <f>ROUND(I404*H404,2)</f>
        <v>0</v>
      </c>
      <c r="K404" s="237" t="s">
        <v>737</v>
      </c>
      <c r="L404" s="72"/>
      <c r="M404" s="242" t="s">
        <v>22</v>
      </c>
      <c r="N404" s="243" t="s">
        <v>46</v>
      </c>
      <c r="O404" s="47"/>
      <c r="P404" s="244">
        <f>O404*H404</f>
        <v>0</v>
      </c>
      <c r="Q404" s="244">
        <v>0.0065300000000000002</v>
      </c>
      <c r="R404" s="244">
        <f>Q404*H404</f>
        <v>0.032649999999999998</v>
      </c>
      <c r="S404" s="244">
        <v>0</v>
      </c>
      <c r="T404" s="245">
        <f>S404*H404</f>
        <v>0</v>
      </c>
      <c r="AR404" s="24" t="s">
        <v>273</v>
      </c>
      <c r="AT404" s="24" t="s">
        <v>173</v>
      </c>
      <c r="AU404" s="24" t="s">
        <v>83</v>
      </c>
      <c r="AY404" s="24" t="s">
        <v>171</v>
      </c>
      <c r="BE404" s="246">
        <f>IF(N404="základní",J404,0)</f>
        <v>0</v>
      </c>
      <c r="BF404" s="246">
        <f>IF(N404="snížená",J404,0)</f>
        <v>0</v>
      </c>
      <c r="BG404" s="246">
        <f>IF(N404="zákl. přenesená",J404,0)</f>
        <v>0</v>
      </c>
      <c r="BH404" s="246">
        <f>IF(N404="sníž. přenesená",J404,0)</f>
        <v>0</v>
      </c>
      <c r="BI404" s="246">
        <f>IF(N404="nulová",J404,0)</f>
        <v>0</v>
      </c>
      <c r="BJ404" s="24" t="s">
        <v>24</v>
      </c>
      <c r="BK404" s="246">
        <f>ROUND(I404*H404,2)</f>
        <v>0</v>
      </c>
      <c r="BL404" s="24" t="s">
        <v>273</v>
      </c>
      <c r="BM404" s="24" t="s">
        <v>2855</v>
      </c>
    </row>
    <row r="405" s="1" customFormat="1">
      <c r="B405" s="46"/>
      <c r="C405" s="74"/>
      <c r="D405" s="249" t="s">
        <v>201</v>
      </c>
      <c r="E405" s="74"/>
      <c r="F405" s="259" t="s">
        <v>2844</v>
      </c>
      <c r="G405" s="74"/>
      <c r="H405" s="74"/>
      <c r="I405" s="203"/>
      <c r="J405" s="74"/>
      <c r="K405" s="74"/>
      <c r="L405" s="72"/>
      <c r="M405" s="260"/>
      <c r="N405" s="47"/>
      <c r="O405" s="47"/>
      <c r="P405" s="47"/>
      <c r="Q405" s="47"/>
      <c r="R405" s="47"/>
      <c r="S405" s="47"/>
      <c r="T405" s="95"/>
      <c r="AT405" s="24" t="s">
        <v>201</v>
      </c>
      <c r="AU405" s="24" t="s">
        <v>83</v>
      </c>
    </row>
    <row r="406" s="1" customFormat="1">
      <c r="B406" s="46"/>
      <c r="C406" s="74"/>
      <c r="D406" s="249" t="s">
        <v>739</v>
      </c>
      <c r="E406" s="74"/>
      <c r="F406" s="259" t="s">
        <v>2856</v>
      </c>
      <c r="G406" s="74"/>
      <c r="H406" s="74"/>
      <c r="I406" s="203"/>
      <c r="J406" s="74"/>
      <c r="K406" s="74"/>
      <c r="L406" s="72"/>
      <c r="M406" s="260"/>
      <c r="N406" s="47"/>
      <c r="O406" s="47"/>
      <c r="P406" s="47"/>
      <c r="Q406" s="47"/>
      <c r="R406" s="47"/>
      <c r="S406" s="47"/>
      <c r="T406" s="95"/>
      <c r="AT406" s="24" t="s">
        <v>739</v>
      </c>
      <c r="AU406" s="24" t="s">
        <v>83</v>
      </c>
    </row>
    <row r="407" s="1" customFormat="1" ht="34.2" customHeight="1">
      <c r="B407" s="46"/>
      <c r="C407" s="235" t="s">
        <v>1359</v>
      </c>
      <c r="D407" s="235" t="s">
        <v>173</v>
      </c>
      <c r="E407" s="236" t="s">
        <v>2857</v>
      </c>
      <c r="F407" s="237" t="s">
        <v>2858</v>
      </c>
      <c r="G407" s="238" t="s">
        <v>344</v>
      </c>
      <c r="H407" s="239">
        <v>21</v>
      </c>
      <c r="I407" s="240"/>
      <c r="J407" s="241">
        <f>ROUND(I407*H407,2)</f>
        <v>0</v>
      </c>
      <c r="K407" s="237" t="s">
        <v>737</v>
      </c>
      <c r="L407" s="72"/>
      <c r="M407" s="242" t="s">
        <v>22</v>
      </c>
      <c r="N407" s="243" t="s">
        <v>46</v>
      </c>
      <c r="O407" s="47"/>
      <c r="P407" s="244">
        <f>O407*H407</f>
        <v>0</v>
      </c>
      <c r="Q407" s="244">
        <v>0.01081</v>
      </c>
      <c r="R407" s="244">
        <f>Q407*H407</f>
        <v>0.22700999999999999</v>
      </c>
      <c r="S407" s="244">
        <v>0</v>
      </c>
      <c r="T407" s="245">
        <f>S407*H407</f>
        <v>0</v>
      </c>
      <c r="AR407" s="24" t="s">
        <v>273</v>
      </c>
      <c r="AT407" s="24" t="s">
        <v>173</v>
      </c>
      <c r="AU407" s="24" t="s">
        <v>83</v>
      </c>
      <c r="AY407" s="24" t="s">
        <v>171</v>
      </c>
      <c r="BE407" s="246">
        <f>IF(N407="základní",J407,0)</f>
        <v>0</v>
      </c>
      <c r="BF407" s="246">
        <f>IF(N407="snížená",J407,0)</f>
        <v>0</v>
      </c>
      <c r="BG407" s="246">
        <f>IF(N407="zákl. přenesená",J407,0)</f>
        <v>0</v>
      </c>
      <c r="BH407" s="246">
        <f>IF(N407="sníž. přenesená",J407,0)</f>
        <v>0</v>
      </c>
      <c r="BI407" s="246">
        <f>IF(N407="nulová",J407,0)</f>
        <v>0</v>
      </c>
      <c r="BJ407" s="24" t="s">
        <v>24</v>
      </c>
      <c r="BK407" s="246">
        <f>ROUND(I407*H407,2)</f>
        <v>0</v>
      </c>
      <c r="BL407" s="24" t="s">
        <v>273</v>
      </c>
      <c r="BM407" s="24" t="s">
        <v>2859</v>
      </c>
    </row>
    <row r="408" s="1" customFormat="1">
      <c r="B408" s="46"/>
      <c r="C408" s="74"/>
      <c r="D408" s="249" t="s">
        <v>201</v>
      </c>
      <c r="E408" s="74"/>
      <c r="F408" s="259" t="s">
        <v>2844</v>
      </c>
      <c r="G408" s="74"/>
      <c r="H408" s="74"/>
      <c r="I408" s="203"/>
      <c r="J408" s="74"/>
      <c r="K408" s="74"/>
      <c r="L408" s="72"/>
      <c r="M408" s="260"/>
      <c r="N408" s="47"/>
      <c r="O408" s="47"/>
      <c r="P408" s="47"/>
      <c r="Q408" s="47"/>
      <c r="R408" s="47"/>
      <c r="S408" s="47"/>
      <c r="T408" s="95"/>
      <c r="AT408" s="24" t="s">
        <v>201</v>
      </c>
      <c r="AU408" s="24" t="s">
        <v>83</v>
      </c>
    </row>
    <row r="409" s="1" customFormat="1">
      <c r="B409" s="46"/>
      <c r="C409" s="74"/>
      <c r="D409" s="249" t="s">
        <v>739</v>
      </c>
      <c r="E409" s="74"/>
      <c r="F409" s="259" t="s">
        <v>2860</v>
      </c>
      <c r="G409" s="74"/>
      <c r="H409" s="74"/>
      <c r="I409" s="203"/>
      <c r="J409" s="74"/>
      <c r="K409" s="74"/>
      <c r="L409" s="72"/>
      <c r="M409" s="260"/>
      <c r="N409" s="47"/>
      <c r="O409" s="47"/>
      <c r="P409" s="47"/>
      <c r="Q409" s="47"/>
      <c r="R409" s="47"/>
      <c r="S409" s="47"/>
      <c r="T409" s="95"/>
      <c r="AT409" s="24" t="s">
        <v>739</v>
      </c>
      <c r="AU409" s="24" t="s">
        <v>83</v>
      </c>
    </row>
    <row r="410" s="1" customFormat="1" ht="34.2" customHeight="1">
      <c r="B410" s="46"/>
      <c r="C410" s="235" t="s">
        <v>1367</v>
      </c>
      <c r="D410" s="235" t="s">
        <v>173</v>
      </c>
      <c r="E410" s="236" t="s">
        <v>2861</v>
      </c>
      <c r="F410" s="237" t="s">
        <v>2862</v>
      </c>
      <c r="G410" s="238" t="s">
        <v>344</v>
      </c>
      <c r="H410" s="239">
        <v>29</v>
      </c>
      <c r="I410" s="240"/>
      <c r="J410" s="241">
        <f>ROUND(I410*H410,2)</f>
        <v>0</v>
      </c>
      <c r="K410" s="237" t="s">
        <v>177</v>
      </c>
      <c r="L410" s="72"/>
      <c r="M410" s="242" t="s">
        <v>22</v>
      </c>
      <c r="N410" s="243" t="s">
        <v>46</v>
      </c>
      <c r="O410" s="47"/>
      <c r="P410" s="244">
        <f>O410*H410</f>
        <v>0</v>
      </c>
      <c r="Q410" s="244">
        <v>0.018780000000000002</v>
      </c>
      <c r="R410" s="244">
        <f>Q410*H410</f>
        <v>0.54461999999999999</v>
      </c>
      <c r="S410" s="244">
        <v>0</v>
      </c>
      <c r="T410" s="245">
        <f>S410*H410</f>
        <v>0</v>
      </c>
      <c r="AR410" s="24" t="s">
        <v>273</v>
      </c>
      <c r="AT410" s="24" t="s">
        <v>173</v>
      </c>
      <c r="AU410" s="24" t="s">
        <v>83</v>
      </c>
      <c r="AY410" s="24" t="s">
        <v>171</v>
      </c>
      <c r="BE410" s="246">
        <f>IF(N410="základní",J410,0)</f>
        <v>0</v>
      </c>
      <c r="BF410" s="246">
        <f>IF(N410="snížená",J410,0)</f>
        <v>0</v>
      </c>
      <c r="BG410" s="246">
        <f>IF(N410="zákl. přenesená",J410,0)</f>
        <v>0</v>
      </c>
      <c r="BH410" s="246">
        <f>IF(N410="sníž. přenesená",J410,0)</f>
        <v>0</v>
      </c>
      <c r="BI410" s="246">
        <f>IF(N410="nulová",J410,0)</f>
        <v>0</v>
      </c>
      <c r="BJ410" s="24" t="s">
        <v>24</v>
      </c>
      <c r="BK410" s="246">
        <f>ROUND(I410*H410,2)</f>
        <v>0</v>
      </c>
      <c r="BL410" s="24" t="s">
        <v>273</v>
      </c>
      <c r="BM410" s="24" t="s">
        <v>2863</v>
      </c>
    </row>
    <row r="411" s="1" customFormat="1">
      <c r="B411" s="46"/>
      <c r="C411" s="74"/>
      <c r="D411" s="249" t="s">
        <v>201</v>
      </c>
      <c r="E411" s="74"/>
      <c r="F411" s="259" t="s">
        <v>2844</v>
      </c>
      <c r="G411" s="74"/>
      <c r="H411" s="74"/>
      <c r="I411" s="203"/>
      <c r="J411" s="74"/>
      <c r="K411" s="74"/>
      <c r="L411" s="72"/>
      <c r="M411" s="260"/>
      <c r="N411" s="47"/>
      <c r="O411" s="47"/>
      <c r="P411" s="47"/>
      <c r="Q411" s="47"/>
      <c r="R411" s="47"/>
      <c r="S411" s="47"/>
      <c r="T411" s="95"/>
      <c r="AT411" s="24" t="s">
        <v>201</v>
      </c>
      <c r="AU411" s="24" t="s">
        <v>83</v>
      </c>
    </row>
    <row r="412" s="1" customFormat="1">
      <c r="B412" s="46"/>
      <c r="C412" s="74"/>
      <c r="D412" s="249" t="s">
        <v>739</v>
      </c>
      <c r="E412" s="74"/>
      <c r="F412" s="259" t="s">
        <v>2864</v>
      </c>
      <c r="G412" s="74"/>
      <c r="H412" s="74"/>
      <c r="I412" s="203"/>
      <c r="J412" s="74"/>
      <c r="K412" s="74"/>
      <c r="L412" s="72"/>
      <c r="M412" s="260"/>
      <c r="N412" s="47"/>
      <c r="O412" s="47"/>
      <c r="P412" s="47"/>
      <c r="Q412" s="47"/>
      <c r="R412" s="47"/>
      <c r="S412" s="47"/>
      <c r="T412" s="95"/>
      <c r="AT412" s="24" t="s">
        <v>739</v>
      </c>
      <c r="AU412" s="24" t="s">
        <v>83</v>
      </c>
    </row>
    <row r="413" s="1" customFormat="1" ht="14.4" customHeight="1">
      <c r="B413" s="46"/>
      <c r="C413" s="235" t="s">
        <v>1371</v>
      </c>
      <c r="D413" s="235" t="s">
        <v>173</v>
      </c>
      <c r="E413" s="236" t="s">
        <v>2865</v>
      </c>
      <c r="F413" s="237" t="s">
        <v>2866</v>
      </c>
      <c r="G413" s="238" t="s">
        <v>1246</v>
      </c>
      <c r="H413" s="239">
        <v>1</v>
      </c>
      <c r="I413" s="240"/>
      <c r="J413" s="241">
        <f>ROUND(I413*H413,2)</f>
        <v>0</v>
      </c>
      <c r="K413" s="237" t="s">
        <v>737</v>
      </c>
      <c r="L413" s="72"/>
      <c r="M413" s="242" t="s">
        <v>22</v>
      </c>
      <c r="N413" s="243" t="s">
        <v>46</v>
      </c>
      <c r="O413" s="47"/>
      <c r="P413" s="244">
        <f>O413*H413</f>
        <v>0</v>
      </c>
      <c r="Q413" s="244">
        <v>0</v>
      </c>
      <c r="R413" s="244">
        <f>Q413*H413</f>
        <v>0</v>
      </c>
      <c r="S413" s="244">
        <v>0</v>
      </c>
      <c r="T413" s="245">
        <f>S413*H413</f>
        <v>0</v>
      </c>
      <c r="AR413" s="24" t="s">
        <v>273</v>
      </c>
      <c r="AT413" s="24" t="s">
        <v>173</v>
      </c>
      <c r="AU413" s="24" t="s">
        <v>83</v>
      </c>
      <c r="AY413" s="24" t="s">
        <v>171</v>
      </c>
      <c r="BE413" s="246">
        <f>IF(N413="základní",J413,0)</f>
        <v>0</v>
      </c>
      <c r="BF413" s="246">
        <f>IF(N413="snížená",J413,0)</f>
        <v>0</v>
      </c>
      <c r="BG413" s="246">
        <f>IF(N413="zákl. přenesená",J413,0)</f>
        <v>0</v>
      </c>
      <c r="BH413" s="246">
        <f>IF(N413="sníž. přenesená",J413,0)</f>
        <v>0</v>
      </c>
      <c r="BI413" s="246">
        <f>IF(N413="nulová",J413,0)</f>
        <v>0</v>
      </c>
      <c r="BJ413" s="24" t="s">
        <v>24</v>
      </c>
      <c r="BK413" s="246">
        <f>ROUND(I413*H413,2)</f>
        <v>0</v>
      </c>
      <c r="BL413" s="24" t="s">
        <v>273</v>
      </c>
      <c r="BM413" s="24" t="s">
        <v>1507</v>
      </c>
    </row>
    <row r="414" s="1" customFormat="1">
      <c r="B414" s="46"/>
      <c r="C414" s="74"/>
      <c r="D414" s="249" t="s">
        <v>739</v>
      </c>
      <c r="E414" s="74"/>
      <c r="F414" s="259" t="s">
        <v>2867</v>
      </c>
      <c r="G414" s="74"/>
      <c r="H414" s="74"/>
      <c r="I414" s="203"/>
      <c r="J414" s="74"/>
      <c r="K414" s="74"/>
      <c r="L414" s="72"/>
      <c r="M414" s="260"/>
      <c r="N414" s="47"/>
      <c r="O414" s="47"/>
      <c r="P414" s="47"/>
      <c r="Q414" s="47"/>
      <c r="R414" s="47"/>
      <c r="S414" s="47"/>
      <c r="T414" s="95"/>
      <c r="AT414" s="24" t="s">
        <v>739</v>
      </c>
      <c r="AU414" s="24" t="s">
        <v>83</v>
      </c>
    </row>
    <row r="415" s="1" customFormat="1" ht="34.2" customHeight="1">
      <c r="B415" s="46"/>
      <c r="C415" s="235" t="s">
        <v>1375</v>
      </c>
      <c r="D415" s="235" t="s">
        <v>173</v>
      </c>
      <c r="E415" s="236" t="s">
        <v>2868</v>
      </c>
      <c r="F415" s="237" t="s">
        <v>2869</v>
      </c>
      <c r="G415" s="238" t="s">
        <v>193</v>
      </c>
      <c r="H415" s="239">
        <v>19.715</v>
      </c>
      <c r="I415" s="240"/>
      <c r="J415" s="241">
        <f>ROUND(I415*H415,2)</f>
        <v>0</v>
      </c>
      <c r="K415" s="237" t="s">
        <v>177</v>
      </c>
      <c r="L415" s="72"/>
      <c r="M415" s="242" t="s">
        <v>22</v>
      </c>
      <c r="N415" s="243" t="s">
        <v>46</v>
      </c>
      <c r="O415" s="47"/>
      <c r="P415" s="244">
        <f>O415*H415</f>
        <v>0</v>
      </c>
      <c r="Q415" s="244">
        <v>0</v>
      </c>
      <c r="R415" s="244">
        <f>Q415*H415</f>
        <v>0</v>
      </c>
      <c r="S415" s="244">
        <v>0</v>
      </c>
      <c r="T415" s="245">
        <f>S415*H415</f>
        <v>0</v>
      </c>
      <c r="AR415" s="24" t="s">
        <v>273</v>
      </c>
      <c r="AT415" s="24" t="s">
        <v>173</v>
      </c>
      <c r="AU415" s="24" t="s">
        <v>83</v>
      </c>
      <c r="AY415" s="24" t="s">
        <v>171</v>
      </c>
      <c r="BE415" s="246">
        <f>IF(N415="základní",J415,0)</f>
        <v>0</v>
      </c>
      <c r="BF415" s="246">
        <f>IF(N415="snížená",J415,0)</f>
        <v>0</v>
      </c>
      <c r="BG415" s="246">
        <f>IF(N415="zákl. přenesená",J415,0)</f>
        <v>0</v>
      </c>
      <c r="BH415" s="246">
        <f>IF(N415="sníž. přenesená",J415,0)</f>
        <v>0</v>
      </c>
      <c r="BI415" s="246">
        <f>IF(N415="nulová",J415,0)</f>
        <v>0</v>
      </c>
      <c r="BJ415" s="24" t="s">
        <v>24</v>
      </c>
      <c r="BK415" s="246">
        <f>ROUND(I415*H415,2)</f>
        <v>0</v>
      </c>
      <c r="BL415" s="24" t="s">
        <v>273</v>
      </c>
      <c r="BM415" s="24" t="s">
        <v>2870</v>
      </c>
    </row>
    <row r="416" s="1" customFormat="1">
      <c r="B416" s="46"/>
      <c r="C416" s="74"/>
      <c r="D416" s="249" t="s">
        <v>201</v>
      </c>
      <c r="E416" s="74"/>
      <c r="F416" s="259" t="s">
        <v>1955</v>
      </c>
      <c r="G416" s="74"/>
      <c r="H416" s="74"/>
      <c r="I416" s="203"/>
      <c r="J416" s="74"/>
      <c r="K416" s="74"/>
      <c r="L416" s="72"/>
      <c r="M416" s="260"/>
      <c r="N416" s="47"/>
      <c r="O416" s="47"/>
      <c r="P416" s="47"/>
      <c r="Q416" s="47"/>
      <c r="R416" s="47"/>
      <c r="S416" s="47"/>
      <c r="T416" s="95"/>
      <c r="AT416" s="24" t="s">
        <v>201</v>
      </c>
      <c r="AU416" s="24" t="s">
        <v>83</v>
      </c>
    </row>
    <row r="417" s="11" customFormat="1" ht="29.88" customHeight="1">
      <c r="B417" s="219"/>
      <c r="C417" s="220"/>
      <c r="D417" s="221" t="s">
        <v>74</v>
      </c>
      <c r="E417" s="233" t="s">
        <v>1379</v>
      </c>
      <c r="F417" s="233" t="s">
        <v>1380</v>
      </c>
      <c r="G417" s="220"/>
      <c r="H417" s="220"/>
      <c r="I417" s="223"/>
      <c r="J417" s="234">
        <f>BK417</f>
        <v>0</v>
      </c>
      <c r="K417" s="220"/>
      <c r="L417" s="225"/>
      <c r="M417" s="226"/>
      <c r="N417" s="227"/>
      <c r="O417" s="227"/>
      <c r="P417" s="228">
        <f>SUM(P418:P424)</f>
        <v>0</v>
      </c>
      <c r="Q417" s="227"/>
      <c r="R417" s="228">
        <f>SUM(R418:R424)</f>
        <v>0.47700000000000004</v>
      </c>
      <c r="S417" s="227"/>
      <c r="T417" s="229">
        <f>SUM(T418:T424)</f>
        <v>0</v>
      </c>
      <c r="AR417" s="230" t="s">
        <v>83</v>
      </c>
      <c r="AT417" s="231" t="s">
        <v>74</v>
      </c>
      <c r="AU417" s="231" t="s">
        <v>24</v>
      </c>
      <c r="AY417" s="230" t="s">
        <v>171</v>
      </c>
      <c r="BK417" s="232">
        <f>SUM(BK418:BK424)</f>
        <v>0</v>
      </c>
    </row>
    <row r="418" s="1" customFormat="1" ht="22.8" customHeight="1">
      <c r="B418" s="46"/>
      <c r="C418" s="235" t="s">
        <v>1381</v>
      </c>
      <c r="D418" s="235" t="s">
        <v>173</v>
      </c>
      <c r="E418" s="236" t="s">
        <v>2871</v>
      </c>
      <c r="F418" s="237" t="s">
        <v>2872</v>
      </c>
      <c r="G418" s="238" t="s">
        <v>1389</v>
      </c>
      <c r="H418" s="239">
        <v>450</v>
      </c>
      <c r="I418" s="240"/>
      <c r="J418" s="241">
        <f>ROUND(I418*H418,2)</f>
        <v>0</v>
      </c>
      <c r="K418" s="237" t="s">
        <v>177</v>
      </c>
      <c r="L418" s="72"/>
      <c r="M418" s="242" t="s">
        <v>22</v>
      </c>
      <c r="N418" s="243" t="s">
        <v>46</v>
      </c>
      <c r="O418" s="47"/>
      <c r="P418" s="244">
        <f>O418*H418</f>
        <v>0</v>
      </c>
      <c r="Q418" s="244">
        <v>6.0000000000000002E-05</v>
      </c>
      <c r="R418" s="244">
        <f>Q418*H418</f>
        <v>0.027</v>
      </c>
      <c r="S418" s="244">
        <v>0</v>
      </c>
      <c r="T418" s="245">
        <f>S418*H418</f>
        <v>0</v>
      </c>
      <c r="AR418" s="24" t="s">
        <v>273</v>
      </c>
      <c r="AT418" s="24" t="s">
        <v>173</v>
      </c>
      <c r="AU418" s="24" t="s">
        <v>83</v>
      </c>
      <c r="AY418" s="24" t="s">
        <v>171</v>
      </c>
      <c r="BE418" s="246">
        <f>IF(N418="základní",J418,0)</f>
        <v>0</v>
      </c>
      <c r="BF418" s="246">
        <f>IF(N418="snížená",J418,0)</f>
        <v>0</v>
      </c>
      <c r="BG418" s="246">
        <f>IF(N418="zákl. přenesená",J418,0)</f>
        <v>0</v>
      </c>
      <c r="BH418" s="246">
        <f>IF(N418="sníž. přenesená",J418,0)</f>
        <v>0</v>
      </c>
      <c r="BI418" s="246">
        <f>IF(N418="nulová",J418,0)</f>
        <v>0</v>
      </c>
      <c r="BJ418" s="24" t="s">
        <v>24</v>
      </c>
      <c r="BK418" s="246">
        <f>ROUND(I418*H418,2)</f>
        <v>0</v>
      </c>
      <c r="BL418" s="24" t="s">
        <v>273</v>
      </c>
      <c r="BM418" s="24" t="s">
        <v>2873</v>
      </c>
    </row>
    <row r="419" s="1" customFormat="1">
      <c r="B419" s="46"/>
      <c r="C419" s="74"/>
      <c r="D419" s="249" t="s">
        <v>201</v>
      </c>
      <c r="E419" s="74"/>
      <c r="F419" s="259" t="s">
        <v>1402</v>
      </c>
      <c r="G419" s="74"/>
      <c r="H419" s="74"/>
      <c r="I419" s="203"/>
      <c r="J419" s="74"/>
      <c r="K419" s="74"/>
      <c r="L419" s="72"/>
      <c r="M419" s="260"/>
      <c r="N419" s="47"/>
      <c r="O419" s="47"/>
      <c r="P419" s="47"/>
      <c r="Q419" s="47"/>
      <c r="R419" s="47"/>
      <c r="S419" s="47"/>
      <c r="T419" s="95"/>
      <c r="AT419" s="24" t="s">
        <v>201</v>
      </c>
      <c r="AU419" s="24" t="s">
        <v>83</v>
      </c>
    </row>
    <row r="420" s="12" customFormat="1">
      <c r="B420" s="247"/>
      <c r="C420" s="248"/>
      <c r="D420" s="249" t="s">
        <v>180</v>
      </c>
      <c r="E420" s="250" t="s">
        <v>22</v>
      </c>
      <c r="F420" s="251" t="s">
        <v>2874</v>
      </c>
      <c r="G420" s="248"/>
      <c r="H420" s="252">
        <v>450</v>
      </c>
      <c r="I420" s="253"/>
      <c r="J420" s="248"/>
      <c r="K420" s="248"/>
      <c r="L420" s="254"/>
      <c r="M420" s="255"/>
      <c r="N420" s="256"/>
      <c r="O420" s="256"/>
      <c r="P420" s="256"/>
      <c r="Q420" s="256"/>
      <c r="R420" s="256"/>
      <c r="S420" s="256"/>
      <c r="T420" s="257"/>
      <c r="AT420" s="258" t="s">
        <v>180</v>
      </c>
      <c r="AU420" s="258" t="s">
        <v>83</v>
      </c>
      <c r="AV420" s="12" t="s">
        <v>83</v>
      </c>
      <c r="AW420" s="12" t="s">
        <v>182</v>
      </c>
      <c r="AX420" s="12" t="s">
        <v>75</v>
      </c>
      <c r="AY420" s="258" t="s">
        <v>171</v>
      </c>
    </row>
    <row r="421" s="1" customFormat="1" ht="22.8" customHeight="1">
      <c r="B421" s="46"/>
      <c r="C421" s="271" t="s">
        <v>1386</v>
      </c>
      <c r="D421" s="271" t="s">
        <v>422</v>
      </c>
      <c r="E421" s="272" t="s">
        <v>2875</v>
      </c>
      <c r="F421" s="273" t="s">
        <v>2876</v>
      </c>
      <c r="G421" s="274" t="s">
        <v>1389</v>
      </c>
      <c r="H421" s="275">
        <v>450</v>
      </c>
      <c r="I421" s="276"/>
      <c r="J421" s="277">
        <f>ROUND(I421*H421,2)</f>
        <v>0</v>
      </c>
      <c r="K421" s="273" t="s">
        <v>737</v>
      </c>
      <c r="L421" s="278"/>
      <c r="M421" s="279" t="s">
        <v>22</v>
      </c>
      <c r="N421" s="280" t="s">
        <v>46</v>
      </c>
      <c r="O421" s="47"/>
      <c r="P421" s="244">
        <f>O421*H421</f>
        <v>0</v>
      </c>
      <c r="Q421" s="244">
        <v>0.001</v>
      </c>
      <c r="R421" s="244">
        <f>Q421*H421</f>
        <v>0.45000000000000001</v>
      </c>
      <c r="S421" s="244">
        <v>0</v>
      </c>
      <c r="T421" s="245">
        <f>S421*H421</f>
        <v>0</v>
      </c>
      <c r="AR421" s="24" t="s">
        <v>405</v>
      </c>
      <c r="AT421" s="24" t="s">
        <v>422</v>
      </c>
      <c r="AU421" s="24" t="s">
        <v>83</v>
      </c>
      <c r="AY421" s="24" t="s">
        <v>171</v>
      </c>
      <c r="BE421" s="246">
        <f>IF(N421="základní",J421,0)</f>
        <v>0</v>
      </c>
      <c r="BF421" s="246">
        <f>IF(N421="snížená",J421,0)</f>
        <v>0</v>
      </c>
      <c r="BG421" s="246">
        <f>IF(N421="zákl. přenesená",J421,0)</f>
        <v>0</v>
      </c>
      <c r="BH421" s="246">
        <f>IF(N421="sníž. přenesená",J421,0)</f>
        <v>0</v>
      </c>
      <c r="BI421" s="246">
        <f>IF(N421="nulová",J421,0)</f>
        <v>0</v>
      </c>
      <c r="BJ421" s="24" t="s">
        <v>24</v>
      </c>
      <c r="BK421" s="246">
        <f>ROUND(I421*H421,2)</f>
        <v>0</v>
      </c>
      <c r="BL421" s="24" t="s">
        <v>273</v>
      </c>
      <c r="BM421" s="24" t="s">
        <v>2877</v>
      </c>
    </row>
    <row r="422" s="1" customFormat="1">
      <c r="B422" s="46"/>
      <c r="C422" s="74"/>
      <c r="D422" s="249" t="s">
        <v>739</v>
      </c>
      <c r="E422" s="74"/>
      <c r="F422" s="259" t="s">
        <v>2878</v>
      </c>
      <c r="G422" s="74"/>
      <c r="H422" s="74"/>
      <c r="I422" s="203"/>
      <c r="J422" s="74"/>
      <c r="K422" s="74"/>
      <c r="L422" s="72"/>
      <c r="M422" s="260"/>
      <c r="N422" s="47"/>
      <c r="O422" s="47"/>
      <c r="P422" s="47"/>
      <c r="Q422" s="47"/>
      <c r="R422" s="47"/>
      <c r="S422" s="47"/>
      <c r="T422" s="95"/>
      <c r="AT422" s="24" t="s">
        <v>739</v>
      </c>
      <c r="AU422" s="24" t="s">
        <v>83</v>
      </c>
    </row>
    <row r="423" s="1" customFormat="1" ht="34.2" customHeight="1">
      <c r="B423" s="46"/>
      <c r="C423" s="235" t="s">
        <v>1392</v>
      </c>
      <c r="D423" s="235" t="s">
        <v>173</v>
      </c>
      <c r="E423" s="236" t="s">
        <v>1474</v>
      </c>
      <c r="F423" s="237" t="s">
        <v>1475</v>
      </c>
      <c r="G423" s="238" t="s">
        <v>193</v>
      </c>
      <c r="H423" s="239">
        <v>0.47699999999999998</v>
      </c>
      <c r="I423" s="240"/>
      <c r="J423" s="241">
        <f>ROUND(I423*H423,2)</f>
        <v>0</v>
      </c>
      <c r="K423" s="237" t="s">
        <v>177</v>
      </c>
      <c r="L423" s="72"/>
      <c r="M423" s="242" t="s">
        <v>22</v>
      </c>
      <c r="N423" s="243" t="s">
        <v>46</v>
      </c>
      <c r="O423" s="47"/>
      <c r="P423" s="244">
        <f>O423*H423</f>
        <v>0</v>
      </c>
      <c r="Q423" s="244">
        <v>0</v>
      </c>
      <c r="R423" s="244">
        <f>Q423*H423</f>
        <v>0</v>
      </c>
      <c r="S423" s="244">
        <v>0</v>
      </c>
      <c r="T423" s="245">
        <f>S423*H423</f>
        <v>0</v>
      </c>
      <c r="AR423" s="24" t="s">
        <v>273</v>
      </c>
      <c r="AT423" s="24" t="s">
        <v>173</v>
      </c>
      <c r="AU423" s="24" t="s">
        <v>83</v>
      </c>
      <c r="AY423" s="24" t="s">
        <v>171</v>
      </c>
      <c r="BE423" s="246">
        <f>IF(N423="základní",J423,0)</f>
        <v>0</v>
      </c>
      <c r="BF423" s="246">
        <f>IF(N423="snížená",J423,0)</f>
        <v>0</v>
      </c>
      <c r="BG423" s="246">
        <f>IF(N423="zákl. přenesená",J423,0)</f>
        <v>0</v>
      </c>
      <c r="BH423" s="246">
        <f>IF(N423="sníž. přenesená",J423,0)</f>
        <v>0</v>
      </c>
      <c r="BI423" s="246">
        <f>IF(N423="nulová",J423,0)</f>
        <v>0</v>
      </c>
      <c r="BJ423" s="24" t="s">
        <v>24</v>
      </c>
      <c r="BK423" s="246">
        <f>ROUND(I423*H423,2)</f>
        <v>0</v>
      </c>
      <c r="BL423" s="24" t="s">
        <v>273</v>
      </c>
      <c r="BM423" s="24" t="s">
        <v>2879</v>
      </c>
    </row>
    <row r="424" s="1" customFormat="1">
      <c r="B424" s="46"/>
      <c r="C424" s="74"/>
      <c r="D424" s="249" t="s">
        <v>201</v>
      </c>
      <c r="E424" s="74"/>
      <c r="F424" s="259" t="s">
        <v>2880</v>
      </c>
      <c r="G424" s="74"/>
      <c r="H424" s="74"/>
      <c r="I424" s="203"/>
      <c r="J424" s="74"/>
      <c r="K424" s="74"/>
      <c r="L424" s="72"/>
      <c r="M424" s="260"/>
      <c r="N424" s="47"/>
      <c r="O424" s="47"/>
      <c r="P424" s="47"/>
      <c r="Q424" s="47"/>
      <c r="R424" s="47"/>
      <c r="S424" s="47"/>
      <c r="T424" s="95"/>
      <c r="AT424" s="24" t="s">
        <v>201</v>
      </c>
      <c r="AU424" s="24" t="s">
        <v>83</v>
      </c>
    </row>
    <row r="425" s="11" customFormat="1" ht="29.88" customHeight="1">
      <c r="B425" s="219"/>
      <c r="C425" s="220"/>
      <c r="D425" s="221" t="s">
        <v>74</v>
      </c>
      <c r="E425" s="233" t="s">
        <v>1680</v>
      </c>
      <c r="F425" s="233" t="s">
        <v>1681</v>
      </c>
      <c r="G425" s="220"/>
      <c r="H425" s="220"/>
      <c r="I425" s="223"/>
      <c r="J425" s="234">
        <f>BK425</f>
        <v>0</v>
      </c>
      <c r="K425" s="220"/>
      <c r="L425" s="225"/>
      <c r="M425" s="226"/>
      <c r="N425" s="227"/>
      <c r="O425" s="227"/>
      <c r="P425" s="228">
        <f>SUM(P426:P430)</f>
        <v>0</v>
      </c>
      <c r="Q425" s="227"/>
      <c r="R425" s="228">
        <f>SUM(R426:R430)</f>
        <v>0.15088000000000001</v>
      </c>
      <c r="S425" s="227"/>
      <c r="T425" s="229">
        <f>SUM(T426:T430)</f>
        <v>0</v>
      </c>
      <c r="AR425" s="230" t="s">
        <v>83</v>
      </c>
      <c r="AT425" s="231" t="s">
        <v>74</v>
      </c>
      <c r="AU425" s="231" t="s">
        <v>24</v>
      </c>
      <c r="AY425" s="230" t="s">
        <v>171</v>
      </c>
      <c r="BK425" s="232">
        <f>SUM(BK426:BK430)</f>
        <v>0</v>
      </c>
    </row>
    <row r="426" s="1" customFormat="1" ht="22.8" customHeight="1">
      <c r="B426" s="46"/>
      <c r="C426" s="235" t="s">
        <v>1398</v>
      </c>
      <c r="D426" s="235" t="s">
        <v>173</v>
      </c>
      <c r="E426" s="236" t="s">
        <v>1699</v>
      </c>
      <c r="F426" s="237" t="s">
        <v>1700</v>
      </c>
      <c r="G426" s="238" t="s">
        <v>247</v>
      </c>
      <c r="H426" s="239">
        <v>328</v>
      </c>
      <c r="I426" s="240"/>
      <c r="J426" s="241">
        <f>ROUND(I426*H426,2)</f>
        <v>0</v>
      </c>
      <c r="K426" s="237" t="s">
        <v>177</v>
      </c>
      <c r="L426" s="72"/>
      <c r="M426" s="242" t="s">
        <v>22</v>
      </c>
      <c r="N426" s="243" t="s">
        <v>46</v>
      </c>
      <c r="O426" s="47"/>
      <c r="P426" s="244">
        <f>O426*H426</f>
        <v>0</v>
      </c>
      <c r="Q426" s="244">
        <v>8.0000000000000007E-05</v>
      </c>
      <c r="R426" s="244">
        <f>Q426*H426</f>
        <v>0.026240000000000003</v>
      </c>
      <c r="S426" s="244">
        <v>0</v>
      </c>
      <c r="T426" s="245">
        <f>S426*H426</f>
        <v>0</v>
      </c>
      <c r="AR426" s="24" t="s">
        <v>273</v>
      </c>
      <c r="AT426" s="24" t="s">
        <v>173</v>
      </c>
      <c r="AU426" s="24" t="s">
        <v>83</v>
      </c>
      <c r="AY426" s="24" t="s">
        <v>171</v>
      </c>
      <c r="BE426" s="246">
        <f>IF(N426="základní",J426,0)</f>
        <v>0</v>
      </c>
      <c r="BF426" s="246">
        <f>IF(N426="snížená",J426,0)</f>
        <v>0</v>
      </c>
      <c r="BG426" s="246">
        <f>IF(N426="zákl. přenesená",J426,0)</f>
        <v>0</v>
      </c>
      <c r="BH426" s="246">
        <f>IF(N426="sníž. přenesená",J426,0)</f>
        <v>0</v>
      </c>
      <c r="BI426" s="246">
        <f>IF(N426="nulová",J426,0)</f>
        <v>0</v>
      </c>
      <c r="BJ426" s="24" t="s">
        <v>24</v>
      </c>
      <c r="BK426" s="246">
        <f>ROUND(I426*H426,2)</f>
        <v>0</v>
      </c>
      <c r="BL426" s="24" t="s">
        <v>273</v>
      </c>
      <c r="BM426" s="24" t="s">
        <v>2881</v>
      </c>
    </row>
    <row r="427" s="1" customFormat="1" ht="22.8" customHeight="1">
      <c r="B427" s="46"/>
      <c r="C427" s="235" t="s">
        <v>1404</v>
      </c>
      <c r="D427" s="235" t="s">
        <v>173</v>
      </c>
      <c r="E427" s="236" t="s">
        <v>1683</v>
      </c>
      <c r="F427" s="237" t="s">
        <v>1684</v>
      </c>
      <c r="G427" s="238" t="s">
        <v>247</v>
      </c>
      <c r="H427" s="239">
        <v>328</v>
      </c>
      <c r="I427" s="240"/>
      <c r="J427" s="241">
        <f>ROUND(I427*H427,2)</f>
        <v>0</v>
      </c>
      <c r="K427" s="237" t="s">
        <v>177</v>
      </c>
      <c r="L427" s="72"/>
      <c r="M427" s="242" t="s">
        <v>22</v>
      </c>
      <c r="N427" s="243" t="s">
        <v>46</v>
      </c>
      <c r="O427" s="47"/>
      <c r="P427" s="244">
        <f>O427*H427</f>
        <v>0</v>
      </c>
      <c r="Q427" s="244">
        <v>0.00013999999999999999</v>
      </c>
      <c r="R427" s="244">
        <f>Q427*H427</f>
        <v>0.045919999999999996</v>
      </c>
      <c r="S427" s="244">
        <v>0</v>
      </c>
      <c r="T427" s="245">
        <f>S427*H427</f>
        <v>0</v>
      </c>
      <c r="AR427" s="24" t="s">
        <v>273</v>
      </c>
      <c r="AT427" s="24" t="s">
        <v>173</v>
      </c>
      <c r="AU427" s="24" t="s">
        <v>83</v>
      </c>
      <c r="AY427" s="24" t="s">
        <v>171</v>
      </c>
      <c r="BE427" s="246">
        <f>IF(N427="základní",J427,0)</f>
        <v>0</v>
      </c>
      <c r="BF427" s="246">
        <f>IF(N427="snížená",J427,0)</f>
        <v>0</v>
      </c>
      <c r="BG427" s="246">
        <f>IF(N427="zákl. přenesená",J427,0)</f>
        <v>0</v>
      </c>
      <c r="BH427" s="246">
        <f>IF(N427="sníž. přenesená",J427,0)</f>
        <v>0</v>
      </c>
      <c r="BI427" s="246">
        <f>IF(N427="nulová",J427,0)</f>
        <v>0</v>
      </c>
      <c r="BJ427" s="24" t="s">
        <v>24</v>
      </c>
      <c r="BK427" s="246">
        <f>ROUND(I427*H427,2)</f>
        <v>0</v>
      </c>
      <c r="BL427" s="24" t="s">
        <v>273</v>
      </c>
      <c r="BM427" s="24" t="s">
        <v>2882</v>
      </c>
    </row>
    <row r="428" s="1" customFormat="1" ht="22.8" customHeight="1">
      <c r="B428" s="46"/>
      <c r="C428" s="235" t="s">
        <v>1409</v>
      </c>
      <c r="D428" s="235" t="s">
        <v>173</v>
      </c>
      <c r="E428" s="236" t="s">
        <v>1728</v>
      </c>
      <c r="F428" s="237" t="s">
        <v>1729</v>
      </c>
      <c r="G428" s="238" t="s">
        <v>247</v>
      </c>
      <c r="H428" s="239">
        <v>656</v>
      </c>
      <c r="I428" s="240"/>
      <c r="J428" s="241">
        <f>ROUND(I428*H428,2)</f>
        <v>0</v>
      </c>
      <c r="K428" s="237" t="s">
        <v>177</v>
      </c>
      <c r="L428" s="72"/>
      <c r="M428" s="242" t="s">
        <v>22</v>
      </c>
      <c r="N428" s="243" t="s">
        <v>46</v>
      </c>
      <c r="O428" s="47"/>
      <c r="P428" s="244">
        <f>O428*H428</f>
        <v>0</v>
      </c>
      <c r="Q428" s="244">
        <v>0.00012</v>
      </c>
      <c r="R428" s="244">
        <f>Q428*H428</f>
        <v>0.078719999999999998</v>
      </c>
      <c r="S428" s="244">
        <v>0</v>
      </c>
      <c r="T428" s="245">
        <f>S428*H428</f>
        <v>0</v>
      </c>
      <c r="AR428" s="24" t="s">
        <v>273</v>
      </c>
      <c r="AT428" s="24" t="s">
        <v>173</v>
      </c>
      <c r="AU428" s="24" t="s">
        <v>83</v>
      </c>
      <c r="AY428" s="24" t="s">
        <v>171</v>
      </c>
      <c r="BE428" s="246">
        <f>IF(N428="základní",J428,0)</f>
        <v>0</v>
      </c>
      <c r="BF428" s="246">
        <f>IF(N428="snížená",J428,0)</f>
        <v>0</v>
      </c>
      <c r="BG428" s="246">
        <f>IF(N428="zákl. přenesená",J428,0)</f>
        <v>0</v>
      </c>
      <c r="BH428" s="246">
        <f>IF(N428="sníž. přenesená",J428,0)</f>
        <v>0</v>
      </c>
      <c r="BI428" s="246">
        <f>IF(N428="nulová",J428,0)</f>
        <v>0</v>
      </c>
      <c r="BJ428" s="24" t="s">
        <v>24</v>
      </c>
      <c r="BK428" s="246">
        <f>ROUND(I428*H428,2)</f>
        <v>0</v>
      </c>
      <c r="BL428" s="24" t="s">
        <v>273</v>
      </c>
      <c r="BM428" s="24" t="s">
        <v>2883</v>
      </c>
    </row>
    <row r="429" s="1" customFormat="1">
      <c r="B429" s="46"/>
      <c r="C429" s="74"/>
      <c r="D429" s="249" t="s">
        <v>739</v>
      </c>
      <c r="E429" s="74"/>
      <c r="F429" s="259" t="s">
        <v>1731</v>
      </c>
      <c r="G429" s="74"/>
      <c r="H429" s="74"/>
      <c r="I429" s="203"/>
      <c r="J429" s="74"/>
      <c r="K429" s="74"/>
      <c r="L429" s="72"/>
      <c r="M429" s="260"/>
      <c r="N429" s="47"/>
      <c r="O429" s="47"/>
      <c r="P429" s="47"/>
      <c r="Q429" s="47"/>
      <c r="R429" s="47"/>
      <c r="S429" s="47"/>
      <c r="T429" s="95"/>
      <c r="AT429" s="24" t="s">
        <v>739</v>
      </c>
      <c r="AU429" s="24" t="s">
        <v>83</v>
      </c>
    </row>
    <row r="430" s="12" customFormat="1">
      <c r="B430" s="247"/>
      <c r="C430" s="248"/>
      <c r="D430" s="249" t="s">
        <v>180</v>
      </c>
      <c r="E430" s="248"/>
      <c r="F430" s="251" t="s">
        <v>2884</v>
      </c>
      <c r="G430" s="248"/>
      <c r="H430" s="252">
        <v>656</v>
      </c>
      <c r="I430" s="253"/>
      <c r="J430" s="248"/>
      <c r="K430" s="248"/>
      <c r="L430" s="254"/>
      <c r="M430" s="255"/>
      <c r="N430" s="256"/>
      <c r="O430" s="256"/>
      <c r="P430" s="256"/>
      <c r="Q430" s="256"/>
      <c r="R430" s="256"/>
      <c r="S430" s="256"/>
      <c r="T430" s="257"/>
      <c r="AT430" s="258" t="s">
        <v>180</v>
      </c>
      <c r="AU430" s="258" t="s">
        <v>83</v>
      </c>
      <c r="AV430" s="12" t="s">
        <v>83</v>
      </c>
      <c r="AW430" s="12" t="s">
        <v>6</v>
      </c>
      <c r="AX430" s="12" t="s">
        <v>24</v>
      </c>
      <c r="AY430" s="258" t="s">
        <v>171</v>
      </c>
    </row>
    <row r="431" s="11" customFormat="1" ht="37.44" customHeight="1">
      <c r="B431" s="219"/>
      <c r="C431" s="220"/>
      <c r="D431" s="221" t="s">
        <v>74</v>
      </c>
      <c r="E431" s="222" t="s">
        <v>2183</v>
      </c>
      <c r="F431" s="222" t="s">
        <v>2184</v>
      </c>
      <c r="G431" s="220"/>
      <c r="H431" s="220"/>
      <c r="I431" s="223"/>
      <c r="J431" s="224">
        <f>BK431</f>
        <v>0</v>
      </c>
      <c r="K431" s="220"/>
      <c r="L431" s="225"/>
      <c r="M431" s="226"/>
      <c r="N431" s="227"/>
      <c r="O431" s="227"/>
      <c r="P431" s="228">
        <f>SUM(P432:P439)</f>
        <v>0</v>
      </c>
      <c r="Q431" s="227"/>
      <c r="R431" s="228">
        <f>SUM(R432:R439)</f>
        <v>0</v>
      </c>
      <c r="S431" s="227"/>
      <c r="T431" s="229">
        <f>SUM(T432:T439)</f>
        <v>0</v>
      </c>
      <c r="AR431" s="230" t="s">
        <v>178</v>
      </c>
      <c r="AT431" s="231" t="s">
        <v>74</v>
      </c>
      <c r="AU431" s="231" t="s">
        <v>75</v>
      </c>
      <c r="AY431" s="230" t="s">
        <v>171</v>
      </c>
      <c r="BK431" s="232">
        <f>SUM(BK432:BK439)</f>
        <v>0</v>
      </c>
    </row>
    <row r="432" s="1" customFormat="1" ht="22.8" customHeight="1">
      <c r="B432" s="46"/>
      <c r="C432" s="235" t="s">
        <v>1415</v>
      </c>
      <c r="D432" s="235" t="s">
        <v>173</v>
      </c>
      <c r="E432" s="236" t="s">
        <v>2191</v>
      </c>
      <c r="F432" s="237" t="s">
        <v>2192</v>
      </c>
      <c r="G432" s="238" t="s">
        <v>1823</v>
      </c>
      <c r="H432" s="239">
        <v>34</v>
      </c>
      <c r="I432" s="240"/>
      <c r="J432" s="241">
        <f>ROUND(I432*H432,2)</f>
        <v>0</v>
      </c>
      <c r="K432" s="237" t="s">
        <v>177</v>
      </c>
      <c r="L432" s="72"/>
      <c r="M432" s="242" t="s">
        <v>22</v>
      </c>
      <c r="N432" s="243" t="s">
        <v>46</v>
      </c>
      <c r="O432" s="47"/>
      <c r="P432" s="244">
        <f>O432*H432</f>
        <v>0</v>
      </c>
      <c r="Q432" s="244">
        <v>0</v>
      </c>
      <c r="R432" s="244">
        <f>Q432*H432</f>
        <v>0</v>
      </c>
      <c r="S432" s="244">
        <v>0</v>
      </c>
      <c r="T432" s="245">
        <f>S432*H432</f>
        <v>0</v>
      </c>
      <c r="AR432" s="24" t="s">
        <v>1824</v>
      </c>
      <c r="AT432" s="24" t="s">
        <v>173</v>
      </c>
      <c r="AU432" s="24" t="s">
        <v>24</v>
      </c>
      <c r="AY432" s="24" t="s">
        <v>171</v>
      </c>
      <c r="BE432" s="246">
        <f>IF(N432="základní",J432,0)</f>
        <v>0</v>
      </c>
      <c r="BF432" s="246">
        <f>IF(N432="snížená",J432,0)</f>
        <v>0</v>
      </c>
      <c r="BG432" s="246">
        <f>IF(N432="zákl. přenesená",J432,0)</f>
        <v>0</v>
      </c>
      <c r="BH432" s="246">
        <f>IF(N432="sníž. přenesená",J432,0)</f>
        <v>0</v>
      </c>
      <c r="BI432" s="246">
        <f>IF(N432="nulová",J432,0)</f>
        <v>0</v>
      </c>
      <c r="BJ432" s="24" t="s">
        <v>24</v>
      </c>
      <c r="BK432" s="246">
        <f>ROUND(I432*H432,2)</f>
        <v>0</v>
      </c>
      <c r="BL432" s="24" t="s">
        <v>1824</v>
      </c>
      <c r="BM432" s="24" t="s">
        <v>2885</v>
      </c>
    </row>
    <row r="433" s="1" customFormat="1">
      <c r="B433" s="46"/>
      <c r="C433" s="74"/>
      <c r="D433" s="249" t="s">
        <v>739</v>
      </c>
      <c r="E433" s="74"/>
      <c r="F433" s="259" t="s">
        <v>2886</v>
      </c>
      <c r="G433" s="74"/>
      <c r="H433" s="74"/>
      <c r="I433" s="203"/>
      <c r="J433" s="74"/>
      <c r="K433" s="74"/>
      <c r="L433" s="72"/>
      <c r="M433" s="260"/>
      <c r="N433" s="47"/>
      <c r="O433" s="47"/>
      <c r="P433" s="47"/>
      <c r="Q433" s="47"/>
      <c r="R433" s="47"/>
      <c r="S433" s="47"/>
      <c r="T433" s="95"/>
      <c r="AT433" s="24" t="s">
        <v>739</v>
      </c>
      <c r="AU433" s="24" t="s">
        <v>24</v>
      </c>
    </row>
    <row r="434" s="1" customFormat="1" ht="22.8" customHeight="1">
      <c r="B434" s="46"/>
      <c r="C434" s="235" t="s">
        <v>1420</v>
      </c>
      <c r="D434" s="235" t="s">
        <v>173</v>
      </c>
      <c r="E434" s="236" t="s">
        <v>2887</v>
      </c>
      <c r="F434" s="237" t="s">
        <v>2888</v>
      </c>
      <c r="G434" s="238" t="s">
        <v>1823</v>
      </c>
      <c r="H434" s="239">
        <v>8</v>
      </c>
      <c r="I434" s="240"/>
      <c r="J434" s="241">
        <f>ROUND(I434*H434,2)</f>
        <v>0</v>
      </c>
      <c r="K434" s="237" t="s">
        <v>177</v>
      </c>
      <c r="L434" s="72"/>
      <c r="M434" s="242" t="s">
        <v>22</v>
      </c>
      <c r="N434" s="243" t="s">
        <v>46</v>
      </c>
      <c r="O434" s="47"/>
      <c r="P434" s="244">
        <f>O434*H434</f>
        <v>0</v>
      </c>
      <c r="Q434" s="244">
        <v>0</v>
      </c>
      <c r="R434" s="244">
        <f>Q434*H434</f>
        <v>0</v>
      </c>
      <c r="S434" s="244">
        <v>0</v>
      </c>
      <c r="T434" s="245">
        <f>S434*H434</f>
        <v>0</v>
      </c>
      <c r="AR434" s="24" t="s">
        <v>178</v>
      </c>
      <c r="AT434" s="24" t="s">
        <v>173</v>
      </c>
      <c r="AU434" s="24" t="s">
        <v>24</v>
      </c>
      <c r="AY434" s="24" t="s">
        <v>171</v>
      </c>
      <c r="BE434" s="246">
        <f>IF(N434="základní",J434,0)</f>
        <v>0</v>
      </c>
      <c r="BF434" s="246">
        <f>IF(N434="snížená",J434,0)</f>
        <v>0</v>
      </c>
      <c r="BG434" s="246">
        <f>IF(N434="zákl. přenesená",J434,0)</f>
        <v>0</v>
      </c>
      <c r="BH434" s="246">
        <f>IF(N434="sníž. přenesená",J434,0)</f>
        <v>0</v>
      </c>
      <c r="BI434" s="246">
        <f>IF(N434="nulová",J434,0)</f>
        <v>0</v>
      </c>
      <c r="BJ434" s="24" t="s">
        <v>24</v>
      </c>
      <c r="BK434" s="246">
        <f>ROUND(I434*H434,2)</f>
        <v>0</v>
      </c>
      <c r="BL434" s="24" t="s">
        <v>178</v>
      </c>
      <c r="BM434" s="24" t="s">
        <v>2889</v>
      </c>
    </row>
    <row r="435" s="1" customFormat="1">
      <c r="B435" s="46"/>
      <c r="C435" s="74"/>
      <c r="D435" s="249" t="s">
        <v>739</v>
      </c>
      <c r="E435" s="74"/>
      <c r="F435" s="259" t="s">
        <v>2890</v>
      </c>
      <c r="G435" s="74"/>
      <c r="H435" s="74"/>
      <c r="I435" s="203"/>
      <c r="J435" s="74"/>
      <c r="K435" s="74"/>
      <c r="L435" s="72"/>
      <c r="M435" s="260"/>
      <c r="N435" s="47"/>
      <c r="O435" s="47"/>
      <c r="P435" s="47"/>
      <c r="Q435" s="47"/>
      <c r="R435" s="47"/>
      <c r="S435" s="47"/>
      <c r="T435" s="95"/>
      <c r="AT435" s="24" t="s">
        <v>739</v>
      </c>
      <c r="AU435" s="24" t="s">
        <v>24</v>
      </c>
    </row>
    <row r="436" s="1" customFormat="1" ht="22.8" customHeight="1">
      <c r="B436" s="46"/>
      <c r="C436" s="235" t="s">
        <v>1426</v>
      </c>
      <c r="D436" s="235" t="s">
        <v>173</v>
      </c>
      <c r="E436" s="236" t="s">
        <v>2887</v>
      </c>
      <c r="F436" s="237" t="s">
        <v>2888</v>
      </c>
      <c r="G436" s="238" t="s">
        <v>1823</v>
      </c>
      <c r="H436" s="239">
        <v>2</v>
      </c>
      <c r="I436" s="240"/>
      <c r="J436" s="241">
        <f>ROUND(I436*H436,2)</f>
        <v>0</v>
      </c>
      <c r="K436" s="237" t="s">
        <v>177</v>
      </c>
      <c r="L436" s="72"/>
      <c r="M436" s="242" t="s">
        <v>22</v>
      </c>
      <c r="N436" s="243" t="s">
        <v>46</v>
      </c>
      <c r="O436" s="47"/>
      <c r="P436" s="244">
        <f>O436*H436</f>
        <v>0</v>
      </c>
      <c r="Q436" s="244">
        <v>0</v>
      </c>
      <c r="R436" s="244">
        <f>Q436*H436</f>
        <v>0</v>
      </c>
      <c r="S436" s="244">
        <v>0</v>
      </c>
      <c r="T436" s="245">
        <f>S436*H436</f>
        <v>0</v>
      </c>
      <c r="AR436" s="24" t="s">
        <v>178</v>
      </c>
      <c r="AT436" s="24" t="s">
        <v>173</v>
      </c>
      <c r="AU436" s="24" t="s">
        <v>24</v>
      </c>
      <c r="AY436" s="24" t="s">
        <v>171</v>
      </c>
      <c r="BE436" s="246">
        <f>IF(N436="základní",J436,0)</f>
        <v>0</v>
      </c>
      <c r="BF436" s="246">
        <f>IF(N436="snížená",J436,0)</f>
        <v>0</v>
      </c>
      <c r="BG436" s="246">
        <f>IF(N436="zákl. přenesená",J436,0)</f>
        <v>0</v>
      </c>
      <c r="BH436" s="246">
        <f>IF(N436="sníž. přenesená",J436,0)</f>
        <v>0</v>
      </c>
      <c r="BI436" s="246">
        <f>IF(N436="nulová",J436,0)</f>
        <v>0</v>
      </c>
      <c r="BJ436" s="24" t="s">
        <v>24</v>
      </c>
      <c r="BK436" s="246">
        <f>ROUND(I436*H436,2)</f>
        <v>0</v>
      </c>
      <c r="BL436" s="24" t="s">
        <v>178</v>
      </c>
      <c r="BM436" s="24" t="s">
        <v>2891</v>
      </c>
    </row>
    <row r="437" s="1" customFormat="1">
      <c r="B437" s="46"/>
      <c r="C437" s="74"/>
      <c r="D437" s="249" t="s">
        <v>739</v>
      </c>
      <c r="E437" s="74"/>
      <c r="F437" s="259" t="s">
        <v>2892</v>
      </c>
      <c r="G437" s="74"/>
      <c r="H437" s="74"/>
      <c r="I437" s="203"/>
      <c r="J437" s="74"/>
      <c r="K437" s="74"/>
      <c r="L437" s="72"/>
      <c r="M437" s="260"/>
      <c r="N437" s="47"/>
      <c r="O437" s="47"/>
      <c r="P437" s="47"/>
      <c r="Q437" s="47"/>
      <c r="R437" s="47"/>
      <c r="S437" s="47"/>
      <c r="T437" s="95"/>
      <c r="AT437" s="24" t="s">
        <v>739</v>
      </c>
      <c r="AU437" s="24" t="s">
        <v>24</v>
      </c>
    </row>
    <row r="438" s="1" customFormat="1" ht="22.8" customHeight="1">
      <c r="B438" s="46"/>
      <c r="C438" s="235" t="s">
        <v>1430</v>
      </c>
      <c r="D438" s="235" t="s">
        <v>173</v>
      </c>
      <c r="E438" s="236" t="s">
        <v>2893</v>
      </c>
      <c r="F438" s="237" t="s">
        <v>2894</v>
      </c>
      <c r="G438" s="238" t="s">
        <v>1823</v>
      </c>
      <c r="H438" s="239">
        <v>12</v>
      </c>
      <c r="I438" s="240"/>
      <c r="J438" s="241">
        <f>ROUND(I438*H438,2)</f>
        <v>0</v>
      </c>
      <c r="K438" s="237" t="s">
        <v>177</v>
      </c>
      <c r="L438" s="72"/>
      <c r="M438" s="242" t="s">
        <v>22</v>
      </c>
      <c r="N438" s="243" t="s">
        <v>46</v>
      </c>
      <c r="O438" s="47"/>
      <c r="P438" s="244">
        <f>O438*H438</f>
        <v>0</v>
      </c>
      <c r="Q438" s="244">
        <v>0</v>
      </c>
      <c r="R438" s="244">
        <f>Q438*H438</f>
        <v>0</v>
      </c>
      <c r="S438" s="244">
        <v>0</v>
      </c>
      <c r="T438" s="245">
        <f>S438*H438</f>
        <v>0</v>
      </c>
      <c r="AR438" s="24" t="s">
        <v>178</v>
      </c>
      <c r="AT438" s="24" t="s">
        <v>173</v>
      </c>
      <c r="AU438" s="24" t="s">
        <v>24</v>
      </c>
      <c r="AY438" s="24" t="s">
        <v>171</v>
      </c>
      <c r="BE438" s="246">
        <f>IF(N438="základní",J438,0)</f>
        <v>0</v>
      </c>
      <c r="BF438" s="246">
        <f>IF(N438="snížená",J438,0)</f>
        <v>0</v>
      </c>
      <c r="BG438" s="246">
        <f>IF(N438="zákl. přenesená",J438,0)</f>
        <v>0</v>
      </c>
      <c r="BH438" s="246">
        <f>IF(N438="sníž. přenesená",J438,0)</f>
        <v>0</v>
      </c>
      <c r="BI438" s="246">
        <f>IF(N438="nulová",J438,0)</f>
        <v>0</v>
      </c>
      <c r="BJ438" s="24" t="s">
        <v>24</v>
      </c>
      <c r="BK438" s="246">
        <f>ROUND(I438*H438,2)</f>
        <v>0</v>
      </c>
      <c r="BL438" s="24" t="s">
        <v>178</v>
      </c>
      <c r="BM438" s="24" t="s">
        <v>2895</v>
      </c>
    </row>
    <row r="439" s="1" customFormat="1">
      <c r="B439" s="46"/>
      <c r="C439" s="74"/>
      <c r="D439" s="249" t="s">
        <v>739</v>
      </c>
      <c r="E439" s="74"/>
      <c r="F439" s="259" t="s">
        <v>2896</v>
      </c>
      <c r="G439" s="74"/>
      <c r="H439" s="74"/>
      <c r="I439" s="203"/>
      <c r="J439" s="74"/>
      <c r="K439" s="74"/>
      <c r="L439" s="72"/>
      <c r="M439" s="295"/>
      <c r="N439" s="296"/>
      <c r="O439" s="296"/>
      <c r="P439" s="296"/>
      <c r="Q439" s="296"/>
      <c r="R439" s="296"/>
      <c r="S439" s="296"/>
      <c r="T439" s="297"/>
      <c r="AT439" s="24" t="s">
        <v>739</v>
      </c>
      <c r="AU439" s="24" t="s">
        <v>24</v>
      </c>
    </row>
    <row r="440" s="1" customFormat="1" ht="6.96" customHeight="1">
      <c r="B440" s="67"/>
      <c r="C440" s="68"/>
      <c r="D440" s="68"/>
      <c r="E440" s="68"/>
      <c r="F440" s="68"/>
      <c r="G440" s="68"/>
      <c r="H440" s="68"/>
      <c r="I440" s="178"/>
      <c r="J440" s="68"/>
      <c r="K440" s="68"/>
      <c r="L440" s="72"/>
    </row>
  </sheetData>
  <sheetProtection sheet="1" autoFilter="0" formatColumns="0" formatRows="0" objects="1" scenarios="1" spinCount="100000" saltValue="/3qxO3qwzkhZZFjxqOW7UaWK/r4ErnP0hrbAc3xABPvJXUzP5HhrOfTz4+ft8iCmGWPjEKqXhsHTiCUwfm9AQg==" hashValue="+JoIy0a8WrQEsDXeEv3w/wk28VBpie/qnSgcmRC8FU8h81XDDD0EcyxPq7Nnz54MP/ZDQn5XOXeonqX0OOdkNg==" algorithmName="SHA-512" password="CC35"/>
  <autoFilter ref="C93:K439"/>
  <mergeCells count="13">
    <mergeCell ref="E7:H7"/>
    <mergeCell ref="E9:H9"/>
    <mergeCell ref="E11:H11"/>
    <mergeCell ref="E26:H26"/>
    <mergeCell ref="E47:H47"/>
    <mergeCell ref="E49:H49"/>
    <mergeCell ref="E51:H51"/>
    <mergeCell ref="J55:J56"/>
    <mergeCell ref="E82:H82"/>
    <mergeCell ref="E84:H84"/>
    <mergeCell ref="E86:H86"/>
    <mergeCell ref="G1:H1"/>
    <mergeCell ref="L2:V2"/>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100</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2897</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ROUND(J90,2)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ROUND(SUM(BE90:BE286), 2)</f>
        <v>0</v>
      </c>
      <c r="G32" s="47"/>
      <c r="H32" s="47"/>
      <c r="I32" s="170">
        <v>0.20999999999999999</v>
      </c>
      <c r="J32" s="169">
        <f>ROUND(ROUND((SUM(BE90:BE286)), 2)*I32, 2)</f>
        <v>0</v>
      </c>
      <c r="K32" s="51"/>
    </row>
    <row r="33" s="1" customFormat="1" ht="14.4" customHeight="1">
      <c r="B33" s="46"/>
      <c r="C33" s="47"/>
      <c r="D33" s="47"/>
      <c r="E33" s="55" t="s">
        <v>47</v>
      </c>
      <c r="F33" s="169">
        <f>ROUND(SUM(BF90:BF286), 2)</f>
        <v>0</v>
      </c>
      <c r="G33" s="47"/>
      <c r="H33" s="47"/>
      <c r="I33" s="170">
        <v>0.14999999999999999</v>
      </c>
      <c r="J33" s="169">
        <f>ROUND(ROUND((SUM(BF90:BF286)), 2)*I33, 2)</f>
        <v>0</v>
      </c>
      <c r="K33" s="51"/>
    </row>
    <row r="34" hidden="1" s="1" customFormat="1" ht="14.4" customHeight="1">
      <c r="B34" s="46"/>
      <c r="C34" s="47"/>
      <c r="D34" s="47"/>
      <c r="E34" s="55" t="s">
        <v>48</v>
      </c>
      <c r="F34" s="169">
        <f>ROUND(SUM(BG90:BG286), 2)</f>
        <v>0</v>
      </c>
      <c r="G34" s="47"/>
      <c r="H34" s="47"/>
      <c r="I34" s="170">
        <v>0.20999999999999999</v>
      </c>
      <c r="J34" s="169">
        <v>0</v>
      </c>
      <c r="K34" s="51"/>
    </row>
    <row r="35" hidden="1" s="1" customFormat="1" ht="14.4" customHeight="1">
      <c r="B35" s="46"/>
      <c r="C35" s="47"/>
      <c r="D35" s="47"/>
      <c r="E35" s="55" t="s">
        <v>49</v>
      </c>
      <c r="F35" s="169">
        <f>ROUND(SUM(BH90:BH286), 2)</f>
        <v>0</v>
      </c>
      <c r="G35" s="47"/>
      <c r="H35" s="47"/>
      <c r="I35" s="170">
        <v>0.14999999999999999</v>
      </c>
      <c r="J35" s="169">
        <v>0</v>
      </c>
      <c r="K35" s="51"/>
    </row>
    <row r="36" hidden="1" s="1" customFormat="1" ht="14.4" customHeight="1">
      <c r="B36" s="46"/>
      <c r="C36" s="47"/>
      <c r="D36" s="47"/>
      <c r="E36" s="55" t="s">
        <v>50</v>
      </c>
      <c r="F36" s="169">
        <f>ROUND(SUM(BI90:BI286),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EL - Elektroinstalace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J90</f>
        <v>0</v>
      </c>
      <c r="K60" s="51"/>
      <c r="AU60" s="24" t="s">
        <v>121</v>
      </c>
    </row>
    <row r="61" s="8" customFormat="1" ht="24.96" customHeight="1">
      <c r="B61" s="189"/>
      <c r="C61" s="190"/>
      <c r="D61" s="191" t="s">
        <v>122</v>
      </c>
      <c r="E61" s="192"/>
      <c r="F61" s="192"/>
      <c r="G61" s="192"/>
      <c r="H61" s="192"/>
      <c r="I61" s="193"/>
      <c r="J61" s="194">
        <f>J91</f>
        <v>0</v>
      </c>
      <c r="K61" s="195"/>
    </row>
    <row r="62" s="9" customFormat="1" ht="19.92" customHeight="1">
      <c r="B62" s="196"/>
      <c r="C62" s="197"/>
      <c r="D62" s="198" t="s">
        <v>127</v>
      </c>
      <c r="E62" s="199"/>
      <c r="F62" s="199"/>
      <c r="G62" s="199"/>
      <c r="H62" s="199"/>
      <c r="I62" s="200"/>
      <c r="J62" s="201">
        <f>J92</f>
        <v>0</v>
      </c>
      <c r="K62" s="202"/>
    </row>
    <row r="63" s="9" customFormat="1" ht="19.92" customHeight="1">
      <c r="B63" s="196"/>
      <c r="C63" s="197"/>
      <c r="D63" s="198" t="s">
        <v>2391</v>
      </c>
      <c r="E63" s="199"/>
      <c r="F63" s="199"/>
      <c r="G63" s="199"/>
      <c r="H63" s="199"/>
      <c r="I63" s="200"/>
      <c r="J63" s="201">
        <f>J95</f>
        <v>0</v>
      </c>
      <c r="K63" s="202"/>
    </row>
    <row r="64" s="9" customFormat="1" ht="19.92" customHeight="1">
      <c r="B64" s="196"/>
      <c r="C64" s="197"/>
      <c r="D64" s="198" t="s">
        <v>135</v>
      </c>
      <c r="E64" s="199"/>
      <c r="F64" s="199"/>
      <c r="G64" s="199"/>
      <c r="H64" s="199"/>
      <c r="I64" s="200"/>
      <c r="J64" s="201">
        <f>J100</f>
        <v>0</v>
      </c>
      <c r="K64" s="202"/>
    </row>
    <row r="65" s="9" customFormat="1" ht="19.92" customHeight="1">
      <c r="B65" s="196"/>
      <c r="C65" s="197"/>
      <c r="D65" s="198" t="s">
        <v>136</v>
      </c>
      <c r="E65" s="199"/>
      <c r="F65" s="199"/>
      <c r="G65" s="199"/>
      <c r="H65" s="199"/>
      <c r="I65" s="200"/>
      <c r="J65" s="201">
        <f>J108</f>
        <v>0</v>
      </c>
      <c r="K65" s="202"/>
    </row>
    <row r="66" s="8" customFormat="1" ht="24.96" customHeight="1">
      <c r="B66" s="189"/>
      <c r="C66" s="190"/>
      <c r="D66" s="191" t="s">
        <v>137</v>
      </c>
      <c r="E66" s="192"/>
      <c r="F66" s="192"/>
      <c r="G66" s="192"/>
      <c r="H66" s="192"/>
      <c r="I66" s="193"/>
      <c r="J66" s="194">
        <f>J111</f>
        <v>0</v>
      </c>
      <c r="K66" s="195"/>
    </row>
    <row r="67" s="9" customFormat="1" ht="19.92" customHeight="1">
      <c r="B67" s="196"/>
      <c r="C67" s="197"/>
      <c r="D67" s="198" t="s">
        <v>2898</v>
      </c>
      <c r="E67" s="199"/>
      <c r="F67" s="199"/>
      <c r="G67" s="199"/>
      <c r="H67" s="199"/>
      <c r="I67" s="200"/>
      <c r="J67" s="201">
        <f>J112</f>
        <v>0</v>
      </c>
      <c r="K67" s="202"/>
    </row>
    <row r="68" s="9" customFormat="1" ht="19.92" customHeight="1">
      <c r="B68" s="196"/>
      <c r="C68" s="197"/>
      <c r="D68" s="198" t="s">
        <v>2899</v>
      </c>
      <c r="E68" s="199"/>
      <c r="F68" s="199"/>
      <c r="G68" s="199"/>
      <c r="H68" s="199"/>
      <c r="I68" s="200"/>
      <c r="J68" s="201">
        <f>J275</f>
        <v>0</v>
      </c>
      <c r="K68" s="202"/>
    </row>
    <row r="69" s="1" customFormat="1" ht="21.84" customHeight="1">
      <c r="B69" s="46"/>
      <c r="C69" s="47"/>
      <c r="D69" s="47"/>
      <c r="E69" s="47"/>
      <c r="F69" s="47"/>
      <c r="G69" s="47"/>
      <c r="H69" s="47"/>
      <c r="I69" s="156"/>
      <c r="J69" s="47"/>
      <c r="K69" s="51"/>
    </row>
    <row r="70" s="1" customFormat="1" ht="6.96" customHeight="1">
      <c r="B70" s="67"/>
      <c r="C70" s="68"/>
      <c r="D70" s="68"/>
      <c r="E70" s="68"/>
      <c r="F70" s="68"/>
      <c r="G70" s="68"/>
      <c r="H70" s="68"/>
      <c r="I70" s="178"/>
      <c r="J70" s="68"/>
      <c r="K70" s="69"/>
    </row>
    <row r="74" s="1" customFormat="1" ht="6.96" customHeight="1">
      <c r="B74" s="70"/>
      <c r="C74" s="71"/>
      <c r="D74" s="71"/>
      <c r="E74" s="71"/>
      <c r="F74" s="71"/>
      <c r="G74" s="71"/>
      <c r="H74" s="71"/>
      <c r="I74" s="181"/>
      <c r="J74" s="71"/>
      <c r="K74" s="71"/>
      <c r="L74" s="72"/>
    </row>
    <row r="75" s="1" customFormat="1" ht="36.96" customHeight="1">
      <c r="B75" s="46"/>
      <c r="C75" s="73" t="s">
        <v>155</v>
      </c>
      <c r="D75" s="74"/>
      <c r="E75" s="74"/>
      <c r="F75" s="74"/>
      <c r="G75" s="74"/>
      <c r="H75" s="74"/>
      <c r="I75" s="203"/>
      <c r="J75" s="74"/>
      <c r="K75" s="74"/>
      <c r="L75" s="72"/>
    </row>
    <row r="76" s="1" customFormat="1" ht="6.96" customHeight="1">
      <c r="B76" s="46"/>
      <c r="C76" s="74"/>
      <c r="D76" s="74"/>
      <c r="E76" s="74"/>
      <c r="F76" s="74"/>
      <c r="G76" s="74"/>
      <c r="H76" s="74"/>
      <c r="I76" s="203"/>
      <c r="J76" s="74"/>
      <c r="K76" s="74"/>
      <c r="L76" s="72"/>
    </row>
    <row r="77" s="1" customFormat="1" ht="14.4" customHeight="1">
      <c r="B77" s="46"/>
      <c r="C77" s="76" t="s">
        <v>18</v>
      </c>
      <c r="D77" s="74"/>
      <c r="E77" s="74"/>
      <c r="F77" s="74"/>
      <c r="G77" s="74"/>
      <c r="H77" s="74"/>
      <c r="I77" s="203"/>
      <c r="J77" s="74"/>
      <c r="K77" s="74"/>
      <c r="L77" s="72"/>
    </row>
    <row r="78" s="1" customFormat="1" ht="14.4" customHeight="1">
      <c r="B78" s="46"/>
      <c r="C78" s="74"/>
      <c r="D78" s="74"/>
      <c r="E78" s="204" t="str">
        <f>E7</f>
        <v>Stavební úpravy a obnova technolog.vybavení kuchyně v pav.D</v>
      </c>
      <c r="F78" s="76"/>
      <c r="G78" s="76"/>
      <c r="H78" s="76"/>
      <c r="I78" s="203"/>
      <c r="J78" s="74"/>
      <c r="K78" s="74"/>
      <c r="L78" s="72"/>
    </row>
    <row r="79">
      <c r="B79" s="28"/>
      <c r="C79" s="76" t="s">
        <v>113</v>
      </c>
      <c r="D79" s="205"/>
      <c r="E79" s="205"/>
      <c r="F79" s="205"/>
      <c r="G79" s="205"/>
      <c r="H79" s="205"/>
      <c r="I79" s="148"/>
      <c r="J79" s="205"/>
      <c r="K79" s="205"/>
      <c r="L79" s="206"/>
    </row>
    <row r="80" s="1" customFormat="1" ht="14.4" customHeight="1">
      <c r="B80" s="46"/>
      <c r="C80" s="74"/>
      <c r="D80" s="74"/>
      <c r="E80" s="204" t="s">
        <v>114</v>
      </c>
      <c r="F80" s="74"/>
      <c r="G80" s="74"/>
      <c r="H80" s="74"/>
      <c r="I80" s="203"/>
      <c r="J80" s="74"/>
      <c r="K80" s="74"/>
      <c r="L80" s="72"/>
    </row>
    <row r="81" s="1" customFormat="1" ht="14.4" customHeight="1">
      <c r="B81" s="46"/>
      <c r="C81" s="76" t="s">
        <v>115</v>
      </c>
      <c r="D81" s="74"/>
      <c r="E81" s="74"/>
      <c r="F81" s="74"/>
      <c r="G81" s="74"/>
      <c r="H81" s="74"/>
      <c r="I81" s="203"/>
      <c r="J81" s="74"/>
      <c r="K81" s="74"/>
      <c r="L81" s="72"/>
    </row>
    <row r="82" s="1" customFormat="1" ht="16.2" customHeight="1">
      <c r="B82" s="46"/>
      <c r="C82" s="74"/>
      <c r="D82" s="74"/>
      <c r="E82" s="82" t="str">
        <f>E11</f>
        <v>EL - Elektroinstalace</v>
      </c>
      <c r="F82" s="74"/>
      <c r="G82" s="74"/>
      <c r="H82" s="74"/>
      <c r="I82" s="203"/>
      <c r="J82" s="74"/>
      <c r="K82" s="74"/>
      <c r="L82" s="72"/>
    </row>
    <row r="83" s="1" customFormat="1" ht="6.96" customHeight="1">
      <c r="B83" s="46"/>
      <c r="C83" s="74"/>
      <c r="D83" s="74"/>
      <c r="E83" s="74"/>
      <c r="F83" s="74"/>
      <c r="G83" s="74"/>
      <c r="H83" s="74"/>
      <c r="I83" s="203"/>
      <c r="J83" s="74"/>
      <c r="K83" s="74"/>
      <c r="L83" s="72"/>
    </row>
    <row r="84" s="1" customFormat="1" ht="18" customHeight="1">
      <c r="B84" s="46"/>
      <c r="C84" s="76" t="s">
        <v>25</v>
      </c>
      <c r="D84" s="74"/>
      <c r="E84" s="74"/>
      <c r="F84" s="207" t="str">
        <f>F14</f>
        <v>Karlovy Vary</v>
      </c>
      <c r="G84" s="74"/>
      <c r="H84" s="74"/>
      <c r="I84" s="208" t="s">
        <v>27</v>
      </c>
      <c r="J84" s="85" t="str">
        <f>IF(J14="","",J14)</f>
        <v>25. 7. 2018</v>
      </c>
      <c r="K84" s="74"/>
      <c r="L84" s="72"/>
    </row>
    <row r="85" s="1" customFormat="1" ht="6.96" customHeight="1">
      <c r="B85" s="46"/>
      <c r="C85" s="74"/>
      <c r="D85" s="74"/>
      <c r="E85" s="74"/>
      <c r="F85" s="74"/>
      <c r="G85" s="74"/>
      <c r="H85" s="74"/>
      <c r="I85" s="203"/>
      <c r="J85" s="74"/>
      <c r="K85" s="74"/>
      <c r="L85" s="72"/>
    </row>
    <row r="86" s="1" customFormat="1">
      <c r="B86" s="46"/>
      <c r="C86" s="76" t="s">
        <v>31</v>
      </c>
      <c r="D86" s="74"/>
      <c r="E86" s="74"/>
      <c r="F86" s="207" t="str">
        <f>E17</f>
        <v>Domov mládeže, Lidická 38, K.Vary</v>
      </c>
      <c r="G86" s="74"/>
      <c r="H86" s="74"/>
      <c r="I86" s="208" t="s">
        <v>37</v>
      </c>
      <c r="J86" s="207" t="str">
        <f>E23</f>
        <v>Ing.Roman Gajdoš</v>
      </c>
      <c r="K86" s="74"/>
      <c r="L86" s="72"/>
    </row>
    <row r="87" s="1" customFormat="1" ht="14.4" customHeight="1">
      <c r="B87" s="46"/>
      <c r="C87" s="76" t="s">
        <v>35</v>
      </c>
      <c r="D87" s="74"/>
      <c r="E87" s="74"/>
      <c r="F87" s="207" t="str">
        <f>IF(E20="","",E20)</f>
        <v/>
      </c>
      <c r="G87" s="74"/>
      <c r="H87" s="74"/>
      <c r="I87" s="203"/>
      <c r="J87" s="74"/>
      <c r="K87" s="74"/>
      <c r="L87" s="72"/>
    </row>
    <row r="88" s="1" customFormat="1" ht="10.32" customHeight="1">
      <c r="B88" s="46"/>
      <c r="C88" s="74"/>
      <c r="D88" s="74"/>
      <c r="E88" s="74"/>
      <c r="F88" s="74"/>
      <c r="G88" s="74"/>
      <c r="H88" s="74"/>
      <c r="I88" s="203"/>
      <c r="J88" s="74"/>
      <c r="K88" s="74"/>
      <c r="L88" s="72"/>
    </row>
    <row r="89" s="10" customFormat="1" ht="29.28" customHeight="1">
      <c r="B89" s="209"/>
      <c r="C89" s="210" t="s">
        <v>156</v>
      </c>
      <c r="D89" s="211" t="s">
        <v>60</v>
      </c>
      <c r="E89" s="211" t="s">
        <v>56</v>
      </c>
      <c r="F89" s="211" t="s">
        <v>157</v>
      </c>
      <c r="G89" s="211" t="s">
        <v>158</v>
      </c>
      <c r="H89" s="211" t="s">
        <v>159</v>
      </c>
      <c r="I89" s="212" t="s">
        <v>160</v>
      </c>
      <c r="J89" s="211" t="s">
        <v>119</v>
      </c>
      <c r="K89" s="213" t="s">
        <v>161</v>
      </c>
      <c r="L89" s="214"/>
      <c r="M89" s="102" t="s">
        <v>162</v>
      </c>
      <c r="N89" s="103" t="s">
        <v>45</v>
      </c>
      <c r="O89" s="103" t="s">
        <v>163</v>
      </c>
      <c r="P89" s="103" t="s">
        <v>164</v>
      </c>
      <c r="Q89" s="103" t="s">
        <v>165</v>
      </c>
      <c r="R89" s="103" t="s">
        <v>166</v>
      </c>
      <c r="S89" s="103" t="s">
        <v>167</v>
      </c>
      <c r="T89" s="104" t="s">
        <v>168</v>
      </c>
    </row>
    <row r="90" s="1" customFormat="1" ht="29.28" customHeight="1">
      <c r="B90" s="46"/>
      <c r="C90" s="108" t="s">
        <v>120</v>
      </c>
      <c r="D90" s="74"/>
      <c r="E90" s="74"/>
      <c r="F90" s="74"/>
      <c r="G90" s="74"/>
      <c r="H90" s="74"/>
      <c r="I90" s="203"/>
      <c r="J90" s="215">
        <f>BK90</f>
        <v>0</v>
      </c>
      <c r="K90" s="74"/>
      <c r="L90" s="72"/>
      <c r="M90" s="105"/>
      <c r="N90" s="106"/>
      <c r="O90" s="106"/>
      <c r="P90" s="216">
        <f>P91+P111</f>
        <v>0</v>
      </c>
      <c r="Q90" s="106"/>
      <c r="R90" s="216">
        <f>R91+R111</f>
        <v>6.3974700000000002</v>
      </c>
      <c r="S90" s="106"/>
      <c r="T90" s="217">
        <f>T91+T111</f>
        <v>11.35</v>
      </c>
      <c r="AT90" s="24" t="s">
        <v>74</v>
      </c>
      <c r="AU90" s="24" t="s">
        <v>121</v>
      </c>
      <c r="BK90" s="218">
        <f>BK91+BK111</f>
        <v>0</v>
      </c>
    </row>
    <row r="91" s="11" customFormat="1" ht="37.44" customHeight="1">
      <c r="B91" s="219"/>
      <c r="C91" s="220"/>
      <c r="D91" s="221" t="s">
        <v>74</v>
      </c>
      <c r="E91" s="222" t="s">
        <v>169</v>
      </c>
      <c r="F91" s="222" t="s">
        <v>170</v>
      </c>
      <c r="G91" s="220"/>
      <c r="H91" s="220"/>
      <c r="I91" s="223"/>
      <c r="J91" s="224">
        <f>BK91</f>
        <v>0</v>
      </c>
      <c r="K91" s="220"/>
      <c r="L91" s="225"/>
      <c r="M91" s="226"/>
      <c r="N91" s="227"/>
      <c r="O91" s="227"/>
      <c r="P91" s="228">
        <f>P92+P95+P100+P108</f>
        <v>0</v>
      </c>
      <c r="Q91" s="227"/>
      <c r="R91" s="228">
        <f>R92+R95+R100+R108</f>
        <v>2.6600000000000001</v>
      </c>
      <c r="S91" s="227"/>
      <c r="T91" s="229">
        <f>T92+T95+T100+T108</f>
        <v>11.35</v>
      </c>
      <c r="AR91" s="230" t="s">
        <v>24</v>
      </c>
      <c r="AT91" s="231" t="s">
        <v>74</v>
      </c>
      <c r="AU91" s="231" t="s">
        <v>75</v>
      </c>
      <c r="AY91" s="230" t="s">
        <v>171</v>
      </c>
      <c r="BK91" s="232">
        <f>BK92+BK95+BK100+BK108</f>
        <v>0</v>
      </c>
    </row>
    <row r="92" s="11" customFormat="1" ht="19.92" customHeight="1">
      <c r="B92" s="219"/>
      <c r="C92" s="220"/>
      <c r="D92" s="221" t="s">
        <v>74</v>
      </c>
      <c r="E92" s="233" t="s">
        <v>204</v>
      </c>
      <c r="F92" s="233" t="s">
        <v>427</v>
      </c>
      <c r="G92" s="220"/>
      <c r="H92" s="220"/>
      <c r="I92" s="223"/>
      <c r="J92" s="234">
        <f>BK92</f>
        <v>0</v>
      </c>
      <c r="K92" s="220"/>
      <c r="L92" s="225"/>
      <c r="M92" s="226"/>
      <c r="N92" s="227"/>
      <c r="O92" s="227"/>
      <c r="P92" s="228">
        <f>SUM(P93:P94)</f>
        <v>0</v>
      </c>
      <c r="Q92" s="227"/>
      <c r="R92" s="228">
        <f>SUM(R93:R94)</f>
        <v>2.6600000000000001</v>
      </c>
      <c r="S92" s="227"/>
      <c r="T92" s="229">
        <f>SUM(T93:T94)</f>
        <v>0</v>
      </c>
      <c r="AR92" s="230" t="s">
        <v>24</v>
      </c>
      <c r="AT92" s="231" t="s">
        <v>74</v>
      </c>
      <c r="AU92" s="231" t="s">
        <v>24</v>
      </c>
      <c r="AY92" s="230" t="s">
        <v>171</v>
      </c>
      <c r="BK92" s="232">
        <f>SUM(BK93:BK94)</f>
        <v>0</v>
      </c>
    </row>
    <row r="93" s="1" customFormat="1" ht="14.4" customHeight="1">
      <c r="B93" s="46"/>
      <c r="C93" s="235" t="s">
        <v>24</v>
      </c>
      <c r="D93" s="235" t="s">
        <v>173</v>
      </c>
      <c r="E93" s="236" t="s">
        <v>486</v>
      </c>
      <c r="F93" s="237" t="s">
        <v>487</v>
      </c>
      <c r="G93" s="238" t="s">
        <v>247</v>
      </c>
      <c r="H93" s="239">
        <v>66.5</v>
      </c>
      <c r="I93" s="240"/>
      <c r="J93" s="241">
        <f>ROUND(I93*H93,2)</f>
        <v>0</v>
      </c>
      <c r="K93" s="237" t="s">
        <v>177</v>
      </c>
      <c r="L93" s="72"/>
      <c r="M93" s="242" t="s">
        <v>22</v>
      </c>
      <c r="N93" s="243" t="s">
        <v>46</v>
      </c>
      <c r="O93" s="47"/>
      <c r="P93" s="244">
        <f>O93*H93</f>
        <v>0</v>
      </c>
      <c r="Q93" s="244">
        <v>0.040000000000000001</v>
      </c>
      <c r="R93" s="244">
        <f>Q93*H93</f>
        <v>2.6600000000000001</v>
      </c>
      <c r="S93" s="244">
        <v>0</v>
      </c>
      <c r="T93" s="245">
        <f>S93*H93</f>
        <v>0</v>
      </c>
      <c r="AR93" s="24" t="s">
        <v>178</v>
      </c>
      <c r="AT93" s="24" t="s">
        <v>173</v>
      </c>
      <c r="AU93" s="24" t="s">
        <v>83</v>
      </c>
      <c r="AY93" s="24" t="s">
        <v>171</v>
      </c>
      <c r="BE93" s="246">
        <f>IF(N93="základní",J93,0)</f>
        <v>0</v>
      </c>
      <c r="BF93" s="246">
        <f>IF(N93="snížená",J93,0)</f>
        <v>0</v>
      </c>
      <c r="BG93" s="246">
        <f>IF(N93="zákl. přenesená",J93,0)</f>
        <v>0</v>
      </c>
      <c r="BH93" s="246">
        <f>IF(N93="sníž. přenesená",J93,0)</f>
        <v>0</v>
      </c>
      <c r="BI93" s="246">
        <f>IF(N93="nulová",J93,0)</f>
        <v>0</v>
      </c>
      <c r="BJ93" s="24" t="s">
        <v>24</v>
      </c>
      <c r="BK93" s="246">
        <f>ROUND(I93*H93,2)</f>
        <v>0</v>
      </c>
      <c r="BL93" s="24" t="s">
        <v>178</v>
      </c>
      <c r="BM93" s="24" t="s">
        <v>2900</v>
      </c>
    </row>
    <row r="94" s="1" customFormat="1">
      <c r="B94" s="46"/>
      <c r="C94" s="74"/>
      <c r="D94" s="249" t="s">
        <v>201</v>
      </c>
      <c r="E94" s="74"/>
      <c r="F94" s="259" t="s">
        <v>455</v>
      </c>
      <c r="G94" s="74"/>
      <c r="H94" s="74"/>
      <c r="I94" s="203"/>
      <c r="J94" s="74"/>
      <c r="K94" s="74"/>
      <c r="L94" s="72"/>
      <c r="M94" s="260"/>
      <c r="N94" s="47"/>
      <c r="O94" s="47"/>
      <c r="P94" s="47"/>
      <c r="Q94" s="47"/>
      <c r="R94" s="47"/>
      <c r="S94" s="47"/>
      <c r="T94" s="95"/>
      <c r="AT94" s="24" t="s">
        <v>201</v>
      </c>
      <c r="AU94" s="24" t="s">
        <v>83</v>
      </c>
    </row>
    <row r="95" s="11" customFormat="1" ht="29.88" customHeight="1">
      <c r="B95" s="219"/>
      <c r="C95" s="220"/>
      <c r="D95" s="221" t="s">
        <v>74</v>
      </c>
      <c r="E95" s="233" t="s">
        <v>226</v>
      </c>
      <c r="F95" s="233" t="s">
        <v>2393</v>
      </c>
      <c r="G95" s="220"/>
      <c r="H95" s="220"/>
      <c r="I95" s="223"/>
      <c r="J95" s="234">
        <f>BK95</f>
        <v>0</v>
      </c>
      <c r="K95" s="220"/>
      <c r="L95" s="225"/>
      <c r="M95" s="226"/>
      <c r="N95" s="227"/>
      <c r="O95" s="227"/>
      <c r="P95" s="228">
        <f>SUM(P96:P99)</f>
        <v>0</v>
      </c>
      <c r="Q95" s="227"/>
      <c r="R95" s="228">
        <f>SUM(R96:R99)</f>
        <v>0</v>
      </c>
      <c r="S95" s="227"/>
      <c r="T95" s="229">
        <f>SUM(T96:T99)</f>
        <v>11.35</v>
      </c>
      <c r="AR95" s="230" t="s">
        <v>24</v>
      </c>
      <c r="AT95" s="231" t="s">
        <v>74</v>
      </c>
      <c r="AU95" s="231" t="s">
        <v>24</v>
      </c>
      <c r="AY95" s="230" t="s">
        <v>171</v>
      </c>
      <c r="BK95" s="232">
        <f>SUM(BK96:BK99)</f>
        <v>0</v>
      </c>
    </row>
    <row r="96" s="1" customFormat="1" ht="34.2" customHeight="1">
      <c r="B96" s="46"/>
      <c r="C96" s="235" t="s">
        <v>83</v>
      </c>
      <c r="D96" s="235" t="s">
        <v>173</v>
      </c>
      <c r="E96" s="236" t="s">
        <v>2901</v>
      </c>
      <c r="F96" s="237" t="s">
        <v>2902</v>
      </c>
      <c r="G96" s="238" t="s">
        <v>176</v>
      </c>
      <c r="H96" s="239">
        <v>5</v>
      </c>
      <c r="I96" s="240"/>
      <c r="J96" s="241">
        <f>ROUND(I96*H96,2)</f>
        <v>0</v>
      </c>
      <c r="K96" s="237" t="s">
        <v>177</v>
      </c>
      <c r="L96" s="72"/>
      <c r="M96" s="242" t="s">
        <v>22</v>
      </c>
      <c r="N96" s="243" t="s">
        <v>46</v>
      </c>
      <c r="O96" s="47"/>
      <c r="P96" s="244">
        <f>O96*H96</f>
        <v>0</v>
      </c>
      <c r="Q96" s="244">
        <v>0</v>
      </c>
      <c r="R96" s="244">
        <f>Q96*H96</f>
        <v>0</v>
      </c>
      <c r="S96" s="244">
        <v>1.8</v>
      </c>
      <c r="T96" s="245">
        <f>S96*H96</f>
        <v>9</v>
      </c>
      <c r="AR96" s="24" t="s">
        <v>178</v>
      </c>
      <c r="AT96" s="24" t="s">
        <v>173</v>
      </c>
      <c r="AU96" s="24" t="s">
        <v>83</v>
      </c>
      <c r="AY96" s="24" t="s">
        <v>171</v>
      </c>
      <c r="BE96" s="246">
        <f>IF(N96="základní",J96,0)</f>
        <v>0</v>
      </c>
      <c r="BF96" s="246">
        <f>IF(N96="snížená",J96,0)</f>
        <v>0</v>
      </c>
      <c r="BG96" s="246">
        <f>IF(N96="zákl. přenesená",J96,0)</f>
        <v>0</v>
      </c>
      <c r="BH96" s="246">
        <f>IF(N96="sníž. přenesená",J96,0)</f>
        <v>0</v>
      </c>
      <c r="BI96" s="246">
        <f>IF(N96="nulová",J96,0)</f>
        <v>0</v>
      </c>
      <c r="BJ96" s="24" t="s">
        <v>24</v>
      </c>
      <c r="BK96" s="246">
        <f>ROUND(I96*H96,2)</f>
        <v>0</v>
      </c>
      <c r="BL96" s="24" t="s">
        <v>178</v>
      </c>
      <c r="BM96" s="24" t="s">
        <v>2903</v>
      </c>
    </row>
    <row r="97" s="1" customFormat="1" ht="22.8" customHeight="1">
      <c r="B97" s="46"/>
      <c r="C97" s="235" t="s">
        <v>187</v>
      </c>
      <c r="D97" s="235" t="s">
        <v>173</v>
      </c>
      <c r="E97" s="236" t="s">
        <v>2904</v>
      </c>
      <c r="F97" s="237" t="s">
        <v>2905</v>
      </c>
      <c r="G97" s="238" t="s">
        <v>344</v>
      </c>
      <c r="H97" s="239">
        <v>650</v>
      </c>
      <c r="I97" s="240"/>
      <c r="J97" s="241">
        <f>ROUND(I97*H97,2)</f>
        <v>0</v>
      </c>
      <c r="K97" s="237" t="s">
        <v>177</v>
      </c>
      <c r="L97" s="72"/>
      <c r="M97" s="242" t="s">
        <v>22</v>
      </c>
      <c r="N97" s="243" t="s">
        <v>46</v>
      </c>
      <c r="O97" s="47"/>
      <c r="P97" s="244">
        <f>O97*H97</f>
        <v>0</v>
      </c>
      <c r="Q97" s="244">
        <v>0</v>
      </c>
      <c r="R97" s="244">
        <f>Q97*H97</f>
        <v>0</v>
      </c>
      <c r="S97" s="244">
        <v>0.002</v>
      </c>
      <c r="T97" s="245">
        <f>S97*H97</f>
        <v>1.3</v>
      </c>
      <c r="AR97" s="24" t="s">
        <v>178</v>
      </c>
      <c r="AT97" s="24" t="s">
        <v>173</v>
      </c>
      <c r="AU97" s="24" t="s">
        <v>83</v>
      </c>
      <c r="AY97" s="24" t="s">
        <v>171</v>
      </c>
      <c r="BE97" s="246">
        <f>IF(N97="základní",J97,0)</f>
        <v>0</v>
      </c>
      <c r="BF97" s="246">
        <f>IF(N97="snížená",J97,0)</f>
        <v>0</v>
      </c>
      <c r="BG97" s="246">
        <f>IF(N97="zákl. přenesená",J97,0)</f>
        <v>0</v>
      </c>
      <c r="BH97" s="246">
        <f>IF(N97="sníž. přenesená",J97,0)</f>
        <v>0</v>
      </c>
      <c r="BI97" s="246">
        <f>IF(N97="nulová",J97,0)</f>
        <v>0</v>
      </c>
      <c r="BJ97" s="24" t="s">
        <v>24</v>
      </c>
      <c r="BK97" s="246">
        <f>ROUND(I97*H97,2)</f>
        <v>0</v>
      </c>
      <c r="BL97" s="24" t="s">
        <v>178</v>
      </c>
      <c r="BM97" s="24" t="s">
        <v>2906</v>
      </c>
    </row>
    <row r="98" s="1" customFormat="1" ht="22.8" customHeight="1">
      <c r="B98" s="46"/>
      <c r="C98" s="235" t="s">
        <v>178</v>
      </c>
      <c r="D98" s="235" t="s">
        <v>173</v>
      </c>
      <c r="E98" s="236" t="s">
        <v>2907</v>
      </c>
      <c r="F98" s="237" t="s">
        <v>2908</v>
      </c>
      <c r="G98" s="238" t="s">
        <v>344</v>
      </c>
      <c r="H98" s="239">
        <v>150</v>
      </c>
      <c r="I98" s="240"/>
      <c r="J98" s="241">
        <f>ROUND(I98*H98,2)</f>
        <v>0</v>
      </c>
      <c r="K98" s="237" t="s">
        <v>177</v>
      </c>
      <c r="L98" s="72"/>
      <c r="M98" s="242" t="s">
        <v>22</v>
      </c>
      <c r="N98" s="243" t="s">
        <v>46</v>
      </c>
      <c r="O98" s="47"/>
      <c r="P98" s="244">
        <f>O98*H98</f>
        <v>0</v>
      </c>
      <c r="Q98" s="244">
        <v>0</v>
      </c>
      <c r="R98" s="244">
        <f>Q98*H98</f>
        <v>0</v>
      </c>
      <c r="S98" s="244">
        <v>0.0030000000000000001</v>
      </c>
      <c r="T98" s="245">
        <f>S98*H98</f>
        <v>0.45000000000000001</v>
      </c>
      <c r="AR98" s="24" t="s">
        <v>178</v>
      </c>
      <c r="AT98" s="24" t="s">
        <v>173</v>
      </c>
      <c r="AU98" s="24" t="s">
        <v>83</v>
      </c>
      <c r="AY98" s="24" t="s">
        <v>171</v>
      </c>
      <c r="BE98" s="246">
        <f>IF(N98="základní",J98,0)</f>
        <v>0</v>
      </c>
      <c r="BF98" s="246">
        <f>IF(N98="snížená",J98,0)</f>
        <v>0</v>
      </c>
      <c r="BG98" s="246">
        <f>IF(N98="zákl. přenesená",J98,0)</f>
        <v>0</v>
      </c>
      <c r="BH98" s="246">
        <f>IF(N98="sníž. přenesená",J98,0)</f>
        <v>0</v>
      </c>
      <c r="BI98" s="246">
        <f>IF(N98="nulová",J98,0)</f>
        <v>0</v>
      </c>
      <c r="BJ98" s="24" t="s">
        <v>24</v>
      </c>
      <c r="BK98" s="246">
        <f>ROUND(I98*H98,2)</f>
        <v>0</v>
      </c>
      <c r="BL98" s="24" t="s">
        <v>178</v>
      </c>
      <c r="BM98" s="24" t="s">
        <v>2909</v>
      </c>
    </row>
    <row r="99" s="1" customFormat="1" ht="22.8" customHeight="1">
      <c r="B99" s="46"/>
      <c r="C99" s="235" t="s">
        <v>197</v>
      </c>
      <c r="D99" s="235" t="s">
        <v>173</v>
      </c>
      <c r="E99" s="236" t="s">
        <v>2910</v>
      </c>
      <c r="F99" s="237" t="s">
        <v>2911</v>
      </c>
      <c r="G99" s="238" t="s">
        <v>344</v>
      </c>
      <c r="H99" s="239">
        <v>120</v>
      </c>
      <c r="I99" s="240"/>
      <c r="J99" s="241">
        <f>ROUND(I99*H99,2)</f>
        <v>0</v>
      </c>
      <c r="K99" s="237" t="s">
        <v>177</v>
      </c>
      <c r="L99" s="72"/>
      <c r="M99" s="242" t="s">
        <v>22</v>
      </c>
      <c r="N99" s="243" t="s">
        <v>46</v>
      </c>
      <c r="O99" s="47"/>
      <c r="P99" s="244">
        <f>O99*H99</f>
        <v>0</v>
      </c>
      <c r="Q99" s="244">
        <v>0</v>
      </c>
      <c r="R99" s="244">
        <f>Q99*H99</f>
        <v>0</v>
      </c>
      <c r="S99" s="244">
        <v>0.0050000000000000001</v>
      </c>
      <c r="T99" s="245">
        <f>S99*H99</f>
        <v>0.59999999999999998</v>
      </c>
      <c r="AR99" s="24" t="s">
        <v>178</v>
      </c>
      <c r="AT99" s="24" t="s">
        <v>173</v>
      </c>
      <c r="AU99" s="24" t="s">
        <v>83</v>
      </c>
      <c r="AY99" s="24" t="s">
        <v>171</v>
      </c>
      <c r="BE99" s="246">
        <f>IF(N99="základní",J99,0)</f>
        <v>0</v>
      </c>
      <c r="BF99" s="246">
        <f>IF(N99="snížená",J99,0)</f>
        <v>0</v>
      </c>
      <c r="BG99" s="246">
        <f>IF(N99="zákl. přenesená",J99,0)</f>
        <v>0</v>
      </c>
      <c r="BH99" s="246">
        <f>IF(N99="sníž. přenesená",J99,0)</f>
        <v>0</v>
      </c>
      <c r="BI99" s="246">
        <f>IF(N99="nulová",J99,0)</f>
        <v>0</v>
      </c>
      <c r="BJ99" s="24" t="s">
        <v>24</v>
      </c>
      <c r="BK99" s="246">
        <f>ROUND(I99*H99,2)</f>
        <v>0</v>
      </c>
      <c r="BL99" s="24" t="s">
        <v>178</v>
      </c>
      <c r="BM99" s="24" t="s">
        <v>2912</v>
      </c>
    </row>
    <row r="100" s="11" customFormat="1" ht="29.88" customHeight="1">
      <c r="B100" s="219"/>
      <c r="C100" s="220"/>
      <c r="D100" s="221" t="s">
        <v>74</v>
      </c>
      <c r="E100" s="233" t="s">
        <v>1010</v>
      </c>
      <c r="F100" s="233" t="s">
        <v>1011</v>
      </c>
      <c r="G100" s="220"/>
      <c r="H100" s="220"/>
      <c r="I100" s="223"/>
      <c r="J100" s="234">
        <f>BK100</f>
        <v>0</v>
      </c>
      <c r="K100" s="220"/>
      <c r="L100" s="225"/>
      <c r="M100" s="226"/>
      <c r="N100" s="227"/>
      <c r="O100" s="227"/>
      <c r="P100" s="228">
        <f>SUM(P101:P107)</f>
        <v>0</v>
      </c>
      <c r="Q100" s="227"/>
      <c r="R100" s="228">
        <f>SUM(R101:R107)</f>
        <v>0</v>
      </c>
      <c r="S100" s="227"/>
      <c r="T100" s="229">
        <f>SUM(T101:T107)</f>
        <v>0</v>
      </c>
      <c r="AR100" s="230" t="s">
        <v>24</v>
      </c>
      <c r="AT100" s="231" t="s">
        <v>74</v>
      </c>
      <c r="AU100" s="231" t="s">
        <v>24</v>
      </c>
      <c r="AY100" s="230" t="s">
        <v>171</v>
      </c>
      <c r="BK100" s="232">
        <f>SUM(BK101:BK107)</f>
        <v>0</v>
      </c>
    </row>
    <row r="101" s="1" customFormat="1" ht="22.8" customHeight="1">
      <c r="B101" s="46"/>
      <c r="C101" s="235" t="s">
        <v>204</v>
      </c>
      <c r="D101" s="235" t="s">
        <v>173</v>
      </c>
      <c r="E101" s="236" t="s">
        <v>1018</v>
      </c>
      <c r="F101" s="237" t="s">
        <v>1019</v>
      </c>
      <c r="G101" s="238" t="s">
        <v>193</v>
      </c>
      <c r="H101" s="239">
        <v>11.35</v>
      </c>
      <c r="I101" s="240"/>
      <c r="J101" s="241">
        <f>ROUND(I101*H101,2)</f>
        <v>0</v>
      </c>
      <c r="K101" s="237" t="s">
        <v>177</v>
      </c>
      <c r="L101" s="72"/>
      <c r="M101" s="242" t="s">
        <v>22</v>
      </c>
      <c r="N101" s="243" t="s">
        <v>46</v>
      </c>
      <c r="O101" s="47"/>
      <c r="P101" s="244">
        <f>O101*H101</f>
        <v>0</v>
      </c>
      <c r="Q101" s="244">
        <v>0</v>
      </c>
      <c r="R101" s="244">
        <f>Q101*H101</f>
        <v>0</v>
      </c>
      <c r="S101" s="244">
        <v>0</v>
      </c>
      <c r="T101" s="245">
        <f>S101*H101</f>
        <v>0</v>
      </c>
      <c r="AR101" s="24" t="s">
        <v>178</v>
      </c>
      <c r="AT101" s="24" t="s">
        <v>173</v>
      </c>
      <c r="AU101" s="24" t="s">
        <v>83</v>
      </c>
      <c r="AY101" s="24" t="s">
        <v>171</v>
      </c>
      <c r="BE101" s="246">
        <f>IF(N101="základní",J101,0)</f>
        <v>0</v>
      </c>
      <c r="BF101" s="246">
        <f>IF(N101="snížená",J101,0)</f>
        <v>0</v>
      </c>
      <c r="BG101" s="246">
        <f>IF(N101="zákl. přenesená",J101,0)</f>
        <v>0</v>
      </c>
      <c r="BH101" s="246">
        <f>IF(N101="sníž. přenesená",J101,0)</f>
        <v>0</v>
      </c>
      <c r="BI101" s="246">
        <f>IF(N101="nulová",J101,0)</f>
        <v>0</v>
      </c>
      <c r="BJ101" s="24" t="s">
        <v>24</v>
      </c>
      <c r="BK101" s="246">
        <f>ROUND(I101*H101,2)</f>
        <v>0</v>
      </c>
      <c r="BL101" s="24" t="s">
        <v>178</v>
      </c>
      <c r="BM101" s="24" t="s">
        <v>2913</v>
      </c>
    </row>
    <row r="102" s="1" customFormat="1">
      <c r="B102" s="46"/>
      <c r="C102" s="74"/>
      <c r="D102" s="249" t="s">
        <v>201</v>
      </c>
      <c r="E102" s="74"/>
      <c r="F102" s="259" t="s">
        <v>1021</v>
      </c>
      <c r="G102" s="74"/>
      <c r="H102" s="74"/>
      <c r="I102" s="203"/>
      <c r="J102" s="74"/>
      <c r="K102" s="74"/>
      <c r="L102" s="72"/>
      <c r="M102" s="260"/>
      <c r="N102" s="47"/>
      <c r="O102" s="47"/>
      <c r="P102" s="47"/>
      <c r="Q102" s="47"/>
      <c r="R102" s="47"/>
      <c r="S102" s="47"/>
      <c r="T102" s="95"/>
      <c r="AT102" s="24" t="s">
        <v>201</v>
      </c>
      <c r="AU102" s="24" t="s">
        <v>83</v>
      </c>
    </row>
    <row r="103" s="1" customFormat="1" ht="34.2" customHeight="1">
      <c r="B103" s="46"/>
      <c r="C103" s="235" t="s">
        <v>211</v>
      </c>
      <c r="D103" s="235" t="s">
        <v>173</v>
      </c>
      <c r="E103" s="236" t="s">
        <v>1023</v>
      </c>
      <c r="F103" s="237" t="s">
        <v>1024</v>
      </c>
      <c r="G103" s="238" t="s">
        <v>193</v>
      </c>
      <c r="H103" s="239">
        <v>567.5</v>
      </c>
      <c r="I103" s="240"/>
      <c r="J103" s="241">
        <f>ROUND(I103*H103,2)</f>
        <v>0</v>
      </c>
      <c r="K103" s="237" t="s">
        <v>177</v>
      </c>
      <c r="L103" s="72"/>
      <c r="M103" s="242" t="s">
        <v>22</v>
      </c>
      <c r="N103" s="243" t="s">
        <v>46</v>
      </c>
      <c r="O103" s="47"/>
      <c r="P103" s="244">
        <f>O103*H103</f>
        <v>0</v>
      </c>
      <c r="Q103" s="244">
        <v>0</v>
      </c>
      <c r="R103" s="244">
        <f>Q103*H103</f>
        <v>0</v>
      </c>
      <c r="S103" s="244">
        <v>0</v>
      </c>
      <c r="T103" s="245">
        <f>S103*H103</f>
        <v>0</v>
      </c>
      <c r="AR103" s="24" t="s">
        <v>178</v>
      </c>
      <c r="AT103" s="24" t="s">
        <v>173</v>
      </c>
      <c r="AU103" s="24" t="s">
        <v>83</v>
      </c>
      <c r="AY103" s="24" t="s">
        <v>171</v>
      </c>
      <c r="BE103" s="246">
        <f>IF(N103="základní",J103,0)</f>
        <v>0</v>
      </c>
      <c r="BF103" s="246">
        <f>IF(N103="snížená",J103,0)</f>
        <v>0</v>
      </c>
      <c r="BG103" s="246">
        <f>IF(N103="zákl. přenesená",J103,0)</f>
        <v>0</v>
      </c>
      <c r="BH103" s="246">
        <f>IF(N103="sníž. přenesená",J103,0)</f>
        <v>0</v>
      </c>
      <c r="BI103" s="246">
        <f>IF(N103="nulová",J103,0)</f>
        <v>0</v>
      </c>
      <c r="BJ103" s="24" t="s">
        <v>24</v>
      </c>
      <c r="BK103" s="246">
        <f>ROUND(I103*H103,2)</f>
        <v>0</v>
      </c>
      <c r="BL103" s="24" t="s">
        <v>178</v>
      </c>
      <c r="BM103" s="24" t="s">
        <v>2914</v>
      </c>
    </row>
    <row r="104" s="1" customFormat="1">
      <c r="B104" s="46"/>
      <c r="C104" s="74"/>
      <c r="D104" s="249" t="s">
        <v>201</v>
      </c>
      <c r="E104" s="74"/>
      <c r="F104" s="259" t="s">
        <v>1021</v>
      </c>
      <c r="G104" s="74"/>
      <c r="H104" s="74"/>
      <c r="I104" s="203"/>
      <c r="J104" s="74"/>
      <c r="K104" s="74"/>
      <c r="L104" s="72"/>
      <c r="M104" s="260"/>
      <c r="N104" s="47"/>
      <c r="O104" s="47"/>
      <c r="P104" s="47"/>
      <c r="Q104" s="47"/>
      <c r="R104" s="47"/>
      <c r="S104" s="47"/>
      <c r="T104" s="95"/>
      <c r="AT104" s="24" t="s">
        <v>201</v>
      </c>
      <c r="AU104" s="24" t="s">
        <v>83</v>
      </c>
    </row>
    <row r="105" s="12" customFormat="1">
      <c r="B105" s="247"/>
      <c r="C105" s="248"/>
      <c r="D105" s="249" t="s">
        <v>180</v>
      </c>
      <c r="E105" s="250" t="s">
        <v>22</v>
      </c>
      <c r="F105" s="251" t="s">
        <v>2915</v>
      </c>
      <c r="G105" s="248"/>
      <c r="H105" s="252">
        <v>567.5</v>
      </c>
      <c r="I105" s="253"/>
      <c r="J105" s="248"/>
      <c r="K105" s="248"/>
      <c r="L105" s="254"/>
      <c r="M105" s="255"/>
      <c r="N105" s="256"/>
      <c r="O105" s="256"/>
      <c r="P105" s="256"/>
      <c r="Q105" s="256"/>
      <c r="R105" s="256"/>
      <c r="S105" s="256"/>
      <c r="T105" s="257"/>
      <c r="AT105" s="258" t="s">
        <v>180</v>
      </c>
      <c r="AU105" s="258" t="s">
        <v>83</v>
      </c>
      <c r="AV105" s="12" t="s">
        <v>83</v>
      </c>
      <c r="AW105" s="12" t="s">
        <v>182</v>
      </c>
      <c r="AX105" s="12" t="s">
        <v>24</v>
      </c>
      <c r="AY105" s="258" t="s">
        <v>171</v>
      </c>
    </row>
    <row r="106" s="1" customFormat="1" ht="34.2" customHeight="1">
      <c r="B106" s="46"/>
      <c r="C106" s="235" t="s">
        <v>221</v>
      </c>
      <c r="D106" s="235" t="s">
        <v>173</v>
      </c>
      <c r="E106" s="236" t="s">
        <v>1029</v>
      </c>
      <c r="F106" s="237" t="s">
        <v>1030</v>
      </c>
      <c r="G106" s="238" t="s">
        <v>193</v>
      </c>
      <c r="H106" s="239">
        <v>11.35</v>
      </c>
      <c r="I106" s="240"/>
      <c r="J106" s="241">
        <f>ROUND(I106*H106,2)</f>
        <v>0</v>
      </c>
      <c r="K106" s="237" t="s">
        <v>177</v>
      </c>
      <c r="L106" s="72"/>
      <c r="M106" s="242" t="s">
        <v>22</v>
      </c>
      <c r="N106" s="243" t="s">
        <v>46</v>
      </c>
      <c r="O106" s="47"/>
      <c r="P106" s="244">
        <f>O106*H106</f>
        <v>0</v>
      </c>
      <c r="Q106" s="244">
        <v>0</v>
      </c>
      <c r="R106" s="244">
        <f>Q106*H106</f>
        <v>0</v>
      </c>
      <c r="S106" s="244">
        <v>0</v>
      </c>
      <c r="T106" s="245">
        <f>S106*H106</f>
        <v>0</v>
      </c>
      <c r="AR106" s="24" t="s">
        <v>178</v>
      </c>
      <c r="AT106" s="24" t="s">
        <v>173</v>
      </c>
      <c r="AU106" s="24" t="s">
        <v>83</v>
      </c>
      <c r="AY106" s="24" t="s">
        <v>171</v>
      </c>
      <c r="BE106" s="246">
        <f>IF(N106="základní",J106,0)</f>
        <v>0</v>
      </c>
      <c r="BF106" s="246">
        <f>IF(N106="snížená",J106,0)</f>
        <v>0</v>
      </c>
      <c r="BG106" s="246">
        <f>IF(N106="zákl. přenesená",J106,0)</f>
        <v>0</v>
      </c>
      <c r="BH106" s="246">
        <f>IF(N106="sníž. přenesená",J106,0)</f>
        <v>0</v>
      </c>
      <c r="BI106" s="246">
        <f>IF(N106="nulová",J106,0)</f>
        <v>0</v>
      </c>
      <c r="BJ106" s="24" t="s">
        <v>24</v>
      </c>
      <c r="BK106" s="246">
        <f>ROUND(I106*H106,2)</f>
        <v>0</v>
      </c>
      <c r="BL106" s="24" t="s">
        <v>178</v>
      </c>
      <c r="BM106" s="24" t="s">
        <v>2916</v>
      </c>
    </row>
    <row r="107" s="1" customFormat="1">
      <c r="B107" s="46"/>
      <c r="C107" s="74"/>
      <c r="D107" s="249" t="s">
        <v>201</v>
      </c>
      <c r="E107" s="74"/>
      <c r="F107" s="259" t="s">
        <v>1032</v>
      </c>
      <c r="G107" s="74"/>
      <c r="H107" s="74"/>
      <c r="I107" s="203"/>
      <c r="J107" s="74"/>
      <c r="K107" s="74"/>
      <c r="L107" s="72"/>
      <c r="M107" s="260"/>
      <c r="N107" s="47"/>
      <c r="O107" s="47"/>
      <c r="P107" s="47"/>
      <c r="Q107" s="47"/>
      <c r="R107" s="47"/>
      <c r="S107" s="47"/>
      <c r="T107" s="95"/>
      <c r="AT107" s="24" t="s">
        <v>201</v>
      </c>
      <c r="AU107" s="24" t="s">
        <v>83</v>
      </c>
    </row>
    <row r="108" s="11" customFormat="1" ht="29.88" customHeight="1">
      <c r="B108" s="219"/>
      <c r="C108" s="220"/>
      <c r="D108" s="221" t="s">
        <v>74</v>
      </c>
      <c r="E108" s="233" t="s">
        <v>1039</v>
      </c>
      <c r="F108" s="233" t="s">
        <v>1040</v>
      </c>
      <c r="G108" s="220"/>
      <c r="H108" s="220"/>
      <c r="I108" s="223"/>
      <c r="J108" s="234">
        <f>BK108</f>
        <v>0</v>
      </c>
      <c r="K108" s="220"/>
      <c r="L108" s="225"/>
      <c r="M108" s="226"/>
      <c r="N108" s="227"/>
      <c r="O108" s="227"/>
      <c r="P108" s="228">
        <f>SUM(P109:P110)</f>
        <v>0</v>
      </c>
      <c r="Q108" s="227"/>
      <c r="R108" s="228">
        <f>SUM(R109:R110)</f>
        <v>0</v>
      </c>
      <c r="S108" s="227"/>
      <c r="T108" s="229">
        <f>SUM(T109:T110)</f>
        <v>0</v>
      </c>
      <c r="AR108" s="230" t="s">
        <v>24</v>
      </c>
      <c r="AT108" s="231" t="s">
        <v>74</v>
      </c>
      <c r="AU108" s="231" t="s">
        <v>24</v>
      </c>
      <c r="AY108" s="230" t="s">
        <v>171</v>
      </c>
      <c r="BK108" s="232">
        <f>SUM(BK109:BK110)</f>
        <v>0</v>
      </c>
    </row>
    <row r="109" s="1" customFormat="1" ht="45.6" customHeight="1">
      <c r="B109" s="46"/>
      <c r="C109" s="235" t="s">
        <v>226</v>
      </c>
      <c r="D109" s="235" t="s">
        <v>173</v>
      </c>
      <c r="E109" s="236" t="s">
        <v>2917</v>
      </c>
      <c r="F109" s="237" t="s">
        <v>2918</v>
      </c>
      <c r="G109" s="238" t="s">
        <v>193</v>
      </c>
      <c r="H109" s="239">
        <v>2.6600000000000001</v>
      </c>
      <c r="I109" s="240"/>
      <c r="J109" s="241">
        <f>ROUND(I109*H109,2)</f>
        <v>0</v>
      </c>
      <c r="K109" s="237" t="s">
        <v>177</v>
      </c>
      <c r="L109" s="72"/>
      <c r="M109" s="242" t="s">
        <v>22</v>
      </c>
      <c r="N109" s="243" t="s">
        <v>46</v>
      </c>
      <c r="O109" s="47"/>
      <c r="P109" s="244">
        <f>O109*H109</f>
        <v>0</v>
      </c>
      <c r="Q109" s="244">
        <v>0</v>
      </c>
      <c r="R109" s="244">
        <f>Q109*H109</f>
        <v>0</v>
      </c>
      <c r="S109" s="244">
        <v>0</v>
      </c>
      <c r="T109" s="245">
        <f>S109*H109</f>
        <v>0</v>
      </c>
      <c r="AR109" s="24" t="s">
        <v>178</v>
      </c>
      <c r="AT109" s="24" t="s">
        <v>173</v>
      </c>
      <c r="AU109" s="24" t="s">
        <v>83</v>
      </c>
      <c r="AY109" s="24" t="s">
        <v>171</v>
      </c>
      <c r="BE109" s="246">
        <f>IF(N109="základní",J109,0)</f>
        <v>0</v>
      </c>
      <c r="BF109" s="246">
        <f>IF(N109="snížená",J109,0)</f>
        <v>0</v>
      </c>
      <c r="BG109" s="246">
        <f>IF(N109="zákl. přenesená",J109,0)</f>
        <v>0</v>
      </c>
      <c r="BH109" s="246">
        <f>IF(N109="sníž. přenesená",J109,0)</f>
        <v>0</v>
      </c>
      <c r="BI109" s="246">
        <f>IF(N109="nulová",J109,0)</f>
        <v>0</v>
      </c>
      <c r="BJ109" s="24" t="s">
        <v>24</v>
      </c>
      <c r="BK109" s="246">
        <f>ROUND(I109*H109,2)</f>
        <v>0</v>
      </c>
      <c r="BL109" s="24" t="s">
        <v>178</v>
      </c>
      <c r="BM109" s="24" t="s">
        <v>2919</v>
      </c>
    </row>
    <row r="110" s="1" customFormat="1">
      <c r="B110" s="46"/>
      <c r="C110" s="74"/>
      <c r="D110" s="249" t="s">
        <v>201</v>
      </c>
      <c r="E110" s="74"/>
      <c r="F110" s="259" t="s">
        <v>1045</v>
      </c>
      <c r="G110" s="74"/>
      <c r="H110" s="74"/>
      <c r="I110" s="203"/>
      <c r="J110" s="74"/>
      <c r="K110" s="74"/>
      <c r="L110" s="72"/>
      <c r="M110" s="260"/>
      <c r="N110" s="47"/>
      <c r="O110" s="47"/>
      <c r="P110" s="47"/>
      <c r="Q110" s="47"/>
      <c r="R110" s="47"/>
      <c r="S110" s="47"/>
      <c r="T110" s="95"/>
      <c r="AT110" s="24" t="s">
        <v>201</v>
      </c>
      <c r="AU110" s="24" t="s">
        <v>83</v>
      </c>
    </row>
    <row r="111" s="11" customFormat="1" ht="37.44" customHeight="1">
      <c r="B111" s="219"/>
      <c r="C111" s="220"/>
      <c r="D111" s="221" t="s">
        <v>74</v>
      </c>
      <c r="E111" s="222" t="s">
        <v>1046</v>
      </c>
      <c r="F111" s="222" t="s">
        <v>1047</v>
      </c>
      <c r="G111" s="220"/>
      <c r="H111" s="220"/>
      <c r="I111" s="223"/>
      <c r="J111" s="224">
        <f>BK111</f>
        <v>0</v>
      </c>
      <c r="K111" s="220"/>
      <c r="L111" s="225"/>
      <c r="M111" s="226"/>
      <c r="N111" s="227"/>
      <c r="O111" s="227"/>
      <c r="P111" s="228">
        <f>P112+P275</f>
        <v>0</v>
      </c>
      <c r="Q111" s="227"/>
      <c r="R111" s="228">
        <f>R112+R275</f>
        <v>3.7374699999999996</v>
      </c>
      <c r="S111" s="227"/>
      <c r="T111" s="229">
        <f>T112+T275</f>
        <v>0</v>
      </c>
      <c r="AR111" s="230" t="s">
        <v>83</v>
      </c>
      <c r="AT111" s="231" t="s">
        <v>74</v>
      </c>
      <c r="AU111" s="231" t="s">
        <v>75</v>
      </c>
      <c r="AY111" s="230" t="s">
        <v>171</v>
      </c>
      <c r="BK111" s="232">
        <f>BK112+BK275</f>
        <v>0</v>
      </c>
    </row>
    <row r="112" s="11" customFormat="1" ht="19.92" customHeight="1">
      <c r="B112" s="219"/>
      <c r="C112" s="220"/>
      <c r="D112" s="221" t="s">
        <v>74</v>
      </c>
      <c r="E112" s="233" t="s">
        <v>2920</v>
      </c>
      <c r="F112" s="233" t="s">
        <v>2921</v>
      </c>
      <c r="G112" s="220"/>
      <c r="H112" s="220"/>
      <c r="I112" s="223"/>
      <c r="J112" s="234">
        <f>BK112</f>
        <v>0</v>
      </c>
      <c r="K112" s="220"/>
      <c r="L112" s="225"/>
      <c r="M112" s="226"/>
      <c r="N112" s="227"/>
      <c r="O112" s="227"/>
      <c r="P112" s="228">
        <f>SUM(P113:P274)</f>
        <v>0</v>
      </c>
      <c r="Q112" s="227"/>
      <c r="R112" s="228">
        <f>SUM(R113:R274)</f>
        <v>3.4949199999999996</v>
      </c>
      <c r="S112" s="227"/>
      <c r="T112" s="229">
        <f>SUM(T113:T274)</f>
        <v>0</v>
      </c>
      <c r="AR112" s="230" t="s">
        <v>83</v>
      </c>
      <c r="AT112" s="231" t="s">
        <v>74</v>
      </c>
      <c r="AU112" s="231" t="s">
        <v>24</v>
      </c>
      <c r="AY112" s="230" t="s">
        <v>171</v>
      </c>
      <c r="BK112" s="232">
        <f>SUM(BK113:BK274)</f>
        <v>0</v>
      </c>
    </row>
    <row r="113" s="1" customFormat="1" ht="22.8" customHeight="1">
      <c r="B113" s="46"/>
      <c r="C113" s="235" t="s">
        <v>29</v>
      </c>
      <c r="D113" s="235" t="s">
        <v>173</v>
      </c>
      <c r="E113" s="236" t="s">
        <v>2922</v>
      </c>
      <c r="F113" s="237" t="s">
        <v>2923</v>
      </c>
      <c r="G113" s="238" t="s">
        <v>1823</v>
      </c>
      <c r="H113" s="239">
        <v>66</v>
      </c>
      <c r="I113" s="240"/>
      <c r="J113" s="241">
        <f>ROUND(I113*H113,2)</f>
        <v>0</v>
      </c>
      <c r="K113" s="237" t="s">
        <v>177</v>
      </c>
      <c r="L113" s="72"/>
      <c r="M113" s="242" t="s">
        <v>22</v>
      </c>
      <c r="N113" s="243" t="s">
        <v>46</v>
      </c>
      <c r="O113" s="47"/>
      <c r="P113" s="244">
        <f>O113*H113</f>
        <v>0</v>
      </c>
      <c r="Q113" s="244">
        <v>0</v>
      </c>
      <c r="R113" s="244">
        <f>Q113*H113</f>
        <v>0</v>
      </c>
      <c r="S113" s="244">
        <v>0</v>
      </c>
      <c r="T113" s="245">
        <f>S113*H113</f>
        <v>0</v>
      </c>
      <c r="AR113" s="24" t="s">
        <v>273</v>
      </c>
      <c r="AT113" s="24" t="s">
        <v>173</v>
      </c>
      <c r="AU113" s="24" t="s">
        <v>83</v>
      </c>
      <c r="AY113" s="24" t="s">
        <v>171</v>
      </c>
      <c r="BE113" s="246">
        <f>IF(N113="základní",J113,0)</f>
        <v>0</v>
      </c>
      <c r="BF113" s="246">
        <f>IF(N113="snížená",J113,0)</f>
        <v>0</v>
      </c>
      <c r="BG113" s="246">
        <f>IF(N113="zákl. přenesená",J113,0)</f>
        <v>0</v>
      </c>
      <c r="BH113" s="246">
        <f>IF(N113="sníž. přenesená",J113,0)</f>
        <v>0</v>
      </c>
      <c r="BI113" s="246">
        <f>IF(N113="nulová",J113,0)</f>
        <v>0</v>
      </c>
      <c r="BJ113" s="24" t="s">
        <v>24</v>
      </c>
      <c r="BK113" s="246">
        <f>ROUND(I113*H113,2)</f>
        <v>0</v>
      </c>
      <c r="BL113" s="24" t="s">
        <v>273</v>
      </c>
      <c r="BM113" s="24" t="s">
        <v>2924</v>
      </c>
    </row>
    <row r="114" s="1" customFormat="1">
      <c r="B114" s="46"/>
      <c r="C114" s="74"/>
      <c r="D114" s="249" t="s">
        <v>739</v>
      </c>
      <c r="E114" s="74"/>
      <c r="F114" s="259" t="s">
        <v>2925</v>
      </c>
      <c r="G114" s="74"/>
      <c r="H114" s="74"/>
      <c r="I114" s="203"/>
      <c r="J114" s="74"/>
      <c r="K114" s="74"/>
      <c r="L114" s="72"/>
      <c r="M114" s="260"/>
      <c r="N114" s="47"/>
      <c r="O114" s="47"/>
      <c r="P114" s="47"/>
      <c r="Q114" s="47"/>
      <c r="R114" s="47"/>
      <c r="S114" s="47"/>
      <c r="T114" s="95"/>
      <c r="AT114" s="24" t="s">
        <v>739</v>
      </c>
      <c r="AU114" s="24" t="s">
        <v>83</v>
      </c>
    </row>
    <row r="115" s="1" customFormat="1" ht="34.2" customHeight="1">
      <c r="B115" s="46"/>
      <c r="C115" s="235" t="s">
        <v>238</v>
      </c>
      <c r="D115" s="235" t="s">
        <v>173</v>
      </c>
      <c r="E115" s="236" t="s">
        <v>2926</v>
      </c>
      <c r="F115" s="237" t="s">
        <v>2927</v>
      </c>
      <c r="G115" s="238" t="s">
        <v>344</v>
      </c>
      <c r="H115" s="239">
        <v>3470</v>
      </c>
      <c r="I115" s="240"/>
      <c r="J115" s="241">
        <f>ROUND(I115*H115,2)</f>
        <v>0</v>
      </c>
      <c r="K115" s="237" t="s">
        <v>177</v>
      </c>
      <c r="L115" s="72"/>
      <c r="M115" s="242" t="s">
        <v>22</v>
      </c>
      <c r="N115" s="243" t="s">
        <v>46</v>
      </c>
      <c r="O115" s="47"/>
      <c r="P115" s="244">
        <f>O115*H115</f>
        <v>0</v>
      </c>
      <c r="Q115" s="244">
        <v>0</v>
      </c>
      <c r="R115" s="244">
        <f>Q115*H115</f>
        <v>0</v>
      </c>
      <c r="S115" s="244">
        <v>0</v>
      </c>
      <c r="T115" s="245">
        <f>S115*H115</f>
        <v>0</v>
      </c>
      <c r="AR115" s="24" t="s">
        <v>273</v>
      </c>
      <c r="AT115" s="24" t="s">
        <v>173</v>
      </c>
      <c r="AU115" s="24" t="s">
        <v>83</v>
      </c>
      <c r="AY115" s="24" t="s">
        <v>171</v>
      </c>
      <c r="BE115" s="246">
        <f>IF(N115="základní",J115,0)</f>
        <v>0</v>
      </c>
      <c r="BF115" s="246">
        <f>IF(N115="snížená",J115,0)</f>
        <v>0</v>
      </c>
      <c r="BG115" s="246">
        <f>IF(N115="zákl. přenesená",J115,0)</f>
        <v>0</v>
      </c>
      <c r="BH115" s="246">
        <f>IF(N115="sníž. přenesená",J115,0)</f>
        <v>0</v>
      </c>
      <c r="BI115" s="246">
        <f>IF(N115="nulová",J115,0)</f>
        <v>0</v>
      </c>
      <c r="BJ115" s="24" t="s">
        <v>24</v>
      </c>
      <c r="BK115" s="246">
        <f>ROUND(I115*H115,2)</f>
        <v>0</v>
      </c>
      <c r="BL115" s="24" t="s">
        <v>273</v>
      </c>
      <c r="BM115" s="24" t="s">
        <v>2928</v>
      </c>
    </row>
    <row r="116" s="1" customFormat="1" ht="14.4" customHeight="1">
      <c r="B116" s="46"/>
      <c r="C116" s="271" t="s">
        <v>244</v>
      </c>
      <c r="D116" s="271" t="s">
        <v>422</v>
      </c>
      <c r="E116" s="272" t="s">
        <v>2929</v>
      </c>
      <c r="F116" s="273" t="s">
        <v>2930</v>
      </c>
      <c r="G116" s="274" t="s">
        <v>344</v>
      </c>
      <c r="H116" s="275">
        <v>3450</v>
      </c>
      <c r="I116" s="276"/>
      <c r="J116" s="277">
        <f>ROUND(I116*H116,2)</f>
        <v>0</v>
      </c>
      <c r="K116" s="273" t="s">
        <v>177</v>
      </c>
      <c r="L116" s="278"/>
      <c r="M116" s="279" t="s">
        <v>22</v>
      </c>
      <c r="N116" s="280" t="s">
        <v>46</v>
      </c>
      <c r="O116" s="47"/>
      <c r="P116" s="244">
        <f>O116*H116</f>
        <v>0</v>
      </c>
      <c r="Q116" s="244">
        <v>0.00020000000000000001</v>
      </c>
      <c r="R116" s="244">
        <f>Q116*H116</f>
        <v>0.69000000000000006</v>
      </c>
      <c r="S116" s="244">
        <v>0</v>
      </c>
      <c r="T116" s="245">
        <f>S116*H116</f>
        <v>0</v>
      </c>
      <c r="AR116" s="24" t="s">
        <v>405</v>
      </c>
      <c r="AT116" s="24" t="s">
        <v>422</v>
      </c>
      <c r="AU116" s="24" t="s">
        <v>83</v>
      </c>
      <c r="AY116" s="24" t="s">
        <v>171</v>
      </c>
      <c r="BE116" s="246">
        <f>IF(N116="základní",J116,0)</f>
        <v>0</v>
      </c>
      <c r="BF116" s="246">
        <f>IF(N116="snížená",J116,0)</f>
        <v>0</v>
      </c>
      <c r="BG116" s="246">
        <f>IF(N116="zákl. přenesená",J116,0)</f>
        <v>0</v>
      </c>
      <c r="BH116" s="246">
        <f>IF(N116="sníž. přenesená",J116,0)</f>
        <v>0</v>
      </c>
      <c r="BI116" s="246">
        <f>IF(N116="nulová",J116,0)</f>
        <v>0</v>
      </c>
      <c r="BJ116" s="24" t="s">
        <v>24</v>
      </c>
      <c r="BK116" s="246">
        <f>ROUND(I116*H116,2)</f>
        <v>0</v>
      </c>
      <c r="BL116" s="24" t="s">
        <v>273</v>
      </c>
      <c r="BM116" s="24" t="s">
        <v>2931</v>
      </c>
    </row>
    <row r="117" s="1" customFormat="1" ht="14.4" customHeight="1">
      <c r="B117" s="46"/>
      <c r="C117" s="271" t="s">
        <v>254</v>
      </c>
      <c r="D117" s="271" t="s">
        <v>422</v>
      </c>
      <c r="E117" s="272" t="s">
        <v>2932</v>
      </c>
      <c r="F117" s="273" t="s">
        <v>2933</v>
      </c>
      <c r="G117" s="274" t="s">
        <v>344</v>
      </c>
      <c r="H117" s="275">
        <v>20</v>
      </c>
      <c r="I117" s="276"/>
      <c r="J117" s="277">
        <f>ROUND(I117*H117,2)</f>
        <v>0</v>
      </c>
      <c r="K117" s="273" t="s">
        <v>177</v>
      </c>
      <c r="L117" s="278"/>
      <c r="M117" s="279" t="s">
        <v>22</v>
      </c>
      <c r="N117" s="280" t="s">
        <v>46</v>
      </c>
      <c r="O117" s="47"/>
      <c r="P117" s="244">
        <f>O117*H117</f>
        <v>0</v>
      </c>
      <c r="Q117" s="244">
        <v>0.00019000000000000001</v>
      </c>
      <c r="R117" s="244">
        <f>Q117*H117</f>
        <v>0.0038000000000000004</v>
      </c>
      <c r="S117" s="244">
        <v>0</v>
      </c>
      <c r="T117" s="245">
        <f>S117*H117</f>
        <v>0</v>
      </c>
      <c r="AR117" s="24" t="s">
        <v>405</v>
      </c>
      <c r="AT117" s="24" t="s">
        <v>422</v>
      </c>
      <c r="AU117" s="24" t="s">
        <v>83</v>
      </c>
      <c r="AY117" s="24" t="s">
        <v>171</v>
      </c>
      <c r="BE117" s="246">
        <f>IF(N117="základní",J117,0)</f>
        <v>0</v>
      </c>
      <c r="BF117" s="246">
        <f>IF(N117="snížená",J117,0)</f>
        <v>0</v>
      </c>
      <c r="BG117" s="246">
        <f>IF(N117="zákl. přenesená",J117,0)</f>
        <v>0</v>
      </c>
      <c r="BH117" s="246">
        <f>IF(N117="sníž. přenesená",J117,0)</f>
        <v>0</v>
      </c>
      <c r="BI117" s="246">
        <f>IF(N117="nulová",J117,0)</f>
        <v>0</v>
      </c>
      <c r="BJ117" s="24" t="s">
        <v>24</v>
      </c>
      <c r="BK117" s="246">
        <f>ROUND(I117*H117,2)</f>
        <v>0</v>
      </c>
      <c r="BL117" s="24" t="s">
        <v>273</v>
      </c>
      <c r="BM117" s="24" t="s">
        <v>2934</v>
      </c>
    </row>
    <row r="118" s="1" customFormat="1" ht="14.4" customHeight="1">
      <c r="B118" s="46"/>
      <c r="C118" s="271" t="s">
        <v>261</v>
      </c>
      <c r="D118" s="271" t="s">
        <v>422</v>
      </c>
      <c r="E118" s="272" t="s">
        <v>2935</v>
      </c>
      <c r="F118" s="273" t="s">
        <v>2936</v>
      </c>
      <c r="G118" s="274" t="s">
        <v>214</v>
      </c>
      <c r="H118" s="275">
        <v>40</v>
      </c>
      <c r="I118" s="276"/>
      <c r="J118" s="277">
        <f>ROUND(I118*H118,2)</f>
        <v>0</v>
      </c>
      <c r="K118" s="273" t="s">
        <v>2937</v>
      </c>
      <c r="L118" s="278"/>
      <c r="M118" s="279" t="s">
        <v>22</v>
      </c>
      <c r="N118" s="280" t="s">
        <v>46</v>
      </c>
      <c r="O118" s="47"/>
      <c r="P118" s="244">
        <f>O118*H118</f>
        <v>0</v>
      </c>
      <c r="Q118" s="244">
        <v>0.00019000000000000001</v>
      </c>
      <c r="R118" s="244">
        <f>Q118*H118</f>
        <v>0.0076000000000000009</v>
      </c>
      <c r="S118" s="244">
        <v>0</v>
      </c>
      <c r="T118" s="245">
        <f>S118*H118</f>
        <v>0</v>
      </c>
      <c r="AR118" s="24" t="s">
        <v>405</v>
      </c>
      <c r="AT118" s="24" t="s">
        <v>422</v>
      </c>
      <c r="AU118" s="24" t="s">
        <v>83</v>
      </c>
      <c r="AY118" s="24" t="s">
        <v>171</v>
      </c>
      <c r="BE118" s="246">
        <f>IF(N118="základní",J118,0)</f>
        <v>0</v>
      </c>
      <c r="BF118" s="246">
        <f>IF(N118="snížená",J118,0)</f>
        <v>0</v>
      </c>
      <c r="BG118" s="246">
        <f>IF(N118="zákl. přenesená",J118,0)</f>
        <v>0</v>
      </c>
      <c r="BH118" s="246">
        <f>IF(N118="sníž. přenesená",J118,0)</f>
        <v>0</v>
      </c>
      <c r="BI118" s="246">
        <f>IF(N118="nulová",J118,0)</f>
        <v>0</v>
      </c>
      <c r="BJ118" s="24" t="s">
        <v>24</v>
      </c>
      <c r="BK118" s="246">
        <f>ROUND(I118*H118,2)</f>
        <v>0</v>
      </c>
      <c r="BL118" s="24" t="s">
        <v>273</v>
      </c>
      <c r="BM118" s="24" t="s">
        <v>2938</v>
      </c>
    </row>
    <row r="119" s="1" customFormat="1">
      <c r="B119" s="46"/>
      <c r="C119" s="74"/>
      <c r="D119" s="249" t="s">
        <v>739</v>
      </c>
      <c r="E119" s="74"/>
      <c r="F119" s="259" t="s">
        <v>2466</v>
      </c>
      <c r="G119" s="74"/>
      <c r="H119" s="74"/>
      <c r="I119" s="203"/>
      <c r="J119" s="74"/>
      <c r="K119" s="74"/>
      <c r="L119" s="72"/>
      <c r="M119" s="260"/>
      <c r="N119" s="47"/>
      <c r="O119" s="47"/>
      <c r="P119" s="47"/>
      <c r="Q119" s="47"/>
      <c r="R119" s="47"/>
      <c r="S119" s="47"/>
      <c r="T119" s="95"/>
      <c r="AT119" s="24" t="s">
        <v>739</v>
      </c>
      <c r="AU119" s="24" t="s">
        <v>83</v>
      </c>
    </row>
    <row r="120" s="1" customFormat="1" ht="34.2" customHeight="1">
      <c r="B120" s="46"/>
      <c r="C120" s="235" t="s">
        <v>10</v>
      </c>
      <c r="D120" s="235" t="s">
        <v>173</v>
      </c>
      <c r="E120" s="236" t="s">
        <v>2939</v>
      </c>
      <c r="F120" s="237" t="s">
        <v>2940</v>
      </c>
      <c r="G120" s="238" t="s">
        <v>344</v>
      </c>
      <c r="H120" s="239">
        <v>870</v>
      </c>
      <c r="I120" s="240"/>
      <c r="J120" s="241">
        <f>ROUND(I120*H120,2)</f>
        <v>0</v>
      </c>
      <c r="K120" s="237" t="s">
        <v>177</v>
      </c>
      <c r="L120" s="72"/>
      <c r="M120" s="242" t="s">
        <v>22</v>
      </c>
      <c r="N120" s="243" t="s">
        <v>46</v>
      </c>
      <c r="O120" s="47"/>
      <c r="P120" s="244">
        <f>O120*H120</f>
        <v>0</v>
      </c>
      <c r="Q120" s="244">
        <v>0</v>
      </c>
      <c r="R120" s="244">
        <f>Q120*H120</f>
        <v>0</v>
      </c>
      <c r="S120" s="244">
        <v>0</v>
      </c>
      <c r="T120" s="245">
        <f>S120*H120</f>
        <v>0</v>
      </c>
      <c r="AR120" s="24" t="s">
        <v>273</v>
      </c>
      <c r="AT120" s="24" t="s">
        <v>173</v>
      </c>
      <c r="AU120" s="24" t="s">
        <v>83</v>
      </c>
      <c r="AY120" s="24" t="s">
        <v>171</v>
      </c>
      <c r="BE120" s="246">
        <f>IF(N120="základní",J120,0)</f>
        <v>0</v>
      </c>
      <c r="BF120" s="246">
        <f>IF(N120="snížená",J120,0)</f>
        <v>0</v>
      </c>
      <c r="BG120" s="246">
        <f>IF(N120="zákl. přenesená",J120,0)</f>
        <v>0</v>
      </c>
      <c r="BH120" s="246">
        <f>IF(N120="sníž. přenesená",J120,0)</f>
        <v>0</v>
      </c>
      <c r="BI120" s="246">
        <f>IF(N120="nulová",J120,0)</f>
        <v>0</v>
      </c>
      <c r="BJ120" s="24" t="s">
        <v>24</v>
      </c>
      <c r="BK120" s="246">
        <f>ROUND(I120*H120,2)</f>
        <v>0</v>
      </c>
      <c r="BL120" s="24" t="s">
        <v>273</v>
      </c>
      <c r="BM120" s="24" t="s">
        <v>2941</v>
      </c>
    </row>
    <row r="121" s="1" customFormat="1" ht="22.8" customHeight="1">
      <c r="B121" s="46"/>
      <c r="C121" s="271" t="s">
        <v>273</v>
      </c>
      <c r="D121" s="271" t="s">
        <v>422</v>
      </c>
      <c r="E121" s="272" t="s">
        <v>2942</v>
      </c>
      <c r="F121" s="273" t="s">
        <v>2943</v>
      </c>
      <c r="G121" s="274" t="s">
        <v>344</v>
      </c>
      <c r="H121" s="275">
        <v>870</v>
      </c>
      <c r="I121" s="276"/>
      <c r="J121" s="277">
        <f>ROUND(I121*H121,2)</f>
        <v>0</v>
      </c>
      <c r="K121" s="273" t="s">
        <v>177</v>
      </c>
      <c r="L121" s="278"/>
      <c r="M121" s="279" t="s">
        <v>22</v>
      </c>
      <c r="N121" s="280" t="s">
        <v>46</v>
      </c>
      <c r="O121" s="47"/>
      <c r="P121" s="244">
        <f>O121*H121</f>
        <v>0</v>
      </c>
      <c r="Q121" s="244">
        <v>0.00019000000000000001</v>
      </c>
      <c r="R121" s="244">
        <f>Q121*H121</f>
        <v>0.1653</v>
      </c>
      <c r="S121" s="244">
        <v>0</v>
      </c>
      <c r="T121" s="245">
        <f>S121*H121</f>
        <v>0</v>
      </c>
      <c r="AR121" s="24" t="s">
        <v>405</v>
      </c>
      <c r="AT121" s="24" t="s">
        <v>422</v>
      </c>
      <c r="AU121" s="24" t="s">
        <v>83</v>
      </c>
      <c r="AY121" s="24" t="s">
        <v>171</v>
      </c>
      <c r="BE121" s="246">
        <f>IF(N121="základní",J121,0)</f>
        <v>0</v>
      </c>
      <c r="BF121" s="246">
        <f>IF(N121="snížená",J121,0)</f>
        <v>0</v>
      </c>
      <c r="BG121" s="246">
        <f>IF(N121="zákl. přenesená",J121,0)</f>
        <v>0</v>
      </c>
      <c r="BH121" s="246">
        <f>IF(N121="sníž. přenesená",J121,0)</f>
        <v>0</v>
      </c>
      <c r="BI121" s="246">
        <f>IF(N121="nulová",J121,0)</f>
        <v>0</v>
      </c>
      <c r="BJ121" s="24" t="s">
        <v>24</v>
      </c>
      <c r="BK121" s="246">
        <f>ROUND(I121*H121,2)</f>
        <v>0</v>
      </c>
      <c r="BL121" s="24" t="s">
        <v>273</v>
      </c>
      <c r="BM121" s="24" t="s">
        <v>2944</v>
      </c>
    </row>
    <row r="122" s="1" customFormat="1" ht="34.2" customHeight="1">
      <c r="B122" s="46"/>
      <c r="C122" s="235" t="s">
        <v>278</v>
      </c>
      <c r="D122" s="235" t="s">
        <v>173</v>
      </c>
      <c r="E122" s="236" t="s">
        <v>2945</v>
      </c>
      <c r="F122" s="237" t="s">
        <v>2946</v>
      </c>
      <c r="G122" s="238" t="s">
        <v>214</v>
      </c>
      <c r="H122" s="239">
        <v>230</v>
      </c>
      <c r="I122" s="240"/>
      <c r="J122" s="241">
        <f>ROUND(I122*H122,2)</f>
        <v>0</v>
      </c>
      <c r="K122" s="237" t="s">
        <v>177</v>
      </c>
      <c r="L122" s="72"/>
      <c r="M122" s="242" t="s">
        <v>22</v>
      </c>
      <c r="N122" s="243" t="s">
        <v>46</v>
      </c>
      <c r="O122" s="47"/>
      <c r="P122" s="244">
        <f>O122*H122</f>
        <v>0</v>
      </c>
      <c r="Q122" s="244">
        <v>0</v>
      </c>
      <c r="R122" s="244">
        <f>Q122*H122</f>
        <v>0</v>
      </c>
      <c r="S122" s="244">
        <v>0</v>
      </c>
      <c r="T122" s="245">
        <f>S122*H122</f>
        <v>0</v>
      </c>
      <c r="AR122" s="24" t="s">
        <v>273</v>
      </c>
      <c r="AT122" s="24" t="s">
        <v>173</v>
      </c>
      <c r="AU122" s="24" t="s">
        <v>83</v>
      </c>
      <c r="AY122" s="24" t="s">
        <v>171</v>
      </c>
      <c r="BE122" s="246">
        <f>IF(N122="základní",J122,0)</f>
        <v>0</v>
      </c>
      <c r="BF122" s="246">
        <f>IF(N122="snížená",J122,0)</f>
        <v>0</v>
      </c>
      <c r="BG122" s="246">
        <f>IF(N122="zákl. přenesená",J122,0)</f>
        <v>0</v>
      </c>
      <c r="BH122" s="246">
        <f>IF(N122="sníž. přenesená",J122,0)</f>
        <v>0</v>
      </c>
      <c r="BI122" s="246">
        <f>IF(N122="nulová",J122,0)</f>
        <v>0</v>
      </c>
      <c r="BJ122" s="24" t="s">
        <v>24</v>
      </c>
      <c r="BK122" s="246">
        <f>ROUND(I122*H122,2)</f>
        <v>0</v>
      </c>
      <c r="BL122" s="24" t="s">
        <v>273</v>
      </c>
      <c r="BM122" s="24" t="s">
        <v>2947</v>
      </c>
    </row>
    <row r="123" s="1" customFormat="1" ht="14.4" customHeight="1">
      <c r="B123" s="46"/>
      <c r="C123" s="271" t="s">
        <v>291</v>
      </c>
      <c r="D123" s="271" t="s">
        <v>422</v>
      </c>
      <c r="E123" s="272" t="s">
        <v>2948</v>
      </c>
      <c r="F123" s="273" t="s">
        <v>2949</v>
      </c>
      <c r="G123" s="274" t="s">
        <v>214</v>
      </c>
      <c r="H123" s="275">
        <v>180</v>
      </c>
      <c r="I123" s="276"/>
      <c r="J123" s="277">
        <f>ROUND(I123*H123,2)</f>
        <v>0</v>
      </c>
      <c r="K123" s="273" t="s">
        <v>2937</v>
      </c>
      <c r="L123" s="278"/>
      <c r="M123" s="279" t="s">
        <v>22</v>
      </c>
      <c r="N123" s="280" t="s">
        <v>46</v>
      </c>
      <c r="O123" s="47"/>
      <c r="P123" s="244">
        <f>O123*H123</f>
        <v>0</v>
      </c>
      <c r="Q123" s="244">
        <v>5.0000000000000002E-05</v>
      </c>
      <c r="R123" s="244">
        <f>Q123*H123</f>
        <v>0.0090000000000000011</v>
      </c>
      <c r="S123" s="244">
        <v>0</v>
      </c>
      <c r="T123" s="245">
        <f>S123*H123</f>
        <v>0</v>
      </c>
      <c r="AR123" s="24" t="s">
        <v>405</v>
      </c>
      <c r="AT123" s="24" t="s">
        <v>422</v>
      </c>
      <c r="AU123" s="24" t="s">
        <v>83</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273</v>
      </c>
      <c r="BM123" s="24" t="s">
        <v>2950</v>
      </c>
    </row>
    <row r="124" s="1" customFormat="1">
      <c r="B124" s="46"/>
      <c r="C124" s="74"/>
      <c r="D124" s="249" t="s">
        <v>739</v>
      </c>
      <c r="E124" s="74"/>
      <c r="F124" s="259" t="s">
        <v>2466</v>
      </c>
      <c r="G124" s="74"/>
      <c r="H124" s="74"/>
      <c r="I124" s="203"/>
      <c r="J124" s="74"/>
      <c r="K124" s="74"/>
      <c r="L124" s="72"/>
      <c r="M124" s="260"/>
      <c r="N124" s="47"/>
      <c r="O124" s="47"/>
      <c r="P124" s="47"/>
      <c r="Q124" s="47"/>
      <c r="R124" s="47"/>
      <c r="S124" s="47"/>
      <c r="T124" s="95"/>
      <c r="AT124" s="24" t="s">
        <v>739</v>
      </c>
      <c r="AU124" s="24" t="s">
        <v>83</v>
      </c>
    </row>
    <row r="125" s="1" customFormat="1" ht="14.4" customHeight="1">
      <c r="B125" s="46"/>
      <c r="C125" s="271" t="s">
        <v>302</v>
      </c>
      <c r="D125" s="271" t="s">
        <v>422</v>
      </c>
      <c r="E125" s="272" t="s">
        <v>2951</v>
      </c>
      <c r="F125" s="273" t="s">
        <v>2952</v>
      </c>
      <c r="G125" s="274" t="s">
        <v>214</v>
      </c>
      <c r="H125" s="275">
        <v>50</v>
      </c>
      <c r="I125" s="276"/>
      <c r="J125" s="277">
        <f>ROUND(I125*H125,2)</f>
        <v>0</v>
      </c>
      <c r="K125" s="273" t="s">
        <v>2937</v>
      </c>
      <c r="L125" s="278"/>
      <c r="M125" s="279" t="s">
        <v>22</v>
      </c>
      <c r="N125" s="280" t="s">
        <v>46</v>
      </c>
      <c r="O125" s="47"/>
      <c r="P125" s="244">
        <f>O125*H125</f>
        <v>0</v>
      </c>
      <c r="Q125" s="244">
        <v>5.0000000000000002E-05</v>
      </c>
      <c r="R125" s="244">
        <f>Q125*H125</f>
        <v>0.0025000000000000001</v>
      </c>
      <c r="S125" s="244">
        <v>0</v>
      </c>
      <c r="T125" s="245">
        <f>S125*H125</f>
        <v>0</v>
      </c>
      <c r="AR125" s="24" t="s">
        <v>405</v>
      </c>
      <c r="AT125" s="24" t="s">
        <v>422</v>
      </c>
      <c r="AU125" s="24" t="s">
        <v>83</v>
      </c>
      <c r="AY125" s="24" t="s">
        <v>171</v>
      </c>
      <c r="BE125" s="246">
        <f>IF(N125="základní",J125,0)</f>
        <v>0</v>
      </c>
      <c r="BF125" s="246">
        <f>IF(N125="snížená",J125,0)</f>
        <v>0</v>
      </c>
      <c r="BG125" s="246">
        <f>IF(N125="zákl. přenesená",J125,0)</f>
        <v>0</v>
      </c>
      <c r="BH125" s="246">
        <f>IF(N125="sníž. přenesená",J125,0)</f>
        <v>0</v>
      </c>
      <c r="BI125" s="246">
        <f>IF(N125="nulová",J125,0)</f>
        <v>0</v>
      </c>
      <c r="BJ125" s="24" t="s">
        <v>24</v>
      </c>
      <c r="BK125" s="246">
        <f>ROUND(I125*H125,2)</f>
        <v>0</v>
      </c>
      <c r="BL125" s="24" t="s">
        <v>273</v>
      </c>
      <c r="BM125" s="24" t="s">
        <v>2953</v>
      </c>
    </row>
    <row r="126" s="1" customFormat="1">
      <c r="B126" s="46"/>
      <c r="C126" s="74"/>
      <c r="D126" s="249" t="s">
        <v>739</v>
      </c>
      <c r="E126" s="74"/>
      <c r="F126" s="259" t="s">
        <v>2466</v>
      </c>
      <c r="G126" s="74"/>
      <c r="H126" s="74"/>
      <c r="I126" s="203"/>
      <c r="J126" s="74"/>
      <c r="K126" s="74"/>
      <c r="L126" s="72"/>
      <c r="M126" s="260"/>
      <c r="N126" s="47"/>
      <c r="O126" s="47"/>
      <c r="P126" s="47"/>
      <c r="Q126" s="47"/>
      <c r="R126" s="47"/>
      <c r="S126" s="47"/>
      <c r="T126" s="95"/>
      <c r="AT126" s="24" t="s">
        <v>739</v>
      </c>
      <c r="AU126" s="24" t="s">
        <v>83</v>
      </c>
    </row>
    <row r="127" s="1" customFormat="1" ht="34.2" customHeight="1">
      <c r="B127" s="46"/>
      <c r="C127" s="235" t="s">
        <v>316</v>
      </c>
      <c r="D127" s="235" t="s">
        <v>173</v>
      </c>
      <c r="E127" s="236" t="s">
        <v>2954</v>
      </c>
      <c r="F127" s="237" t="s">
        <v>2955</v>
      </c>
      <c r="G127" s="238" t="s">
        <v>214</v>
      </c>
      <c r="H127" s="239">
        <v>23</v>
      </c>
      <c r="I127" s="240"/>
      <c r="J127" s="241">
        <f>ROUND(I127*H127,2)</f>
        <v>0</v>
      </c>
      <c r="K127" s="237" t="s">
        <v>177</v>
      </c>
      <c r="L127" s="72"/>
      <c r="M127" s="242" t="s">
        <v>22</v>
      </c>
      <c r="N127" s="243" t="s">
        <v>46</v>
      </c>
      <c r="O127" s="47"/>
      <c r="P127" s="244">
        <f>O127*H127</f>
        <v>0</v>
      </c>
      <c r="Q127" s="244">
        <v>0</v>
      </c>
      <c r="R127" s="244">
        <f>Q127*H127</f>
        <v>0</v>
      </c>
      <c r="S127" s="244">
        <v>0</v>
      </c>
      <c r="T127" s="245">
        <f>S127*H127</f>
        <v>0</v>
      </c>
      <c r="AR127" s="24" t="s">
        <v>273</v>
      </c>
      <c r="AT127" s="24" t="s">
        <v>173</v>
      </c>
      <c r="AU127" s="24" t="s">
        <v>83</v>
      </c>
      <c r="AY127" s="24" t="s">
        <v>171</v>
      </c>
      <c r="BE127" s="246">
        <f>IF(N127="základní",J127,0)</f>
        <v>0</v>
      </c>
      <c r="BF127" s="246">
        <f>IF(N127="snížená",J127,0)</f>
        <v>0</v>
      </c>
      <c r="BG127" s="246">
        <f>IF(N127="zákl. přenesená",J127,0)</f>
        <v>0</v>
      </c>
      <c r="BH127" s="246">
        <f>IF(N127="sníž. přenesená",J127,0)</f>
        <v>0</v>
      </c>
      <c r="BI127" s="246">
        <f>IF(N127="nulová",J127,0)</f>
        <v>0</v>
      </c>
      <c r="BJ127" s="24" t="s">
        <v>24</v>
      </c>
      <c r="BK127" s="246">
        <f>ROUND(I127*H127,2)</f>
        <v>0</v>
      </c>
      <c r="BL127" s="24" t="s">
        <v>273</v>
      </c>
      <c r="BM127" s="24" t="s">
        <v>2956</v>
      </c>
    </row>
    <row r="128" s="1" customFormat="1" ht="14.4" customHeight="1">
      <c r="B128" s="46"/>
      <c r="C128" s="271" t="s">
        <v>9</v>
      </c>
      <c r="D128" s="271" t="s">
        <v>422</v>
      </c>
      <c r="E128" s="272" t="s">
        <v>2957</v>
      </c>
      <c r="F128" s="273" t="s">
        <v>2958</v>
      </c>
      <c r="G128" s="274" t="s">
        <v>2959</v>
      </c>
      <c r="H128" s="275">
        <v>20</v>
      </c>
      <c r="I128" s="276"/>
      <c r="J128" s="277">
        <f>ROUND(I128*H128,2)</f>
        <v>0</v>
      </c>
      <c r="K128" s="273" t="s">
        <v>2937</v>
      </c>
      <c r="L128" s="278"/>
      <c r="M128" s="279" t="s">
        <v>22</v>
      </c>
      <c r="N128" s="280" t="s">
        <v>46</v>
      </c>
      <c r="O128" s="47"/>
      <c r="P128" s="244">
        <f>O128*H128</f>
        <v>0</v>
      </c>
      <c r="Q128" s="244">
        <v>0</v>
      </c>
      <c r="R128" s="244">
        <f>Q128*H128</f>
        <v>0</v>
      </c>
      <c r="S128" s="244">
        <v>0</v>
      </c>
      <c r="T128" s="245">
        <f>S128*H128</f>
        <v>0</v>
      </c>
      <c r="AR128" s="24" t="s">
        <v>405</v>
      </c>
      <c r="AT128" s="24" t="s">
        <v>422</v>
      </c>
      <c r="AU128" s="24" t="s">
        <v>83</v>
      </c>
      <c r="AY128" s="24" t="s">
        <v>171</v>
      </c>
      <c r="BE128" s="246">
        <f>IF(N128="základní",J128,0)</f>
        <v>0</v>
      </c>
      <c r="BF128" s="246">
        <f>IF(N128="snížená",J128,0)</f>
        <v>0</v>
      </c>
      <c r="BG128" s="246">
        <f>IF(N128="zákl. přenesená",J128,0)</f>
        <v>0</v>
      </c>
      <c r="BH128" s="246">
        <f>IF(N128="sníž. přenesená",J128,0)</f>
        <v>0</v>
      </c>
      <c r="BI128" s="246">
        <f>IF(N128="nulová",J128,0)</f>
        <v>0</v>
      </c>
      <c r="BJ128" s="24" t="s">
        <v>24</v>
      </c>
      <c r="BK128" s="246">
        <f>ROUND(I128*H128,2)</f>
        <v>0</v>
      </c>
      <c r="BL128" s="24" t="s">
        <v>273</v>
      </c>
      <c r="BM128" s="24" t="s">
        <v>2960</v>
      </c>
    </row>
    <row r="129" s="1" customFormat="1">
      <c r="B129" s="46"/>
      <c r="C129" s="74"/>
      <c r="D129" s="249" t="s">
        <v>739</v>
      </c>
      <c r="E129" s="74"/>
      <c r="F129" s="259" t="s">
        <v>2466</v>
      </c>
      <c r="G129" s="74"/>
      <c r="H129" s="74"/>
      <c r="I129" s="203"/>
      <c r="J129" s="74"/>
      <c r="K129" s="74"/>
      <c r="L129" s="72"/>
      <c r="M129" s="260"/>
      <c r="N129" s="47"/>
      <c r="O129" s="47"/>
      <c r="P129" s="47"/>
      <c r="Q129" s="47"/>
      <c r="R129" s="47"/>
      <c r="S129" s="47"/>
      <c r="T129" s="95"/>
      <c r="AT129" s="24" t="s">
        <v>739</v>
      </c>
      <c r="AU129" s="24" t="s">
        <v>83</v>
      </c>
    </row>
    <row r="130" s="1" customFormat="1" ht="14.4" customHeight="1">
      <c r="B130" s="46"/>
      <c r="C130" s="271" t="s">
        <v>341</v>
      </c>
      <c r="D130" s="271" t="s">
        <v>422</v>
      </c>
      <c r="E130" s="272" t="s">
        <v>2961</v>
      </c>
      <c r="F130" s="273" t="s">
        <v>2962</v>
      </c>
      <c r="G130" s="274" t="s">
        <v>1246</v>
      </c>
      <c r="H130" s="275">
        <v>3</v>
      </c>
      <c r="I130" s="276"/>
      <c r="J130" s="277">
        <f>ROUND(I130*H130,2)</f>
        <v>0</v>
      </c>
      <c r="K130" s="273" t="s">
        <v>2937</v>
      </c>
      <c r="L130" s="278"/>
      <c r="M130" s="279" t="s">
        <v>22</v>
      </c>
      <c r="N130" s="280" t="s">
        <v>46</v>
      </c>
      <c r="O130" s="47"/>
      <c r="P130" s="244">
        <f>O130*H130</f>
        <v>0</v>
      </c>
      <c r="Q130" s="244">
        <v>0</v>
      </c>
      <c r="R130" s="244">
        <f>Q130*H130</f>
        <v>0</v>
      </c>
      <c r="S130" s="244">
        <v>0</v>
      </c>
      <c r="T130" s="245">
        <f>S130*H130</f>
        <v>0</v>
      </c>
      <c r="AR130" s="24" t="s">
        <v>405</v>
      </c>
      <c r="AT130" s="24" t="s">
        <v>422</v>
      </c>
      <c r="AU130" s="24" t="s">
        <v>83</v>
      </c>
      <c r="AY130" s="24" t="s">
        <v>171</v>
      </c>
      <c r="BE130" s="246">
        <f>IF(N130="základní",J130,0)</f>
        <v>0</v>
      </c>
      <c r="BF130" s="246">
        <f>IF(N130="snížená",J130,0)</f>
        <v>0</v>
      </c>
      <c r="BG130" s="246">
        <f>IF(N130="zákl. přenesená",J130,0)</f>
        <v>0</v>
      </c>
      <c r="BH130" s="246">
        <f>IF(N130="sníž. přenesená",J130,0)</f>
        <v>0</v>
      </c>
      <c r="BI130" s="246">
        <f>IF(N130="nulová",J130,0)</f>
        <v>0</v>
      </c>
      <c r="BJ130" s="24" t="s">
        <v>24</v>
      </c>
      <c r="BK130" s="246">
        <f>ROUND(I130*H130,2)</f>
        <v>0</v>
      </c>
      <c r="BL130" s="24" t="s">
        <v>273</v>
      </c>
      <c r="BM130" s="24" t="s">
        <v>2963</v>
      </c>
    </row>
    <row r="131" s="1" customFormat="1">
      <c r="B131" s="46"/>
      <c r="C131" s="74"/>
      <c r="D131" s="249" t="s">
        <v>739</v>
      </c>
      <c r="E131" s="74"/>
      <c r="F131" s="259" t="s">
        <v>2466</v>
      </c>
      <c r="G131" s="74"/>
      <c r="H131" s="74"/>
      <c r="I131" s="203"/>
      <c r="J131" s="74"/>
      <c r="K131" s="74"/>
      <c r="L131" s="72"/>
      <c r="M131" s="260"/>
      <c r="N131" s="47"/>
      <c r="O131" s="47"/>
      <c r="P131" s="47"/>
      <c r="Q131" s="47"/>
      <c r="R131" s="47"/>
      <c r="S131" s="47"/>
      <c r="T131" s="95"/>
      <c r="AT131" s="24" t="s">
        <v>739</v>
      </c>
      <c r="AU131" s="24" t="s">
        <v>83</v>
      </c>
    </row>
    <row r="132" s="1" customFormat="1" ht="22.8" customHeight="1">
      <c r="B132" s="46"/>
      <c r="C132" s="235" t="s">
        <v>348</v>
      </c>
      <c r="D132" s="235" t="s">
        <v>173</v>
      </c>
      <c r="E132" s="236" t="s">
        <v>2964</v>
      </c>
      <c r="F132" s="237" t="s">
        <v>2965</v>
      </c>
      <c r="G132" s="238" t="s">
        <v>344</v>
      </c>
      <c r="H132" s="239">
        <v>880</v>
      </c>
      <c r="I132" s="240"/>
      <c r="J132" s="241">
        <f>ROUND(I132*H132,2)</f>
        <v>0</v>
      </c>
      <c r="K132" s="237" t="s">
        <v>177</v>
      </c>
      <c r="L132" s="72"/>
      <c r="M132" s="242" t="s">
        <v>22</v>
      </c>
      <c r="N132" s="243" t="s">
        <v>46</v>
      </c>
      <c r="O132" s="47"/>
      <c r="P132" s="244">
        <f>O132*H132</f>
        <v>0</v>
      </c>
      <c r="Q132" s="244">
        <v>0</v>
      </c>
      <c r="R132" s="244">
        <f>Q132*H132</f>
        <v>0</v>
      </c>
      <c r="S132" s="244">
        <v>0</v>
      </c>
      <c r="T132" s="245">
        <f>S132*H132</f>
        <v>0</v>
      </c>
      <c r="AR132" s="24" t="s">
        <v>273</v>
      </c>
      <c r="AT132" s="24" t="s">
        <v>173</v>
      </c>
      <c r="AU132" s="24" t="s">
        <v>83</v>
      </c>
      <c r="AY132" s="24" t="s">
        <v>171</v>
      </c>
      <c r="BE132" s="246">
        <f>IF(N132="základní",J132,0)</f>
        <v>0</v>
      </c>
      <c r="BF132" s="246">
        <f>IF(N132="snížená",J132,0)</f>
        <v>0</v>
      </c>
      <c r="BG132" s="246">
        <f>IF(N132="zákl. přenesená",J132,0)</f>
        <v>0</v>
      </c>
      <c r="BH132" s="246">
        <f>IF(N132="sníž. přenesená",J132,0)</f>
        <v>0</v>
      </c>
      <c r="BI132" s="246">
        <f>IF(N132="nulová",J132,0)</f>
        <v>0</v>
      </c>
      <c r="BJ132" s="24" t="s">
        <v>24</v>
      </c>
      <c r="BK132" s="246">
        <f>ROUND(I132*H132,2)</f>
        <v>0</v>
      </c>
      <c r="BL132" s="24" t="s">
        <v>273</v>
      </c>
      <c r="BM132" s="24" t="s">
        <v>2966</v>
      </c>
    </row>
    <row r="133" s="1" customFormat="1" ht="14.4" customHeight="1">
      <c r="B133" s="46"/>
      <c r="C133" s="271" t="s">
        <v>354</v>
      </c>
      <c r="D133" s="271" t="s">
        <v>422</v>
      </c>
      <c r="E133" s="272" t="s">
        <v>2967</v>
      </c>
      <c r="F133" s="273" t="s">
        <v>2968</v>
      </c>
      <c r="G133" s="274" t="s">
        <v>344</v>
      </c>
      <c r="H133" s="275">
        <v>500</v>
      </c>
      <c r="I133" s="276"/>
      <c r="J133" s="277">
        <f>ROUND(I133*H133,2)</f>
        <v>0</v>
      </c>
      <c r="K133" s="273" t="s">
        <v>177</v>
      </c>
      <c r="L133" s="278"/>
      <c r="M133" s="279" t="s">
        <v>22</v>
      </c>
      <c r="N133" s="280" t="s">
        <v>46</v>
      </c>
      <c r="O133" s="47"/>
      <c r="P133" s="244">
        <f>O133*H133</f>
        <v>0</v>
      </c>
      <c r="Q133" s="244">
        <v>5.0000000000000002E-05</v>
      </c>
      <c r="R133" s="244">
        <f>Q133*H133</f>
        <v>0.025000000000000001</v>
      </c>
      <c r="S133" s="244">
        <v>0</v>
      </c>
      <c r="T133" s="245">
        <f>S133*H133</f>
        <v>0</v>
      </c>
      <c r="AR133" s="24" t="s">
        <v>405</v>
      </c>
      <c r="AT133" s="24" t="s">
        <v>422</v>
      </c>
      <c r="AU133" s="24" t="s">
        <v>83</v>
      </c>
      <c r="AY133" s="24" t="s">
        <v>171</v>
      </c>
      <c r="BE133" s="246">
        <f>IF(N133="základní",J133,0)</f>
        <v>0</v>
      </c>
      <c r="BF133" s="246">
        <f>IF(N133="snížená",J133,0)</f>
        <v>0</v>
      </c>
      <c r="BG133" s="246">
        <f>IF(N133="zákl. přenesená",J133,0)</f>
        <v>0</v>
      </c>
      <c r="BH133" s="246">
        <f>IF(N133="sníž. přenesená",J133,0)</f>
        <v>0</v>
      </c>
      <c r="BI133" s="246">
        <f>IF(N133="nulová",J133,0)</f>
        <v>0</v>
      </c>
      <c r="BJ133" s="24" t="s">
        <v>24</v>
      </c>
      <c r="BK133" s="246">
        <f>ROUND(I133*H133,2)</f>
        <v>0</v>
      </c>
      <c r="BL133" s="24" t="s">
        <v>273</v>
      </c>
      <c r="BM133" s="24" t="s">
        <v>2969</v>
      </c>
    </row>
    <row r="134" s="1" customFormat="1">
      <c r="B134" s="46"/>
      <c r="C134" s="74"/>
      <c r="D134" s="249" t="s">
        <v>739</v>
      </c>
      <c r="E134" s="74"/>
      <c r="F134" s="259" t="s">
        <v>2970</v>
      </c>
      <c r="G134" s="74"/>
      <c r="H134" s="74"/>
      <c r="I134" s="203"/>
      <c r="J134" s="74"/>
      <c r="K134" s="74"/>
      <c r="L134" s="72"/>
      <c r="M134" s="260"/>
      <c r="N134" s="47"/>
      <c r="O134" s="47"/>
      <c r="P134" s="47"/>
      <c r="Q134" s="47"/>
      <c r="R134" s="47"/>
      <c r="S134" s="47"/>
      <c r="T134" s="95"/>
      <c r="AT134" s="24" t="s">
        <v>739</v>
      </c>
      <c r="AU134" s="24" t="s">
        <v>83</v>
      </c>
    </row>
    <row r="135" s="1" customFormat="1" ht="14.4" customHeight="1">
      <c r="B135" s="46"/>
      <c r="C135" s="271" t="s">
        <v>362</v>
      </c>
      <c r="D135" s="271" t="s">
        <v>422</v>
      </c>
      <c r="E135" s="272" t="s">
        <v>2971</v>
      </c>
      <c r="F135" s="273" t="s">
        <v>2972</v>
      </c>
      <c r="G135" s="274" t="s">
        <v>344</v>
      </c>
      <c r="H135" s="275">
        <v>380</v>
      </c>
      <c r="I135" s="276"/>
      <c r="J135" s="277">
        <f>ROUND(I135*H135,2)</f>
        <v>0</v>
      </c>
      <c r="K135" s="273" t="s">
        <v>177</v>
      </c>
      <c r="L135" s="278"/>
      <c r="M135" s="279" t="s">
        <v>22</v>
      </c>
      <c r="N135" s="280" t="s">
        <v>46</v>
      </c>
      <c r="O135" s="47"/>
      <c r="P135" s="244">
        <f>O135*H135</f>
        <v>0</v>
      </c>
      <c r="Q135" s="244">
        <v>6.9999999999999994E-05</v>
      </c>
      <c r="R135" s="244">
        <f>Q135*H135</f>
        <v>0.026599999999999999</v>
      </c>
      <c r="S135" s="244">
        <v>0</v>
      </c>
      <c r="T135" s="245">
        <f>S135*H135</f>
        <v>0</v>
      </c>
      <c r="AR135" s="24" t="s">
        <v>405</v>
      </c>
      <c r="AT135" s="24" t="s">
        <v>422</v>
      </c>
      <c r="AU135" s="24" t="s">
        <v>83</v>
      </c>
      <c r="AY135" s="24" t="s">
        <v>171</v>
      </c>
      <c r="BE135" s="246">
        <f>IF(N135="základní",J135,0)</f>
        <v>0</v>
      </c>
      <c r="BF135" s="246">
        <f>IF(N135="snížená",J135,0)</f>
        <v>0</v>
      </c>
      <c r="BG135" s="246">
        <f>IF(N135="zákl. přenesená",J135,0)</f>
        <v>0</v>
      </c>
      <c r="BH135" s="246">
        <f>IF(N135="sníž. přenesená",J135,0)</f>
        <v>0</v>
      </c>
      <c r="BI135" s="246">
        <f>IF(N135="nulová",J135,0)</f>
        <v>0</v>
      </c>
      <c r="BJ135" s="24" t="s">
        <v>24</v>
      </c>
      <c r="BK135" s="246">
        <f>ROUND(I135*H135,2)</f>
        <v>0</v>
      </c>
      <c r="BL135" s="24" t="s">
        <v>273</v>
      </c>
      <c r="BM135" s="24" t="s">
        <v>2973</v>
      </c>
    </row>
    <row r="136" s="1" customFormat="1">
      <c r="B136" s="46"/>
      <c r="C136" s="74"/>
      <c r="D136" s="249" t="s">
        <v>739</v>
      </c>
      <c r="E136" s="74"/>
      <c r="F136" s="259" t="s">
        <v>2974</v>
      </c>
      <c r="G136" s="74"/>
      <c r="H136" s="74"/>
      <c r="I136" s="203"/>
      <c r="J136" s="74"/>
      <c r="K136" s="74"/>
      <c r="L136" s="72"/>
      <c r="M136" s="260"/>
      <c r="N136" s="47"/>
      <c r="O136" s="47"/>
      <c r="P136" s="47"/>
      <c r="Q136" s="47"/>
      <c r="R136" s="47"/>
      <c r="S136" s="47"/>
      <c r="T136" s="95"/>
      <c r="AT136" s="24" t="s">
        <v>739</v>
      </c>
      <c r="AU136" s="24" t="s">
        <v>83</v>
      </c>
    </row>
    <row r="137" s="1" customFormat="1" ht="22.8" customHeight="1">
      <c r="B137" s="46"/>
      <c r="C137" s="235" t="s">
        <v>370</v>
      </c>
      <c r="D137" s="235" t="s">
        <v>173</v>
      </c>
      <c r="E137" s="236" t="s">
        <v>2975</v>
      </c>
      <c r="F137" s="237" t="s">
        <v>2976</v>
      </c>
      <c r="G137" s="238" t="s">
        <v>344</v>
      </c>
      <c r="H137" s="239">
        <v>1700</v>
      </c>
      <c r="I137" s="240"/>
      <c r="J137" s="241">
        <f>ROUND(I137*H137,2)</f>
        <v>0</v>
      </c>
      <c r="K137" s="237" t="s">
        <v>177</v>
      </c>
      <c r="L137" s="72"/>
      <c r="M137" s="242" t="s">
        <v>22</v>
      </c>
      <c r="N137" s="243" t="s">
        <v>46</v>
      </c>
      <c r="O137" s="47"/>
      <c r="P137" s="244">
        <f>O137*H137</f>
        <v>0</v>
      </c>
      <c r="Q137" s="244">
        <v>0</v>
      </c>
      <c r="R137" s="244">
        <f>Q137*H137</f>
        <v>0</v>
      </c>
      <c r="S137" s="244">
        <v>0</v>
      </c>
      <c r="T137" s="245">
        <f>S137*H137</f>
        <v>0</v>
      </c>
      <c r="AR137" s="24" t="s">
        <v>273</v>
      </c>
      <c r="AT137" s="24" t="s">
        <v>173</v>
      </c>
      <c r="AU137" s="24" t="s">
        <v>83</v>
      </c>
      <c r="AY137" s="24" t="s">
        <v>171</v>
      </c>
      <c r="BE137" s="246">
        <f>IF(N137="základní",J137,0)</f>
        <v>0</v>
      </c>
      <c r="BF137" s="246">
        <f>IF(N137="snížená",J137,0)</f>
        <v>0</v>
      </c>
      <c r="BG137" s="246">
        <f>IF(N137="zákl. přenesená",J137,0)</f>
        <v>0</v>
      </c>
      <c r="BH137" s="246">
        <f>IF(N137="sníž. přenesená",J137,0)</f>
        <v>0</v>
      </c>
      <c r="BI137" s="246">
        <f>IF(N137="nulová",J137,0)</f>
        <v>0</v>
      </c>
      <c r="BJ137" s="24" t="s">
        <v>24</v>
      </c>
      <c r="BK137" s="246">
        <f>ROUND(I137*H137,2)</f>
        <v>0</v>
      </c>
      <c r="BL137" s="24" t="s">
        <v>273</v>
      </c>
      <c r="BM137" s="24" t="s">
        <v>2977</v>
      </c>
    </row>
    <row r="138" s="1" customFormat="1" ht="14.4" customHeight="1">
      <c r="B138" s="46"/>
      <c r="C138" s="271" t="s">
        <v>375</v>
      </c>
      <c r="D138" s="271" t="s">
        <v>422</v>
      </c>
      <c r="E138" s="272" t="s">
        <v>2978</v>
      </c>
      <c r="F138" s="273" t="s">
        <v>2979</v>
      </c>
      <c r="G138" s="274" t="s">
        <v>344</v>
      </c>
      <c r="H138" s="275">
        <v>850</v>
      </c>
      <c r="I138" s="276"/>
      <c r="J138" s="277">
        <f>ROUND(I138*H138,2)</f>
        <v>0</v>
      </c>
      <c r="K138" s="273" t="s">
        <v>2937</v>
      </c>
      <c r="L138" s="278"/>
      <c r="M138" s="279" t="s">
        <v>22</v>
      </c>
      <c r="N138" s="280" t="s">
        <v>46</v>
      </c>
      <c r="O138" s="47"/>
      <c r="P138" s="244">
        <f>O138*H138</f>
        <v>0</v>
      </c>
      <c r="Q138" s="244">
        <v>0.00012</v>
      </c>
      <c r="R138" s="244">
        <f>Q138*H138</f>
        <v>0.10200000000000001</v>
      </c>
      <c r="S138" s="244">
        <v>0</v>
      </c>
      <c r="T138" s="245">
        <f>S138*H138</f>
        <v>0</v>
      </c>
      <c r="AR138" s="24" t="s">
        <v>405</v>
      </c>
      <c r="AT138" s="24" t="s">
        <v>422</v>
      </c>
      <c r="AU138" s="24" t="s">
        <v>83</v>
      </c>
      <c r="AY138" s="24" t="s">
        <v>171</v>
      </c>
      <c r="BE138" s="246">
        <f>IF(N138="základní",J138,0)</f>
        <v>0</v>
      </c>
      <c r="BF138" s="246">
        <f>IF(N138="snížená",J138,0)</f>
        <v>0</v>
      </c>
      <c r="BG138" s="246">
        <f>IF(N138="zákl. přenesená",J138,0)</f>
        <v>0</v>
      </c>
      <c r="BH138" s="246">
        <f>IF(N138="sníž. přenesená",J138,0)</f>
        <v>0</v>
      </c>
      <c r="BI138" s="246">
        <f>IF(N138="nulová",J138,0)</f>
        <v>0</v>
      </c>
      <c r="BJ138" s="24" t="s">
        <v>24</v>
      </c>
      <c r="BK138" s="246">
        <f>ROUND(I138*H138,2)</f>
        <v>0</v>
      </c>
      <c r="BL138" s="24" t="s">
        <v>273</v>
      </c>
      <c r="BM138" s="24" t="s">
        <v>2980</v>
      </c>
    </row>
    <row r="139" s="1" customFormat="1">
      <c r="B139" s="46"/>
      <c r="C139" s="74"/>
      <c r="D139" s="249" t="s">
        <v>739</v>
      </c>
      <c r="E139" s="74"/>
      <c r="F139" s="259" t="s">
        <v>2981</v>
      </c>
      <c r="G139" s="74"/>
      <c r="H139" s="74"/>
      <c r="I139" s="203"/>
      <c r="J139" s="74"/>
      <c r="K139" s="74"/>
      <c r="L139" s="72"/>
      <c r="M139" s="260"/>
      <c r="N139" s="47"/>
      <c r="O139" s="47"/>
      <c r="P139" s="47"/>
      <c r="Q139" s="47"/>
      <c r="R139" s="47"/>
      <c r="S139" s="47"/>
      <c r="T139" s="95"/>
      <c r="AT139" s="24" t="s">
        <v>739</v>
      </c>
      <c r="AU139" s="24" t="s">
        <v>83</v>
      </c>
    </row>
    <row r="140" s="1" customFormat="1" ht="14.4" customHeight="1">
      <c r="B140" s="46"/>
      <c r="C140" s="271" t="s">
        <v>385</v>
      </c>
      <c r="D140" s="271" t="s">
        <v>422</v>
      </c>
      <c r="E140" s="272" t="s">
        <v>2982</v>
      </c>
      <c r="F140" s="273" t="s">
        <v>2983</v>
      </c>
      <c r="G140" s="274" t="s">
        <v>344</v>
      </c>
      <c r="H140" s="275">
        <v>850</v>
      </c>
      <c r="I140" s="276"/>
      <c r="J140" s="277">
        <f>ROUND(I140*H140,2)</f>
        <v>0</v>
      </c>
      <c r="K140" s="273" t="s">
        <v>2937</v>
      </c>
      <c r="L140" s="278"/>
      <c r="M140" s="279" t="s">
        <v>22</v>
      </c>
      <c r="N140" s="280" t="s">
        <v>46</v>
      </c>
      <c r="O140" s="47"/>
      <c r="P140" s="244">
        <f>O140*H140</f>
        <v>0</v>
      </c>
      <c r="Q140" s="244">
        <v>0.00019000000000000001</v>
      </c>
      <c r="R140" s="244">
        <f>Q140*H140</f>
        <v>0.16150000000000001</v>
      </c>
      <c r="S140" s="244">
        <v>0</v>
      </c>
      <c r="T140" s="245">
        <f>S140*H140</f>
        <v>0</v>
      </c>
      <c r="AR140" s="24" t="s">
        <v>405</v>
      </c>
      <c r="AT140" s="24" t="s">
        <v>422</v>
      </c>
      <c r="AU140" s="24" t="s">
        <v>83</v>
      </c>
      <c r="AY140" s="24" t="s">
        <v>171</v>
      </c>
      <c r="BE140" s="246">
        <f>IF(N140="základní",J140,0)</f>
        <v>0</v>
      </c>
      <c r="BF140" s="246">
        <f>IF(N140="snížená",J140,0)</f>
        <v>0</v>
      </c>
      <c r="BG140" s="246">
        <f>IF(N140="zákl. přenesená",J140,0)</f>
        <v>0</v>
      </c>
      <c r="BH140" s="246">
        <f>IF(N140="sníž. přenesená",J140,0)</f>
        <v>0</v>
      </c>
      <c r="BI140" s="246">
        <f>IF(N140="nulová",J140,0)</f>
        <v>0</v>
      </c>
      <c r="BJ140" s="24" t="s">
        <v>24</v>
      </c>
      <c r="BK140" s="246">
        <f>ROUND(I140*H140,2)</f>
        <v>0</v>
      </c>
      <c r="BL140" s="24" t="s">
        <v>273</v>
      </c>
      <c r="BM140" s="24" t="s">
        <v>2984</v>
      </c>
    </row>
    <row r="141" s="1" customFormat="1">
      <c r="B141" s="46"/>
      <c r="C141" s="74"/>
      <c r="D141" s="249" t="s">
        <v>739</v>
      </c>
      <c r="E141" s="74"/>
      <c r="F141" s="259" t="s">
        <v>2985</v>
      </c>
      <c r="G141" s="74"/>
      <c r="H141" s="74"/>
      <c r="I141" s="203"/>
      <c r="J141" s="74"/>
      <c r="K141" s="74"/>
      <c r="L141" s="72"/>
      <c r="M141" s="260"/>
      <c r="N141" s="47"/>
      <c r="O141" s="47"/>
      <c r="P141" s="47"/>
      <c r="Q141" s="47"/>
      <c r="R141" s="47"/>
      <c r="S141" s="47"/>
      <c r="T141" s="95"/>
      <c r="AT141" s="24" t="s">
        <v>739</v>
      </c>
      <c r="AU141" s="24" t="s">
        <v>83</v>
      </c>
    </row>
    <row r="142" s="1" customFormat="1" ht="22.8" customHeight="1">
      <c r="B142" s="46"/>
      <c r="C142" s="235" t="s">
        <v>390</v>
      </c>
      <c r="D142" s="235" t="s">
        <v>173</v>
      </c>
      <c r="E142" s="236" t="s">
        <v>2986</v>
      </c>
      <c r="F142" s="237" t="s">
        <v>2987</v>
      </c>
      <c r="G142" s="238" t="s">
        <v>344</v>
      </c>
      <c r="H142" s="239">
        <v>420</v>
      </c>
      <c r="I142" s="240"/>
      <c r="J142" s="241">
        <f>ROUND(I142*H142,2)</f>
        <v>0</v>
      </c>
      <c r="K142" s="237" t="s">
        <v>177</v>
      </c>
      <c r="L142" s="72"/>
      <c r="M142" s="242" t="s">
        <v>22</v>
      </c>
      <c r="N142" s="243" t="s">
        <v>46</v>
      </c>
      <c r="O142" s="47"/>
      <c r="P142" s="244">
        <f>O142*H142</f>
        <v>0</v>
      </c>
      <c r="Q142" s="244">
        <v>0</v>
      </c>
      <c r="R142" s="244">
        <f>Q142*H142</f>
        <v>0</v>
      </c>
      <c r="S142" s="244">
        <v>0</v>
      </c>
      <c r="T142" s="245">
        <f>S142*H142</f>
        <v>0</v>
      </c>
      <c r="AR142" s="24" t="s">
        <v>273</v>
      </c>
      <c r="AT142" s="24" t="s">
        <v>173</v>
      </c>
      <c r="AU142" s="24" t="s">
        <v>83</v>
      </c>
      <c r="AY142" s="24" t="s">
        <v>171</v>
      </c>
      <c r="BE142" s="246">
        <f>IF(N142="základní",J142,0)</f>
        <v>0</v>
      </c>
      <c r="BF142" s="246">
        <f>IF(N142="snížená",J142,0)</f>
        <v>0</v>
      </c>
      <c r="BG142" s="246">
        <f>IF(N142="zákl. přenesená",J142,0)</f>
        <v>0</v>
      </c>
      <c r="BH142" s="246">
        <f>IF(N142="sníž. přenesená",J142,0)</f>
        <v>0</v>
      </c>
      <c r="BI142" s="246">
        <f>IF(N142="nulová",J142,0)</f>
        <v>0</v>
      </c>
      <c r="BJ142" s="24" t="s">
        <v>24</v>
      </c>
      <c r="BK142" s="246">
        <f>ROUND(I142*H142,2)</f>
        <v>0</v>
      </c>
      <c r="BL142" s="24" t="s">
        <v>273</v>
      </c>
      <c r="BM142" s="24" t="s">
        <v>2988</v>
      </c>
    </row>
    <row r="143" s="1" customFormat="1" ht="14.4" customHeight="1">
      <c r="B143" s="46"/>
      <c r="C143" s="271" t="s">
        <v>396</v>
      </c>
      <c r="D143" s="271" t="s">
        <v>422</v>
      </c>
      <c r="E143" s="272" t="s">
        <v>2989</v>
      </c>
      <c r="F143" s="273" t="s">
        <v>2990</v>
      </c>
      <c r="G143" s="274" t="s">
        <v>344</v>
      </c>
      <c r="H143" s="275">
        <v>420</v>
      </c>
      <c r="I143" s="276"/>
      <c r="J143" s="277">
        <f>ROUND(I143*H143,2)</f>
        <v>0</v>
      </c>
      <c r="K143" s="273" t="s">
        <v>177</v>
      </c>
      <c r="L143" s="278"/>
      <c r="M143" s="279" t="s">
        <v>22</v>
      </c>
      <c r="N143" s="280" t="s">
        <v>46</v>
      </c>
      <c r="O143" s="47"/>
      <c r="P143" s="244">
        <f>O143*H143</f>
        <v>0</v>
      </c>
      <c r="Q143" s="244">
        <v>0.00010000000000000001</v>
      </c>
      <c r="R143" s="244">
        <f>Q143*H143</f>
        <v>0.042000000000000003</v>
      </c>
      <c r="S143" s="244">
        <v>0</v>
      </c>
      <c r="T143" s="245">
        <f>S143*H143</f>
        <v>0</v>
      </c>
      <c r="AR143" s="24" t="s">
        <v>405</v>
      </c>
      <c r="AT143" s="24" t="s">
        <v>422</v>
      </c>
      <c r="AU143" s="24" t="s">
        <v>83</v>
      </c>
      <c r="AY143" s="24" t="s">
        <v>171</v>
      </c>
      <c r="BE143" s="246">
        <f>IF(N143="základní",J143,0)</f>
        <v>0</v>
      </c>
      <c r="BF143" s="246">
        <f>IF(N143="snížená",J143,0)</f>
        <v>0</v>
      </c>
      <c r="BG143" s="246">
        <f>IF(N143="zákl. přenesená",J143,0)</f>
        <v>0</v>
      </c>
      <c r="BH143" s="246">
        <f>IF(N143="sníž. přenesená",J143,0)</f>
        <v>0</v>
      </c>
      <c r="BI143" s="246">
        <f>IF(N143="nulová",J143,0)</f>
        <v>0</v>
      </c>
      <c r="BJ143" s="24" t="s">
        <v>24</v>
      </c>
      <c r="BK143" s="246">
        <f>ROUND(I143*H143,2)</f>
        <v>0</v>
      </c>
      <c r="BL143" s="24" t="s">
        <v>273</v>
      </c>
      <c r="BM143" s="24" t="s">
        <v>2991</v>
      </c>
    </row>
    <row r="144" s="1" customFormat="1">
      <c r="B144" s="46"/>
      <c r="C144" s="74"/>
      <c r="D144" s="249" t="s">
        <v>739</v>
      </c>
      <c r="E144" s="74"/>
      <c r="F144" s="259" t="s">
        <v>2992</v>
      </c>
      <c r="G144" s="74"/>
      <c r="H144" s="74"/>
      <c r="I144" s="203"/>
      <c r="J144" s="74"/>
      <c r="K144" s="74"/>
      <c r="L144" s="72"/>
      <c r="M144" s="260"/>
      <c r="N144" s="47"/>
      <c r="O144" s="47"/>
      <c r="P144" s="47"/>
      <c r="Q144" s="47"/>
      <c r="R144" s="47"/>
      <c r="S144" s="47"/>
      <c r="T144" s="95"/>
      <c r="AT144" s="24" t="s">
        <v>739</v>
      </c>
      <c r="AU144" s="24" t="s">
        <v>83</v>
      </c>
    </row>
    <row r="145" s="1" customFormat="1" ht="22.8" customHeight="1">
      <c r="B145" s="46"/>
      <c r="C145" s="235" t="s">
        <v>400</v>
      </c>
      <c r="D145" s="235" t="s">
        <v>173</v>
      </c>
      <c r="E145" s="236" t="s">
        <v>2993</v>
      </c>
      <c r="F145" s="237" t="s">
        <v>2994</v>
      </c>
      <c r="G145" s="238" t="s">
        <v>344</v>
      </c>
      <c r="H145" s="239">
        <v>1710</v>
      </c>
      <c r="I145" s="240"/>
      <c r="J145" s="241">
        <f>ROUND(I145*H145,2)</f>
        <v>0</v>
      </c>
      <c r="K145" s="237" t="s">
        <v>177</v>
      </c>
      <c r="L145" s="72"/>
      <c r="M145" s="242" t="s">
        <v>22</v>
      </c>
      <c r="N145" s="243" t="s">
        <v>46</v>
      </c>
      <c r="O145" s="47"/>
      <c r="P145" s="244">
        <f>O145*H145</f>
        <v>0</v>
      </c>
      <c r="Q145" s="244">
        <v>0</v>
      </c>
      <c r="R145" s="244">
        <f>Q145*H145</f>
        <v>0</v>
      </c>
      <c r="S145" s="244">
        <v>0</v>
      </c>
      <c r="T145" s="245">
        <f>S145*H145</f>
        <v>0</v>
      </c>
      <c r="AR145" s="24" t="s">
        <v>273</v>
      </c>
      <c r="AT145" s="24" t="s">
        <v>173</v>
      </c>
      <c r="AU145" s="24" t="s">
        <v>83</v>
      </c>
      <c r="AY145" s="24" t="s">
        <v>171</v>
      </c>
      <c r="BE145" s="246">
        <f>IF(N145="základní",J145,0)</f>
        <v>0</v>
      </c>
      <c r="BF145" s="246">
        <f>IF(N145="snížená",J145,0)</f>
        <v>0</v>
      </c>
      <c r="BG145" s="246">
        <f>IF(N145="zákl. přenesená",J145,0)</f>
        <v>0</v>
      </c>
      <c r="BH145" s="246">
        <f>IF(N145="sníž. přenesená",J145,0)</f>
        <v>0</v>
      </c>
      <c r="BI145" s="246">
        <f>IF(N145="nulová",J145,0)</f>
        <v>0</v>
      </c>
      <c r="BJ145" s="24" t="s">
        <v>24</v>
      </c>
      <c r="BK145" s="246">
        <f>ROUND(I145*H145,2)</f>
        <v>0</v>
      </c>
      <c r="BL145" s="24" t="s">
        <v>273</v>
      </c>
      <c r="BM145" s="24" t="s">
        <v>2995</v>
      </c>
    </row>
    <row r="146" s="1" customFormat="1" ht="14.4" customHeight="1">
      <c r="B146" s="46"/>
      <c r="C146" s="271" t="s">
        <v>405</v>
      </c>
      <c r="D146" s="271" t="s">
        <v>422</v>
      </c>
      <c r="E146" s="272" t="s">
        <v>2996</v>
      </c>
      <c r="F146" s="273" t="s">
        <v>2997</v>
      </c>
      <c r="G146" s="274" t="s">
        <v>344</v>
      </c>
      <c r="H146" s="275">
        <v>1530</v>
      </c>
      <c r="I146" s="276"/>
      <c r="J146" s="277">
        <f>ROUND(I146*H146,2)</f>
        <v>0</v>
      </c>
      <c r="K146" s="273" t="s">
        <v>177</v>
      </c>
      <c r="L146" s="278"/>
      <c r="M146" s="279" t="s">
        <v>22</v>
      </c>
      <c r="N146" s="280" t="s">
        <v>46</v>
      </c>
      <c r="O146" s="47"/>
      <c r="P146" s="244">
        <f>O146*H146</f>
        <v>0</v>
      </c>
      <c r="Q146" s="244">
        <v>0.00012</v>
      </c>
      <c r="R146" s="244">
        <f>Q146*H146</f>
        <v>0.18360000000000001</v>
      </c>
      <c r="S146" s="244">
        <v>0</v>
      </c>
      <c r="T146" s="245">
        <f>S146*H146</f>
        <v>0</v>
      </c>
      <c r="AR146" s="24" t="s">
        <v>405</v>
      </c>
      <c r="AT146" s="24" t="s">
        <v>422</v>
      </c>
      <c r="AU146" s="24" t="s">
        <v>83</v>
      </c>
      <c r="AY146" s="24" t="s">
        <v>171</v>
      </c>
      <c r="BE146" s="246">
        <f>IF(N146="základní",J146,0)</f>
        <v>0</v>
      </c>
      <c r="BF146" s="246">
        <f>IF(N146="snížená",J146,0)</f>
        <v>0</v>
      </c>
      <c r="BG146" s="246">
        <f>IF(N146="zákl. přenesená",J146,0)</f>
        <v>0</v>
      </c>
      <c r="BH146" s="246">
        <f>IF(N146="sníž. přenesená",J146,0)</f>
        <v>0</v>
      </c>
      <c r="BI146" s="246">
        <f>IF(N146="nulová",J146,0)</f>
        <v>0</v>
      </c>
      <c r="BJ146" s="24" t="s">
        <v>24</v>
      </c>
      <c r="BK146" s="246">
        <f>ROUND(I146*H146,2)</f>
        <v>0</v>
      </c>
      <c r="BL146" s="24" t="s">
        <v>273</v>
      </c>
      <c r="BM146" s="24" t="s">
        <v>2998</v>
      </c>
    </row>
    <row r="147" s="1" customFormat="1">
      <c r="B147" s="46"/>
      <c r="C147" s="74"/>
      <c r="D147" s="249" t="s">
        <v>739</v>
      </c>
      <c r="E147" s="74"/>
      <c r="F147" s="259" t="s">
        <v>2999</v>
      </c>
      <c r="G147" s="74"/>
      <c r="H147" s="74"/>
      <c r="I147" s="203"/>
      <c r="J147" s="74"/>
      <c r="K147" s="74"/>
      <c r="L147" s="72"/>
      <c r="M147" s="260"/>
      <c r="N147" s="47"/>
      <c r="O147" s="47"/>
      <c r="P147" s="47"/>
      <c r="Q147" s="47"/>
      <c r="R147" s="47"/>
      <c r="S147" s="47"/>
      <c r="T147" s="95"/>
      <c r="AT147" s="24" t="s">
        <v>739</v>
      </c>
      <c r="AU147" s="24" t="s">
        <v>83</v>
      </c>
    </row>
    <row r="148" s="1" customFormat="1" ht="14.4" customHeight="1">
      <c r="B148" s="46"/>
      <c r="C148" s="271" t="s">
        <v>409</v>
      </c>
      <c r="D148" s="271" t="s">
        <v>422</v>
      </c>
      <c r="E148" s="272" t="s">
        <v>3000</v>
      </c>
      <c r="F148" s="273" t="s">
        <v>3001</v>
      </c>
      <c r="G148" s="274" t="s">
        <v>422</v>
      </c>
      <c r="H148" s="275">
        <v>180</v>
      </c>
      <c r="I148" s="276"/>
      <c r="J148" s="277">
        <f>ROUND(I148*H148,2)</f>
        <v>0</v>
      </c>
      <c r="K148" s="273" t="s">
        <v>2937</v>
      </c>
      <c r="L148" s="278"/>
      <c r="M148" s="279" t="s">
        <v>22</v>
      </c>
      <c r="N148" s="280" t="s">
        <v>46</v>
      </c>
      <c r="O148" s="47"/>
      <c r="P148" s="244">
        <f>O148*H148</f>
        <v>0</v>
      </c>
      <c r="Q148" s="244">
        <v>0</v>
      </c>
      <c r="R148" s="244">
        <f>Q148*H148</f>
        <v>0</v>
      </c>
      <c r="S148" s="244">
        <v>0</v>
      </c>
      <c r="T148" s="245">
        <f>S148*H148</f>
        <v>0</v>
      </c>
      <c r="AR148" s="24" t="s">
        <v>405</v>
      </c>
      <c r="AT148" s="24" t="s">
        <v>422</v>
      </c>
      <c r="AU148" s="24" t="s">
        <v>83</v>
      </c>
      <c r="AY148" s="24" t="s">
        <v>171</v>
      </c>
      <c r="BE148" s="246">
        <f>IF(N148="základní",J148,0)</f>
        <v>0</v>
      </c>
      <c r="BF148" s="246">
        <f>IF(N148="snížená",J148,0)</f>
        <v>0</v>
      </c>
      <c r="BG148" s="246">
        <f>IF(N148="zákl. přenesená",J148,0)</f>
        <v>0</v>
      </c>
      <c r="BH148" s="246">
        <f>IF(N148="sníž. přenesená",J148,0)</f>
        <v>0</v>
      </c>
      <c r="BI148" s="246">
        <f>IF(N148="nulová",J148,0)</f>
        <v>0</v>
      </c>
      <c r="BJ148" s="24" t="s">
        <v>24</v>
      </c>
      <c r="BK148" s="246">
        <f>ROUND(I148*H148,2)</f>
        <v>0</v>
      </c>
      <c r="BL148" s="24" t="s">
        <v>273</v>
      </c>
      <c r="BM148" s="24" t="s">
        <v>3002</v>
      </c>
    </row>
    <row r="149" s="1" customFormat="1">
      <c r="B149" s="46"/>
      <c r="C149" s="74"/>
      <c r="D149" s="249" t="s">
        <v>739</v>
      </c>
      <c r="E149" s="74"/>
      <c r="F149" s="259" t="s">
        <v>2466</v>
      </c>
      <c r="G149" s="74"/>
      <c r="H149" s="74"/>
      <c r="I149" s="203"/>
      <c r="J149" s="74"/>
      <c r="K149" s="74"/>
      <c r="L149" s="72"/>
      <c r="M149" s="260"/>
      <c r="N149" s="47"/>
      <c r="O149" s="47"/>
      <c r="P149" s="47"/>
      <c r="Q149" s="47"/>
      <c r="R149" s="47"/>
      <c r="S149" s="47"/>
      <c r="T149" s="95"/>
      <c r="AT149" s="24" t="s">
        <v>739</v>
      </c>
      <c r="AU149" s="24" t="s">
        <v>83</v>
      </c>
    </row>
    <row r="150" s="1" customFormat="1" ht="22.8" customHeight="1">
      <c r="B150" s="46"/>
      <c r="C150" s="235" t="s">
        <v>415</v>
      </c>
      <c r="D150" s="235" t="s">
        <v>173</v>
      </c>
      <c r="E150" s="236" t="s">
        <v>3003</v>
      </c>
      <c r="F150" s="237" t="s">
        <v>3004</v>
      </c>
      <c r="G150" s="238" t="s">
        <v>344</v>
      </c>
      <c r="H150" s="239">
        <v>3330</v>
      </c>
      <c r="I150" s="240"/>
      <c r="J150" s="241">
        <f>ROUND(I150*H150,2)</f>
        <v>0</v>
      </c>
      <c r="K150" s="237" t="s">
        <v>177</v>
      </c>
      <c r="L150" s="72"/>
      <c r="M150" s="242" t="s">
        <v>22</v>
      </c>
      <c r="N150" s="243" t="s">
        <v>46</v>
      </c>
      <c r="O150" s="47"/>
      <c r="P150" s="244">
        <f>O150*H150</f>
        <v>0</v>
      </c>
      <c r="Q150" s="244">
        <v>0</v>
      </c>
      <c r="R150" s="244">
        <f>Q150*H150</f>
        <v>0</v>
      </c>
      <c r="S150" s="244">
        <v>0</v>
      </c>
      <c r="T150" s="245">
        <f>S150*H150</f>
        <v>0</v>
      </c>
      <c r="AR150" s="24" t="s">
        <v>273</v>
      </c>
      <c r="AT150" s="24" t="s">
        <v>173</v>
      </c>
      <c r="AU150" s="24" t="s">
        <v>83</v>
      </c>
      <c r="AY150" s="24" t="s">
        <v>171</v>
      </c>
      <c r="BE150" s="246">
        <f>IF(N150="základní",J150,0)</f>
        <v>0</v>
      </c>
      <c r="BF150" s="246">
        <f>IF(N150="snížená",J150,0)</f>
        <v>0</v>
      </c>
      <c r="BG150" s="246">
        <f>IF(N150="zákl. přenesená",J150,0)</f>
        <v>0</v>
      </c>
      <c r="BH150" s="246">
        <f>IF(N150="sníž. přenesená",J150,0)</f>
        <v>0</v>
      </c>
      <c r="BI150" s="246">
        <f>IF(N150="nulová",J150,0)</f>
        <v>0</v>
      </c>
      <c r="BJ150" s="24" t="s">
        <v>24</v>
      </c>
      <c r="BK150" s="246">
        <f>ROUND(I150*H150,2)</f>
        <v>0</v>
      </c>
      <c r="BL150" s="24" t="s">
        <v>273</v>
      </c>
      <c r="BM150" s="24" t="s">
        <v>3005</v>
      </c>
    </row>
    <row r="151" s="1" customFormat="1" ht="14.4" customHeight="1">
      <c r="B151" s="46"/>
      <c r="C151" s="271" t="s">
        <v>421</v>
      </c>
      <c r="D151" s="271" t="s">
        <v>422</v>
      </c>
      <c r="E151" s="272" t="s">
        <v>3006</v>
      </c>
      <c r="F151" s="273" t="s">
        <v>3007</v>
      </c>
      <c r="G151" s="274" t="s">
        <v>344</v>
      </c>
      <c r="H151" s="275">
        <v>3260</v>
      </c>
      <c r="I151" s="276"/>
      <c r="J151" s="277">
        <f>ROUND(I151*H151,2)</f>
        <v>0</v>
      </c>
      <c r="K151" s="273" t="s">
        <v>177</v>
      </c>
      <c r="L151" s="278"/>
      <c r="M151" s="279" t="s">
        <v>22</v>
      </c>
      <c r="N151" s="280" t="s">
        <v>46</v>
      </c>
      <c r="O151" s="47"/>
      <c r="P151" s="244">
        <f>O151*H151</f>
        <v>0</v>
      </c>
      <c r="Q151" s="244">
        <v>0.00017000000000000001</v>
      </c>
      <c r="R151" s="244">
        <f>Q151*H151</f>
        <v>0.55420000000000003</v>
      </c>
      <c r="S151" s="244">
        <v>0</v>
      </c>
      <c r="T151" s="245">
        <f>S151*H151</f>
        <v>0</v>
      </c>
      <c r="AR151" s="24" t="s">
        <v>405</v>
      </c>
      <c r="AT151" s="24" t="s">
        <v>422</v>
      </c>
      <c r="AU151" s="24" t="s">
        <v>83</v>
      </c>
      <c r="AY151" s="24" t="s">
        <v>171</v>
      </c>
      <c r="BE151" s="246">
        <f>IF(N151="základní",J151,0)</f>
        <v>0</v>
      </c>
      <c r="BF151" s="246">
        <f>IF(N151="snížená",J151,0)</f>
        <v>0</v>
      </c>
      <c r="BG151" s="246">
        <f>IF(N151="zákl. přenesená",J151,0)</f>
        <v>0</v>
      </c>
      <c r="BH151" s="246">
        <f>IF(N151="sníž. přenesená",J151,0)</f>
        <v>0</v>
      </c>
      <c r="BI151" s="246">
        <f>IF(N151="nulová",J151,0)</f>
        <v>0</v>
      </c>
      <c r="BJ151" s="24" t="s">
        <v>24</v>
      </c>
      <c r="BK151" s="246">
        <f>ROUND(I151*H151,2)</f>
        <v>0</v>
      </c>
      <c r="BL151" s="24" t="s">
        <v>273</v>
      </c>
      <c r="BM151" s="24" t="s">
        <v>3008</v>
      </c>
    </row>
    <row r="152" s="1" customFormat="1">
      <c r="B152" s="46"/>
      <c r="C152" s="74"/>
      <c r="D152" s="249" t="s">
        <v>739</v>
      </c>
      <c r="E152" s="74"/>
      <c r="F152" s="259" t="s">
        <v>3009</v>
      </c>
      <c r="G152" s="74"/>
      <c r="H152" s="74"/>
      <c r="I152" s="203"/>
      <c r="J152" s="74"/>
      <c r="K152" s="74"/>
      <c r="L152" s="72"/>
      <c r="M152" s="260"/>
      <c r="N152" s="47"/>
      <c r="O152" s="47"/>
      <c r="P152" s="47"/>
      <c r="Q152" s="47"/>
      <c r="R152" s="47"/>
      <c r="S152" s="47"/>
      <c r="T152" s="95"/>
      <c r="AT152" s="24" t="s">
        <v>739</v>
      </c>
      <c r="AU152" s="24" t="s">
        <v>83</v>
      </c>
    </row>
    <row r="153" s="1" customFormat="1" ht="14.4" customHeight="1">
      <c r="B153" s="46"/>
      <c r="C153" s="271" t="s">
        <v>430</v>
      </c>
      <c r="D153" s="271" t="s">
        <v>422</v>
      </c>
      <c r="E153" s="272" t="s">
        <v>3010</v>
      </c>
      <c r="F153" s="273" t="s">
        <v>3011</v>
      </c>
      <c r="G153" s="274" t="s">
        <v>344</v>
      </c>
      <c r="H153" s="275">
        <v>70</v>
      </c>
      <c r="I153" s="276"/>
      <c r="J153" s="277">
        <f>ROUND(I153*H153,2)</f>
        <v>0</v>
      </c>
      <c r="K153" s="273" t="s">
        <v>177</v>
      </c>
      <c r="L153" s="278"/>
      <c r="M153" s="279" t="s">
        <v>22</v>
      </c>
      <c r="N153" s="280" t="s">
        <v>46</v>
      </c>
      <c r="O153" s="47"/>
      <c r="P153" s="244">
        <f>O153*H153</f>
        <v>0</v>
      </c>
      <c r="Q153" s="244">
        <v>0.00023000000000000001</v>
      </c>
      <c r="R153" s="244">
        <f>Q153*H153</f>
        <v>0.0161</v>
      </c>
      <c r="S153" s="244">
        <v>0</v>
      </c>
      <c r="T153" s="245">
        <f>S153*H153</f>
        <v>0</v>
      </c>
      <c r="AR153" s="24" t="s">
        <v>405</v>
      </c>
      <c r="AT153" s="24" t="s">
        <v>422</v>
      </c>
      <c r="AU153" s="24" t="s">
        <v>83</v>
      </c>
      <c r="AY153" s="24" t="s">
        <v>171</v>
      </c>
      <c r="BE153" s="246">
        <f>IF(N153="základní",J153,0)</f>
        <v>0</v>
      </c>
      <c r="BF153" s="246">
        <f>IF(N153="snížená",J153,0)</f>
        <v>0</v>
      </c>
      <c r="BG153" s="246">
        <f>IF(N153="zákl. přenesená",J153,0)</f>
        <v>0</v>
      </c>
      <c r="BH153" s="246">
        <f>IF(N153="sníž. přenesená",J153,0)</f>
        <v>0</v>
      </c>
      <c r="BI153" s="246">
        <f>IF(N153="nulová",J153,0)</f>
        <v>0</v>
      </c>
      <c r="BJ153" s="24" t="s">
        <v>24</v>
      </c>
      <c r="BK153" s="246">
        <f>ROUND(I153*H153,2)</f>
        <v>0</v>
      </c>
      <c r="BL153" s="24" t="s">
        <v>273</v>
      </c>
      <c r="BM153" s="24" t="s">
        <v>3012</v>
      </c>
    </row>
    <row r="154" s="1" customFormat="1">
      <c r="B154" s="46"/>
      <c r="C154" s="74"/>
      <c r="D154" s="249" t="s">
        <v>739</v>
      </c>
      <c r="E154" s="74"/>
      <c r="F154" s="259" t="s">
        <v>3013</v>
      </c>
      <c r="G154" s="74"/>
      <c r="H154" s="74"/>
      <c r="I154" s="203"/>
      <c r="J154" s="74"/>
      <c r="K154" s="74"/>
      <c r="L154" s="72"/>
      <c r="M154" s="260"/>
      <c r="N154" s="47"/>
      <c r="O154" s="47"/>
      <c r="P154" s="47"/>
      <c r="Q154" s="47"/>
      <c r="R154" s="47"/>
      <c r="S154" s="47"/>
      <c r="T154" s="95"/>
      <c r="AT154" s="24" t="s">
        <v>739</v>
      </c>
      <c r="AU154" s="24" t="s">
        <v>83</v>
      </c>
    </row>
    <row r="155" s="1" customFormat="1" ht="22.8" customHeight="1">
      <c r="B155" s="46"/>
      <c r="C155" s="235" t="s">
        <v>451</v>
      </c>
      <c r="D155" s="235" t="s">
        <v>173</v>
      </c>
      <c r="E155" s="236" t="s">
        <v>3014</v>
      </c>
      <c r="F155" s="237" t="s">
        <v>3015</v>
      </c>
      <c r="G155" s="238" t="s">
        <v>344</v>
      </c>
      <c r="H155" s="239">
        <v>650</v>
      </c>
      <c r="I155" s="240"/>
      <c r="J155" s="241">
        <f>ROUND(I155*H155,2)</f>
        <v>0</v>
      </c>
      <c r="K155" s="237" t="s">
        <v>177</v>
      </c>
      <c r="L155" s="72"/>
      <c r="M155" s="242" t="s">
        <v>22</v>
      </c>
      <c r="N155" s="243" t="s">
        <v>46</v>
      </c>
      <c r="O155" s="47"/>
      <c r="P155" s="244">
        <f>O155*H155</f>
        <v>0</v>
      </c>
      <c r="Q155" s="244">
        <v>0</v>
      </c>
      <c r="R155" s="244">
        <f>Q155*H155</f>
        <v>0</v>
      </c>
      <c r="S155" s="244">
        <v>0</v>
      </c>
      <c r="T155" s="245">
        <f>S155*H155</f>
        <v>0</v>
      </c>
      <c r="AR155" s="24" t="s">
        <v>273</v>
      </c>
      <c r="AT155" s="24" t="s">
        <v>173</v>
      </c>
      <c r="AU155" s="24" t="s">
        <v>83</v>
      </c>
      <c r="AY155" s="24" t="s">
        <v>171</v>
      </c>
      <c r="BE155" s="246">
        <f>IF(N155="základní",J155,0)</f>
        <v>0</v>
      </c>
      <c r="BF155" s="246">
        <f>IF(N155="snížená",J155,0)</f>
        <v>0</v>
      </c>
      <c r="BG155" s="246">
        <f>IF(N155="zákl. přenesená",J155,0)</f>
        <v>0</v>
      </c>
      <c r="BH155" s="246">
        <f>IF(N155="sníž. přenesená",J155,0)</f>
        <v>0</v>
      </c>
      <c r="BI155" s="246">
        <f>IF(N155="nulová",J155,0)</f>
        <v>0</v>
      </c>
      <c r="BJ155" s="24" t="s">
        <v>24</v>
      </c>
      <c r="BK155" s="246">
        <f>ROUND(I155*H155,2)</f>
        <v>0</v>
      </c>
      <c r="BL155" s="24" t="s">
        <v>273</v>
      </c>
      <c r="BM155" s="24" t="s">
        <v>3016</v>
      </c>
    </row>
    <row r="156" s="1" customFormat="1" ht="14.4" customHeight="1">
      <c r="B156" s="46"/>
      <c r="C156" s="271" t="s">
        <v>477</v>
      </c>
      <c r="D156" s="271" t="s">
        <v>422</v>
      </c>
      <c r="E156" s="272" t="s">
        <v>3017</v>
      </c>
      <c r="F156" s="273" t="s">
        <v>3018</v>
      </c>
      <c r="G156" s="274" t="s">
        <v>344</v>
      </c>
      <c r="H156" s="275">
        <v>485</v>
      </c>
      <c r="I156" s="276"/>
      <c r="J156" s="277">
        <f>ROUND(I156*H156,2)</f>
        <v>0</v>
      </c>
      <c r="K156" s="273" t="s">
        <v>177</v>
      </c>
      <c r="L156" s="278"/>
      <c r="M156" s="279" t="s">
        <v>22</v>
      </c>
      <c r="N156" s="280" t="s">
        <v>46</v>
      </c>
      <c r="O156" s="47"/>
      <c r="P156" s="244">
        <f>O156*H156</f>
        <v>0</v>
      </c>
      <c r="Q156" s="244">
        <v>0.00016000000000000001</v>
      </c>
      <c r="R156" s="244">
        <f>Q156*H156</f>
        <v>0.077600000000000002</v>
      </c>
      <c r="S156" s="244">
        <v>0</v>
      </c>
      <c r="T156" s="245">
        <f>S156*H156</f>
        <v>0</v>
      </c>
      <c r="AR156" s="24" t="s">
        <v>405</v>
      </c>
      <c r="AT156" s="24" t="s">
        <v>422</v>
      </c>
      <c r="AU156" s="24" t="s">
        <v>83</v>
      </c>
      <c r="AY156" s="24" t="s">
        <v>171</v>
      </c>
      <c r="BE156" s="246">
        <f>IF(N156="základní",J156,0)</f>
        <v>0</v>
      </c>
      <c r="BF156" s="246">
        <f>IF(N156="snížená",J156,0)</f>
        <v>0</v>
      </c>
      <c r="BG156" s="246">
        <f>IF(N156="zákl. přenesená",J156,0)</f>
        <v>0</v>
      </c>
      <c r="BH156" s="246">
        <f>IF(N156="sníž. přenesená",J156,0)</f>
        <v>0</v>
      </c>
      <c r="BI156" s="246">
        <f>IF(N156="nulová",J156,0)</f>
        <v>0</v>
      </c>
      <c r="BJ156" s="24" t="s">
        <v>24</v>
      </c>
      <c r="BK156" s="246">
        <f>ROUND(I156*H156,2)</f>
        <v>0</v>
      </c>
      <c r="BL156" s="24" t="s">
        <v>273</v>
      </c>
      <c r="BM156" s="24" t="s">
        <v>3019</v>
      </c>
    </row>
    <row r="157" s="1" customFormat="1">
      <c r="B157" s="46"/>
      <c r="C157" s="74"/>
      <c r="D157" s="249" t="s">
        <v>739</v>
      </c>
      <c r="E157" s="74"/>
      <c r="F157" s="259" t="s">
        <v>3009</v>
      </c>
      <c r="G157" s="74"/>
      <c r="H157" s="74"/>
      <c r="I157" s="203"/>
      <c r="J157" s="74"/>
      <c r="K157" s="74"/>
      <c r="L157" s="72"/>
      <c r="M157" s="260"/>
      <c r="N157" s="47"/>
      <c r="O157" s="47"/>
      <c r="P157" s="47"/>
      <c r="Q157" s="47"/>
      <c r="R157" s="47"/>
      <c r="S157" s="47"/>
      <c r="T157" s="95"/>
      <c r="AT157" s="24" t="s">
        <v>739</v>
      </c>
      <c r="AU157" s="24" t="s">
        <v>83</v>
      </c>
    </row>
    <row r="158" s="1" customFormat="1" ht="14.4" customHeight="1">
      <c r="B158" s="46"/>
      <c r="C158" s="271" t="s">
        <v>481</v>
      </c>
      <c r="D158" s="271" t="s">
        <v>422</v>
      </c>
      <c r="E158" s="272" t="s">
        <v>3020</v>
      </c>
      <c r="F158" s="273" t="s">
        <v>3021</v>
      </c>
      <c r="G158" s="274" t="s">
        <v>344</v>
      </c>
      <c r="H158" s="275">
        <v>165</v>
      </c>
      <c r="I158" s="276"/>
      <c r="J158" s="277">
        <f>ROUND(I158*H158,2)</f>
        <v>0</v>
      </c>
      <c r="K158" s="273" t="s">
        <v>177</v>
      </c>
      <c r="L158" s="278"/>
      <c r="M158" s="279" t="s">
        <v>22</v>
      </c>
      <c r="N158" s="280" t="s">
        <v>46</v>
      </c>
      <c r="O158" s="47"/>
      <c r="P158" s="244">
        <f>O158*H158</f>
        <v>0</v>
      </c>
      <c r="Q158" s="244">
        <v>0.00025000000000000001</v>
      </c>
      <c r="R158" s="244">
        <f>Q158*H158</f>
        <v>0.041250000000000002</v>
      </c>
      <c r="S158" s="244">
        <v>0</v>
      </c>
      <c r="T158" s="245">
        <f>S158*H158</f>
        <v>0</v>
      </c>
      <c r="AR158" s="24" t="s">
        <v>405</v>
      </c>
      <c r="AT158" s="24" t="s">
        <v>422</v>
      </c>
      <c r="AU158" s="24" t="s">
        <v>83</v>
      </c>
      <c r="AY158" s="24" t="s">
        <v>171</v>
      </c>
      <c r="BE158" s="246">
        <f>IF(N158="základní",J158,0)</f>
        <v>0</v>
      </c>
      <c r="BF158" s="246">
        <f>IF(N158="snížená",J158,0)</f>
        <v>0</v>
      </c>
      <c r="BG158" s="246">
        <f>IF(N158="zákl. přenesená",J158,0)</f>
        <v>0</v>
      </c>
      <c r="BH158" s="246">
        <f>IF(N158="sníž. přenesená",J158,0)</f>
        <v>0</v>
      </c>
      <c r="BI158" s="246">
        <f>IF(N158="nulová",J158,0)</f>
        <v>0</v>
      </c>
      <c r="BJ158" s="24" t="s">
        <v>24</v>
      </c>
      <c r="BK158" s="246">
        <f>ROUND(I158*H158,2)</f>
        <v>0</v>
      </c>
      <c r="BL158" s="24" t="s">
        <v>273</v>
      </c>
      <c r="BM158" s="24" t="s">
        <v>3022</v>
      </c>
    </row>
    <row r="159" s="1" customFormat="1">
      <c r="B159" s="46"/>
      <c r="C159" s="74"/>
      <c r="D159" s="249" t="s">
        <v>739</v>
      </c>
      <c r="E159" s="74"/>
      <c r="F159" s="259" t="s">
        <v>3023</v>
      </c>
      <c r="G159" s="74"/>
      <c r="H159" s="74"/>
      <c r="I159" s="203"/>
      <c r="J159" s="74"/>
      <c r="K159" s="74"/>
      <c r="L159" s="72"/>
      <c r="M159" s="260"/>
      <c r="N159" s="47"/>
      <c r="O159" s="47"/>
      <c r="P159" s="47"/>
      <c r="Q159" s="47"/>
      <c r="R159" s="47"/>
      <c r="S159" s="47"/>
      <c r="T159" s="95"/>
      <c r="AT159" s="24" t="s">
        <v>739</v>
      </c>
      <c r="AU159" s="24" t="s">
        <v>83</v>
      </c>
    </row>
    <row r="160" s="1" customFormat="1" ht="22.8" customHeight="1">
      <c r="B160" s="46"/>
      <c r="C160" s="235" t="s">
        <v>485</v>
      </c>
      <c r="D160" s="235" t="s">
        <v>173</v>
      </c>
      <c r="E160" s="236" t="s">
        <v>3024</v>
      </c>
      <c r="F160" s="237" t="s">
        <v>3025</v>
      </c>
      <c r="G160" s="238" t="s">
        <v>344</v>
      </c>
      <c r="H160" s="239">
        <v>265</v>
      </c>
      <c r="I160" s="240"/>
      <c r="J160" s="241">
        <f>ROUND(I160*H160,2)</f>
        <v>0</v>
      </c>
      <c r="K160" s="237" t="s">
        <v>177</v>
      </c>
      <c r="L160" s="72"/>
      <c r="M160" s="242" t="s">
        <v>22</v>
      </c>
      <c r="N160" s="243" t="s">
        <v>46</v>
      </c>
      <c r="O160" s="47"/>
      <c r="P160" s="244">
        <f>O160*H160</f>
        <v>0</v>
      </c>
      <c r="Q160" s="244">
        <v>0</v>
      </c>
      <c r="R160" s="244">
        <f>Q160*H160</f>
        <v>0</v>
      </c>
      <c r="S160" s="244">
        <v>0</v>
      </c>
      <c r="T160" s="245">
        <f>S160*H160</f>
        <v>0</v>
      </c>
      <c r="AR160" s="24" t="s">
        <v>273</v>
      </c>
      <c r="AT160" s="24" t="s">
        <v>173</v>
      </c>
      <c r="AU160" s="24" t="s">
        <v>83</v>
      </c>
      <c r="AY160" s="24" t="s">
        <v>171</v>
      </c>
      <c r="BE160" s="246">
        <f>IF(N160="základní",J160,0)</f>
        <v>0</v>
      </c>
      <c r="BF160" s="246">
        <f>IF(N160="snížená",J160,0)</f>
        <v>0</v>
      </c>
      <c r="BG160" s="246">
        <f>IF(N160="zákl. přenesená",J160,0)</f>
        <v>0</v>
      </c>
      <c r="BH160" s="246">
        <f>IF(N160="sníž. přenesená",J160,0)</f>
        <v>0</v>
      </c>
      <c r="BI160" s="246">
        <f>IF(N160="nulová",J160,0)</f>
        <v>0</v>
      </c>
      <c r="BJ160" s="24" t="s">
        <v>24</v>
      </c>
      <c r="BK160" s="246">
        <f>ROUND(I160*H160,2)</f>
        <v>0</v>
      </c>
      <c r="BL160" s="24" t="s">
        <v>273</v>
      </c>
      <c r="BM160" s="24" t="s">
        <v>3026</v>
      </c>
    </row>
    <row r="161" s="1" customFormat="1" ht="14.4" customHeight="1">
      <c r="B161" s="46"/>
      <c r="C161" s="271" t="s">
        <v>499</v>
      </c>
      <c r="D161" s="271" t="s">
        <v>422</v>
      </c>
      <c r="E161" s="272" t="s">
        <v>3027</v>
      </c>
      <c r="F161" s="273" t="s">
        <v>3028</v>
      </c>
      <c r="G161" s="274" t="s">
        <v>344</v>
      </c>
      <c r="H161" s="275">
        <v>265</v>
      </c>
      <c r="I161" s="276"/>
      <c r="J161" s="277">
        <f>ROUND(I161*H161,2)</f>
        <v>0</v>
      </c>
      <c r="K161" s="273" t="s">
        <v>177</v>
      </c>
      <c r="L161" s="278"/>
      <c r="M161" s="279" t="s">
        <v>22</v>
      </c>
      <c r="N161" s="280" t="s">
        <v>46</v>
      </c>
      <c r="O161" s="47"/>
      <c r="P161" s="244">
        <f>O161*H161</f>
        <v>0</v>
      </c>
      <c r="Q161" s="244">
        <v>0.00052999999999999998</v>
      </c>
      <c r="R161" s="244">
        <f>Q161*H161</f>
        <v>0.14044999999999999</v>
      </c>
      <c r="S161" s="244">
        <v>0</v>
      </c>
      <c r="T161" s="245">
        <f>S161*H161</f>
        <v>0</v>
      </c>
      <c r="AR161" s="24" t="s">
        <v>405</v>
      </c>
      <c r="AT161" s="24" t="s">
        <v>422</v>
      </c>
      <c r="AU161" s="24" t="s">
        <v>83</v>
      </c>
      <c r="AY161" s="24" t="s">
        <v>171</v>
      </c>
      <c r="BE161" s="246">
        <f>IF(N161="základní",J161,0)</f>
        <v>0</v>
      </c>
      <c r="BF161" s="246">
        <f>IF(N161="snížená",J161,0)</f>
        <v>0</v>
      </c>
      <c r="BG161" s="246">
        <f>IF(N161="zákl. přenesená",J161,0)</f>
        <v>0</v>
      </c>
      <c r="BH161" s="246">
        <f>IF(N161="sníž. přenesená",J161,0)</f>
        <v>0</v>
      </c>
      <c r="BI161" s="246">
        <f>IF(N161="nulová",J161,0)</f>
        <v>0</v>
      </c>
      <c r="BJ161" s="24" t="s">
        <v>24</v>
      </c>
      <c r="BK161" s="246">
        <f>ROUND(I161*H161,2)</f>
        <v>0</v>
      </c>
      <c r="BL161" s="24" t="s">
        <v>273</v>
      </c>
      <c r="BM161" s="24" t="s">
        <v>3029</v>
      </c>
    </row>
    <row r="162" s="1" customFormat="1">
      <c r="B162" s="46"/>
      <c r="C162" s="74"/>
      <c r="D162" s="249" t="s">
        <v>739</v>
      </c>
      <c r="E162" s="74"/>
      <c r="F162" s="259" t="s">
        <v>3030</v>
      </c>
      <c r="G162" s="74"/>
      <c r="H162" s="74"/>
      <c r="I162" s="203"/>
      <c r="J162" s="74"/>
      <c r="K162" s="74"/>
      <c r="L162" s="72"/>
      <c r="M162" s="260"/>
      <c r="N162" s="47"/>
      <c r="O162" s="47"/>
      <c r="P162" s="47"/>
      <c r="Q162" s="47"/>
      <c r="R162" s="47"/>
      <c r="S162" s="47"/>
      <c r="T162" s="95"/>
      <c r="AT162" s="24" t="s">
        <v>739</v>
      </c>
      <c r="AU162" s="24" t="s">
        <v>83</v>
      </c>
    </row>
    <row r="163" s="1" customFormat="1" ht="22.8" customHeight="1">
      <c r="B163" s="46"/>
      <c r="C163" s="235" t="s">
        <v>504</v>
      </c>
      <c r="D163" s="235" t="s">
        <v>173</v>
      </c>
      <c r="E163" s="236" t="s">
        <v>3031</v>
      </c>
      <c r="F163" s="237" t="s">
        <v>3032</v>
      </c>
      <c r="G163" s="238" t="s">
        <v>344</v>
      </c>
      <c r="H163" s="239">
        <v>150</v>
      </c>
      <c r="I163" s="240"/>
      <c r="J163" s="241">
        <f>ROUND(I163*H163,2)</f>
        <v>0</v>
      </c>
      <c r="K163" s="237" t="s">
        <v>177</v>
      </c>
      <c r="L163" s="72"/>
      <c r="M163" s="242" t="s">
        <v>22</v>
      </c>
      <c r="N163" s="243" t="s">
        <v>46</v>
      </c>
      <c r="O163" s="47"/>
      <c r="P163" s="244">
        <f>O163*H163</f>
        <v>0</v>
      </c>
      <c r="Q163" s="244">
        <v>0</v>
      </c>
      <c r="R163" s="244">
        <f>Q163*H163</f>
        <v>0</v>
      </c>
      <c r="S163" s="244">
        <v>0</v>
      </c>
      <c r="T163" s="245">
        <f>S163*H163</f>
        <v>0</v>
      </c>
      <c r="AR163" s="24" t="s">
        <v>273</v>
      </c>
      <c r="AT163" s="24" t="s">
        <v>173</v>
      </c>
      <c r="AU163" s="24" t="s">
        <v>83</v>
      </c>
      <c r="AY163" s="24" t="s">
        <v>171</v>
      </c>
      <c r="BE163" s="246">
        <f>IF(N163="základní",J163,0)</f>
        <v>0</v>
      </c>
      <c r="BF163" s="246">
        <f>IF(N163="snížená",J163,0)</f>
        <v>0</v>
      </c>
      <c r="BG163" s="246">
        <f>IF(N163="zákl. přenesená",J163,0)</f>
        <v>0</v>
      </c>
      <c r="BH163" s="246">
        <f>IF(N163="sníž. přenesená",J163,0)</f>
        <v>0</v>
      </c>
      <c r="BI163" s="246">
        <f>IF(N163="nulová",J163,0)</f>
        <v>0</v>
      </c>
      <c r="BJ163" s="24" t="s">
        <v>24</v>
      </c>
      <c r="BK163" s="246">
        <f>ROUND(I163*H163,2)</f>
        <v>0</v>
      </c>
      <c r="BL163" s="24" t="s">
        <v>273</v>
      </c>
      <c r="BM163" s="24" t="s">
        <v>3033</v>
      </c>
    </row>
    <row r="164" s="1" customFormat="1" ht="14.4" customHeight="1">
      <c r="B164" s="46"/>
      <c r="C164" s="271" t="s">
        <v>519</v>
      </c>
      <c r="D164" s="271" t="s">
        <v>422</v>
      </c>
      <c r="E164" s="272" t="s">
        <v>3034</v>
      </c>
      <c r="F164" s="273" t="s">
        <v>3035</v>
      </c>
      <c r="G164" s="274" t="s">
        <v>344</v>
      </c>
      <c r="H164" s="275">
        <v>150</v>
      </c>
      <c r="I164" s="276"/>
      <c r="J164" s="277">
        <f>ROUND(I164*H164,2)</f>
        <v>0</v>
      </c>
      <c r="K164" s="273" t="s">
        <v>2937</v>
      </c>
      <c r="L164" s="278"/>
      <c r="M164" s="279" t="s">
        <v>22</v>
      </c>
      <c r="N164" s="280" t="s">
        <v>46</v>
      </c>
      <c r="O164" s="47"/>
      <c r="P164" s="244">
        <f>O164*H164</f>
        <v>0</v>
      </c>
      <c r="Q164" s="244">
        <v>0.00052999999999999998</v>
      </c>
      <c r="R164" s="244">
        <f>Q164*H164</f>
        <v>0.079500000000000001</v>
      </c>
      <c r="S164" s="244">
        <v>0</v>
      </c>
      <c r="T164" s="245">
        <f>S164*H164</f>
        <v>0</v>
      </c>
      <c r="AR164" s="24" t="s">
        <v>405</v>
      </c>
      <c r="AT164" s="24" t="s">
        <v>422</v>
      </c>
      <c r="AU164" s="24" t="s">
        <v>83</v>
      </c>
      <c r="AY164" s="24" t="s">
        <v>171</v>
      </c>
      <c r="BE164" s="246">
        <f>IF(N164="základní",J164,0)</f>
        <v>0</v>
      </c>
      <c r="BF164" s="246">
        <f>IF(N164="snížená",J164,0)</f>
        <v>0</v>
      </c>
      <c r="BG164" s="246">
        <f>IF(N164="zákl. přenesená",J164,0)</f>
        <v>0</v>
      </c>
      <c r="BH164" s="246">
        <f>IF(N164="sníž. přenesená",J164,0)</f>
        <v>0</v>
      </c>
      <c r="BI164" s="246">
        <f>IF(N164="nulová",J164,0)</f>
        <v>0</v>
      </c>
      <c r="BJ164" s="24" t="s">
        <v>24</v>
      </c>
      <c r="BK164" s="246">
        <f>ROUND(I164*H164,2)</f>
        <v>0</v>
      </c>
      <c r="BL164" s="24" t="s">
        <v>273</v>
      </c>
      <c r="BM164" s="24" t="s">
        <v>3036</v>
      </c>
    </row>
    <row r="165" s="1" customFormat="1">
      <c r="B165" s="46"/>
      <c r="C165" s="74"/>
      <c r="D165" s="249" t="s">
        <v>739</v>
      </c>
      <c r="E165" s="74"/>
      <c r="F165" s="259" t="s">
        <v>2466</v>
      </c>
      <c r="G165" s="74"/>
      <c r="H165" s="74"/>
      <c r="I165" s="203"/>
      <c r="J165" s="74"/>
      <c r="K165" s="74"/>
      <c r="L165" s="72"/>
      <c r="M165" s="260"/>
      <c r="N165" s="47"/>
      <c r="O165" s="47"/>
      <c r="P165" s="47"/>
      <c r="Q165" s="47"/>
      <c r="R165" s="47"/>
      <c r="S165" s="47"/>
      <c r="T165" s="95"/>
      <c r="AT165" s="24" t="s">
        <v>739</v>
      </c>
      <c r="AU165" s="24" t="s">
        <v>83</v>
      </c>
    </row>
    <row r="166" s="1" customFormat="1" ht="34.2" customHeight="1">
      <c r="B166" s="46"/>
      <c r="C166" s="235" t="s">
        <v>527</v>
      </c>
      <c r="D166" s="235" t="s">
        <v>173</v>
      </c>
      <c r="E166" s="236" t="s">
        <v>3037</v>
      </c>
      <c r="F166" s="237" t="s">
        <v>3038</v>
      </c>
      <c r="G166" s="238" t="s">
        <v>344</v>
      </c>
      <c r="H166" s="239">
        <v>305</v>
      </c>
      <c r="I166" s="240"/>
      <c r="J166" s="241">
        <f>ROUND(I166*H166,2)</f>
        <v>0</v>
      </c>
      <c r="K166" s="237" t="s">
        <v>177</v>
      </c>
      <c r="L166" s="72"/>
      <c r="M166" s="242" t="s">
        <v>22</v>
      </c>
      <c r="N166" s="243" t="s">
        <v>46</v>
      </c>
      <c r="O166" s="47"/>
      <c r="P166" s="244">
        <f>O166*H166</f>
        <v>0</v>
      </c>
      <c r="Q166" s="244">
        <v>0</v>
      </c>
      <c r="R166" s="244">
        <f>Q166*H166</f>
        <v>0</v>
      </c>
      <c r="S166" s="244">
        <v>0</v>
      </c>
      <c r="T166" s="245">
        <f>S166*H166</f>
        <v>0</v>
      </c>
      <c r="AR166" s="24" t="s">
        <v>273</v>
      </c>
      <c r="AT166" s="24" t="s">
        <v>173</v>
      </c>
      <c r="AU166" s="24" t="s">
        <v>83</v>
      </c>
      <c r="AY166" s="24" t="s">
        <v>171</v>
      </c>
      <c r="BE166" s="246">
        <f>IF(N166="základní",J166,0)</f>
        <v>0</v>
      </c>
      <c r="BF166" s="246">
        <f>IF(N166="snížená",J166,0)</f>
        <v>0</v>
      </c>
      <c r="BG166" s="246">
        <f>IF(N166="zákl. přenesená",J166,0)</f>
        <v>0</v>
      </c>
      <c r="BH166" s="246">
        <f>IF(N166="sníž. přenesená",J166,0)</f>
        <v>0</v>
      </c>
      <c r="BI166" s="246">
        <f>IF(N166="nulová",J166,0)</f>
        <v>0</v>
      </c>
      <c r="BJ166" s="24" t="s">
        <v>24</v>
      </c>
      <c r="BK166" s="246">
        <f>ROUND(I166*H166,2)</f>
        <v>0</v>
      </c>
      <c r="BL166" s="24" t="s">
        <v>273</v>
      </c>
      <c r="BM166" s="24" t="s">
        <v>3039</v>
      </c>
    </row>
    <row r="167" s="1" customFormat="1" ht="14.4" customHeight="1">
      <c r="B167" s="46"/>
      <c r="C167" s="271" t="s">
        <v>533</v>
      </c>
      <c r="D167" s="271" t="s">
        <v>422</v>
      </c>
      <c r="E167" s="272" t="s">
        <v>3040</v>
      </c>
      <c r="F167" s="273" t="s">
        <v>3041</v>
      </c>
      <c r="G167" s="274" t="s">
        <v>344</v>
      </c>
      <c r="H167" s="275">
        <v>135</v>
      </c>
      <c r="I167" s="276"/>
      <c r="J167" s="277">
        <f>ROUND(I167*H167,2)</f>
        <v>0</v>
      </c>
      <c r="K167" s="273" t="s">
        <v>177</v>
      </c>
      <c r="L167" s="278"/>
      <c r="M167" s="279" t="s">
        <v>22</v>
      </c>
      <c r="N167" s="280" t="s">
        <v>46</v>
      </c>
      <c r="O167" s="47"/>
      <c r="P167" s="244">
        <f>O167*H167</f>
        <v>0</v>
      </c>
      <c r="Q167" s="244">
        <v>0.0045399999999999998</v>
      </c>
      <c r="R167" s="244">
        <f>Q167*H167</f>
        <v>0.6129</v>
      </c>
      <c r="S167" s="244">
        <v>0</v>
      </c>
      <c r="T167" s="245">
        <f>S167*H167</f>
        <v>0</v>
      </c>
      <c r="AR167" s="24" t="s">
        <v>405</v>
      </c>
      <c r="AT167" s="24" t="s">
        <v>422</v>
      </c>
      <c r="AU167" s="24" t="s">
        <v>83</v>
      </c>
      <c r="AY167" s="24" t="s">
        <v>171</v>
      </c>
      <c r="BE167" s="246">
        <f>IF(N167="základní",J167,0)</f>
        <v>0</v>
      </c>
      <c r="BF167" s="246">
        <f>IF(N167="snížená",J167,0)</f>
        <v>0</v>
      </c>
      <c r="BG167" s="246">
        <f>IF(N167="zákl. přenesená",J167,0)</f>
        <v>0</v>
      </c>
      <c r="BH167" s="246">
        <f>IF(N167="sníž. přenesená",J167,0)</f>
        <v>0</v>
      </c>
      <c r="BI167" s="246">
        <f>IF(N167="nulová",J167,0)</f>
        <v>0</v>
      </c>
      <c r="BJ167" s="24" t="s">
        <v>24</v>
      </c>
      <c r="BK167" s="246">
        <f>ROUND(I167*H167,2)</f>
        <v>0</v>
      </c>
      <c r="BL167" s="24" t="s">
        <v>273</v>
      </c>
      <c r="BM167" s="24" t="s">
        <v>3042</v>
      </c>
    </row>
    <row r="168" s="1" customFormat="1">
      <c r="B168" s="46"/>
      <c r="C168" s="74"/>
      <c r="D168" s="249" t="s">
        <v>739</v>
      </c>
      <c r="E168" s="74"/>
      <c r="F168" s="259" t="s">
        <v>3043</v>
      </c>
      <c r="G168" s="74"/>
      <c r="H168" s="74"/>
      <c r="I168" s="203"/>
      <c r="J168" s="74"/>
      <c r="K168" s="74"/>
      <c r="L168" s="72"/>
      <c r="M168" s="260"/>
      <c r="N168" s="47"/>
      <c r="O168" s="47"/>
      <c r="P168" s="47"/>
      <c r="Q168" s="47"/>
      <c r="R168" s="47"/>
      <c r="S168" s="47"/>
      <c r="T168" s="95"/>
      <c r="AT168" s="24" t="s">
        <v>739</v>
      </c>
      <c r="AU168" s="24" t="s">
        <v>83</v>
      </c>
    </row>
    <row r="169" s="1" customFormat="1" ht="14.4" customHeight="1">
      <c r="B169" s="46"/>
      <c r="C169" s="271" t="s">
        <v>542</v>
      </c>
      <c r="D169" s="271" t="s">
        <v>422</v>
      </c>
      <c r="E169" s="272" t="s">
        <v>3044</v>
      </c>
      <c r="F169" s="273" t="s">
        <v>3045</v>
      </c>
      <c r="G169" s="274" t="s">
        <v>344</v>
      </c>
      <c r="H169" s="275">
        <v>95</v>
      </c>
      <c r="I169" s="276"/>
      <c r="J169" s="277">
        <f>ROUND(I169*H169,2)</f>
        <v>0</v>
      </c>
      <c r="K169" s="273" t="s">
        <v>2937</v>
      </c>
      <c r="L169" s="278"/>
      <c r="M169" s="279" t="s">
        <v>22</v>
      </c>
      <c r="N169" s="280" t="s">
        <v>46</v>
      </c>
      <c r="O169" s="47"/>
      <c r="P169" s="244">
        <f>O169*H169</f>
        <v>0</v>
      </c>
      <c r="Q169" s="244">
        <v>0.00052999999999999998</v>
      </c>
      <c r="R169" s="244">
        <f>Q169*H169</f>
        <v>0.050349999999999999</v>
      </c>
      <c r="S169" s="244">
        <v>0</v>
      </c>
      <c r="T169" s="245">
        <f>S169*H169</f>
        <v>0</v>
      </c>
      <c r="AR169" s="24" t="s">
        <v>405</v>
      </c>
      <c r="AT169" s="24" t="s">
        <v>422</v>
      </c>
      <c r="AU169" s="24" t="s">
        <v>83</v>
      </c>
      <c r="AY169" s="24" t="s">
        <v>171</v>
      </c>
      <c r="BE169" s="246">
        <f>IF(N169="základní",J169,0)</f>
        <v>0</v>
      </c>
      <c r="BF169" s="246">
        <f>IF(N169="snížená",J169,0)</f>
        <v>0</v>
      </c>
      <c r="BG169" s="246">
        <f>IF(N169="zákl. přenesená",J169,0)</f>
        <v>0</v>
      </c>
      <c r="BH169" s="246">
        <f>IF(N169="sníž. přenesená",J169,0)</f>
        <v>0</v>
      </c>
      <c r="BI169" s="246">
        <f>IF(N169="nulová",J169,0)</f>
        <v>0</v>
      </c>
      <c r="BJ169" s="24" t="s">
        <v>24</v>
      </c>
      <c r="BK169" s="246">
        <f>ROUND(I169*H169,2)</f>
        <v>0</v>
      </c>
      <c r="BL169" s="24" t="s">
        <v>273</v>
      </c>
      <c r="BM169" s="24" t="s">
        <v>3046</v>
      </c>
    </row>
    <row r="170" s="1" customFormat="1">
      <c r="B170" s="46"/>
      <c r="C170" s="74"/>
      <c r="D170" s="249" t="s">
        <v>739</v>
      </c>
      <c r="E170" s="74"/>
      <c r="F170" s="259" t="s">
        <v>2466</v>
      </c>
      <c r="G170" s="74"/>
      <c r="H170" s="74"/>
      <c r="I170" s="203"/>
      <c r="J170" s="74"/>
      <c r="K170" s="74"/>
      <c r="L170" s="72"/>
      <c r="M170" s="260"/>
      <c r="N170" s="47"/>
      <c r="O170" s="47"/>
      <c r="P170" s="47"/>
      <c r="Q170" s="47"/>
      <c r="R170" s="47"/>
      <c r="S170" s="47"/>
      <c r="T170" s="95"/>
      <c r="AT170" s="24" t="s">
        <v>739</v>
      </c>
      <c r="AU170" s="24" t="s">
        <v>83</v>
      </c>
    </row>
    <row r="171" s="1" customFormat="1" ht="14.4" customHeight="1">
      <c r="B171" s="46"/>
      <c r="C171" s="271" t="s">
        <v>548</v>
      </c>
      <c r="D171" s="271" t="s">
        <v>422</v>
      </c>
      <c r="E171" s="272" t="s">
        <v>3047</v>
      </c>
      <c r="F171" s="273" t="s">
        <v>3048</v>
      </c>
      <c r="G171" s="274" t="s">
        <v>344</v>
      </c>
      <c r="H171" s="275">
        <v>75</v>
      </c>
      <c r="I171" s="276"/>
      <c r="J171" s="277">
        <f>ROUND(I171*H171,2)</f>
        <v>0</v>
      </c>
      <c r="K171" s="273" t="s">
        <v>2937</v>
      </c>
      <c r="L171" s="278"/>
      <c r="M171" s="279" t="s">
        <v>22</v>
      </c>
      <c r="N171" s="280" t="s">
        <v>46</v>
      </c>
      <c r="O171" s="47"/>
      <c r="P171" s="244">
        <f>O171*H171</f>
        <v>0</v>
      </c>
      <c r="Q171" s="244">
        <v>0.00052999999999999998</v>
      </c>
      <c r="R171" s="244">
        <f>Q171*H171</f>
        <v>0.039750000000000001</v>
      </c>
      <c r="S171" s="244">
        <v>0</v>
      </c>
      <c r="T171" s="245">
        <f>S171*H171</f>
        <v>0</v>
      </c>
      <c r="AR171" s="24" t="s">
        <v>405</v>
      </c>
      <c r="AT171" s="24" t="s">
        <v>422</v>
      </c>
      <c r="AU171" s="24" t="s">
        <v>83</v>
      </c>
      <c r="AY171" s="24" t="s">
        <v>171</v>
      </c>
      <c r="BE171" s="246">
        <f>IF(N171="základní",J171,0)</f>
        <v>0</v>
      </c>
      <c r="BF171" s="246">
        <f>IF(N171="snížená",J171,0)</f>
        <v>0</v>
      </c>
      <c r="BG171" s="246">
        <f>IF(N171="zákl. přenesená",J171,0)</f>
        <v>0</v>
      </c>
      <c r="BH171" s="246">
        <f>IF(N171="sníž. přenesená",J171,0)</f>
        <v>0</v>
      </c>
      <c r="BI171" s="246">
        <f>IF(N171="nulová",J171,0)</f>
        <v>0</v>
      </c>
      <c r="BJ171" s="24" t="s">
        <v>24</v>
      </c>
      <c r="BK171" s="246">
        <f>ROUND(I171*H171,2)</f>
        <v>0</v>
      </c>
      <c r="BL171" s="24" t="s">
        <v>273</v>
      </c>
      <c r="BM171" s="24" t="s">
        <v>3049</v>
      </c>
    </row>
    <row r="172" s="1" customFormat="1">
      <c r="B172" s="46"/>
      <c r="C172" s="74"/>
      <c r="D172" s="249" t="s">
        <v>739</v>
      </c>
      <c r="E172" s="74"/>
      <c r="F172" s="259" t="s">
        <v>2466</v>
      </c>
      <c r="G172" s="74"/>
      <c r="H172" s="74"/>
      <c r="I172" s="203"/>
      <c r="J172" s="74"/>
      <c r="K172" s="74"/>
      <c r="L172" s="72"/>
      <c r="M172" s="260"/>
      <c r="N172" s="47"/>
      <c r="O172" s="47"/>
      <c r="P172" s="47"/>
      <c r="Q172" s="47"/>
      <c r="R172" s="47"/>
      <c r="S172" s="47"/>
      <c r="T172" s="95"/>
      <c r="AT172" s="24" t="s">
        <v>739</v>
      </c>
      <c r="AU172" s="24" t="s">
        <v>83</v>
      </c>
    </row>
    <row r="173" s="1" customFormat="1" ht="34.2" customHeight="1">
      <c r="B173" s="46"/>
      <c r="C173" s="235" t="s">
        <v>552</v>
      </c>
      <c r="D173" s="235" t="s">
        <v>173</v>
      </c>
      <c r="E173" s="236" t="s">
        <v>3050</v>
      </c>
      <c r="F173" s="237" t="s">
        <v>3051</v>
      </c>
      <c r="G173" s="238" t="s">
        <v>344</v>
      </c>
      <c r="H173" s="239">
        <v>200</v>
      </c>
      <c r="I173" s="240"/>
      <c r="J173" s="241">
        <f>ROUND(I173*H173,2)</f>
        <v>0</v>
      </c>
      <c r="K173" s="237" t="s">
        <v>177</v>
      </c>
      <c r="L173" s="72"/>
      <c r="M173" s="242" t="s">
        <v>22</v>
      </c>
      <c r="N173" s="243" t="s">
        <v>46</v>
      </c>
      <c r="O173" s="47"/>
      <c r="P173" s="244">
        <f>O173*H173</f>
        <v>0</v>
      </c>
      <c r="Q173" s="244">
        <v>0</v>
      </c>
      <c r="R173" s="244">
        <f>Q173*H173</f>
        <v>0</v>
      </c>
      <c r="S173" s="244">
        <v>0</v>
      </c>
      <c r="T173" s="245">
        <f>S173*H173</f>
        <v>0</v>
      </c>
      <c r="AR173" s="24" t="s">
        <v>273</v>
      </c>
      <c r="AT173" s="24" t="s">
        <v>173</v>
      </c>
      <c r="AU173" s="24" t="s">
        <v>83</v>
      </c>
      <c r="AY173" s="24" t="s">
        <v>171</v>
      </c>
      <c r="BE173" s="246">
        <f>IF(N173="základní",J173,0)</f>
        <v>0</v>
      </c>
      <c r="BF173" s="246">
        <f>IF(N173="snížená",J173,0)</f>
        <v>0</v>
      </c>
      <c r="BG173" s="246">
        <f>IF(N173="zákl. přenesená",J173,0)</f>
        <v>0</v>
      </c>
      <c r="BH173" s="246">
        <f>IF(N173="sníž. přenesená",J173,0)</f>
        <v>0</v>
      </c>
      <c r="BI173" s="246">
        <f>IF(N173="nulová",J173,0)</f>
        <v>0</v>
      </c>
      <c r="BJ173" s="24" t="s">
        <v>24</v>
      </c>
      <c r="BK173" s="246">
        <f>ROUND(I173*H173,2)</f>
        <v>0</v>
      </c>
      <c r="BL173" s="24" t="s">
        <v>273</v>
      </c>
      <c r="BM173" s="24" t="s">
        <v>3052</v>
      </c>
    </row>
    <row r="174" s="1" customFormat="1" ht="14.4" customHeight="1">
      <c r="B174" s="46"/>
      <c r="C174" s="271" t="s">
        <v>558</v>
      </c>
      <c r="D174" s="271" t="s">
        <v>422</v>
      </c>
      <c r="E174" s="272" t="s">
        <v>3053</v>
      </c>
      <c r="F174" s="273" t="s">
        <v>3054</v>
      </c>
      <c r="G174" s="274" t="s">
        <v>344</v>
      </c>
      <c r="H174" s="275">
        <v>200</v>
      </c>
      <c r="I174" s="276"/>
      <c r="J174" s="277">
        <f>ROUND(I174*H174,2)</f>
        <v>0</v>
      </c>
      <c r="K174" s="273" t="s">
        <v>2937</v>
      </c>
      <c r="L174" s="278"/>
      <c r="M174" s="279" t="s">
        <v>22</v>
      </c>
      <c r="N174" s="280" t="s">
        <v>46</v>
      </c>
      <c r="O174" s="47"/>
      <c r="P174" s="244">
        <f>O174*H174</f>
        <v>0</v>
      </c>
      <c r="Q174" s="244">
        <v>0.00052999999999999998</v>
      </c>
      <c r="R174" s="244">
        <f>Q174*H174</f>
        <v>0.106</v>
      </c>
      <c r="S174" s="244">
        <v>0</v>
      </c>
      <c r="T174" s="245">
        <f>S174*H174</f>
        <v>0</v>
      </c>
      <c r="AR174" s="24" t="s">
        <v>405</v>
      </c>
      <c r="AT174" s="24" t="s">
        <v>422</v>
      </c>
      <c r="AU174" s="24" t="s">
        <v>83</v>
      </c>
      <c r="AY174" s="24" t="s">
        <v>171</v>
      </c>
      <c r="BE174" s="246">
        <f>IF(N174="základní",J174,0)</f>
        <v>0</v>
      </c>
      <c r="BF174" s="246">
        <f>IF(N174="snížená",J174,0)</f>
        <v>0</v>
      </c>
      <c r="BG174" s="246">
        <f>IF(N174="zákl. přenesená",J174,0)</f>
        <v>0</v>
      </c>
      <c r="BH174" s="246">
        <f>IF(N174="sníž. přenesená",J174,0)</f>
        <v>0</v>
      </c>
      <c r="BI174" s="246">
        <f>IF(N174="nulová",J174,0)</f>
        <v>0</v>
      </c>
      <c r="BJ174" s="24" t="s">
        <v>24</v>
      </c>
      <c r="BK174" s="246">
        <f>ROUND(I174*H174,2)</f>
        <v>0</v>
      </c>
      <c r="BL174" s="24" t="s">
        <v>273</v>
      </c>
      <c r="BM174" s="24" t="s">
        <v>3055</v>
      </c>
    </row>
    <row r="175" s="1" customFormat="1">
      <c r="B175" s="46"/>
      <c r="C175" s="74"/>
      <c r="D175" s="249" t="s">
        <v>739</v>
      </c>
      <c r="E175" s="74"/>
      <c r="F175" s="259" t="s">
        <v>2466</v>
      </c>
      <c r="G175" s="74"/>
      <c r="H175" s="74"/>
      <c r="I175" s="203"/>
      <c r="J175" s="74"/>
      <c r="K175" s="74"/>
      <c r="L175" s="72"/>
      <c r="M175" s="260"/>
      <c r="N175" s="47"/>
      <c r="O175" s="47"/>
      <c r="P175" s="47"/>
      <c r="Q175" s="47"/>
      <c r="R175" s="47"/>
      <c r="S175" s="47"/>
      <c r="T175" s="95"/>
      <c r="AT175" s="24" t="s">
        <v>739</v>
      </c>
      <c r="AU175" s="24" t="s">
        <v>83</v>
      </c>
    </row>
    <row r="176" s="1" customFormat="1" ht="34.2" customHeight="1">
      <c r="B176" s="46"/>
      <c r="C176" s="235" t="s">
        <v>563</v>
      </c>
      <c r="D176" s="235" t="s">
        <v>173</v>
      </c>
      <c r="E176" s="236" t="s">
        <v>3056</v>
      </c>
      <c r="F176" s="237" t="s">
        <v>3057</v>
      </c>
      <c r="G176" s="238" t="s">
        <v>214</v>
      </c>
      <c r="H176" s="239">
        <v>150</v>
      </c>
      <c r="I176" s="240"/>
      <c r="J176" s="241">
        <f>ROUND(I176*H176,2)</f>
        <v>0</v>
      </c>
      <c r="K176" s="237" t="s">
        <v>177</v>
      </c>
      <c r="L176" s="72"/>
      <c r="M176" s="242" t="s">
        <v>22</v>
      </c>
      <c r="N176" s="243" t="s">
        <v>46</v>
      </c>
      <c r="O176" s="47"/>
      <c r="P176" s="244">
        <f>O176*H176</f>
        <v>0</v>
      </c>
      <c r="Q176" s="244">
        <v>0</v>
      </c>
      <c r="R176" s="244">
        <f>Q176*H176</f>
        <v>0</v>
      </c>
      <c r="S176" s="244">
        <v>0</v>
      </c>
      <c r="T176" s="245">
        <f>S176*H176</f>
        <v>0</v>
      </c>
      <c r="AR176" s="24" t="s">
        <v>273</v>
      </c>
      <c r="AT176" s="24" t="s">
        <v>173</v>
      </c>
      <c r="AU176" s="24" t="s">
        <v>83</v>
      </c>
      <c r="AY176" s="24" t="s">
        <v>171</v>
      </c>
      <c r="BE176" s="246">
        <f>IF(N176="základní",J176,0)</f>
        <v>0</v>
      </c>
      <c r="BF176" s="246">
        <f>IF(N176="snížená",J176,0)</f>
        <v>0</v>
      </c>
      <c r="BG176" s="246">
        <f>IF(N176="zákl. přenesená",J176,0)</f>
        <v>0</v>
      </c>
      <c r="BH176" s="246">
        <f>IF(N176="sníž. přenesená",J176,0)</f>
        <v>0</v>
      </c>
      <c r="BI176" s="246">
        <f>IF(N176="nulová",J176,0)</f>
        <v>0</v>
      </c>
      <c r="BJ176" s="24" t="s">
        <v>24</v>
      </c>
      <c r="BK176" s="246">
        <f>ROUND(I176*H176,2)</f>
        <v>0</v>
      </c>
      <c r="BL176" s="24" t="s">
        <v>273</v>
      </c>
      <c r="BM176" s="24" t="s">
        <v>3058</v>
      </c>
    </row>
    <row r="177" s="1" customFormat="1" ht="14.4" customHeight="1">
      <c r="B177" s="46"/>
      <c r="C177" s="271" t="s">
        <v>568</v>
      </c>
      <c r="D177" s="271" t="s">
        <v>422</v>
      </c>
      <c r="E177" s="272" t="s">
        <v>3059</v>
      </c>
      <c r="F177" s="273" t="s">
        <v>3060</v>
      </c>
      <c r="G177" s="274" t="s">
        <v>214</v>
      </c>
      <c r="H177" s="275">
        <v>150</v>
      </c>
      <c r="I177" s="276"/>
      <c r="J177" s="277">
        <f>ROUND(I177*H177,2)</f>
        <v>0</v>
      </c>
      <c r="K177" s="273" t="s">
        <v>2937</v>
      </c>
      <c r="L177" s="278"/>
      <c r="M177" s="279" t="s">
        <v>22</v>
      </c>
      <c r="N177" s="280" t="s">
        <v>46</v>
      </c>
      <c r="O177" s="47"/>
      <c r="P177" s="244">
        <f>O177*H177</f>
        <v>0</v>
      </c>
      <c r="Q177" s="244">
        <v>0.00055000000000000003</v>
      </c>
      <c r="R177" s="244">
        <f>Q177*H177</f>
        <v>0.082500000000000004</v>
      </c>
      <c r="S177" s="244">
        <v>0</v>
      </c>
      <c r="T177" s="245">
        <f>S177*H177</f>
        <v>0</v>
      </c>
      <c r="AR177" s="24" t="s">
        <v>405</v>
      </c>
      <c r="AT177" s="24" t="s">
        <v>422</v>
      </c>
      <c r="AU177" s="24" t="s">
        <v>83</v>
      </c>
      <c r="AY177" s="24" t="s">
        <v>171</v>
      </c>
      <c r="BE177" s="246">
        <f>IF(N177="základní",J177,0)</f>
        <v>0</v>
      </c>
      <c r="BF177" s="246">
        <f>IF(N177="snížená",J177,0)</f>
        <v>0</v>
      </c>
      <c r="BG177" s="246">
        <f>IF(N177="zákl. přenesená",J177,0)</f>
        <v>0</v>
      </c>
      <c r="BH177" s="246">
        <f>IF(N177="sníž. přenesená",J177,0)</f>
        <v>0</v>
      </c>
      <c r="BI177" s="246">
        <f>IF(N177="nulová",J177,0)</f>
        <v>0</v>
      </c>
      <c r="BJ177" s="24" t="s">
        <v>24</v>
      </c>
      <c r="BK177" s="246">
        <f>ROUND(I177*H177,2)</f>
        <v>0</v>
      </c>
      <c r="BL177" s="24" t="s">
        <v>273</v>
      </c>
      <c r="BM177" s="24" t="s">
        <v>3061</v>
      </c>
    </row>
    <row r="178" s="1" customFormat="1">
      <c r="B178" s="46"/>
      <c r="C178" s="74"/>
      <c r="D178" s="249" t="s">
        <v>739</v>
      </c>
      <c r="E178" s="74"/>
      <c r="F178" s="259" t="s">
        <v>2466</v>
      </c>
      <c r="G178" s="74"/>
      <c r="H178" s="74"/>
      <c r="I178" s="203"/>
      <c r="J178" s="74"/>
      <c r="K178" s="74"/>
      <c r="L178" s="72"/>
      <c r="M178" s="260"/>
      <c r="N178" s="47"/>
      <c r="O178" s="47"/>
      <c r="P178" s="47"/>
      <c r="Q178" s="47"/>
      <c r="R178" s="47"/>
      <c r="S178" s="47"/>
      <c r="T178" s="95"/>
      <c r="AT178" s="24" t="s">
        <v>739</v>
      </c>
      <c r="AU178" s="24" t="s">
        <v>83</v>
      </c>
    </row>
    <row r="179" s="1" customFormat="1" ht="22.8" customHeight="1">
      <c r="B179" s="46"/>
      <c r="C179" s="235" t="s">
        <v>572</v>
      </c>
      <c r="D179" s="235" t="s">
        <v>173</v>
      </c>
      <c r="E179" s="236" t="s">
        <v>3062</v>
      </c>
      <c r="F179" s="237" t="s">
        <v>3063</v>
      </c>
      <c r="G179" s="238" t="s">
        <v>214</v>
      </c>
      <c r="H179" s="239">
        <v>3</v>
      </c>
      <c r="I179" s="240"/>
      <c r="J179" s="241">
        <f>ROUND(I179*H179,2)</f>
        <v>0</v>
      </c>
      <c r="K179" s="237" t="s">
        <v>177</v>
      </c>
      <c r="L179" s="72"/>
      <c r="M179" s="242" t="s">
        <v>22</v>
      </c>
      <c r="N179" s="243" t="s">
        <v>46</v>
      </c>
      <c r="O179" s="47"/>
      <c r="P179" s="244">
        <f>O179*H179</f>
        <v>0</v>
      </c>
      <c r="Q179" s="244">
        <v>0</v>
      </c>
      <c r="R179" s="244">
        <f>Q179*H179</f>
        <v>0</v>
      </c>
      <c r="S179" s="244">
        <v>0</v>
      </c>
      <c r="T179" s="245">
        <f>S179*H179</f>
        <v>0</v>
      </c>
      <c r="AR179" s="24" t="s">
        <v>273</v>
      </c>
      <c r="AT179" s="24" t="s">
        <v>173</v>
      </c>
      <c r="AU179" s="24" t="s">
        <v>83</v>
      </c>
      <c r="AY179" s="24" t="s">
        <v>171</v>
      </c>
      <c r="BE179" s="246">
        <f>IF(N179="základní",J179,0)</f>
        <v>0</v>
      </c>
      <c r="BF179" s="246">
        <f>IF(N179="snížená",J179,0)</f>
        <v>0</v>
      </c>
      <c r="BG179" s="246">
        <f>IF(N179="zákl. přenesená",J179,0)</f>
        <v>0</v>
      </c>
      <c r="BH179" s="246">
        <f>IF(N179="sníž. přenesená",J179,0)</f>
        <v>0</v>
      </c>
      <c r="BI179" s="246">
        <f>IF(N179="nulová",J179,0)</f>
        <v>0</v>
      </c>
      <c r="BJ179" s="24" t="s">
        <v>24</v>
      </c>
      <c r="BK179" s="246">
        <f>ROUND(I179*H179,2)</f>
        <v>0</v>
      </c>
      <c r="BL179" s="24" t="s">
        <v>273</v>
      </c>
      <c r="BM179" s="24" t="s">
        <v>3064</v>
      </c>
    </row>
    <row r="180" s="1" customFormat="1" ht="14.4" customHeight="1">
      <c r="B180" s="46"/>
      <c r="C180" s="271" t="s">
        <v>577</v>
      </c>
      <c r="D180" s="271" t="s">
        <v>422</v>
      </c>
      <c r="E180" s="272" t="s">
        <v>3065</v>
      </c>
      <c r="F180" s="273" t="s">
        <v>3066</v>
      </c>
      <c r="G180" s="274" t="s">
        <v>214</v>
      </c>
      <c r="H180" s="275">
        <v>1</v>
      </c>
      <c r="I180" s="276"/>
      <c r="J180" s="277">
        <f>ROUND(I180*H180,2)</f>
        <v>0</v>
      </c>
      <c r="K180" s="273" t="s">
        <v>2937</v>
      </c>
      <c r="L180" s="278"/>
      <c r="M180" s="279" t="s">
        <v>22</v>
      </c>
      <c r="N180" s="280" t="s">
        <v>46</v>
      </c>
      <c r="O180" s="47"/>
      <c r="P180" s="244">
        <f>O180*H180</f>
        <v>0</v>
      </c>
      <c r="Q180" s="244">
        <v>0.012999999999999999</v>
      </c>
      <c r="R180" s="244">
        <f>Q180*H180</f>
        <v>0.012999999999999999</v>
      </c>
      <c r="S180" s="244">
        <v>0</v>
      </c>
      <c r="T180" s="245">
        <f>S180*H180</f>
        <v>0</v>
      </c>
      <c r="AR180" s="24" t="s">
        <v>405</v>
      </c>
      <c r="AT180" s="24" t="s">
        <v>422</v>
      </c>
      <c r="AU180" s="24" t="s">
        <v>83</v>
      </c>
      <c r="AY180" s="24" t="s">
        <v>171</v>
      </c>
      <c r="BE180" s="246">
        <f>IF(N180="základní",J180,0)</f>
        <v>0</v>
      </c>
      <c r="BF180" s="246">
        <f>IF(N180="snížená",J180,0)</f>
        <v>0</v>
      </c>
      <c r="BG180" s="246">
        <f>IF(N180="zákl. přenesená",J180,0)</f>
        <v>0</v>
      </c>
      <c r="BH180" s="246">
        <f>IF(N180="sníž. přenesená",J180,0)</f>
        <v>0</v>
      </c>
      <c r="BI180" s="246">
        <f>IF(N180="nulová",J180,0)</f>
        <v>0</v>
      </c>
      <c r="BJ180" s="24" t="s">
        <v>24</v>
      </c>
      <c r="BK180" s="246">
        <f>ROUND(I180*H180,2)</f>
        <v>0</v>
      </c>
      <c r="BL180" s="24" t="s">
        <v>273</v>
      </c>
      <c r="BM180" s="24" t="s">
        <v>3067</v>
      </c>
    </row>
    <row r="181" s="1" customFormat="1" ht="14.4" customHeight="1">
      <c r="B181" s="46"/>
      <c r="C181" s="271" t="s">
        <v>595</v>
      </c>
      <c r="D181" s="271" t="s">
        <v>422</v>
      </c>
      <c r="E181" s="272" t="s">
        <v>3068</v>
      </c>
      <c r="F181" s="273" t="s">
        <v>3069</v>
      </c>
      <c r="G181" s="274" t="s">
        <v>214</v>
      </c>
      <c r="H181" s="275">
        <v>1</v>
      </c>
      <c r="I181" s="276"/>
      <c r="J181" s="277">
        <f>ROUND(I181*H181,2)</f>
        <v>0</v>
      </c>
      <c r="K181" s="273" t="s">
        <v>2937</v>
      </c>
      <c r="L181" s="278"/>
      <c r="M181" s="279" t="s">
        <v>22</v>
      </c>
      <c r="N181" s="280" t="s">
        <v>46</v>
      </c>
      <c r="O181" s="47"/>
      <c r="P181" s="244">
        <f>O181*H181</f>
        <v>0</v>
      </c>
      <c r="Q181" s="244">
        <v>0.012999999999999999</v>
      </c>
      <c r="R181" s="244">
        <f>Q181*H181</f>
        <v>0.012999999999999999</v>
      </c>
      <c r="S181" s="244">
        <v>0</v>
      </c>
      <c r="T181" s="245">
        <f>S181*H181</f>
        <v>0</v>
      </c>
      <c r="AR181" s="24" t="s">
        <v>405</v>
      </c>
      <c r="AT181" s="24" t="s">
        <v>422</v>
      </c>
      <c r="AU181" s="24" t="s">
        <v>83</v>
      </c>
      <c r="AY181" s="24" t="s">
        <v>171</v>
      </c>
      <c r="BE181" s="246">
        <f>IF(N181="základní",J181,0)</f>
        <v>0</v>
      </c>
      <c r="BF181" s="246">
        <f>IF(N181="snížená",J181,0)</f>
        <v>0</v>
      </c>
      <c r="BG181" s="246">
        <f>IF(N181="zákl. přenesená",J181,0)</f>
        <v>0</v>
      </c>
      <c r="BH181" s="246">
        <f>IF(N181="sníž. přenesená",J181,0)</f>
        <v>0</v>
      </c>
      <c r="BI181" s="246">
        <f>IF(N181="nulová",J181,0)</f>
        <v>0</v>
      </c>
      <c r="BJ181" s="24" t="s">
        <v>24</v>
      </c>
      <c r="BK181" s="246">
        <f>ROUND(I181*H181,2)</f>
        <v>0</v>
      </c>
      <c r="BL181" s="24" t="s">
        <v>273</v>
      </c>
      <c r="BM181" s="24" t="s">
        <v>3070</v>
      </c>
    </row>
    <row r="182" s="1" customFormat="1" ht="34.2" customHeight="1">
      <c r="B182" s="46"/>
      <c r="C182" s="235" t="s">
        <v>606</v>
      </c>
      <c r="D182" s="235" t="s">
        <v>173</v>
      </c>
      <c r="E182" s="236" t="s">
        <v>3071</v>
      </c>
      <c r="F182" s="237" t="s">
        <v>3072</v>
      </c>
      <c r="G182" s="238" t="s">
        <v>214</v>
      </c>
      <c r="H182" s="239">
        <v>46</v>
      </c>
      <c r="I182" s="240"/>
      <c r="J182" s="241">
        <f>ROUND(I182*H182,2)</f>
        <v>0</v>
      </c>
      <c r="K182" s="237" t="s">
        <v>177</v>
      </c>
      <c r="L182" s="72"/>
      <c r="M182" s="242" t="s">
        <v>22</v>
      </c>
      <c r="N182" s="243" t="s">
        <v>46</v>
      </c>
      <c r="O182" s="47"/>
      <c r="P182" s="244">
        <f>O182*H182</f>
        <v>0</v>
      </c>
      <c r="Q182" s="244">
        <v>0</v>
      </c>
      <c r="R182" s="244">
        <f>Q182*H182</f>
        <v>0</v>
      </c>
      <c r="S182" s="244">
        <v>0</v>
      </c>
      <c r="T182" s="245">
        <f>S182*H182</f>
        <v>0</v>
      </c>
      <c r="AR182" s="24" t="s">
        <v>273</v>
      </c>
      <c r="AT182" s="24" t="s">
        <v>173</v>
      </c>
      <c r="AU182" s="24" t="s">
        <v>83</v>
      </c>
      <c r="AY182" s="24" t="s">
        <v>171</v>
      </c>
      <c r="BE182" s="246">
        <f>IF(N182="základní",J182,0)</f>
        <v>0</v>
      </c>
      <c r="BF182" s="246">
        <f>IF(N182="snížená",J182,0)</f>
        <v>0</v>
      </c>
      <c r="BG182" s="246">
        <f>IF(N182="zákl. přenesená",J182,0)</f>
        <v>0</v>
      </c>
      <c r="BH182" s="246">
        <f>IF(N182="sníž. přenesená",J182,0)</f>
        <v>0</v>
      </c>
      <c r="BI182" s="246">
        <f>IF(N182="nulová",J182,0)</f>
        <v>0</v>
      </c>
      <c r="BJ182" s="24" t="s">
        <v>24</v>
      </c>
      <c r="BK182" s="246">
        <f>ROUND(I182*H182,2)</f>
        <v>0</v>
      </c>
      <c r="BL182" s="24" t="s">
        <v>273</v>
      </c>
      <c r="BM182" s="24" t="s">
        <v>3073</v>
      </c>
    </row>
    <row r="183" s="1" customFormat="1" ht="14.4" customHeight="1">
      <c r="B183" s="46"/>
      <c r="C183" s="271" t="s">
        <v>614</v>
      </c>
      <c r="D183" s="271" t="s">
        <v>422</v>
      </c>
      <c r="E183" s="272" t="s">
        <v>3074</v>
      </c>
      <c r="F183" s="273" t="s">
        <v>3075</v>
      </c>
      <c r="G183" s="274" t="s">
        <v>214</v>
      </c>
      <c r="H183" s="275">
        <v>5</v>
      </c>
      <c r="I183" s="276"/>
      <c r="J183" s="277">
        <f>ROUND(I183*H183,2)</f>
        <v>0</v>
      </c>
      <c r="K183" s="273" t="s">
        <v>177</v>
      </c>
      <c r="L183" s="278"/>
      <c r="M183" s="279" t="s">
        <v>22</v>
      </c>
      <c r="N183" s="280" t="s">
        <v>46</v>
      </c>
      <c r="O183" s="47"/>
      <c r="P183" s="244">
        <f>O183*H183</f>
        <v>0</v>
      </c>
      <c r="Q183" s="244">
        <v>5.0000000000000002E-05</v>
      </c>
      <c r="R183" s="244">
        <f>Q183*H183</f>
        <v>0.00025000000000000001</v>
      </c>
      <c r="S183" s="244">
        <v>0</v>
      </c>
      <c r="T183" s="245">
        <f>S183*H183</f>
        <v>0</v>
      </c>
      <c r="AR183" s="24" t="s">
        <v>405</v>
      </c>
      <c r="AT183" s="24" t="s">
        <v>422</v>
      </c>
      <c r="AU183" s="24" t="s">
        <v>83</v>
      </c>
      <c r="AY183" s="24" t="s">
        <v>171</v>
      </c>
      <c r="BE183" s="246">
        <f>IF(N183="základní",J183,0)</f>
        <v>0</v>
      </c>
      <c r="BF183" s="246">
        <f>IF(N183="snížená",J183,0)</f>
        <v>0</v>
      </c>
      <c r="BG183" s="246">
        <f>IF(N183="zákl. přenesená",J183,0)</f>
        <v>0</v>
      </c>
      <c r="BH183" s="246">
        <f>IF(N183="sníž. přenesená",J183,0)</f>
        <v>0</v>
      </c>
      <c r="BI183" s="246">
        <f>IF(N183="nulová",J183,0)</f>
        <v>0</v>
      </c>
      <c r="BJ183" s="24" t="s">
        <v>24</v>
      </c>
      <c r="BK183" s="246">
        <f>ROUND(I183*H183,2)</f>
        <v>0</v>
      </c>
      <c r="BL183" s="24" t="s">
        <v>273</v>
      </c>
      <c r="BM183" s="24" t="s">
        <v>3076</v>
      </c>
    </row>
    <row r="184" s="1" customFormat="1" ht="14.4" customHeight="1">
      <c r="B184" s="46"/>
      <c r="C184" s="271" t="s">
        <v>642</v>
      </c>
      <c r="D184" s="271" t="s">
        <v>422</v>
      </c>
      <c r="E184" s="272" t="s">
        <v>3077</v>
      </c>
      <c r="F184" s="273" t="s">
        <v>3078</v>
      </c>
      <c r="G184" s="274" t="s">
        <v>214</v>
      </c>
      <c r="H184" s="275">
        <v>17</v>
      </c>
      <c r="I184" s="276"/>
      <c r="J184" s="277">
        <f>ROUND(I184*H184,2)</f>
        <v>0</v>
      </c>
      <c r="K184" s="273" t="s">
        <v>2937</v>
      </c>
      <c r="L184" s="278"/>
      <c r="M184" s="279" t="s">
        <v>22</v>
      </c>
      <c r="N184" s="280" t="s">
        <v>46</v>
      </c>
      <c r="O184" s="47"/>
      <c r="P184" s="244">
        <f>O184*H184</f>
        <v>0</v>
      </c>
      <c r="Q184" s="244">
        <v>5.0000000000000002E-05</v>
      </c>
      <c r="R184" s="244">
        <f>Q184*H184</f>
        <v>0.00085000000000000006</v>
      </c>
      <c r="S184" s="244">
        <v>0</v>
      </c>
      <c r="T184" s="245">
        <f>S184*H184</f>
        <v>0</v>
      </c>
      <c r="AR184" s="24" t="s">
        <v>405</v>
      </c>
      <c r="AT184" s="24" t="s">
        <v>422</v>
      </c>
      <c r="AU184" s="24" t="s">
        <v>83</v>
      </c>
      <c r="AY184" s="24" t="s">
        <v>171</v>
      </c>
      <c r="BE184" s="246">
        <f>IF(N184="základní",J184,0)</f>
        <v>0</v>
      </c>
      <c r="BF184" s="246">
        <f>IF(N184="snížená",J184,0)</f>
        <v>0</v>
      </c>
      <c r="BG184" s="246">
        <f>IF(N184="zákl. přenesená",J184,0)</f>
        <v>0</v>
      </c>
      <c r="BH184" s="246">
        <f>IF(N184="sníž. přenesená",J184,0)</f>
        <v>0</v>
      </c>
      <c r="BI184" s="246">
        <f>IF(N184="nulová",J184,0)</f>
        <v>0</v>
      </c>
      <c r="BJ184" s="24" t="s">
        <v>24</v>
      </c>
      <c r="BK184" s="246">
        <f>ROUND(I184*H184,2)</f>
        <v>0</v>
      </c>
      <c r="BL184" s="24" t="s">
        <v>273</v>
      </c>
      <c r="BM184" s="24" t="s">
        <v>3079</v>
      </c>
    </row>
    <row r="185" s="1" customFormat="1">
      <c r="B185" s="46"/>
      <c r="C185" s="74"/>
      <c r="D185" s="249" t="s">
        <v>739</v>
      </c>
      <c r="E185" s="74"/>
      <c r="F185" s="259" t="s">
        <v>2466</v>
      </c>
      <c r="G185" s="74"/>
      <c r="H185" s="74"/>
      <c r="I185" s="203"/>
      <c r="J185" s="74"/>
      <c r="K185" s="74"/>
      <c r="L185" s="72"/>
      <c r="M185" s="260"/>
      <c r="N185" s="47"/>
      <c r="O185" s="47"/>
      <c r="P185" s="47"/>
      <c r="Q185" s="47"/>
      <c r="R185" s="47"/>
      <c r="S185" s="47"/>
      <c r="T185" s="95"/>
      <c r="AT185" s="24" t="s">
        <v>739</v>
      </c>
      <c r="AU185" s="24" t="s">
        <v>83</v>
      </c>
    </row>
    <row r="186" s="1" customFormat="1" ht="22.8" customHeight="1">
      <c r="B186" s="46"/>
      <c r="C186" s="271" t="s">
        <v>647</v>
      </c>
      <c r="D186" s="271" t="s">
        <v>422</v>
      </c>
      <c r="E186" s="272" t="s">
        <v>3080</v>
      </c>
      <c r="F186" s="273" t="s">
        <v>3081</v>
      </c>
      <c r="G186" s="274" t="s">
        <v>214</v>
      </c>
      <c r="H186" s="275">
        <v>23</v>
      </c>
      <c r="I186" s="276"/>
      <c r="J186" s="277">
        <f>ROUND(I186*H186,2)</f>
        <v>0</v>
      </c>
      <c r="K186" s="273" t="s">
        <v>2937</v>
      </c>
      <c r="L186" s="278"/>
      <c r="M186" s="279" t="s">
        <v>22</v>
      </c>
      <c r="N186" s="280" t="s">
        <v>46</v>
      </c>
      <c r="O186" s="47"/>
      <c r="P186" s="244">
        <f>O186*H186</f>
        <v>0</v>
      </c>
      <c r="Q186" s="244">
        <v>5.0000000000000002E-05</v>
      </c>
      <c r="R186" s="244">
        <f>Q186*H186</f>
        <v>0.00115</v>
      </c>
      <c r="S186" s="244">
        <v>0</v>
      </c>
      <c r="T186" s="245">
        <f>S186*H186</f>
        <v>0</v>
      </c>
      <c r="AR186" s="24" t="s">
        <v>405</v>
      </c>
      <c r="AT186" s="24" t="s">
        <v>422</v>
      </c>
      <c r="AU186" s="24" t="s">
        <v>83</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273</v>
      </c>
      <c r="BM186" s="24" t="s">
        <v>3082</v>
      </c>
    </row>
    <row r="187" s="1" customFormat="1">
      <c r="B187" s="46"/>
      <c r="C187" s="74"/>
      <c r="D187" s="249" t="s">
        <v>739</v>
      </c>
      <c r="E187" s="74"/>
      <c r="F187" s="259" t="s">
        <v>2466</v>
      </c>
      <c r="G187" s="74"/>
      <c r="H187" s="74"/>
      <c r="I187" s="203"/>
      <c r="J187" s="74"/>
      <c r="K187" s="74"/>
      <c r="L187" s="72"/>
      <c r="M187" s="260"/>
      <c r="N187" s="47"/>
      <c r="O187" s="47"/>
      <c r="P187" s="47"/>
      <c r="Q187" s="47"/>
      <c r="R187" s="47"/>
      <c r="S187" s="47"/>
      <c r="T187" s="95"/>
      <c r="AT187" s="24" t="s">
        <v>739</v>
      </c>
      <c r="AU187" s="24" t="s">
        <v>83</v>
      </c>
    </row>
    <row r="188" s="1" customFormat="1" ht="34.2" customHeight="1">
      <c r="B188" s="46"/>
      <c r="C188" s="235" t="s">
        <v>652</v>
      </c>
      <c r="D188" s="235" t="s">
        <v>173</v>
      </c>
      <c r="E188" s="236" t="s">
        <v>3083</v>
      </c>
      <c r="F188" s="237" t="s">
        <v>3084</v>
      </c>
      <c r="G188" s="238" t="s">
        <v>214</v>
      </c>
      <c r="H188" s="239">
        <v>5</v>
      </c>
      <c r="I188" s="240"/>
      <c r="J188" s="241">
        <f>ROUND(I188*H188,2)</f>
        <v>0</v>
      </c>
      <c r="K188" s="237" t="s">
        <v>177</v>
      </c>
      <c r="L188" s="72"/>
      <c r="M188" s="242" t="s">
        <v>22</v>
      </c>
      <c r="N188" s="243" t="s">
        <v>46</v>
      </c>
      <c r="O188" s="47"/>
      <c r="P188" s="244">
        <f>O188*H188</f>
        <v>0</v>
      </c>
      <c r="Q188" s="244">
        <v>0</v>
      </c>
      <c r="R188" s="244">
        <f>Q188*H188</f>
        <v>0</v>
      </c>
      <c r="S188" s="244">
        <v>0</v>
      </c>
      <c r="T188" s="245">
        <f>S188*H188</f>
        <v>0</v>
      </c>
      <c r="AR188" s="24" t="s">
        <v>273</v>
      </c>
      <c r="AT188" s="24" t="s">
        <v>173</v>
      </c>
      <c r="AU188" s="24" t="s">
        <v>83</v>
      </c>
      <c r="AY188" s="24" t="s">
        <v>171</v>
      </c>
      <c r="BE188" s="246">
        <f>IF(N188="základní",J188,0)</f>
        <v>0</v>
      </c>
      <c r="BF188" s="246">
        <f>IF(N188="snížená",J188,0)</f>
        <v>0</v>
      </c>
      <c r="BG188" s="246">
        <f>IF(N188="zákl. přenesená",J188,0)</f>
        <v>0</v>
      </c>
      <c r="BH188" s="246">
        <f>IF(N188="sníž. přenesená",J188,0)</f>
        <v>0</v>
      </c>
      <c r="BI188" s="246">
        <f>IF(N188="nulová",J188,0)</f>
        <v>0</v>
      </c>
      <c r="BJ188" s="24" t="s">
        <v>24</v>
      </c>
      <c r="BK188" s="246">
        <f>ROUND(I188*H188,2)</f>
        <v>0</v>
      </c>
      <c r="BL188" s="24" t="s">
        <v>273</v>
      </c>
      <c r="BM188" s="24" t="s">
        <v>3085</v>
      </c>
    </row>
    <row r="189" s="1" customFormat="1" ht="14.4" customHeight="1">
      <c r="B189" s="46"/>
      <c r="C189" s="271" t="s">
        <v>657</v>
      </c>
      <c r="D189" s="271" t="s">
        <v>422</v>
      </c>
      <c r="E189" s="272" t="s">
        <v>3086</v>
      </c>
      <c r="F189" s="273" t="s">
        <v>3087</v>
      </c>
      <c r="G189" s="274" t="s">
        <v>214</v>
      </c>
      <c r="H189" s="275">
        <v>1</v>
      </c>
      <c r="I189" s="276"/>
      <c r="J189" s="277">
        <f>ROUND(I189*H189,2)</f>
        <v>0</v>
      </c>
      <c r="K189" s="273" t="s">
        <v>177</v>
      </c>
      <c r="L189" s="278"/>
      <c r="M189" s="279" t="s">
        <v>22</v>
      </c>
      <c r="N189" s="280" t="s">
        <v>46</v>
      </c>
      <c r="O189" s="47"/>
      <c r="P189" s="244">
        <f>O189*H189</f>
        <v>0</v>
      </c>
      <c r="Q189" s="244">
        <v>5.0000000000000002E-05</v>
      </c>
      <c r="R189" s="244">
        <f>Q189*H189</f>
        <v>5.0000000000000002E-05</v>
      </c>
      <c r="S189" s="244">
        <v>0</v>
      </c>
      <c r="T189" s="245">
        <f>S189*H189</f>
        <v>0</v>
      </c>
      <c r="AR189" s="24" t="s">
        <v>405</v>
      </c>
      <c r="AT189" s="24" t="s">
        <v>422</v>
      </c>
      <c r="AU189" s="24" t="s">
        <v>83</v>
      </c>
      <c r="AY189" s="24" t="s">
        <v>171</v>
      </c>
      <c r="BE189" s="246">
        <f>IF(N189="základní",J189,0)</f>
        <v>0</v>
      </c>
      <c r="BF189" s="246">
        <f>IF(N189="snížená",J189,0)</f>
        <v>0</v>
      </c>
      <c r="BG189" s="246">
        <f>IF(N189="zákl. přenesená",J189,0)</f>
        <v>0</v>
      </c>
      <c r="BH189" s="246">
        <f>IF(N189="sníž. přenesená",J189,0)</f>
        <v>0</v>
      </c>
      <c r="BI189" s="246">
        <f>IF(N189="nulová",J189,0)</f>
        <v>0</v>
      </c>
      <c r="BJ189" s="24" t="s">
        <v>24</v>
      </c>
      <c r="BK189" s="246">
        <f>ROUND(I189*H189,2)</f>
        <v>0</v>
      </c>
      <c r="BL189" s="24" t="s">
        <v>273</v>
      </c>
      <c r="BM189" s="24" t="s">
        <v>3088</v>
      </c>
    </row>
    <row r="190" s="1" customFormat="1" ht="14.4" customHeight="1">
      <c r="B190" s="46"/>
      <c r="C190" s="271" t="s">
        <v>428</v>
      </c>
      <c r="D190" s="271" t="s">
        <v>422</v>
      </c>
      <c r="E190" s="272" t="s">
        <v>3089</v>
      </c>
      <c r="F190" s="273" t="s">
        <v>3090</v>
      </c>
      <c r="G190" s="274" t="s">
        <v>214</v>
      </c>
      <c r="H190" s="275">
        <v>4</v>
      </c>
      <c r="I190" s="276"/>
      <c r="J190" s="277">
        <f>ROUND(I190*H190,2)</f>
        <v>0</v>
      </c>
      <c r="K190" s="273" t="s">
        <v>2937</v>
      </c>
      <c r="L190" s="278"/>
      <c r="M190" s="279" t="s">
        <v>22</v>
      </c>
      <c r="N190" s="280" t="s">
        <v>46</v>
      </c>
      <c r="O190" s="47"/>
      <c r="P190" s="244">
        <f>O190*H190</f>
        <v>0</v>
      </c>
      <c r="Q190" s="244">
        <v>5.0000000000000002E-05</v>
      </c>
      <c r="R190" s="244">
        <f>Q190*H190</f>
        <v>0.00020000000000000001</v>
      </c>
      <c r="S190" s="244">
        <v>0</v>
      </c>
      <c r="T190" s="245">
        <f>S190*H190</f>
        <v>0</v>
      </c>
      <c r="AR190" s="24" t="s">
        <v>405</v>
      </c>
      <c r="AT190" s="24" t="s">
        <v>422</v>
      </c>
      <c r="AU190" s="24" t="s">
        <v>83</v>
      </c>
      <c r="AY190" s="24" t="s">
        <v>171</v>
      </c>
      <c r="BE190" s="246">
        <f>IF(N190="základní",J190,0)</f>
        <v>0</v>
      </c>
      <c r="BF190" s="246">
        <f>IF(N190="snížená",J190,0)</f>
        <v>0</v>
      </c>
      <c r="BG190" s="246">
        <f>IF(N190="zákl. přenesená",J190,0)</f>
        <v>0</v>
      </c>
      <c r="BH190" s="246">
        <f>IF(N190="sníž. přenesená",J190,0)</f>
        <v>0</v>
      </c>
      <c r="BI190" s="246">
        <f>IF(N190="nulová",J190,0)</f>
        <v>0</v>
      </c>
      <c r="BJ190" s="24" t="s">
        <v>24</v>
      </c>
      <c r="BK190" s="246">
        <f>ROUND(I190*H190,2)</f>
        <v>0</v>
      </c>
      <c r="BL190" s="24" t="s">
        <v>273</v>
      </c>
      <c r="BM190" s="24" t="s">
        <v>3091</v>
      </c>
    </row>
    <row r="191" s="1" customFormat="1">
      <c r="B191" s="46"/>
      <c r="C191" s="74"/>
      <c r="D191" s="249" t="s">
        <v>739</v>
      </c>
      <c r="E191" s="74"/>
      <c r="F191" s="259" t="s">
        <v>2466</v>
      </c>
      <c r="G191" s="74"/>
      <c r="H191" s="74"/>
      <c r="I191" s="203"/>
      <c r="J191" s="74"/>
      <c r="K191" s="74"/>
      <c r="L191" s="72"/>
      <c r="M191" s="260"/>
      <c r="N191" s="47"/>
      <c r="O191" s="47"/>
      <c r="P191" s="47"/>
      <c r="Q191" s="47"/>
      <c r="R191" s="47"/>
      <c r="S191" s="47"/>
      <c r="T191" s="95"/>
      <c r="AT191" s="24" t="s">
        <v>739</v>
      </c>
      <c r="AU191" s="24" t="s">
        <v>83</v>
      </c>
    </row>
    <row r="192" s="1" customFormat="1" ht="34.2" customHeight="1">
      <c r="B192" s="46"/>
      <c r="C192" s="235" t="s">
        <v>673</v>
      </c>
      <c r="D192" s="235" t="s">
        <v>173</v>
      </c>
      <c r="E192" s="236" t="s">
        <v>3092</v>
      </c>
      <c r="F192" s="237" t="s">
        <v>3093</v>
      </c>
      <c r="G192" s="238" t="s">
        <v>214</v>
      </c>
      <c r="H192" s="239">
        <v>10</v>
      </c>
      <c r="I192" s="240"/>
      <c r="J192" s="241">
        <f>ROUND(I192*H192,2)</f>
        <v>0</v>
      </c>
      <c r="K192" s="237" t="s">
        <v>177</v>
      </c>
      <c r="L192" s="72"/>
      <c r="M192" s="242" t="s">
        <v>22</v>
      </c>
      <c r="N192" s="243" t="s">
        <v>46</v>
      </c>
      <c r="O192" s="47"/>
      <c r="P192" s="244">
        <f>O192*H192</f>
        <v>0</v>
      </c>
      <c r="Q192" s="244">
        <v>0</v>
      </c>
      <c r="R192" s="244">
        <f>Q192*H192</f>
        <v>0</v>
      </c>
      <c r="S192" s="244">
        <v>0</v>
      </c>
      <c r="T192" s="245">
        <f>S192*H192</f>
        <v>0</v>
      </c>
      <c r="AR192" s="24" t="s">
        <v>273</v>
      </c>
      <c r="AT192" s="24" t="s">
        <v>173</v>
      </c>
      <c r="AU192" s="24" t="s">
        <v>83</v>
      </c>
      <c r="AY192" s="24" t="s">
        <v>171</v>
      </c>
      <c r="BE192" s="246">
        <f>IF(N192="základní",J192,0)</f>
        <v>0</v>
      </c>
      <c r="BF192" s="246">
        <f>IF(N192="snížená",J192,0)</f>
        <v>0</v>
      </c>
      <c r="BG192" s="246">
        <f>IF(N192="zákl. přenesená",J192,0)</f>
        <v>0</v>
      </c>
      <c r="BH192" s="246">
        <f>IF(N192="sníž. přenesená",J192,0)</f>
        <v>0</v>
      </c>
      <c r="BI192" s="246">
        <f>IF(N192="nulová",J192,0)</f>
        <v>0</v>
      </c>
      <c r="BJ192" s="24" t="s">
        <v>24</v>
      </c>
      <c r="BK192" s="246">
        <f>ROUND(I192*H192,2)</f>
        <v>0</v>
      </c>
      <c r="BL192" s="24" t="s">
        <v>273</v>
      </c>
      <c r="BM192" s="24" t="s">
        <v>3094</v>
      </c>
    </row>
    <row r="193" s="1" customFormat="1" ht="14.4" customHeight="1">
      <c r="B193" s="46"/>
      <c r="C193" s="271" t="s">
        <v>593</v>
      </c>
      <c r="D193" s="271" t="s">
        <v>422</v>
      </c>
      <c r="E193" s="272" t="s">
        <v>3095</v>
      </c>
      <c r="F193" s="273" t="s">
        <v>3096</v>
      </c>
      <c r="G193" s="274" t="s">
        <v>214</v>
      </c>
      <c r="H193" s="275">
        <v>10</v>
      </c>
      <c r="I193" s="276"/>
      <c r="J193" s="277">
        <f>ROUND(I193*H193,2)</f>
        <v>0</v>
      </c>
      <c r="K193" s="273" t="s">
        <v>2937</v>
      </c>
      <c r="L193" s="278"/>
      <c r="M193" s="279" t="s">
        <v>22</v>
      </c>
      <c r="N193" s="280" t="s">
        <v>46</v>
      </c>
      <c r="O193" s="47"/>
      <c r="P193" s="244">
        <f>O193*H193</f>
        <v>0</v>
      </c>
      <c r="Q193" s="244">
        <v>5.0000000000000002E-05</v>
      </c>
      <c r="R193" s="244">
        <f>Q193*H193</f>
        <v>0.00050000000000000001</v>
      </c>
      <c r="S193" s="244">
        <v>0</v>
      </c>
      <c r="T193" s="245">
        <f>S193*H193</f>
        <v>0</v>
      </c>
      <c r="AR193" s="24" t="s">
        <v>405</v>
      </c>
      <c r="AT193" s="24" t="s">
        <v>422</v>
      </c>
      <c r="AU193" s="24" t="s">
        <v>83</v>
      </c>
      <c r="AY193" s="24" t="s">
        <v>171</v>
      </c>
      <c r="BE193" s="246">
        <f>IF(N193="základní",J193,0)</f>
        <v>0</v>
      </c>
      <c r="BF193" s="246">
        <f>IF(N193="snížená",J193,0)</f>
        <v>0</v>
      </c>
      <c r="BG193" s="246">
        <f>IF(N193="zákl. přenesená",J193,0)</f>
        <v>0</v>
      </c>
      <c r="BH193" s="246">
        <f>IF(N193="sníž. přenesená",J193,0)</f>
        <v>0</v>
      </c>
      <c r="BI193" s="246">
        <f>IF(N193="nulová",J193,0)</f>
        <v>0</v>
      </c>
      <c r="BJ193" s="24" t="s">
        <v>24</v>
      </c>
      <c r="BK193" s="246">
        <f>ROUND(I193*H193,2)</f>
        <v>0</v>
      </c>
      <c r="BL193" s="24" t="s">
        <v>273</v>
      </c>
      <c r="BM193" s="24" t="s">
        <v>3097</v>
      </c>
    </row>
    <row r="194" s="1" customFormat="1">
      <c r="B194" s="46"/>
      <c r="C194" s="74"/>
      <c r="D194" s="249" t="s">
        <v>739</v>
      </c>
      <c r="E194" s="74"/>
      <c r="F194" s="259" t="s">
        <v>2466</v>
      </c>
      <c r="G194" s="74"/>
      <c r="H194" s="74"/>
      <c r="I194" s="203"/>
      <c r="J194" s="74"/>
      <c r="K194" s="74"/>
      <c r="L194" s="72"/>
      <c r="M194" s="260"/>
      <c r="N194" s="47"/>
      <c r="O194" s="47"/>
      <c r="P194" s="47"/>
      <c r="Q194" s="47"/>
      <c r="R194" s="47"/>
      <c r="S194" s="47"/>
      <c r="T194" s="95"/>
      <c r="AT194" s="24" t="s">
        <v>739</v>
      </c>
      <c r="AU194" s="24" t="s">
        <v>83</v>
      </c>
    </row>
    <row r="195" s="1" customFormat="1" ht="22.8" customHeight="1">
      <c r="B195" s="46"/>
      <c r="C195" s="235" t="s">
        <v>671</v>
      </c>
      <c r="D195" s="235" t="s">
        <v>173</v>
      </c>
      <c r="E195" s="236" t="s">
        <v>3098</v>
      </c>
      <c r="F195" s="237" t="s">
        <v>3099</v>
      </c>
      <c r="G195" s="238" t="s">
        <v>214</v>
      </c>
      <c r="H195" s="239">
        <v>19</v>
      </c>
      <c r="I195" s="240"/>
      <c r="J195" s="241">
        <f>ROUND(I195*H195,2)</f>
        <v>0</v>
      </c>
      <c r="K195" s="237" t="s">
        <v>177</v>
      </c>
      <c r="L195" s="72"/>
      <c r="M195" s="242" t="s">
        <v>22</v>
      </c>
      <c r="N195" s="243" t="s">
        <v>46</v>
      </c>
      <c r="O195" s="47"/>
      <c r="P195" s="244">
        <f>O195*H195</f>
        <v>0</v>
      </c>
      <c r="Q195" s="244">
        <v>0</v>
      </c>
      <c r="R195" s="244">
        <f>Q195*H195</f>
        <v>0</v>
      </c>
      <c r="S195" s="244">
        <v>0</v>
      </c>
      <c r="T195" s="245">
        <f>S195*H195</f>
        <v>0</v>
      </c>
      <c r="AR195" s="24" t="s">
        <v>273</v>
      </c>
      <c r="AT195" s="24" t="s">
        <v>173</v>
      </c>
      <c r="AU195" s="24" t="s">
        <v>83</v>
      </c>
      <c r="AY195" s="24" t="s">
        <v>171</v>
      </c>
      <c r="BE195" s="246">
        <f>IF(N195="základní",J195,0)</f>
        <v>0</v>
      </c>
      <c r="BF195" s="246">
        <f>IF(N195="snížená",J195,0)</f>
        <v>0</v>
      </c>
      <c r="BG195" s="246">
        <f>IF(N195="zákl. přenesená",J195,0)</f>
        <v>0</v>
      </c>
      <c r="BH195" s="246">
        <f>IF(N195="sníž. přenesená",J195,0)</f>
        <v>0</v>
      </c>
      <c r="BI195" s="246">
        <f>IF(N195="nulová",J195,0)</f>
        <v>0</v>
      </c>
      <c r="BJ195" s="24" t="s">
        <v>24</v>
      </c>
      <c r="BK195" s="246">
        <f>ROUND(I195*H195,2)</f>
        <v>0</v>
      </c>
      <c r="BL195" s="24" t="s">
        <v>273</v>
      </c>
      <c r="BM195" s="24" t="s">
        <v>3100</v>
      </c>
    </row>
    <row r="196" s="1" customFormat="1" ht="22.8" customHeight="1">
      <c r="B196" s="46"/>
      <c r="C196" s="271" t="s">
        <v>685</v>
      </c>
      <c r="D196" s="271" t="s">
        <v>422</v>
      </c>
      <c r="E196" s="272" t="s">
        <v>3101</v>
      </c>
      <c r="F196" s="273" t="s">
        <v>3102</v>
      </c>
      <c r="G196" s="274" t="s">
        <v>214</v>
      </c>
      <c r="H196" s="275">
        <v>1</v>
      </c>
      <c r="I196" s="276"/>
      <c r="J196" s="277">
        <f>ROUND(I196*H196,2)</f>
        <v>0</v>
      </c>
      <c r="K196" s="273" t="s">
        <v>2937</v>
      </c>
      <c r="L196" s="278"/>
      <c r="M196" s="279" t="s">
        <v>22</v>
      </c>
      <c r="N196" s="280" t="s">
        <v>46</v>
      </c>
      <c r="O196" s="47"/>
      <c r="P196" s="244">
        <f>O196*H196</f>
        <v>0</v>
      </c>
      <c r="Q196" s="244">
        <v>5.0000000000000002E-05</v>
      </c>
      <c r="R196" s="244">
        <f>Q196*H196</f>
        <v>5.0000000000000002E-05</v>
      </c>
      <c r="S196" s="244">
        <v>0</v>
      </c>
      <c r="T196" s="245">
        <f>S196*H196</f>
        <v>0</v>
      </c>
      <c r="AR196" s="24" t="s">
        <v>405</v>
      </c>
      <c r="AT196" s="24" t="s">
        <v>422</v>
      </c>
      <c r="AU196" s="24" t="s">
        <v>83</v>
      </c>
      <c r="AY196" s="24" t="s">
        <v>171</v>
      </c>
      <c r="BE196" s="246">
        <f>IF(N196="základní",J196,0)</f>
        <v>0</v>
      </c>
      <c r="BF196" s="246">
        <f>IF(N196="snížená",J196,0)</f>
        <v>0</v>
      </c>
      <c r="BG196" s="246">
        <f>IF(N196="zákl. přenesená",J196,0)</f>
        <v>0</v>
      </c>
      <c r="BH196" s="246">
        <f>IF(N196="sníž. přenesená",J196,0)</f>
        <v>0</v>
      </c>
      <c r="BI196" s="246">
        <f>IF(N196="nulová",J196,0)</f>
        <v>0</v>
      </c>
      <c r="BJ196" s="24" t="s">
        <v>24</v>
      </c>
      <c r="BK196" s="246">
        <f>ROUND(I196*H196,2)</f>
        <v>0</v>
      </c>
      <c r="BL196" s="24" t="s">
        <v>273</v>
      </c>
      <c r="BM196" s="24" t="s">
        <v>3103</v>
      </c>
    </row>
    <row r="197" s="1" customFormat="1">
      <c r="B197" s="46"/>
      <c r="C197" s="74"/>
      <c r="D197" s="249" t="s">
        <v>739</v>
      </c>
      <c r="E197" s="74"/>
      <c r="F197" s="259" t="s">
        <v>2466</v>
      </c>
      <c r="G197" s="74"/>
      <c r="H197" s="74"/>
      <c r="I197" s="203"/>
      <c r="J197" s="74"/>
      <c r="K197" s="74"/>
      <c r="L197" s="72"/>
      <c r="M197" s="260"/>
      <c r="N197" s="47"/>
      <c r="O197" s="47"/>
      <c r="P197" s="47"/>
      <c r="Q197" s="47"/>
      <c r="R197" s="47"/>
      <c r="S197" s="47"/>
      <c r="T197" s="95"/>
      <c r="AT197" s="24" t="s">
        <v>739</v>
      </c>
      <c r="AU197" s="24" t="s">
        <v>83</v>
      </c>
    </row>
    <row r="198" s="1" customFormat="1" ht="14.4" customHeight="1">
      <c r="B198" s="46"/>
      <c r="C198" s="271" t="s">
        <v>689</v>
      </c>
      <c r="D198" s="271" t="s">
        <v>422</v>
      </c>
      <c r="E198" s="272" t="s">
        <v>3104</v>
      </c>
      <c r="F198" s="273" t="s">
        <v>3105</v>
      </c>
      <c r="G198" s="274" t="s">
        <v>214</v>
      </c>
      <c r="H198" s="275">
        <v>6</v>
      </c>
      <c r="I198" s="276"/>
      <c r="J198" s="277">
        <f>ROUND(I198*H198,2)</f>
        <v>0</v>
      </c>
      <c r="K198" s="273" t="s">
        <v>2937</v>
      </c>
      <c r="L198" s="278"/>
      <c r="M198" s="279" t="s">
        <v>22</v>
      </c>
      <c r="N198" s="280" t="s">
        <v>46</v>
      </c>
      <c r="O198" s="47"/>
      <c r="P198" s="244">
        <f>O198*H198</f>
        <v>0</v>
      </c>
      <c r="Q198" s="244">
        <v>5.0000000000000002E-05</v>
      </c>
      <c r="R198" s="244">
        <f>Q198*H198</f>
        <v>0.00030000000000000003</v>
      </c>
      <c r="S198" s="244">
        <v>0</v>
      </c>
      <c r="T198" s="245">
        <f>S198*H198</f>
        <v>0</v>
      </c>
      <c r="AR198" s="24" t="s">
        <v>405</v>
      </c>
      <c r="AT198" s="24" t="s">
        <v>422</v>
      </c>
      <c r="AU198" s="24" t="s">
        <v>83</v>
      </c>
      <c r="AY198" s="24" t="s">
        <v>171</v>
      </c>
      <c r="BE198" s="246">
        <f>IF(N198="základní",J198,0)</f>
        <v>0</v>
      </c>
      <c r="BF198" s="246">
        <f>IF(N198="snížená",J198,0)</f>
        <v>0</v>
      </c>
      <c r="BG198" s="246">
        <f>IF(N198="zákl. přenesená",J198,0)</f>
        <v>0</v>
      </c>
      <c r="BH198" s="246">
        <f>IF(N198="sníž. přenesená",J198,0)</f>
        <v>0</v>
      </c>
      <c r="BI198" s="246">
        <f>IF(N198="nulová",J198,0)</f>
        <v>0</v>
      </c>
      <c r="BJ198" s="24" t="s">
        <v>24</v>
      </c>
      <c r="BK198" s="246">
        <f>ROUND(I198*H198,2)</f>
        <v>0</v>
      </c>
      <c r="BL198" s="24" t="s">
        <v>273</v>
      </c>
      <c r="BM198" s="24" t="s">
        <v>3106</v>
      </c>
    </row>
    <row r="199" s="1" customFormat="1">
      <c r="B199" s="46"/>
      <c r="C199" s="74"/>
      <c r="D199" s="249" t="s">
        <v>739</v>
      </c>
      <c r="E199" s="74"/>
      <c r="F199" s="259" t="s">
        <v>2466</v>
      </c>
      <c r="G199" s="74"/>
      <c r="H199" s="74"/>
      <c r="I199" s="203"/>
      <c r="J199" s="74"/>
      <c r="K199" s="74"/>
      <c r="L199" s="72"/>
      <c r="M199" s="260"/>
      <c r="N199" s="47"/>
      <c r="O199" s="47"/>
      <c r="P199" s="47"/>
      <c r="Q199" s="47"/>
      <c r="R199" s="47"/>
      <c r="S199" s="47"/>
      <c r="T199" s="95"/>
      <c r="AT199" s="24" t="s">
        <v>739</v>
      </c>
      <c r="AU199" s="24" t="s">
        <v>83</v>
      </c>
    </row>
    <row r="200" s="1" customFormat="1" ht="14.4" customHeight="1">
      <c r="B200" s="46"/>
      <c r="C200" s="271" t="s">
        <v>698</v>
      </c>
      <c r="D200" s="271" t="s">
        <v>422</v>
      </c>
      <c r="E200" s="272" t="s">
        <v>3107</v>
      </c>
      <c r="F200" s="273" t="s">
        <v>3108</v>
      </c>
      <c r="G200" s="274" t="s">
        <v>214</v>
      </c>
      <c r="H200" s="275">
        <v>4</v>
      </c>
      <c r="I200" s="276"/>
      <c r="J200" s="277">
        <f>ROUND(I200*H200,2)</f>
        <v>0</v>
      </c>
      <c r="K200" s="273" t="s">
        <v>2937</v>
      </c>
      <c r="L200" s="278"/>
      <c r="M200" s="279" t="s">
        <v>22</v>
      </c>
      <c r="N200" s="280" t="s">
        <v>46</v>
      </c>
      <c r="O200" s="47"/>
      <c r="P200" s="244">
        <f>O200*H200</f>
        <v>0</v>
      </c>
      <c r="Q200" s="244">
        <v>5.0000000000000002E-05</v>
      </c>
      <c r="R200" s="244">
        <f>Q200*H200</f>
        <v>0.00020000000000000001</v>
      </c>
      <c r="S200" s="244">
        <v>0</v>
      </c>
      <c r="T200" s="245">
        <f>S200*H200</f>
        <v>0</v>
      </c>
      <c r="AR200" s="24" t="s">
        <v>405</v>
      </c>
      <c r="AT200" s="24" t="s">
        <v>422</v>
      </c>
      <c r="AU200" s="24" t="s">
        <v>83</v>
      </c>
      <c r="AY200" s="24" t="s">
        <v>171</v>
      </c>
      <c r="BE200" s="246">
        <f>IF(N200="základní",J200,0)</f>
        <v>0</v>
      </c>
      <c r="BF200" s="246">
        <f>IF(N200="snížená",J200,0)</f>
        <v>0</v>
      </c>
      <c r="BG200" s="246">
        <f>IF(N200="zákl. přenesená",J200,0)</f>
        <v>0</v>
      </c>
      <c r="BH200" s="246">
        <f>IF(N200="sníž. přenesená",J200,0)</f>
        <v>0</v>
      </c>
      <c r="BI200" s="246">
        <f>IF(N200="nulová",J200,0)</f>
        <v>0</v>
      </c>
      <c r="BJ200" s="24" t="s">
        <v>24</v>
      </c>
      <c r="BK200" s="246">
        <f>ROUND(I200*H200,2)</f>
        <v>0</v>
      </c>
      <c r="BL200" s="24" t="s">
        <v>273</v>
      </c>
      <c r="BM200" s="24" t="s">
        <v>3109</v>
      </c>
    </row>
    <row r="201" s="1" customFormat="1">
      <c r="B201" s="46"/>
      <c r="C201" s="74"/>
      <c r="D201" s="249" t="s">
        <v>739</v>
      </c>
      <c r="E201" s="74"/>
      <c r="F201" s="259" t="s">
        <v>2466</v>
      </c>
      <c r="G201" s="74"/>
      <c r="H201" s="74"/>
      <c r="I201" s="203"/>
      <c r="J201" s="74"/>
      <c r="K201" s="74"/>
      <c r="L201" s="72"/>
      <c r="M201" s="260"/>
      <c r="N201" s="47"/>
      <c r="O201" s="47"/>
      <c r="P201" s="47"/>
      <c r="Q201" s="47"/>
      <c r="R201" s="47"/>
      <c r="S201" s="47"/>
      <c r="T201" s="95"/>
      <c r="AT201" s="24" t="s">
        <v>739</v>
      </c>
      <c r="AU201" s="24" t="s">
        <v>83</v>
      </c>
    </row>
    <row r="202" s="1" customFormat="1" ht="14.4" customHeight="1">
      <c r="B202" s="46"/>
      <c r="C202" s="271" t="s">
        <v>702</v>
      </c>
      <c r="D202" s="271" t="s">
        <v>422</v>
      </c>
      <c r="E202" s="272" t="s">
        <v>3110</v>
      </c>
      <c r="F202" s="273" t="s">
        <v>3111</v>
      </c>
      <c r="G202" s="274" t="s">
        <v>214</v>
      </c>
      <c r="H202" s="275">
        <v>5</v>
      </c>
      <c r="I202" s="276"/>
      <c r="J202" s="277">
        <f>ROUND(I202*H202,2)</f>
        <v>0</v>
      </c>
      <c r="K202" s="273" t="s">
        <v>2937</v>
      </c>
      <c r="L202" s="278"/>
      <c r="M202" s="279" t="s">
        <v>22</v>
      </c>
      <c r="N202" s="280" t="s">
        <v>46</v>
      </c>
      <c r="O202" s="47"/>
      <c r="P202" s="244">
        <f>O202*H202</f>
        <v>0</v>
      </c>
      <c r="Q202" s="244">
        <v>5.0000000000000002E-05</v>
      </c>
      <c r="R202" s="244">
        <f>Q202*H202</f>
        <v>0.00025000000000000001</v>
      </c>
      <c r="S202" s="244">
        <v>0</v>
      </c>
      <c r="T202" s="245">
        <f>S202*H202</f>
        <v>0</v>
      </c>
      <c r="AR202" s="24" t="s">
        <v>405</v>
      </c>
      <c r="AT202" s="24" t="s">
        <v>422</v>
      </c>
      <c r="AU202" s="24" t="s">
        <v>83</v>
      </c>
      <c r="AY202" s="24" t="s">
        <v>171</v>
      </c>
      <c r="BE202" s="246">
        <f>IF(N202="základní",J202,0)</f>
        <v>0</v>
      </c>
      <c r="BF202" s="246">
        <f>IF(N202="snížená",J202,0)</f>
        <v>0</v>
      </c>
      <c r="BG202" s="246">
        <f>IF(N202="zákl. přenesená",J202,0)</f>
        <v>0</v>
      </c>
      <c r="BH202" s="246">
        <f>IF(N202="sníž. přenesená",J202,0)</f>
        <v>0</v>
      </c>
      <c r="BI202" s="246">
        <f>IF(N202="nulová",J202,0)</f>
        <v>0</v>
      </c>
      <c r="BJ202" s="24" t="s">
        <v>24</v>
      </c>
      <c r="BK202" s="246">
        <f>ROUND(I202*H202,2)</f>
        <v>0</v>
      </c>
      <c r="BL202" s="24" t="s">
        <v>273</v>
      </c>
      <c r="BM202" s="24" t="s">
        <v>3112</v>
      </c>
    </row>
    <row r="203" s="1" customFormat="1">
      <c r="B203" s="46"/>
      <c r="C203" s="74"/>
      <c r="D203" s="249" t="s">
        <v>739</v>
      </c>
      <c r="E203" s="74"/>
      <c r="F203" s="259" t="s">
        <v>2466</v>
      </c>
      <c r="G203" s="74"/>
      <c r="H203" s="74"/>
      <c r="I203" s="203"/>
      <c r="J203" s="74"/>
      <c r="K203" s="74"/>
      <c r="L203" s="72"/>
      <c r="M203" s="260"/>
      <c r="N203" s="47"/>
      <c r="O203" s="47"/>
      <c r="P203" s="47"/>
      <c r="Q203" s="47"/>
      <c r="R203" s="47"/>
      <c r="S203" s="47"/>
      <c r="T203" s="95"/>
      <c r="AT203" s="24" t="s">
        <v>739</v>
      </c>
      <c r="AU203" s="24" t="s">
        <v>83</v>
      </c>
    </row>
    <row r="204" s="1" customFormat="1" ht="14.4" customHeight="1">
      <c r="B204" s="46"/>
      <c r="C204" s="271" t="s">
        <v>706</v>
      </c>
      <c r="D204" s="271" t="s">
        <v>422</v>
      </c>
      <c r="E204" s="272" t="s">
        <v>3113</v>
      </c>
      <c r="F204" s="273" t="s">
        <v>3114</v>
      </c>
      <c r="G204" s="274" t="s">
        <v>214</v>
      </c>
      <c r="H204" s="275">
        <v>1</v>
      </c>
      <c r="I204" s="276"/>
      <c r="J204" s="277">
        <f>ROUND(I204*H204,2)</f>
        <v>0</v>
      </c>
      <c r="K204" s="273" t="s">
        <v>2937</v>
      </c>
      <c r="L204" s="278"/>
      <c r="M204" s="279" t="s">
        <v>22</v>
      </c>
      <c r="N204" s="280" t="s">
        <v>46</v>
      </c>
      <c r="O204" s="47"/>
      <c r="P204" s="244">
        <f>O204*H204</f>
        <v>0</v>
      </c>
      <c r="Q204" s="244">
        <v>5.0000000000000002E-05</v>
      </c>
      <c r="R204" s="244">
        <f>Q204*H204</f>
        <v>5.0000000000000002E-05</v>
      </c>
      <c r="S204" s="244">
        <v>0</v>
      </c>
      <c r="T204" s="245">
        <f>S204*H204</f>
        <v>0</v>
      </c>
      <c r="AR204" s="24" t="s">
        <v>405</v>
      </c>
      <c r="AT204" s="24" t="s">
        <v>422</v>
      </c>
      <c r="AU204" s="24" t="s">
        <v>83</v>
      </c>
      <c r="AY204" s="24" t="s">
        <v>171</v>
      </c>
      <c r="BE204" s="246">
        <f>IF(N204="základní",J204,0)</f>
        <v>0</v>
      </c>
      <c r="BF204" s="246">
        <f>IF(N204="snížená",J204,0)</f>
        <v>0</v>
      </c>
      <c r="BG204" s="246">
        <f>IF(N204="zákl. přenesená",J204,0)</f>
        <v>0</v>
      </c>
      <c r="BH204" s="246">
        <f>IF(N204="sníž. přenesená",J204,0)</f>
        <v>0</v>
      </c>
      <c r="BI204" s="246">
        <f>IF(N204="nulová",J204,0)</f>
        <v>0</v>
      </c>
      <c r="BJ204" s="24" t="s">
        <v>24</v>
      </c>
      <c r="BK204" s="246">
        <f>ROUND(I204*H204,2)</f>
        <v>0</v>
      </c>
      <c r="BL204" s="24" t="s">
        <v>273</v>
      </c>
      <c r="BM204" s="24" t="s">
        <v>3115</v>
      </c>
    </row>
    <row r="205" s="1" customFormat="1">
      <c r="B205" s="46"/>
      <c r="C205" s="74"/>
      <c r="D205" s="249" t="s">
        <v>739</v>
      </c>
      <c r="E205" s="74"/>
      <c r="F205" s="259" t="s">
        <v>2466</v>
      </c>
      <c r="G205" s="74"/>
      <c r="H205" s="74"/>
      <c r="I205" s="203"/>
      <c r="J205" s="74"/>
      <c r="K205" s="74"/>
      <c r="L205" s="72"/>
      <c r="M205" s="260"/>
      <c r="N205" s="47"/>
      <c r="O205" s="47"/>
      <c r="P205" s="47"/>
      <c r="Q205" s="47"/>
      <c r="R205" s="47"/>
      <c r="S205" s="47"/>
      <c r="T205" s="95"/>
      <c r="AT205" s="24" t="s">
        <v>739</v>
      </c>
      <c r="AU205" s="24" t="s">
        <v>83</v>
      </c>
    </row>
    <row r="206" s="1" customFormat="1" ht="14.4" customHeight="1">
      <c r="B206" s="46"/>
      <c r="C206" s="271" t="s">
        <v>710</v>
      </c>
      <c r="D206" s="271" t="s">
        <v>422</v>
      </c>
      <c r="E206" s="272" t="s">
        <v>3116</v>
      </c>
      <c r="F206" s="273" t="s">
        <v>3117</v>
      </c>
      <c r="G206" s="274" t="s">
        <v>214</v>
      </c>
      <c r="H206" s="275">
        <v>1</v>
      </c>
      <c r="I206" s="276"/>
      <c r="J206" s="277">
        <f>ROUND(I206*H206,2)</f>
        <v>0</v>
      </c>
      <c r="K206" s="273" t="s">
        <v>2937</v>
      </c>
      <c r="L206" s="278"/>
      <c r="M206" s="279" t="s">
        <v>22</v>
      </c>
      <c r="N206" s="280" t="s">
        <v>46</v>
      </c>
      <c r="O206" s="47"/>
      <c r="P206" s="244">
        <f>O206*H206</f>
        <v>0</v>
      </c>
      <c r="Q206" s="244">
        <v>5.0000000000000002E-05</v>
      </c>
      <c r="R206" s="244">
        <f>Q206*H206</f>
        <v>5.0000000000000002E-05</v>
      </c>
      <c r="S206" s="244">
        <v>0</v>
      </c>
      <c r="T206" s="245">
        <f>S206*H206</f>
        <v>0</v>
      </c>
      <c r="AR206" s="24" t="s">
        <v>405</v>
      </c>
      <c r="AT206" s="24" t="s">
        <v>422</v>
      </c>
      <c r="AU206" s="24" t="s">
        <v>83</v>
      </c>
      <c r="AY206" s="24" t="s">
        <v>171</v>
      </c>
      <c r="BE206" s="246">
        <f>IF(N206="základní",J206,0)</f>
        <v>0</v>
      </c>
      <c r="BF206" s="246">
        <f>IF(N206="snížená",J206,0)</f>
        <v>0</v>
      </c>
      <c r="BG206" s="246">
        <f>IF(N206="zákl. přenesená",J206,0)</f>
        <v>0</v>
      </c>
      <c r="BH206" s="246">
        <f>IF(N206="sníž. přenesená",J206,0)</f>
        <v>0</v>
      </c>
      <c r="BI206" s="246">
        <f>IF(N206="nulová",J206,0)</f>
        <v>0</v>
      </c>
      <c r="BJ206" s="24" t="s">
        <v>24</v>
      </c>
      <c r="BK206" s="246">
        <f>ROUND(I206*H206,2)</f>
        <v>0</v>
      </c>
      <c r="BL206" s="24" t="s">
        <v>273</v>
      </c>
      <c r="BM206" s="24" t="s">
        <v>3118</v>
      </c>
    </row>
    <row r="207" s="1" customFormat="1">
      <c r="B207" s="46"/>
      <c r="C207" s="74"/>
      <c r="D207" s="249" t="s">
        <v>739</v>
      </c>
      <c r="E207" s="74"/>
      <c r="F207" s="259" t="s">
        <v>2466</v>
      </c>
      <c r="G207" s="74"/>
      <c r="H207" s="74"/>
      <c r="I207" s="203"/>
      <c r="J207" s="74"/>
      <c r="K207" s="74"/>
      <c r="L207" s="72"/>
      <c r="M207" s="260"/>
      <c r="N207" s="47"/>
      <c r="O207" s="47"/>
      <c r="P207" s="47"/>
      <c r="Q207" s="47"/>
      <c r="R207" s="47"/>
      <c r="S207" s="47"/>
      <c r="T207" s="95"/>
      <c r="AT207" s="24" t="s">
        <v>739</v>
      </c>
      <c r="AU207" s="24" t="s">
        <v>83</v>
      </c>
    </row>
    <row r="208" s="1" customFormat="1" ht="14.4" customHeight="1">
      <c r="B208" s="46"/>
      <c r="C208" s="271" t="s">
        <v>714</v>
      </c>
      <c r="D208" s="271" t="s">
        <v>422</v>
      </c>
      <c r="E208" s="272" t="s">
        <v>3119</v>
      </c>
      <c r="F208" s="273" t="s">
        <v>3120</v>
      </c>
      <c r="G208" s="274" t="s">
        <v>214</v>
      </c>
      <c r="H208" s="275">
        <v>1</v>
      </c>
      <c r="I208" s="276"/>
      <c r="J208" s="277">
        <f>ROUND(I208*H208,2)</f>
        <v>0</v>
      </c>
      <c r="K208" s="273" t="s">
        <v>2937</v>
      </c>
      <c r="L208" s="278"/>
      <c r="M208" s="279" t="s">
        <v>22</v>
      </c>
      <c r="N208" s="280" t="s">
        <v>46</v>
      </c>
      <c r="O208" s="47"/>
      <c r="P208" s="244">
        <f>O208*H208</f>
        <v>0</v>
      </c>
      <c r="Q208" s="244">
        <v>5.0000000000000002E-05</v>
      </c>
      <c r="R208" s="244">
        <f>Q208*H208</f>
        <v>5.0000000000000002E-05</v>
      </c>
      <c r="S208" s="244">
        <v>0</v>
      </c>
      <c r="T208" s="245">
        <f>S208*H208</f>
        <v>0</v>
      </c>
      <c r="AR208" s="24" t="s">
        <v>405</v>
      </c>
      <c r="AT208" s="24" t="s">
        <v>422</v>
      </c>
      <c r="AU208" s="24" t="s">
        <v>83</v>
      </c>
      <c r="AY208" s="24" t="s">
        <v>171</v>
      </c>
      <c r="BE208" s="246">
        <f>IF(N208="základní",J208,0)</f>
        <v>0</v>
      </c>
      <c r="BF208" s="246">
        <f>IF(N208="snížená",J208,0)</f>
        <v>0</v>
      </c>
      <c r="BG208" s="246">
        <f>IF(N208="zákl. přenesená",J208,0)</f>
        <v>0</v>
      </c>
      <c r="BH208" s="246">
        <f>IF(N208="sníž. přenesená",J208,0)</f>
        <v>0</v>
      </c>
      <c r="BI208" s="246">
        <f>IF(N208="nulová",J208,0)</f>
        <v>0</v>
      </c>
      <c r="BJ208" s="24" t="s">
        <v>24</v>
      </c>
      <c r="BK208" s="246">
        <f>ROUND(I208*H208,2)</f>
        <v>0</v>
      </c>
      <c r="BL208" s="24" t="s">
        <v>273</v>
      </c>
      <c r="BM208" s="24" t="s">
        <v>3121</v>
      </c>
    </row>
    <row r="209" s="1" customFormat="1">
      <c r="B209" s="46"/>
      <c r="C209" s="74"/>
      <c r="D209" s="249" t="s">
        <v>739</v>
      </c>
      <c r="E209" s="74"/>
      <c r="F209" s="259" t="s">
        <v>2466</v>
      </c>
      <c r="G209" s="74"/>
      <c r="H209" s="74"/>
      <c r="I209" s="203"/>
      <c r="J209" s="74"/>
      <c r="K209" s="74"/>
      <c r="L209" s="72"/>
      <c r="M209" s="260"/>
      <c r="N209" s="47"/>
      <c r="O209" s="47"/>
      <c r="P209" s="47"/>
      <c r="Q209" s="47"/>
      <c r="R209" s="47"/>
      <c r="S209" s="47"/>
      <c r="T209" s="95"/>
      <c r="AT209" s="24" t="s">
        <v>739</v>
      </c>
      <c r="AU209" s="24" t="s">
        <v>83</v>
      </c>
    </row>
    <row r="210" s="1" customFormat="1" ht="14.4" customHeight="1">
      <c r="B210" s="46"/>
      <c r="C210" s="235" t="s">
        <v>722</v>
      </c>
      <c r="D210" s="235" t="s">
        <v>173</v>
      </c>
      <c r="E210" s="236" t="s">
        <v>3122</v>
      </c>
      <c r="F210" s="237" t="s">
        <v>3123</v>
      </c>
      <c r="G210" s="238" t="s">
        <v>214</v>
      </c>
      <c r="H210" s="239">
        <v>28</v>
      </c>
      <c r="I210" s="240"/>
      <c r="J210" s="241">
        <f>ROUND(I210*H210,2)</f>
        <v>0</v>
      </c>
      <c r="K210" s="237" t="s">
        <v>2937</v>
      </c>
      <c r="L210" s="72"/>
      <c r="M210" s="242" t="s">
        <v>22</v>
      </c>
      <c r="N210" s="243" t="s">
        <v>46</v>
      </c>
      <c r="O210" s="47"/>
      <c r="P210" s="244">
        <f>O210*H210</f>
        <v>0</v>
      </c>
      <c r="Q210" s="244">
        <v>0</v>
      </c>
      <c r="R210" s="244">
        <f>Q210*H210</f>
        <v>0</v>
      </c>
      <c r="S210" s="244">
        <v>0</v>
      </c>
      <c r="T210" s="245">
        <f>S210*H210</f>
        <v>0</v>
      </c>
      <c r="AR210" s="24" t="s">
        <v>273</v>
      </c>
      <c r="AT210" s="24" t="s">
        <v>173</v>
      </c>
      <c r="AU210" s="24" t="s">
        <v>83</v>
      </c>
      <c r="AY210" s="24" t="s">
        <v>171</v>
      </c>
      <c r="BE210" s="246">
        <f>IF(N210="základní",J210,0)</f>
        <v>0</v>
      </c>
      <c r="BF210" s="246">
        <f>IF(N210="snížená",J210,0)</f>
        <v>0</v>
      </c>
      <c r="BG210" s="246">
        <f>IF(N210="zákl. přenesená",J210,0)</f>
        <v>0</v>
      </c>
      <c r="BH210" s="246">
        <f>IF(N210="sníž. přenesená",J210,0)</f>
        <v>0</v>
      </c>
      <c r="BI210" s="246">
        <f>IF(N210="nulová",J210,0)</f>
        <v>0</v>
      </c>
      <c r="BJ210" s="24" t="s">
        <v>24</v>
      </c>
      <c r="BK210" s="246">
        <f>ROUND(I210*H210,2)</f>
        <v>0</v>
      </c>
      <c r="BL210" s="24" t="s">
        <v>273</v>
      </c>
      <c r="BM210" s="24" t="s">
        <v>3124</v>
      </c>
    </row>
    <row r="211" s="1" customFormat="1" ht="14.4" customHeight="1">
      <c r="B211" s="46"/>
      <c r="C211" s="271" t="s">
        <v>726</v>
      </c>
      <c r="D211" s="271" t="s">
        <v>422</v>
      </c>
      <c r="E211" s="272" t="s">
        <v>3125</v>
      </c>
      <c r="F211" s="273" t="s">
        <v>3126</v>
      </c>
      <c r="G211" s="274" t="s">
        <v>214</v>
      </c>
      <c r="H211" s="275">
        <v>12</v>
      </c>
      <c r="I211" s="276"/>
      <c r="J211" s="277">
        <f>ROUND(I211*H211,2)</f>
        <v>0</v>
      </c>
      <c r="K211" s="273" t="s">
        <v>2937</v>
      </c>
      <c r="L211" s="278"/>
      <c r="M211" s="279" t="s">
        <v>22</v>
      </c>
      <c r="N211" s="280" t="s">
        <v>46</v>
      </c>
      <c r="O211" s="47"/>
      <c r="P211" s="244">
        <f>O211*H211</f>
        <v>0</v>
      </c>
      <c r="Q211" s="244">
        <v>5.0000000000000002E-05</v>
      </c>
      <c r="R211" s="244">
        <f>Q211*H211</f>
        <v>0.00060000000000000006</v>
      </c>
      <c r="S211" s="244">
        <v>0</v>
      </c>
      <c r="T211" s="245">
        <f>S211*H211</f>
        <v>0</v>
      </c>
      <c r="AR211" s="24" t="s">
        <v>405</v>
      </c>
      <c r="AT211" s="24" t="s">
        <v>422</v>
      </c>
      <c r="AU211" s="24" t="s">
        <v>83</v>
      </c>
      <c r="AY211" s="24" t="s">
        <v>171</v>
      </c>
      <c r="BE211" s="246">
        <f>IF(N211="základní",J211,0)</f>
        <v>0</v>
      </c>
      <c r="BF211" s="246">
        <f>IF(N211="snížená",J211,0)</f>
        <v>0</v>
      </c>
      <c r="BG211" s="246">
        <f>IF(N211="zákl. přenesená",J211,0)</f>
        <v>0</v>
      </c>
      <c r="BH211" s="246">
        <f>IF(N211="sníž. přenesená",J211,0)</f>
        <v>0</v>
      </c>
      <c r="BI211" s="246">
        <f>IF(N211="nulová",J211,0)</f>
        <v>0</v>
      </c>
      <c r="BJ211" s="24" t="s">
        <v>24</v>
      </c>
      <c r="BK211" s="246">
        <f>ROUND(I211*H211,2)</f>
        <v>0</v>
      </c>
      <c r="BL211" s="24" t="s">
        <v>273</v>
      </c>
      <c r="BM211" s="24" t="s">
        <v>3127</v>
      </c>
    </row>
    <row r="212" s="1" customFormat="1">
      <c r="B212" s="46"/>
      <c r="C212" s="74"/>
      <c r="D212" s="249" t="s">
        <v>739</v>
      </c>
      <c r="E212" s="74"/>
      <c r="F212" s="259" t="s">
        <v>2466</v>
      </c>
      <c r="G212" s="74"/>
      <c r="H212" s="74"/>
      <c r="I212" s="203"/>
      <c r="J212" s="74"/>
      <c r="K212" s="74"/>
      <c r="L212" s="72"/>
      <c r="M212" s="260"/>
      <c r="N212" s="47"/>
      <c r="O212" s="47"/>
      <c r="P212" s="47"/>
      <c r="Q212" s="47"/>
      <c r="R212" s="47"/>
      <c r="S212" s="47"/>
      <c r="T212" s="95"/>
      <c r="AT212" s="24" t="s">
        <v>739</v>
      </c>
      <c r="AU212" s="24" t="s">
        <v>83</v>
      </c>
    </row>
    <row r="213" s="1" customFormat="1" ht="14.4" customHeight="1">
      <c r="B213" s="46"/>
      <c r="C213" s="271" t="s">
        <v>730</v>
      </c>
      <c r="D213" s="271" t="s">
        <v>422</v>
      </c>
      <c r="E213" s="272" t="s">
        <v>3128</v>
      </c>
      <c r="F213" s="273" t="s">
        <v>3129</v>
      </c>
      <c r="G213" s="274" t="s">
        <v>214</v>
      </c>
      <c r="H213" s="275">
        <v>5</v>
      </c>
      <c r="I213" s="276"/>
      <c r="J213" s="277">
        <f>ROUND(I213*H213,2)</f>
        <v>0</v>
      </c>
      <c r="K213" s="273" t="s">
        <v>2937</v>
      </c>
      <c r="L213" s="278"/>
      <c r="M213" s="279" t="s">
        <v>22</v>
      </c>
      <c r="N213" s="280" t="s">
        <v>46</v>
      </c>
      <c r="O213" s="47"/>
      <c r="P213" s="244">
        <f>O213*H213</f>
        <v>0</v>
      </c>
      <c r="Q213" s="244">
        <v>5.0000000000000002E-05</v>
      </c>
      <c r="R213" s="244">
        <f>Q213*H213</f>
        <v>0.00025000000000000001</v>
      </c>
      <c r="S213" s="244">
        <v>0</v>
      </c>
      <c r="T213" s="245">
        <f>S213*H213</f>
        <v>0</v>
      </c>
      <c r="AR213" s="24" t="s">
        <v>405</v>
      </c>
      <c r="AT213" s="24" t="s">
        <v>422</v>
      </c>
      <c r="AU213" s="24" t="s">
        <v>83</v>
      </c>
      <c r="AY213" s="24" t="s">
        <v>171</v>
      </c>
      <c r="BE213" s="246">
        <f>IF(N213="základní",J213,0)</f>
        <v>0</v>
      </c>
      <c r="BF213" s="246">
        <f>IF(N213="snížená",J213,0)</f>
        <v>0</v>
      </c>
      <c r="BG213" s="246">
        <f>IF(N213="zákl. přenesená",J213,0)</f>
        <v>0</v>
      </c>
      <c r="BH213" s="246">
        <f>IF(N213="sníž. přenesená",J213,0)</f>
        <v>0</v>
      </c>
      <c r="BI213" s="246">
        <f>IF(N213="nulová",J213,0)</f>
        <v>0</v>
      </c>
      <c r="BJ213" s="24" t="s">
        <v>24</v>
      </c>
      <c r="BK213" s="246">
        <f>ROUND(I213*H213,2)</f>
        <v>0</v>
      </c>
      <c r="BL213" s="24" t="s">
        <v>273</v>
      </c>
      <c r="BM213" s="24" t="s">
        <v>3130</v>
      </c>
    </row>
    <row r="214" s="1" customFormat="1">
      <c r="B214" s="46"/>
      <c r="C214" s="74"/>
      <c r="D214" s="249" t="s">
        <v>739</v>
      </c>
      <c r="E214" s="74"/>
      <c r="F214" s="259" t="s">
        <v>2466</v>
      </c>
      <c r="G214" s="74"/>
      <c r="H214" s="74"/>
      <c r="I214" s="203"/>
      <c r="J214" s="74"/>
      <c r="K214" s="74"/>
      <c r="L214" s="72"/>
      <c r="M214" s="260"/>
      <c r="N214" s="47"/>
      <c r="O214" s="47"/>
      <c r="P214" s="47"/>
      <c r="Q214" s="47"/>
      <c r="R214" s="47"/>
      <c r="S214" s="47"/>
      <c r="T214" s="95"/>
      <c r="AT214" s="24" t="s">
        <v>739</v>
      </c>
      <c r="AU214" s="24" t="s">
        <v>83</v>
      </c>
    </row>
    <row r="215" s="1" customFormat="1" ht="14.4" customHeight="1">
      <c r="B215" s="46"/>
      <c r="C215" s="271" t="s">
        <v>734</v>
      </c>
      <c r="D215" s="271" t="s">
        <v>422</v>
      </c>
      <c r="E215" s="272" t="s">
        <v>3131</v>
      </c>
      <c r="F215" s="273" t="s">
        <v>3132</v>
      </c>
      <c r="G215" s="274" t="s">
        <v>214</v>
      </c>
      <c r="H215" s="275">
        <v>2</v>
      </c>
      <c r="I215" s="276"/>
      <c r="J215" s="277">
        <f>ROUND(I215*H215,2)</f>
        <v>0</v>
      </c>
      <c r="K215" s="273" t="s">
        <v>2937</v>
      </c>
      <c r="L215" s="278"/>
      <c r="M215" s="279" t="s">
        <v>22</v>
      </c>
      <c r="N215" s="280" t="s">
        <v>46</v>
      </c>
      <c r="O215" s="47"/>
      <c r="P215" s="244">
        <f>O215*H215</f>
        <v>0</v>
      </c>
      <c r="Q215" s="244">
        <v>5.0000000000000002E-05</v>
      </c>
      <c r="R215" s="244">
        <f>Q215*H215</f>
        <v>0.00010000000000000001</v>
      </c>
      <c r="S215" s="244">
        <v>0</v>
      </c>
      <c r="T215" s="245">
        <f>S215*H215</f>
        <v>0</v>
      </c>
      <c r="AR215" s="24" t="s">
        <v>405</v>
      </c>
      <c r="AT215" s="24" t="s">
        <v>422</v>
      </c>
      <c r="AU215" s="24" t="s">
        <v>83</v>
      </c>
      <c r="AY215" s="24" t="s">
        <v>171</v>
      </c>
      <c r="BE215" s="246">
        <f>IF(N215="základní",J215,0)</f>
        <v>0</v>
      </c>
      <c r="BF215" s="246">
        <f>IF(N215="snížená",J215,0)</f>
        <v>0</v>
      </c>
      <c r="BG215" s="246">
        <f>IF(N215="zákl. přenesená",J215,0)</f>
        <v>0</v>
      </c>
      <c r="BH215" s="246">
        <f>IF(N215="sníž. přenesená",J215,0)</f>
        <v>0</v>
      </c>
      <c r="BI215" s="246">
        <f>IF(N215="nulová",J215,0)</f>
        <v>0</v>
      </c>
      <c r="BJ215" s="24" t="s">
        <v>24</v>
      </c>
      <c r="BK215" s="246">
        <f>ROUND(I215*H215,2)</f>
        <v>0</v>
      </c>
      <c r="BL215" s="24" t="s">
        <v>273</v>
      </c>
      <c r="BM215" s="24" t="s">
        <v>3133</v>
      </c>
    </row>
    <row r="216" s="1" customFormat="1">
      <c r="B216" s="46"/>
      <c r="C216" s="74"/>
      <c r="D216" s="249" t="s">
        <v>739</v>
      </c>
      <c r="E216" s="74"/>
      <c r="F216" s="259" t="s">
        <v>2466</v>
      </c>
      <c r="G216" s="74"/>
      <c r="H216" s="74"/>
      <c r="I216" s="203"/>
      <c r="J216" s="74"/>
      <c r="K216" s="74"/>
      <c r="L216" s="72"/>
      <c r="M216" s="260"/>
      <c r="N216" s="47"/>
      <c r="O216" s="47"/>
      <c r="P216" s="47"/>
      <c r="Q216" s="47"/>
      <c r="R216" s="47"/>
      <c r="S216" s="47"/>
      <c r="T216" s="95"/>
      <c r="AT216" s="24" t="s">
        <v>739</v>
      </c>
      <c r="AU216" s="24" t="s">
        <v>83</v>
      </c>
    </row>
    <row r="217" s="1" customFormat="1" ht="34.2" customHeight="1">
      <c r="B217" s="46"/>
      <c r="C217" s="235" t="s">
        <v>744</v>
      </c>
      <c r="D217" s="235" t="s">
        <v>173</v>
      </c>
      <c r="E217" s="236" t="s">
        <v>3134</v>
      </c>
      <c r="F217" s="237" t="s">
        <v>3135</v>
      </c>
      <c r="G217" s="238" t="s">
        <v>214</v>
      </c>
      <c r="H217" s="239">
        <v>113</v>
      </c>
      <c r="I217" s="240"/>
      <c r="J217" s="241">
        <f>ROUND(I217*H217,2)</f>
        <v>0</v>
      </c>
      <c r="K217" s="237" t="s">
        <v>177</v>
      </c>
      <c r="L217" s="72"/>
      <c r="M217" s="242" t="s">
        <v>22</v>
      </c>
      <c r="N217" s="243" t="s">
        <v>46</v>
      </c>
      <c r="O217" s="47"/>
      <c r="P217" s="244">
        <f>O217*H217</f>
        <v>0</v>
      </c>
      <c r="Q217" s="244">
        <v>0</v>
      </c>
      <c r="R217" s="244">
        <f>Q217*H217</f>
        <v>0</v>
      </c>
      <c r="S217" s="244">
        <v>0</v>
      </c>
      <c r="T217" s="245">
        <f>S217*H217</f>
        <v>0</v>
      </c>
      <c r="AR217" s="24" t="s">
        <v>273</v>
      </c>
      <c r="AT217" s="24" t="s">
        <v>173</v>
      </c>
      <c r="AU217" s="24" t="s">
        <v>83</v>
      </c>
      <c r="AY217" s="24" t="s">
        <v>171</v>
      </c>
      <c r="BE217" s="246">
        <f>IF(N217="základní",J217,0)</f>
        <v>0</v>
      </c>
      <c r="BF217" s="246">
        <f>IF(N217="snížená",J217,0)</f>
        <v>0</v>
      </c>
      <c r="BG217" s="246">
        <f>IF(N217="zákl. přenesená",J217,0)</f>
        <v>0</v>
      </c>
      <c r="BH217" s="246">
        <f>IF(N217="sníž. přenesená",J217,0)</f>
        <v>0</v>
      </c>
      <c r="BI217" s="246">
        <f>IF(N217="nulová",J217,0)</f>
        <v>0</v>
      </c>
      <c r="BJ217" s="24" t="s">
        <v>24</v>
      </c>
      <c r="BK217" s="246">
        <f>ROUND(I217*H217,2)</f>
        <v>0</v>
      </c>
      <c r="BL217" s="24" t="s">
        <v>273</v>
      </c>
      <c r="BM217" s="24" t="s">
        <v>3136</v>
      </c>
    </row>
    <row r="218" s="1" customFormat="1" ht="14.4" customHeight="1">
      <c r="B218" s="46"/>
      <c r="C218" s="271" t="s">
        <v>749</v>
      </c>
      <c r="D218" s="271" t="s">
        <v>422</v>
      </c>
      <c r="E218" s="272" t="s">
        <v>3137</v>
      </c>
      <c r="F218" s="273" t="s">
        <v>3138</v>
      </c>
      <c r="G218" s="274" t="s">
        <v>214</v>
      </c>
      <c r="H218" s="275">
        <v>19</v>
      </c>
      <c r="I218" s="276"/>
      <c r="J218" s="277">
        <f>ROUND(I218*H218,2)</f>
        <v>0</v>
      </c>
      <c r="K218" s="273" t="s">
        <v>2937</v>
      </c>
      <c r="L218" s="278"/>
      <c r="M218" s="279" t="s">
        <v>22</v>
      </c>
      <c r="N218" s="280" t="s">
        <v>46</v>
      </c>
      <c r="O218" s="47"/>
      <c r="P218" s="244">
        <f>O218*H218</f>
        <v>0</v>
      </c>
      <c r="Q218" s="244">
        <v>5.0000000000000002E-05</v>
      </c>
      <c r="R218" s="244">
        <f>Q218*H218</f>
        <v>0.00095</v>
      </c>
      <c r="S218" s="244">
        <v>0</v>
      </c>
      <c r="T218" s="245">
        <f>S218*H218</f>
        <v>0</v>
      </c>
      <c r="AR218" s="24" t="s">
        <v>405</v>
      </c>
      <c r="AT218" s="24" t="s">
        <v>422</v>
      </c>
      <c r="AU218" s="24" t="s">
        <v>83</v>
      </c>
      <c r="AY218" s="24" t="s">
        <v>171</v>
      </c>
      <c r="BE218" s="246">
        <f>IF(N218="základní",J218,0)</f>
        <v>0</v>
      </c>
      <c r="BF218" s="246">
        <f>IF(N218="snížená",J218,0)</f>
        <v>0</v>
      </c>
      <c r="BG218" s="246">
        <f>IF(N218="zákl. přenesená",J218,0)</f>
        <v>0</v>
      </c>
      <c r="BH218" s="246">
        <f>IF(N218="sníž. přenesená",J218,0)</f>
        <v>0</v>
      </c>
      <c r="BI218" s="246">
        <f>IF(N218="nulová",J218,0)</f>
        <v>0</v>
      </c>
      <c r="BJ218" s="24" t="s">
        <v>24</v>
      </c>
      <c r="BK218" s="246">
        <f>ROUND(I218*H218,2)</f>
        <v>0</v>
      </c>
      <c r="BL218" s="24" t="s">
        <v>273</v>
      </c>
      <c r="BM218" s="24" t="s">
        <v>3139</v>
      </c>
    </row>
    <row r="219" s="1" customFormat="1">
      <c r="B219" s="46"/>
      <c r="C219" s="74"/>
      <c r="D219" s="249" t="s">
        <v>739</v>
      </c>
      <c r="E219" s="74"/>
      <c r="F219" s="259" t="s">
        <v>2466</v>
      </c>
      <c r="G219" s="74"/>
      <c r="H219" s="74"/>
      <c r="I219" s="203"/>
      <c r="J219" s="74"/>
      <c r="K219" s="74"/>
      <c r="L219" s="72"/>
      <c r="M219" s="260"/>
      <c r="N219" s="47"/>
      <c r="O219" s="47"/>
      <c r="P219" s="47"/>
      <c r="Q219" s="47"/>
      <c r="R219" s="47"/>
      <c r="S219" s="47"/>
      <c r="T219" s="95"/>
      <c r="AT219" s="24" t="s">
        <v>739</v>
      </c>
      <c r="AU219" s="24" t="s">
        <v>83</v>
      </c>
    </row>
    <row r="220" s="1" customFormat="1" ht="22.8" customHeight="1">
      <c r="B220" s="46"/>
      <c r="C220" s="271" t="s">
        <v>755</v>
      </c>
      <c r="D220" s="271" t="s">
        <v>422</v>
      </c>
      <c r="E220" s="272" t="s">
        <v>3140</v>
      </c>
      <c r="F220" s="273" t="s">
        <v>3141</v>
      </c>
      <c r="G220" s="274" t="s">
        <v>214</v>
      </c>
      <c r="H220" s="275">
        <v>6</v>
      </c>
      <c r="I220" s="276"/>
      <c r="J220" s="277">
        <f>ROUND(I220*H220,2)</f>
        <v>0</v>
      </c>
      <c r="K220" s="273" t="s">
        <v>2937</v>
      </c>
      <c r="L220" s="278"/>
      <c r="M220" s="279" t="s">
        <v>22</v>
      </c>
      <c r="N220" s="280" t="s">
        <v>46</v>
      </c>
      <c r="O220" s="47"/>
      <c r="P220" s="244">
        <f>O220*H220</f>
        <v>0</v>
      </c>
      <c r="Q220" s="244">
        <v>5.0000000000000002E-05</v>
      </c>
      <c r="R220" s="244">
        <f>Q220*H220</f>
        <v>0.00030000000000000003</v>
      </c>
      <c r="S220" s="244">
        <v>0</v>
      </c>
      <c r="T220" s="245">
        <f>S220*H220</f>
        <v>0</v>
      </c>
      <c r="AR220" s="24" t="s">
        <v>405</v>
      </c>
      <c r="AT220" s="24" t="s">
        <v>422</v>
      </c>
      <c r="AU220" s="24" t="s">
        <v>83</v>
      </c>
      <c r="AY220" s="24" t="s">
        <v>171</v>
      </c>
      <c r="BE220" s="246">
        <f>IF(N220="základní",J220,0)</f>
        <v>0</v>
      </c>
      <c r="BF220" s="246">
        <f>IF(N220="snížená",J220,0)</f>
        <v>0</v>
      </c>
      <c r="BG220" s="246">
        <f>IF(N220="zákl. přenesená",J220,0)</f>
        <v>0</v>
      </c>
      <c r="BH220" s="246">
        <f>IF(N220="sníž. přenesená",J220,0)</f>
        <v>0</v>
      </c>
      <c r="BI220" s="246">
        <f>IF(N220="nulová",J220,0)</f>
        <v>0</v>
      </c>
      <c r="BJ220" s="24" t="s">
        <v>24</v>
      </c>
      <c r="BK220" s="246">
        <f>ROUND(I220*H220,2)</f>
        <v>0</v>
      </c>
      <c r="BL220" s="24" t="s">
        <v>273</v>
      </c>
      <c r="BM220" s="24" t="s">
        <v>3142</v>
      </c>
    </row>
    <row r="221" s="1" customFormat="1">
      <c r="B221" s="46"/>
      <c r="C221" s="74"/>
      <c r="D221" s="249" t="s">
        <v>739</v>
      </c>
      <c r="E221" s="74"/>
      <c r="F221" s="259" t="s">
        <v>2466</v>
      </c>
      <c r="G221" s="74"/>
      <c r="H221" s="74"/>
      <c r="I221" s="203"/>
      <c r="J221" s="74"/>
      <c r="K221" s="74"/>
      <c r="L221" s="72"/>
      <c r="M221" s="260"/>
      <c r="N221" s="47"/>
      <c r="O221" s="47"/>
      <c r="P221" s="47"/>
      <c r="Q221" s="47"/>
      <c r="R221" s="47"/>
      <c r="S221" s="47"/>
      <c r="T221" s="95"/>
      <c r="AT221" s="24" t="s">
        <v>739</v>
      </c>
      <c r="AU221" s="24" t="s">
        <v>83</v>
      </c>
    </row>
    <row r="222" s="1" customFormat="1" ht="14.4" customHeight="1">
      <c r="B222" s="46"/>
      <c r="C222" s="271" t="s">
        <v>760</v>
      </c>
      <c r="D222" s="271" t="s">
        <v>422</v>
      </c>
      <c r="E222" s="272" t="s">
        <v>3143</v>
      </c>
      <c r="F222" s="273" t="s">
        <v>3144</v>
      </c>
      <c r="G222" s="274" t="s">
        <v>214</v>
      </c>
      <c r="H222" s="275">
        <v>85</v>
      </c>
      <c r="I222" s="276"/>
      <c r="J222" s="277">
        <f>ROUND(I222*H222,2)</f>
        <v>0</v>
      </c>
      <c r="K222" s="273" t="s">
        <v>2937</v>
      </c>
      <c r="L222" s="278"/>
      <c r="M222" s="279" t="s">
        <v>22</v>
      </c>
      <c r="N222" s="280" t="s">
        <v>46</v>
      </c>
      <c r="O222" s="47"/>
      <c r="P222" s="244">
        <f>O222*H222</f>
        <v>0</v>
      </c>
      <c r="Q222" s="244">
        <v>5.0000000000000002E-05</v>
      </c>
      <c r="R222" s="244">
        <f>Q222*H222</f>
        <v>0.0042500000000000003</v>
      </c>
      <c r="S222" s="244">
        <v>0</v>
      </c>
      <c r="T222" s="245">
        <f>S222*H222</f>
        <v>0</v>
      </c>
      <c r="AR222" s="24" t="s">
        <v>405</v>
      </c>
      <c r="AT222" s="24" t="s">
        <v>422</v>
      </c>
      <c r="AU222" s="24" t="s">
        <v>83</v>
      </c>
      <c r="AY222" s="24" t="s">
        <v>171</v>
      </c>
      <c r="BE222" s="246">
        <f>IF(N222="základní",J222,0)</f>
        <v>0</v>
      </c>
      <c r="BF222" s="246">
        <f>IF(N222="snížená",J222,0)</f>
        <v>0</v>
      </c>
      <c r="BG222" s="246">
        <f>IF(N222="zákl. přenesená",J222,0)</f>
        <v>0</v>
      </c>
      <c r="BH222" s="246">
        <f>IF(N222="sníž. přenesená",J222,0)</f>
        <v>0</v>
      </c>
      <c r="BI222" s="246">
        <f>IF(N222="nulová",J222,0)</f>
        <v>0</v>
      </c>
      <c r="BJ222" s="24" t="s">
        <v>24</v>
      </c>
      <c r="BK222" s="246">
        <f>ROUND(I222*H222,2)</f>
        <v>0</v>
      </c>
      <c r="BL222" s="24" t="s">
        <v>273</v>
      </c>
      <c r="BM222" s="24" t="s">
        <v>3145</v>
      </c>
    </row>
    <row r="223" s="1" customFormat="1">
      <c r="B223" s="46"/>
      <c r="C223" s="74"/>
      <c r="D223" s="249" t="s">
        <v>739</v>
      </c>
      <c r="E223" s="74"/>
      <c r="F223" s="259" t="s">
        <v>2466</v>
      </c>
      <c r="G223" s="74"/>
      <c r="H223" s="74"/>
      <c r="I223" s="203"/>
      <c r="J223" s="74"/>
      <c r="K223" s="74"/>
      <c r="L223" s="72"/>
      <c r="M223" s="260"/>
      <c r="N223" s="47"/>
      <c r="O223" s="47"/>
      <c r="P223" s="47"/>
      <c r="Q223" s="47"/>
      <c r="R223" s="47"/>
      <c r="S223" s="47"/>
      <c r="T223" s="95"/>
      <c r="AT223" s="24" t="s">
        <v>739</v>
      </c>
      <c r="AU223" s="24" t="s">
        <v>83</v>
      </c>
    </row>
    <row r="224" s="1" customFormat="1" ht="14.4" customHeight="1">
      <c r="B224" s="46"/>
      <c r="C224" s="271" t="s">
        <v>766</v>
      </c>
      <c r="D224" s="271" t="s">
        <v>422</v>
      </c>
      <c r="E224" s="272" t="s">
        <v>3146</v>
      </c>
      <c r="F224" s="273" t="s">
        <v>3147</v>
      </c>
      <c r="G224" s="274" t="s">
        <v>214</v>
      </c>
      <c r="H224" s="275">
        <v>3</v>
      </c>
      <c r="I224" s="276"/>
      <c r="J224" s="277">
        <f>ROUND(I224*H224,2)</f>
        <v>0</v>
      </c>
      <c r="K224" s="273" t="s">
        <v>2937</v>
      </c>
      <c r="L224" s="278"/>
      <c r="M224" s="279" t="s">
        <v>22</v>
      </c>
      <c r="N224" s="280" t="s">
        <v>46</v>
      </c>
      <c r="O224" s="47"/>
      <c r="P224" s="244">
        <f>O224*H224</f>
        <v>0</v>
      </c>
      <c r="Q224" s="244">
        <v>5.0000000000000002E-05</v>
      </c>
      <c r="R224" s="244">
        <f>Q224*H224</f>
        <v>0.00015000000000000001</v>
      </c>
      <c r="S224" s="244">
        <v>0</v>
      </c>
      <c r="T224" s="245">
        <f>S224*H224</f>
        <v>0</v>
      </c>
      <c r="AR224" s="24" t="s">
        <v>405</v>
      </c>
      <c r="AT224" s="24" t="s">
        <v>422</v>
      </c>
      <c r="AU224" s="24" t="s">
        <v>83</v>
      </c>
      <c r="AY224" s="24" t="s">
        <v>171</v>
      </c>
      <c r="BE224" s="246">
        <f>IF(N224="základní",J224,0)</f>
        <v>0</v>
      </c>
      <c r="BF224" s="246">
        <f>IF(N224="snížená",J224,0)</f>
        <v>0</v>
      </c>
      <c r="BG224" s="246">
        <f>IF(N224="zákl. přenesená",J224,0)</f>
        <v>0</v>
      </c>
      <c r="BH224" s="246">
        <f>IF(N224="sníž. přenesená",J224,0)</f>
        <v>0</v>
      </c>
      <c r="BI224" s="246">
        <f>IF(N224="nulová",J224,0)</f>
        <v>0</v>
      </c>
      <c r="BJ224" s="24" t="s">
        <v>24</v>
      </c>
      <c r="BK224" s="246">
        <f>ROUND(I224*H224,2)</f>
        <v>0</v>
      </c>
      <c r="BL224" s="24" t="s">
        <v>273</v>
      </c>
      <c r="BM224" s="24" t="s">
        <v>3148</v>
      </c>
    </row>
    <row r="225" s="1" customFormat="1">
      <c r="B225" s="46"/>
      <c r="C225" s="74"/>
      <c r="D225" s="249" t="s">
        <v>739</v>
      </c>
      <c r="E225" s="74"/>
      <c r="F225" s="259" t="s">
        <v>2466</v>
      </c>
      <c r="G225" s="74"/>
      <c r="H225" s="74"/>
      <c r="I225" s="203"/>
      <c r="J225" s="74"/>
      <c r="K225" s="74"/>
      <c r="L225" s="72"/>
      <c r="M225" s="260"/>
      <c r="N225" s="47"/>
      <c r="O225" s="47"/>
      <c r="P225" s="47"/>
      <c r="Q225" s="47"/>
      <c r="R225" s="47"/>
      <c r="S225" s="47"/>
      <c r="T225" s="95"/>
      <c r="AT225" s="24" t="s">
        <v>739</v>
      </c>
      <c r="AU225" s="24" t="s">
        <v>83</v>
      </c>
    </row>
    <row r="226" s="1" customFormat="1" ht="22.8" customHeight="1">
      <c r="B226" s="46"/>
      <c r="C226" s="235" t="s">
        <v>787</v>
      </c>
      <c r="D226" s="235" t="s">
        <v>173</v>
      </c>
      <c r="E226" s="236" t="s">
        <v>3149</v>
      </c>
      <c r="F226" s="237" t="s">
        <v>3150</v>
      </c>
      <c r="G226" s="238" t="s">
        <v>214</v>
      </c>
      <c r="H226" s="239">
        <v>77</v>
      </c>
      <c r="I226" s="240"/>
      <c r="J226" s="241">
        <f>ROUND(I226*H226,2)</f>
        <v>0</v>
      </c>
      <c r="K226" s="237" t="s">
        <v>177</v>
      </c>
      <c r="L226" s="72"/>
      <c r="M226" s="242" t="s">
        <v>22</v>
      </c>
      <c r="N226" s="243" t="s">
        <v>46</v>
      </c>
      <c r="O226" s="47"/>
      <c r="P226" s="244">
        <f>O226*H226</f>
        <v>0</v>
      </c>
      <c r="Q226" s="244">
        <v>0</v>
      </c>
      <c r="R226" s="244">
        <f>Q226*H226</f>
        <v>0</v>
      </c>
      <c r="S226" s="244">
        <v>0</v>
      </c>
      <c r="T226" s="245">
        <f>S226*H226</f>
        <v>0</v>
      </c>
      <c r="AR226" s="24" t="s">
        <v>273</v>
      </c>
      <c r="AT226" s="24" t="s">
        <v>173</v>
      </c>
      <c r="AU226" s="24" t="s">
        <v>83</v>
      </c>
      <c r="AY226" s="24" t="s">
        <v>171</v>
      </c>
      <c r="BE226" s="246">
        <f>IF(N226="základní",J226,0)</f>
        <v>0</v>
      </c>
      <c r="BF226" s="246">
        <f>IF(N226="snížená",J226,0)</f>
        <v>0</v>
      </c>
      <c r="BG226" s="246">
        <f>IF(N226="zákl. přenesená",J226,0)</f>
        <v>0</v>
      </c>
      <c r="BH226" s="246">
        <f>IF(N226="sníž. přenesená",J226,0)</f>
        <v>0</v>
      </c>
      <c r="BI226" s="246">
        <f>IF(N226="nulová",J226,0)</f>
        <v>0</v>
      </c>
      <c r="BJ226" s="24" t="s">
        <v>24</v>
      </c>
      <c r="BK226" s="246">
        <f>ROUND(I226*H226,2)</f>
        <v>0</v>
      </c>
      <c r="BL226" s="24" t="s">
        <v>273</v>
      </c>
      <c r="BM226" s="24" t="s">
        <v>3151</v>
      </c>
    </row>
    <row r="227" s="1" customFormat="1" ht="14.4" customHeight="1">
      <c r="B227" s="46"/>
      <c r="C227" s="271" t="s">
        <v>791</v>
      </c>
      <c r="D227" s="271" t="s">
        <v>422</v>
      </c>
      <c r="E227" s="272" t="s">
        <v>3152</v>
      </c>
      <c r="F227" s="273" t="s">
        <v>3153</v>
      </c>
      <c r="G227" s="274" t="s">
        <v>214</v>
      </c>
      <c r="H227" s="275">
        <v>3</v>
      </c>
      <c r="I227" s="276"/>
      <c r="J227" s="277">
        <f>ROUND(I227*H227,2)</f>
        <v>0</v>
      </c>
      <c r="K227" s="273" t="s">
        <v>2937</v>
      </c>
      <c r="L227" s="278"/>
      <c r="M227" s="279" t="s">
        <v>22</v>
      </c>
      <c r="N227" s="280" t="s">
        <v>46</v>
      </c>
      <c r="O227" s="47"/>
      <c r="P227" s="244">
        <f>O227*H227</f>
        <v>0</v>
      </c>
      <c r="Q227" s="244">
        <v>0</v>
      </c>
      <c r="R227" s="244">
        <f>Q227*H227</f>
        <v>0</v>
      </c>
      <c r="S227" s="244">
        <v>0</v>
      </c>
      <c r="T227" s="245">
        <f>S227*H227</f>
        <v>0</v>
      </c>
      <c r="AR227" s="24" t="s">
        <v>405</v>
      </c>
      <c r="AT227" s="24" t="s">
        <v>422</v>
      </c>
      <c r="AU227" s="24" t="s">
        <v>83</v>
      </c>
      <c r="AY227" s="24" t="s">
        <v>171</v>
      </c>
      <c r="BE227" s="246">
        <f>IF(N227="základní",J227,0)</f>
        <v>0</v>
      </c>
      <c r="BF227" s="246">
        <f>IF(N227="snížená",J227,0)</f>
        <v>0</v>
      </c>
      <c r="BG227" s="246">
        <f>IF(N227="zákl. přenesená",J227,0)</f>
        <v>0</v>
      </c>
      <c r="BH227" s="246">
        <f>IF(N227="sníž. přenesená",J227,0)</f>
        <v>0</v>
      </c>
      <c r="BI227" s="246">
        <f>IF(N227="nulová",J227,0)</f>
        <v>0</v>
      </c>
      <c r="BJ227" s="24" t="s">
        <v>24</v>
      </c>
      <c r="BK227" s="246">
        <f>ROUND(I227*H227,2)</f>
        <v>0</v>
      </c>
      <c r="BL227" s="24" t="s">
        <v>273</v>
      </c>
      <c r="BM227" s="24" t="s">
        <v>3154</v>
      </c>
    </row>
    <row r="228" s="1" customFormat="1">
      <c r="B228" s="46"/>
      <c r="C228" s="74"/>
      <c r="D228" s="249" t="s">
        <v>739</v>
      </c>
      <c r="E228" s="74"/>
      <c r="F228" s="259" t="s">
        <v>2466</v>
      </c>
      <c r="G228" s="74"/>
      <c r="H228" s="74"/>
      <c r="I228" s="203"/>
      <c r="J228" s="74"/>
      <c r="K228" s="74"/>
      <c r="L228" s="72"/>
      <c r="M228" s="260"/>
      <c r="N228" s="47"/>
      <c r="O228" s="47"/>
      <c r="P228" s="47"/>
      <c r="Q228" s="47"/>
      <c r="R228" s="47"/>
      <c r="S228" s="47"/>
      <c r="T228" s="95"/>
      <c r="AT228" s="24" t="s">
        <v>739</v>
      </c>
      <c r="AU228" s="24" t="s">
        <v>83</v>
      </c>
    </row>
    <row r="229" s="1" customFormat="1" ht="14.4" customHeight="1">
      <c r="B229" s="46"/>
      <c r="C229" s="271" t="s">
        <v>797</v>
      </c>
      <c r="D229" s="271" t="s">
        <v>422</v>
      </c>
      <c r="E229" s="272" t="s">
        <v>3155</v>
      </c>
      <c r="F229" s="273" t="s">
        <v>3156</v>
      </c>
      <c r="G229" s="274" t="s">
        <v>214</v>
      </c>
      <c r="H229" s="275">
        <v>1</v>
      </c>
      <c r="I229" s="276"/>
      <c r="J229" s="277">
        <f>ROUND(I229*H229,2)</f>
        <v>0</v>
      </c>
      <c r="K229" s="273" t="s">
        <v>2937</v>
      </c>
      <c r="L229" s="278"/>
      <c r="M229" s="279" t="s">
        <v>22</v>
      </c>
      <c r="N229" s="280" t="s">
        <v>46</v>
      </c>
      <c r="O229" s="47"/>
      <c r="P229" s="244">
        <f>O229*H229</f>
        <v>0</v>
      </c>
      <c r="Q229" s="244">
        <v>0</v>
      </c>
      <c r="R229" s="244">
        <f>Q229*H229</f>
        <v>0</v>
      </c>
      <c r="S229" s="244">
        <v>0</v>
      </c>
      <c r="T229" s="245">
        <f>S229*H229</f>
        <v>0</v>
      </c>
      <c r="AR229" s="24" t="s">
        <v>405</v>
      </c>
      <c r="AT229" s="24" t="s">
        <v>422</v>
      </c>
      <c r="AU229" s="24" t="s">
        <v>83</v>
      </c>
      <c r="AY229" s="24" t="s">
        <v>171</v>
      </c>
      <c r="BE229" s="246">
        <f>IF(N229="základní",J229,0)</f>
        <v>0</v>
      </c>
      <c r="BF229" s="246">
        <f>IF(N229="snížená",J229,0)</f>
        <v>0</v>
      </c>
      <c r="BG229" s="246">
        <f>IF(N229="zákl. přenesená",J229,0)</f>
        <v>0</v>
      </c>
      <c r="BH229" s="246">
        <f>IF(N229="sníž. přenesená",J229,0)</f>
        <v>0</v>
      </c>
      <c r="BI229" s="246">
        <f>IF(N229="nulová",J229,0)</f>
        <v>0</v>
      </c>
      <c r="BJ229" s="24" t="s">
        <v>24</v>
      </c>
      <c r="BK229" s="246">
        <f>ROUND(I229*H229,2)</f>
        <v>0</v>
      </c>
      <c r="BL229" s="24" t="s">
        <v>273</v>
      </c>
      <c r="BM229" s="24" t="s">
        <v>3157</v>
      </c>
    </row>
    <row r="230" s="1" customFormat="1">
      <c r="B230" s="46"/>
      <c r="C230" s="74"/>
      <c r="D230" s="249" t="s">
        <v>739</v>
      </c>
      <c r="E230" s="74"/>
      <c r="F230" s="259" t="s">
        <v>2466</v>
      </c>
      <c r="G230" s="74"/>
      <c r="H230" s="74"/>
      <c r="I230" s="203"/>
      <c r="J230" s="74"/>
      <c r="K230" s="74"/>
      <c r="L230" s="72"/>
      <c r="M230" s="260"/>
      <c r="N230" s="47"/>
      <c r="O230" s="47"/>
      <c r="P230" s="47"/>
      <c r="Q230" s="47"/>
      <c r="R230" s="47"/>
      <c r="S230" s="47"/>
      <c r="T230" s="95"/>
      <c r="AT230" s="24" t="s">
        <v>739</v>
      </c>
      <c r="AU230" s="24" t="s">
        <v>83</v>
      </c>
    </row>
    <row r="231" s="1" customFormat="1" ht="14.4" customHeight="1">
      <c r="B231" s="46"/>
      <c r="C231" s="271" t="s">
        <v>805</v>
      </c>
      <c r="D231" s="271" t="s">
        <v>422</v>
      </c>
      <c r="E231" s="272" t="s">
        <v>3158</v>
      </c>
      <c r="F231" s="273" t="s">
        <v>3159</v>
      </c>
      <c r="G231" s="274" t="s">
        <v>214</v>
      </c>
      <c r="H231" s="275">
        <v>1</v>
      </c>
      <c r="I231" s="276"/>
      <c r="J231" s="277">
        <f>ROUND(I231*H231,2)</f>
        <v>0</v>
      </c>
      <c r="K231" s="273" t="s">
        <v>2937</v>
      </c>
      <c r="L231" s="278"/>
      <c r="M231" s="279" t="s">
        <v>22</v>
      </c>
      <c r="N231" s="280" t="s">
        <v>46</v>
      </c>
      <c r="O231" s="47"/>
      <c r="P231" s="244">
        <f>O231*H231</f>
        <v>0</v>
      </c>
      <c r="Q231" s="244">
        <v>0</v>
      </c>
      <c r="R231" s="244">
        <f>Q231*H231</f>
        <v>0</v>
      </c>
      <c r="S231" s="244">
        <v>0</v>
      </c>
      <c r="T231" s="245">
        <f>S231*H231</f>
        <v>0</v>
      </c>
      <c r="AR231" s="24" t="s">
        <v>405</v>
      </c>
      <c r="AT231" s="24" t="s">
        <v>422</v>
      </c>
      <c r="AU231" s="24" t="s">
        <v>83</v>
      </c>
      <c r="AY231" s="24" t="s">
        <v>171</v>
      </c>
      <c r="BE231" s="246">
        <f>IF(N231="základní",J231,0)</f>
        <v>0</v>
      </c>
      <c r="BF231" s="246">
        <f>IF(N231="snížená",J231,0)</f>
        <v>0</v>
      </c>
      <c r="BG231" s="246">
        <f>IF(N231="zákl. přenesená",J231,0)</f>
        <v>0</v>
      </c>
      <c r="BH231" s="246">
        <f>IF(N231="sníž. přenesená",J231,0)</f>
        <v>0</v>
      </c>
      <c r="BI231" s="246">
        <f>IF(N231="nulová",J231,0)</f>
        <v>0</v>
      </c>
      <c r="BJ231" s="24" t="s">
        <v>24</v>
      </c>
      <c r="BK231" s="246">
        <f>ROUND(I231*H231,2)</f>
        <v>0</v>
      </c>
      <c r="BL231" s="24" t="s">
        <v>273</v>
      </c>
      <c r="BM231" s="24" t="s">
        <v>3160</v>
      </c>
    </row>
    <row r="232" s="1" customFormat="1">
      <c r="B232" s="46"/>
      <c r="C232" s="74"/>
      <c r="D232" s="249" t="s">
        <v>739</v>
      </c>
      <c r="E232" s="74"/>
      <c r="F232" s="259" t="s">
        <v>2466</v>
      </c>
      <c r="G232" s="74"/>
      <c r="H232" s="74"/>
      <c r="I232" s="203"/>
      <c r="J232" s="74"/>
      <c r="K232" s="74"/>
      <c r="L232" s="72"/>
      <c r="M232" s="260"/>
      <c r="N232" s="47"/>
      <c r="O232" s="47"/>
      <c r="P232" s="47"/>
      <c r="Q232" s="47"/>
      <c r="R232" s="47"/>
      <c r="S232" s="47"/>
      <c r="T232" s="95"/>
      <c r="AT232" s="24" t="s">
        <v>739</v>
      </c>
      <c r="AU232" s="24" t="s">
        <v>83</v>
      </c>
    </row>
    <row r="233" s="1" customFormat="1" ht="22.8" customHeight="1">
      <c r="B233" s="46"/>
      <c r="C233" s="271" t="s">
        <v>810</v>
      </c>
      <c r="D233" s="271" t="s">
        <v>422</v>
      </c>
      <c r="E233" s="272" t="s">
        <v>3161</v>
      </c>
      <c r="F233" s="273" t="s">
        <v>3162</v>
      </c>
      <c r="G233" s="274" t="s">
        <v>214</v>
      </c>
      <c r="H233" s="275">
        <v>44</v>
      </c>
      <c r="I233" s="276"/>
      <c r="J233" s="277">
        <f>ROUND(I233*H233,2)</f>
        <v>0</v>
      </c>
      <c r="K233" s="273" t="s">
        <v>2937</v>
      </c>
      <c r="L233" s="278"/>
      <c r="M233" s="279" t="s">
        <v>22</v>
      </c>
      <c r="N233" s="280" t="s">
        <v>46</v>
      </c>
      <c r="O233" s="47"/>
      <c r="P233" s="244">
        <f>O233*H233</f>
        <v>0</v>
      </c>
      <c r="Q233" s="244">
        <v>0</v>
      </c>
      <c r="R233" s="244">
        <f>Q233*H233</f>
        <v>0</v>
      </c>
      <c r="S233" s="244">
        <v>0</v>
      </c>
      <c r="T233" s="245">
        <f>S233*H233</f>
        <v>0</v>
      </c>
      <c r="AR233" s="24" t="s">
        <v>405</v>
      </c>
      <c r="AT233" s="24" t="s">
        <v>422</v>
      </c>
      <c r="AU233" s="24" t="s">
        <v>83</v>
      </c>
      <c r="AY233" s="24" t="s">
        <v>171</v>
      </c>
      <c r="BE233" s="246">
        <f>IF(N233="základní",J233,0)</f>
        <v>0</v>
      </c>
      <c r="BF233" s="246">
        <f>IF(N233="snížená",J233,0)</f>
        <v>0</v>
      </c>
      <c r="BG233" s="246">
        <f>IF(N233="zákl. přenesená",J233,0)</f>
        <v>0</v>
      </c>
      <c r="BH233" s="246">
        <f>IF(N233="sníž. přenesená",J233,0)</f>
        <v>0</v>
      </c>
      <c r="BI233" s="246">
        <f>IF(N233="nulová",J233,0)</f>
        <v>0</v>
      </c>
      <c r="BJ233" s="24" t="s">
        <v>24</v>
      </c>
      <c r="BK233" s="246">
        <f>ROUND(I233*H233,2)</f>
        <v>0</v>
      </c>
      <c r="BL233" s="24" t="s">
        <v>273</v>
      </c>
      <c r="BM233" s="24" t="s">
        <v>3163</v>
      </c>
    </row>
    <row r="234" s="1" customFormat="1">
      <c r="B234" s="46"/>
      <c r="C234" s="74"/>
      <c r="D234" s="249" t="s">
        <v>739</v>
      </c>
      <c r="E234" s="74"/>
      <c r="F234" s="259" t="s">
        <v>2466</v>
      </c>
      <c r="G234" s="74"/>
      <c r="H234" s="74"/>
      <c r="I234" s="203"/>
      <c r="J234" s="74"/>
      <c r="K234" s="74"/>
      <c r="L234" s="72"/>
      <c r="M234" s="260"/>
      <c r="N234" s="47"/>
      <c r="O234" s="47"/>
      <c r="P234" s="47"/>
      <c r="Q234" s="47"/>
      <c r="R234" s="47"/>
      <c r="S234" s="47"/>
      <c r="T234" s="95"/>
      <c r="AT234" s="24" t="s">
        <v>739</v>
      </c>
      <c r="AU234" s="24" t="s">
        <v>83</v>
      </c>
    </row>
    <row r="235" s="1" customFormat="1" ht="22.8" customHeight="1">
      <c r="B235" s="46"/>
      <c r="C235" s="271" t="s">
        <v>817</v>
      </c>
      <c r="D235" s="271" t="s">
        <v>422</v>
      </c>
      <c r="E235" s="272" t="s">
        <v>3164</v>
      </c>
      <c r="F235" s="273" t="s">
        <v>3165</v>
      </c>
      <c r="G235" s="274" t="s">
        <v>214</v>
      </c>
      <c r="H235" s="275">
        <v>17</v>
      </c>
      <c r="I235" s="276"/>
      <c r="J235" s="277">
        <f>ROUND(I235*H235,2)</f>
        <v>0</v>
      </c>
      <c r="K235" s="273" t="s">
        <v>2937</v>
      </c>
      <c r="L235" s="278"/>
      <c r="M235" s="279" t="s">
        <v>22</v>
      </c>
      <c r="N235" s="280" t="s">
        <v>46</v>
      </c>
      <c r="O235" s="47"/>
      <c r="P235" s="244">
        <f>O235*H235</f>
        <v>0</v>
      </c>
      <c r="Q235" s="244">
        <v>0</v>
      </c>
      <c r="R235" s="244">
        <f>Q235*H235</f>
        <v>0</v>
      </c>
      <c r="S235" s="244">
        <v>0</v>
      </c>
      <c r="T235" s="245">
        <f>S235*H235</f>
        <v>0</v>
      </c>
      <c r="AR235" s="24" t="s">
        <v>405</v>
      </c>
      <c r="AT235" s="24" t="s">
        <v>422</v>
      </c>
      <c r="AU235" s="24" t="s">
        <v>83</v>
      </c>
      <c r="AY235" s="24" t="s">
        <v>171</v>
      </c>
      <c r="BE235" s="246">
        <f>IF(N235="základní",J235,0)</f>
        <v>0</v>
      </c>
      <c r="BF235" s="246">
        <f>IF(N235="snížená",J235,0)</f>
        <v>0</v>
      </c>
      <c r="BG235" s="246">
        <f>IF(N235="zákl. přenesená",J235,0)</f>
        <v>0</v>
      </c>
      <c r="BH235" s="246">
        <f>IF(N235="sníž. přenesená",J235,0)</f>
        <v>0</v>
      </c>
      <c r="BI235" s="246">
        <f>IF(N235="nulová",J235,0)</f>
        <v>0</v>
      </c>
      <c r="BJ235" s="24" t="s">
        <v>24</v>
      </c>
      <c r="BK235" s="246">
        <f>ROUND(I235*H235,2)</f>
        <v>0</v>
      </c>
      <c r="BL235" s="24" t="s">
        <v>273</v>
      </c>
      <c r="BM235" s="24" t="s">
        <v>3166</v>
      </c>
    </row>
    <row r="236" s="1" customFormat="1">
      <c r="B236" s="46"/>
      <c r="C236" s="74"/>
      <c r="D236" s="249" t="s">
        <v>739</v>
      </c>
      <c r="E236" s="74"/>
      <c r="F236" s="259" t="s">
        <v>2466</v>
      </c>
      <c r="G236" s="74"/>
      <c r="H236" s="74"/>
      <c r="I236" s="203"/>
      <c r="J236" s="74"/>
      <c r="K236" s="74"/>
      <c r="L236" s="72"/>
      <c r="M236" s="260"/>
      <c r="N236" s="47"/>
      <c r="O236" s="47"/>
      <c r="P236" s="47"/>
      <c r="Q236" s="47"/>
      <c r="R236" s="47"/>
      <c r="S236" s="47"/>
      <c r="T236" s="95"/>
      <c r="AT236" s="24" t="s">
        <v>739</v>
      </c>
      <c r="AU236" s="24" t="s">
        <v>83</v>
      </c>
    </row>
    <row r="237" s="1" customFormat="1" ht="22.8" customHeight="1">
      <c r="B237" s="46"/>
      <c r="C237" s="271" t="s">
        <v>823</v>
      </c>
      <c r="D237" s="271" t="s">
        <v>422</v>
      </c>
      <c r="E237" s="272" t="s">
        <v>3167</v>
      </c>
      <c r="F237" s="273" t="s">
        <v>3168</v>
      </c>
      <c r="G237" s="274" t="s">
        <v>214</v>
      </c>
      <c r="H237" s="275">
        <v>9</v>
      </c>
      <c r="I237" s="276"/>
      <c r="J237" s="277">
        <f>ROUND(I237*H237,2)</f>
        <v>0</v>
      </c>
      <c r="K237" s="273" t="s">
        <v>2937</v>
      </c>
      <c r="L237" s="278"/>
      <c r="M237" s="279" t="s">
        <v>22</v>
      </c>
      <c r="N237" s="280" t="s">
        <v>46</v>
      </c>
      <c r="O237" s="47"/>
      <c r="P237" s="244">
        <f>O237*H237</f>
        <v>0</v>
      </c>
      <c r="Q237" s="244">
        <v>0</v>
      </c>
      <c r="R237" s="244">
        <f>Q237*H237</f>
        <v>0</v>
      </c>
      <c r="S237" s="244">
        <v>0</v>
      </c>
      <c r="T237" s="245">
        <f>S237*H237</f>
        <v>0</v>
      </c>
      <c r="AR237" s="24" t="s">
        <v>405</v>
      </c>
      <c r="AT237" s="24" t="s">
        <v>422</v>
      </c>
      <c r="AU237" s="24" t="s">
        <v>83</v>
      </c>
      <c r="AY237" s="24" t="s">
        <v>171</v>
      </c>
      <c r="BE237" s="246">
        <f>IF(N237="základní",J237,0)</f>
        <v>0</v>
      </c>
      <c r="BF237" s="246">
        <f>IF(N237="snížená",J237,0)</f>
        <v>0</v>
      </c>
      <c r="BG237" s="246">
        <f>IF(N237="zákl. přenesená",J237,0)</f>
        <v>0</v>
      </c>
      <c r="BH237" s="246">
        <f>IF(N237="sníž. přenesená",J237,0)</f>
        <v>0</v>
      </c>
      <c r="BI237" s="246">
        <f>IF(N237="nulová",J237,0)</f>
        <v>0</v>
      </c>
      <c r="BJ237" s="24" t="s">
        <v>24</v>
      </c>
      <c r="BK237" s="246">
        <f>ROUND(I237*H237,2)</f>
        <v>0</v>
      </c>
      <c r="BL237" s="24" t="s">
        <v>273</v>
      </c>
      <c r="BM237" s="24" t="s">
        <v>3169</v>
      </c>
    </row>
    <row r="238" s="1" customFormat="1">
      <c r="B238" s="46"/>
      <c r="C238" s="74"/>
      <c r="D238" s="249" t="s">
        <v>739</v>
      </c>
      <c r="E238" s="74"/>
      <c r="F238" s="259" t="s">
        <v>2466</v>
      </c>
      <c r="G238" s="74"/>
      <c r="H238" s="74"/>
      <c r="I238" s="203"/>
      <c r="J238" s="74"/>
      <c r="K238" s="74"/>
      <c r="L238" s="72"/>
      <c r="M238" s="260"/>
      <c r="N238" s="47"/>
      <c r="O238" s="47"/>
      <c r="P238" s="47"/>
      <c r="Q238" s="47"/>
      <c r="R238" s="47"/>
      <c r="S238" s="47"/>
      <c r="T238" s="95"/>
      <c r="AT238" s="24" t="s">
        <v>739</v>
      </c>
      <c r="AU238" s="24" t="s">
        <v>83</v>
      </c>
    </row>
    <row r="239" s="1" customFormat="1" ht="22.8" customHeight="1">
      <c r="B239" s="46"/>
      <c r="C239" s="271" t="s">
        <v>851</v>
      </c>
      <c r="D239" s="271" t="s">
        <v>422</v>
      </c>
      <c r="E239" s="272" t="s">
        <v>3170</v>
      </c>
      <c r="F239" s="273" t="s">
        <v>3171</v>
      </c>
      <c r="G239" s="274" t="s">
        <v>214</v>
      </c>
      <c r="H239" s="275">
        <v>2</v>
      </c>
      <c r="I239" s="276"/>
      <c r="J239" s="277">
        <f>ROUND(I239*H239,2)</f>
        <v>0</v>
      </c>
      <c r="K239" s="273" t="s">
        <v>2937</v>
      </c>
      <c r="L239" s="278"/>
      <c r="M239" s="279" t="s">
        <v>22</v>
      </c>
      <c r="N239" s="280" t="s">
        <v>46</v>
      </c>
      <c r="O239" s="47"/>
      <c r="P239" s="244">
        <f>O239*H239</f>
        <v>0</v>
      </c>
      <c r="Q239" s="244">
        <v>0</v>
      </c>
      <c r="R239" s="244">
        <f>Q239*H239</f>
        <v>0</v>
      </c>
      <c r="S239" s="244">
        <v>0</v>
      </c>
      <c r="T239" s="245">
        <f>S239*H239</f>
        <v>0</v>
      </c>
      <c r="AR239" s="24" t="s">
        <v>405</v>
      </c>
      <c r="AT239" s="24" t="s">
        <v>422</v>
      </c>
      <c r="AU239" s="24" t="s">
        <v>83</v>
      </c>
      <c r="AY239" s="24" t="s">
        <v>171</v>
      </c>
      <c r="BE239" s="246">
        <f>IF(N239="základní",J239,0)</f>
        <v>0</v>
      </c>
      <c r="BF239" s="246">
        <f>IF(N239="snížená",J239,0)</f>
        <v>0</v>
      </c>
      <c r="BG239" s="246">
        <f>IF(N239="zákl. přenesená",J239,0)</f>
        <v>0</v>
      </c>
      <c r="BH239" s="246">
        <f>IF(N239="sníž. přenesená",J239,0)</f>
        <v>0</v>
      </c>
      <c r="BI239" s="246">
        <f>IF(N239="nulová",J239,0)</f>
        <v>0</v>
      </c>
      <c r="BJ239" s="24" t="s">
        <v>24</v>
      </c>
      <c r="BK239" s="246">
        <f>ROUND(I239*H239,2)</f>
        <v>0</v>
      </c>
      <c r="BL239" s="24" t="s">
        <v>273</v>
      </c>
      <c r="BM239" s="24" t="s">
        <v>3172</v>
      </c>
    </row>
    <row r="240" s="1" customFormat="1">
      <c r="B240" s="46"/>
      <c r="C240" s="74"/>
      <c r="D240" s="249" t="s">
        <v>739</v>
      </c>
      <c r="E240" s="74"/>
      <c r="F240" s="259" t="s">
        <v>2466</v>
      </c>
      <c r="G240" s="74"/>
      <c r="H240" s="74"/>
      <c r="I240" s="203"/>
      <c r="J240" s="74"/>
      <c r="K240" s="74"/>
      <c r="L240" s="72"/>
      <c r="M240" s="260"/>
      <c r="N240" s="47"/>
      <c r="O240" s="47"/>
      <c r="P240" s="47"/>
      <c r="Q240" s="47"/>
      <c r="R240" s="47"/>
      <c r="S240" s="47"/>
      <c r="T240" s="95"/>
      <c r="AT240" s="24" t="s">
        <v>739</v>
      </c>
      <c r="AU240" s="24" t="s">
        <v>83</v>
      </c>
    </row>
    <row r="241" s="1" customFormat="1" ht="34.2" customHeight="1">
      <c r="B241" s="46"/>
      <c r="C241" s="235" t="s">
        <v>873</v>
      </c>
      <c r="D241" s="235" t="s">
        <v>173</v>
      </c>
      <c r="E241" s="236" t="s">
        <v>3173</v>
      </c>
      <c r="F241" s="237" t="s">
        <v>3174</v>
      </c>
      <c r="G241" s="238" t="s">
        <v>214</v>
      </c>
      <c r="H241" s="239">
        <v>12</v>
      </c>
      <c r="I241" s="240"/>
      <c r="J241" s="241">
        <f>ROUND(I241*H241,2)</f>
        <v>0</v>
      </c>
      <c r="K241" s="237" t="s">
        <v>177</v>
      </c>
      <c r="L241" s="72"/>
      <c r="M241" s="242" t="s">
        <v>22</v>
      </c>
      <c r="N241" s="243" t="s">
        <v>46</v>
      </c>
      <c r="O241" s="47"/>
      <c r="P241" s="244">
        <f>O241*H241</f>
        <v>0</v>
      </c>
      <c r="Q241" s="244">
        <v>0</v>
      </c>
      <c r="R241" s="244">
        <f>Q241*H241</f>
        <v>0</v>
      </c>
      <c r="S241" s="244">
        <v>0</v>
      </c>
      <c r="T241" s="245">
        <f>S241*H241</f>
        <v>0</v>
      </c>
      <c r="AR241" s="24" t="s">
        <v>273</v>
      </c>
      <c r="AT241" s="24" t="s">
        <v>173</v>
      </c>
      <c r="AU241" s="24" t="s">
        <v>83</v>
      </c>
      <c r="AY241" s="24" t="s">
        <v>171</v>
      </c>
      <c r="BE241" s="246">
        <f>IF(N241="základní",J241,0)</f>
        <v>0</v>
      </c>
      <c r="BF241" s="246">
        <f>IF(N241="snížená",J241,0)</f>
        <v>0</v>
      </c>
      <c r="BG241" s="246">
        <f>IF(N241="zákl. přenesená",J241,0)</f>
        <v>0</v>
      </c>
      <c r="BH241" s="246">
        <f>IF(N241="sníž. přenesená",J241,0)</f>
        <v>0</v>
      </c>
      <c r="BI241" s="246">
        <f>IF(N241="nulová",J241,0)</f>
        <v>0</v>
      </c>
      <c r="BJ241" s="24" t="s">
        <v>24</v>
      </c>
      <c r="BK241" s="246">
        <f>ROUND(I241*H241,2)</f>
        <v>0</v>
      </c>
      <c r="BL241" s="24" t="s">
        <v>273</v>
      </c>
      <c r="BM241" s="24" t="s">
        <v>3175</v>
      </c>
    </row>
    <row r="242" s="1" customFormat="1" ht="14.4" customHeight="1">
      <c r="B242" s="46"/>
      <c r="C242" s="271" t="s">
        <v>886</v>
      </c>
      <c r="D242" s="271" t="s">
        <v>422</v>
      </c>
      <c r="E242" s="272" t="s">
        <v>3176</v>
      </c>
      <c r="F242" s="273" t="s">
        <v>3177</v>
      </c>
      <c r="G242" s="274" t="s">
        <v>214</v>
      </c>
      <c r="H242" s="275">
        <v>7</v>
      </c>
      <c r="I242" s="276"/>
      <c r="J242" s="277">
        <f>ROUND(I242*H242,2)</f>
        <v>0</v>
      </c>
      <c r="K242" s="273" t="s">
        <v>2937</v>
      </c>
      <c r="L242" s="278"/>
      <c r="M242" s="279" t="s">
        <v>22</v>
      </c>
      <c r="N242" s="280" t="s">
        <v>46</v>
      </c>
      <c r="O242" s="47"/>
      <c r="P242" s="244">
        <f>O242*H242</f>
        <v>0</v>
      </c>
      <c r="Q242" s="244">
        <v>0</v>
      </c>
      <c r="R242" s="244">
        <f>Q242*H242</f>
        <v>0</v>
      </c>
      <c r="S242" s="244">
        <v>0</v>
      </c>
      <c r="T242" s="245">
        <f>S242*H242</f>
        <v>0</v>
      </c>
      <c r="AR242" s="24" t="s">
        <v>405</v>
      </c>
      <c r="AT242" s="24" t="s">
        <v>422</v>
      </c>
      <c r="AU242" s="24" t="s">
        <v>83</v>
      </c>
      <c r="AY242" s="24" t="s">
        <v>171</v>
      </c>
      <c r="BE242" s="246">
        <f>IF(N242="základní",J242,0)</f>
        <v>0</v>
      </c>
      <c r="BF242" s="246">
        <f>IF(N242="snížená",J242,0)</f>
        <v>0</v>
      </c>
      <c r="BG242" s="246">
        <f>IF(N242="zákl. přenesená",J242,0)</f>
        <v>0</v>
      </c>
      <c r="BH242" s="246">
        <f>IF(N242="sníž. přenesená",J242,0)</f>
        <v>0</v>
      </c>
      <c r="BI242" s="246">
        <f>IF(N242="nulová",J242,0)</f>
        <v>0</v>
      </c>
      <c r="BJ242" s="24" t="s">
        <v>24</v>
      </c>
      <c r="BK242" s="246">
        <f>ROUND(I242*H242,2)</f>
        <v>0</v>
      </c>
      <c r="BL242" s="24" t="s">
        <v>273</v>
      </c>
      <c r="BM242" s="24" t="s">
        <v>3178</v>
      </c>
    </row>
    <row r="243" s="1" customFormat="1">
      <c r="B243" s="46"/>
      <c r="C243" s="74"/>
      <c r="D243" s="249" t="s">
        <v>739</v>
      </c>
      <c r="E243" s="74"/>
      <c r="F243" s="259" t="s">
        <v>2466</v>
      </c>
      <c r="G243" s="74"/>
      <c r="H243" s="74"/>
      <c r="I243" s="203"/>
      <c r="J243" s="74"/>
      <c r="K243" s="74"/>
      <c r="L243" s="72"/>
      <c r="M243" s="260"/>
      <c r="N243" s="47"/>
      <c r="O243" s="47"/>
      <c r="P243" s="47"/>
      <c r="Q243" s="47"/>
      <c r="R243" s="47"/>
      <c r="S243" s="47"/>
      <c r="T243" s="95"/>
      <c r="AT243" s="24" t="s">
        <v>739</v>
      </c>
      <c r="AU243" s="24" t="s">
        <v>83</v>
      </c>
    </row>
    <row r="244" s="1" customFormat="1" ht="22.8" customHeight="1">
      <c r="B244" s="46"/>
      <c r="C244" s="271" t="s">
        <v>891</v>
      </c>
      <c r="D244" s="271" t="s">
        <v>422</v>
      </c>
      <c r="E244" s="272" t="s">
        <v>3179</v>
      </c>
      <c r="F244" s="273" t="s">
        <v>3180</v>
      </c>
      <c r="G244" s="274" t="s">
        <v>214</v>
      </c>
      <c r="H244" s="275">
        <v>1</v>
      </c>
      <c r="I244" s="276"/>
      <c r="J244" s="277">
        <f>ROUND(I244*H244,2)</f>
        <v>0</v>
      </c>
      <c r="K244" s="273" t="s">
        <v>2937</v>
      </c>
      <c r="L244" s="278"/>
      <c r="M244" s="279" t="s">
        <v>22</v>
      </c>
      <c r="N244" s="280" t="s">
        <v>46</v>
      </c>
      <c r="O244" s="47"/>
      <c r="P244" s="244">
        <f>O244*H244</f>
        <v>0</v>
      </c>
      <c r="Q244" s="244">
        <v>0</v>
      </c>
      <c r="R244" s="244">
        <f>Q244*H244</f>
        <v>0</v>
      </c>
      <c r="S244" s="244">
        <v>0</v>
      </c>
      <c r="T244" s="245">
        <f>S244*H244</f>
        <v>0</v>
      </c>
      <c r="AR244" s="24" t="s">
        <v>405</v>
      </c>
      <c r="AT244" s="24" t="s">
        <v>422</v>
      </c>
      <c r="AU244" s="24" t="s">
        <v>83</v>
      </c>
      <c r="AY244" s="24" t="s">
        <v>171</v>
      </c>
      <c r="BE244" s="246">
        <f>IF(N244="základní",J244,0)</f>
        <v>0</v>
      </c>
      <c r="BF244" s="246">
        <f>IF(N244="snížená",J244,0)</f>
        <v>0</v>
      </c>
      <c r="BG244" s="246">
        <f>IF(N244="zákl. přenesená",J244,0)</f>
        <v>0</v>
      </c>
      <c r="BH244" s="246">
        <f>IF(N244="sníž. přenesená",J244,0)</f>
        <v>0</v>
      </c>
      <c r="BI244" s="246">
        <f>IF(N244="nulová",J244,0)</f>
        <v>0</v>
      </c>
      <c r="BJ244" s="24" t="s">
        <v>24</v>
      </c>
      <c r="BK244" s="246">
        <f>ROUND(I244*H244,2)</f>
        <v>0</v>
      </c>
      <c r="BL244" s="24" t="s">
        <v>273</v>
      </c>
      <c r="BM244" s="24" t="s">
        <v>3181</v>
      </c>
    </row>
    <row r="245" s="1" customFormat="1">
      <c r="B245" s="46"/>
      <c r="C245" s="74"/>
      <c r="D245" s="249" t="s">
        <v>739</v>
      </c>
      <c r="E245" s="74"/>
      <c r="F245" s="259" t="s">
        <v>2466</v>
      </c>
      <c r="G245" s="74"/>
      <c r="H245" s="74"/>
      <c r="I245" s="203"/>
      <c r="J245" s="74"/>
      <c r="K245" s="74"/>
      <c r="L245" s="72"/>
      <c r="M245" s="260"/>
      <c r="N245" s="47"/>
      <c r="O245" s="47"/>
      <c r="P245" s="47"/>
      <c r="Q245" s="47"/>
      <c r="R245" s="47"/>
      <c r="S245" s="47"/>
      <c r="T245" s="95"/>
      <c r="AT245" s="24" t="s">
        <v>739</v>
      </c>
      <c r="AU245" s="24" t="s">
        <v>83</v>
      </c>
    </row>
    <row r="246" s="1" customFormat="1" ht="14.4" customHeight="1">
      <c r="B246" s="46"/>
      <c r="C246" s="271" t="s">
        <v>898</v>
      </c>
      <c r="D246" s="271" t="s">
        <v>422</v>
      </c>
      <c r="E246" s="272" t="s">
        <v>3182</v>
      </c>
      <c r="F246" s="273" t="s">
        <v>3183</v>
      </c>
      <c r="G246" s="274" t="s">
        <v>214</v>
      </c>
      <c r="H246" s="275">
        <v>4</v>
      </c>
      <c r="I246" s="276"/>
      <c r="J246" s="277">
        <f>ROUND(I246*H246,2)</f>
        <v>0</v>
      </c>
      <c r="K246" s="273" t="s">
        <v>2937</v>
      </c>
      <c r="L246" s="278"/>
      <c r="M246" s="279" t="s">
        <v>22</v>
      </c>
      <c r="N246" s="280" t="s">
        <v>46</v>
      </c>
      <c r="O246" s="47"/>
      <c r="P246" s="244">
        <f>O246*H246</f>
        <v>0</v>
      </c>
      <c r="Q246" s="244">
        <v>0</v>
      </c>
      <c r="R246" s="244">
        <f>Q246*H246</f>
        <v>0</v>
      </c>
      <c r="S246" s="244">
        <v>0</v>
      </c>
      <c r="T246" s="245">
        <f>S246*H246</f>
        <v>0</v>
      </c>
      <c r="AR246" s="24" t="s">
        <v>405</v>
      </c>
      <c r="AT246" s="24" t="s">
        <v>422</v>
      </c>
      <c r="AU246" s="24" t="s">
        <v>83</v>
      </c>
      <c r="AY246" s="24" t="s">
        <v>171</v>
      </c>
      <c r="BE246" s="246">
        <f>IF(N246="základní",J246,0)</f>
        <v>0</v>
      </c>
      <c r="BF246" s="246">
        <f>IF(N246="snížená",J246,0)</f>
        <v>0</v>
      </c>
      <c r="BG246" s="246">
        <f>IF(N246="zákl. přenesená",J246,0)</f>
        <v>0</v>
      </c>
      <c r="BH246" s="246">
        <f>IF(N246="sníž. přenesená",J246,0)</f>
        <v>0</v>
      </c>
      <c r="BI246" s="246">
        <f>IF(N246="nulová",J246,0)</f>
        <v>0</v>
      </c>
      <c r="BJ246" s="24" t="s">
        <v>24</v>
      </c>
      <c r="BK246" s="246">
        <f>ROUND(I246*H246,2)</f>
        <v>0</v>
      </c>
      <c r="BL246" s="24" t="s">
        <v>273</v>
      </c>
      <c r="BM246" s="24" t="s">
        <v>3184</v>
      </c>
    </row>
    <row r="247" s="1" customFormat="1">
      <c r="B247" s="46"/>
      <c r="C247" s="74"/>
      <c r="D247" s="249" t="s">
        <v>739</v>
      </c>
      <c r="E247" s="74"/>
      <c r="F247" s="259" t="s">
        <v>2466</v>
      </c>
      <c r="G247" s="74"/>
      <c r="H247" s="74"/>
      <c r="I247" s="203"/>
      <c r="J247" s="74"/>
      <c r="K247" s="74"/>
      <c r="L247" s="72"/>
      <c r="M247" s="260"/>
      <c r="N247" s="47"/>
      <c r="O247" s="47"/>
      <c r="P247" s="47"/>
      <c r="Q247" s="47"/>
      <c r="R247" s="47"/>
      <c r="S247" s="47"/>
      <c r="T247" s="95"/>
      <c r="AT247" s="24" t="s">
        <v>739</v>
      </c>
      <c r="AU247" s="24" t="s">
        <v>83</v>
      </c>
    </row>
    <row r="248" s="1" customFormat="1" ht="34.2" customHeight="1">
      <c r="B248" s="46"/>
      <c r="C248" s="235" t="s">
        <v>906</v>
      </c>
      <c r="D248" s="235" t="s">
        <v>173</v>
      </c>
      <c r="E248" s="236" t="s">
        <v>3185</v>
      </c>
      <c r="F248" s="237" t="s">
        <v>3186</v>
      </c>
      <c r="G248" s="238" t="s">
        <v>344</v>
      </c>
      <c r="H248" s="239">
        <v>241</v>
      </c>
      <c r="I248" s="240"/>
      <c r="J248" s="241">
        <f>ROUND(I248*H248,2)</f>
        <v>0</v>
      </c>
      <c r="K248" s="237" t="s">
        <v>177</v>
      </c>
      <c r="L248" s="72"/>
      <c r="M248" s="242" t="s">
        <v>22</v>
      </c>
      <c r="N248" s="243" t="s">
        <v>46</v>
      </c>
      <c r="O248" s="47"/>
      <c r="P248" s="244">
        <f>O248*H248</f>
        <v>0</v>
      </c>
      <c r="Q248" s="244">
        <v>0</v>
      </c>
      <c r="R248" s="244">
        <f>Q248*H248</f>
        <v>0</v>
      </c>
      <c r="S248" s="244">
        <v>0</v>
      </c>
      <c r="T248" s="245">
        <f>S248*H248</f>
        <v>0</v>
      </c>
      <c r="AR248" s="24" t="s">
        <v>273</v>
      </c>
      <c r="AT248" s="24" t="s">
        <v>173</v>
      </c>
      <c r="AU248" s="24" t="s">
        <v>83</v>
      </c>
      <c r="AY248" s="24" t="s">
        <v>171</v>
      </c>
      <c r="BE248" s="246">
        <f>IF(N248="základní",J248,0)</f>
        <v>0</v>
      </c>
      <c r="BF248" s="246">
        <f>IF(N248="snížená",J248,0)</f>
        <v>0</v>
      </c>
      <c r="BG248" s="246">
        <f>IF(N248="zákl. přenesená",J248,0)</f>
        <v>0</v>
      </c>
      <c r="BH248" s="246">
        <f>IF(N248="sníž. přenesená",J248,0)</f>
        <v>0</v>
      </c>
      <c r="BI248" s="246">
        <f>IF(N248="nulová",J248,0)</f>
        <v>0</v>
      </c>
      <c r="BJ248" s="24" t="s">
        <v>24</v>
      </c>
      <c r="BK248" s="246">
        <f>ROUND(I248*H248,2)</f>
        <v>0</v>
      </c>
      <c r="BL248" s="24" t="s">
        <v>273</v>
      </c>
      <c r="BM248" s="24" t="s">
        <v>3187</v>
      </c>
    </row>
    <row r="249" s="1" customFormat="1" ht="14.4" customHeight="1">
      <c r="B249" s="46"/>
      <c r="C249" s="271" t="s">
        <v>742</v>
      </c>
      <c r="D249" s="271" t="s">
        <v>422</v>
      </c>
      <c r="E249" s="272" t="s">
        <v>3188</v>
      </c>
      <c r="F249" s="273" t="s">
        <v>3189</v>
      </c>
      <c r="G249" s="274" t="s">
        <v>1389</v>
      </c>
      <c r="H249" s="275">
        <v>81.219999999999999</v>
      </c>
      <c r="I249" s="276"/>
      <c r="J249" s="277">
        <f>ROUND(I249*H249,2)</f>
        <v>0</v>
      </c>
      <c r="K249" s="273" t="s">
        <v>177</v>
      </c>
      <c r="L249" s="278"/>
      <c r="M249" s="279" t="s">
        <v>22</v>
      </c>
      <c r="N249" s="280" t="s">
        <v>46</v>
      </c>
      <c r="O249" s="47"/>
      <c r="P249" s="244">
        <f>O249*H249</f>
        <v>0</v>
      </c>
      <c r="Q249" s="244">
        <v>0.001</v>
      </c>
      <c r="R249" s="244">
        <f>Q249*H249</f>
        <v>0.081220000000000001</v>
      </c>
      <c r="S249" s="244">
        <v>0</v>
      </c>
      <c r="T249" s="245">
        <f>S249*H249</f>
        <v>0</v>
      </c>
      <c r="AR249" s="24" t="s">
        <v>405</v>
      </c>
      <c r="AT249" s="24" t="s">
        <v>422</v>
      </c>
      <c r="AU249" s="24" t="s">
        <v>83</v>
      </c>
      <c r="AY249" s="24" t="s">
        <v>171</v>
      </c>
      <c r="BE249" s="246">
        <f>IF(N249="základní",J249,0)</f>
        <v>0</v>
      </c>
      <c r="BF249" s="246">
        <f>IF(N249="snížená",J249,0)</f>
        <v>0</v>
      </c>
      <c r="BG249" s="246">
        <f>IF(N249="zákl. přenesená",J249,0)</f>
        <v>0</v>
      </c>
      <c r="BH249" s="246">
        <f>IF(N249="sníž. přenesená",J249,0)</f>
        <v>0</v>
      </c>
      <c r="BI249" s="246">
        <f>IF(N249="nulová",J249,0)</f>
        <v>0</v>
      </c>
      <c r="BJ249" s="24" t="s">
        <v>24</v>
      </c>
      <c r="BK249" s="246">
        <f>ROUND(I249*H249,2)</f>
        <v>0</v>
      </c>
      <c r="BL249" s="24" t="s">
        <v>273</v>
      </c>
      <c r="BM249" s="24" t="s">
        <v>3190</v>
      </c>
    </row>
    <row r="250" s="1" customFormat="1">
      <c r="B250" s="46"/>
      <c r="C250" s="74"/>
      <c r="D250" s="249" t="s">
        <v>739</v>
      </c>
      <c r="E250" s="74"/>
      <c r="F250" s="259" t="s">
        <v>3191</v>
      </c>
      <c r="G250" s="74"/>
      <c r="H250" s="74"/>
      <c r="I250" s="203"/>
      <c r="J250" s="74"/>
      <c r="K250" s="74"/>
      <c r="L250" s="72"/>
      <c r="M250" s="260"/>
      <c r="N250" s="47"/>
      <c r="O250" s="47"/>
      <c r="P250" s="47"/>
      <c r="Q250" s="47"/>
      <c r="R250" s="47"/>
      <c r="S250" s="47"/>
      <c r="T250" s="95"/>
      <c r="AT250" s="24" t="s">
        <v>739</v>
      </c>
      <c r="AU250" s="24" t="s">
        <v>83</v>
      </c>
    </row>
    <row r="251" s="1" customFormat="1" ht="14.4" customHeight="1">
      <c r="B251" s="46"/>
      <c r="C251" s="271" t="s">
        <v>764</v>
      </c>
      <c r="D251" s="271" t="s">
        <v>422</v>
      </c>
      <c r="E251" s="272" t="s">
        <v>3192</v>
      </c>
      <c r="F251" s="273" t="s">
        <v>3193</v>
      </c>
      <c r="G251" s="274" t="s">
        <v>1389</v>
      </c>
      <c r="H251" s="275">
        <v>44</v>
      </c>
      <c r="I251" s="276"/>
      <c r="J251" s="277">
        <f>ROUND(I251*H251,2)</f>
        <v>0</v>
      </c>
      <c r="K251" s="273" t="s">
        <v>177</v>
      </c>
      <c r="L251" s="278"/>
      <c r="M251" s="279" t="s">
        <v>22</v>
      </c>
      <c r="N251" s="280" t="s">
        <v>46</v>
      </c>
      <c r="O251" s="47"/>
      <c r="P251" s="244">
        <f>O251*H251</f>
        <v>0</v>
      </c>
      <c r="Q251" s="244">
        <v>0.001</v>
      </c>
      <c r="R251" s="244">
        <f>Q251*H251</f>
        <v>0.043999999999999997</v>
      </c>
      <c r="S251" s="244">
        <v>0</v>
      </c>
      <c r="T251" s="245">
        <f>S251*H251</f>
        <v>0</v>
      </c>
      <c r="AR251" s="24" t="s">
        <v>405</v>
      </c>
      <c r="AT251" s="24" t="s">
        <v>422</v>
      </c>
      <c r="AU251" s="24" t="s">
        <v>83</v>
      </c>
      <c r="AY251" s="24" t="s">
        <v>171</v>
      </c>
      <c r="BE251" s="246">
        <f>IF(N251="základní",J251,0)</f>
        <v>0</v>
      </c>
      <c r="BF251" s="246">
        <f>IF(N251="snížená",J251,0)</f>
        <v>0</v>
      </c>
      <c r="BG251" s="246">
        <f>IF(N251="zákl. přenesená",J251,0)</f>
        <v>0</v>
      </c>
      <c r="BH251" s="246">
        <f>IF(N251="sníž. přenesená",J251,0)</f>
        <v>0</v>
      </c>
      <c r="BI251" s="246">
        <f>IF(N251="nulová",J251,0)</f>
        <v>0</v>
      </c>
      <c r="BJ251" s="24" t="s">
        <v>24</v>
      </c>
      <c r="BK251" s="246">
        <f>ROUND(I251*H251,2)</f>
        <v>0</v>
      </c>
      <c r="BL251" s="24" t="s">
        <v>273</v>
      </c>
      <c r="BM251" s="24" t="s">
        <v>3194</v>
      </c>
    </row>
    <row r="252" s="1" customFormat="1">
      <c r="B252" s="46"/>
      <c r="C252" s="74"/>
      <c r="D252" s="249" t="s">
        <v>739</v>
      </c>
      <c r="E252" s="74"/>
      <c r="F252" s="259" t="s">
        <v>3195</v>
      </c>
      <c r="G252" s="74"/>
      <c r="H252" s="74"/>
      <c r="I252" s="203"/>
      <c r="J252" s="74"/>
      <c r="K252" s="74"/>
      <c r="L252" s="72"/>
      <c r="M252" s="260"/>
      <c r="N252" s="47"/>
      <c r="O252" s="47"/>
      <c r="P252" s="47"/>
      <c r="Q252" s="47"/>
      <c r="R252" s="47"/>
      <c r="S252" s="47"/>
      <c r="T252" s="95"/>
      <c r="AT252" s="24" t="s">
        <v>739</v>
      </c>
      <c r="AU252" s="24" t="s">
        <v>83</v>
      </c>
    </row>
    <row r="253" s="1" customFormat="1" ht="14.4" customHeight="1">
      <c r="B253" s="46"/>
      <c r="C253" s="235" t="s">
        <v>803</v>
      </c>
      <c r="D253" s="235" t="s">
        <v>173</v>
      </c>
      <c r="E253" s="236" t="s">
        <v>3196</v>
      </c>
      <c r="F253" s="237" t="s">
        <v>3197</v>
      </c>
      <c r="G253" s="238" t="s">
        <v>214</v>
      </c>
      <c r="H253" s="239">
        <v>115</v>
      </c>
      <c r="I253" s="240"/>
      <c r="J253" s="241">
        <f>ROUND(I253*H253,2)</f>
        <v>0</v>
      </c>
      <c r="K253" s="237" t="s">
        <v>177</v>
      </c>
      <c r="L253" s="72"/>
      <c r="M253" s="242" t="s">
        <v>22</v>
      </c>
      <c r="N253" s="243" t="s">
        <v>46</v>
      </c>
      <c r="O253" s="47"/>
      <c r="P253" s="244">
        <f>O253*H253</f>
        <v>0</v>
      </c>
      <c r="Q253" s="244">
        <v>0</v>
      </c>
      <c r="R253" s="244">
        <f>Q253*H253</f>
        <v>0</v>
      </c>
      <c r="S253" s="244">
        <v>0</v>
      </c>
      <c r="T253" s="245">
        <f>S253*H253</f>
        <v>0</v>
      </c>
      <c r="AR253" s="24" t="s">
        <v>273</v>
      </c>
      <c r="AT253" s="24" t="s">
        <v>173</v>
      </c>
      <c r="AU253" s="24" t="s">
        <v>83</v>
      </c>
      <c r="AY253" s="24" t="s">
        <v>171</v>
      </c>
      <c r="BE253" s="246">
        <f>IF(N253="základní",J253,0)</f>
        <v>0</v>
      </c>
      <c r="BF253" s="246">
        <f>IF(N253="snížená",J253,0)</f>
        <v>0</v>
      </c>
      <c r="BG253" s="246">
        <f>IF(N253="zákl. přenesená",J253,0)</f>
        <v>0</v>
      </c>
      <c r="BH253" s="246">
        <f>IF(N253="sníž. přenesená",J253,0)</f>
        <v>0</v>
      </c>
      <c r="BI253" s="246">
        <f>IF(N253="nulová",J253,0)</f>
        <v>0</v>
      </c>
      <c r="BJ253" s="24" t="s">
        <v>24</v>
      </c>
      <c r="BK253" s="246">
        <f>ROUND(I253*H253,2)</f>
        <v>0</v>
      </c>
      <c r="BL253" s="24" t="s">
        <v>273</v>
      </c>
      <c r="BM253" s="24" t="s">
        <v>3198</v>
      </c>
    </row>
    <row r="254" s="1" customFormat="1">
      <c r="B254" s="46"/>
      <c r="C254" s="74"/>
      <c r="D254" s="249" t="s">
        <v>201</v>
      </c>
      <c r="E254" s="74"/>
      <c r="F254" s="259" t="s">
        <v>3199</v>
      </c>
      <c r="G254" s="74"/>
      <c r="H254" s="74"/>
      <c r="I254" s="203"/>
      <c r="J254" s="74"/>
      <c r="K254" s="74"/>
      <c r="L254" s="72"/>
      <c r="M254" s="260"/>
      <c r="N254" s="47"/>
      <c r="O254" s="47"/>
      <c r="P254" s="47"/>
      <c r="Q254" s="47"/>
      <c r="R254" s="47"/>
      <c r="S254" s="47"/>
      <c r="T254" s="95"/>
      <c r="AT254" s="24" t="s">
        <v>201</v>
      </c>
      <c r="AU254" s="24" t="s">
        <v>83</v>
      </c>
    </row>
    <row r="255" s="1" customFormat="1" ht="14.4" customHeight="1">
      <c r="B255" s="46"/>
      <c r="C255" s="271" t="s">
        <v>925</v>
      </c>
      <c r="D255" s="271" t="s">
        <v>422</v>
      </c>
      <c r="E255" s="272" t="s">
        <v>3200</v>
      </c>
      <c r="F255" s="273" t="s">
        <v>3201</v>
      </c>
      <c r="G255" s="274" t="s">
        <v>214</v>
      </c>
      <c r="H255" s="275">
        <v>15</v>
      </c>
      <c r="I255" s="276"/>
      <c r="J255" s="277">
        <f>ROUND(I255*H255,2)</f>
        <v>0</v>
      </c>
      <c r="K255" s="273" t="s">
        <v>177</v>
      </c>
      <c r="L255" s="278"/>
      <c r="M255" s="279" t="s">
        <v>22</v>
      </c>
      <c r="N255" s="280" t="s">
        <v>46</v>
      </c>
      <c r="O255" s="47"/>
      <c r="P255" s="244">
        <f>O255*H255</f>
        <v>0</v>
      </c>
      <c r="Q255" s="244">
        <v>0.00023000000000000001</v>
      </c>
      <c r="R255" s="244">
        <f>Q255*H255</f>
        <v>0.0034499999999999999</v>
      </c>
      <c r="S255" s="244">
        <v>0</v>
      </c>
      <c r="T255" s="245">
        <f>S255*H255</f>
        <v>0</v>
      </c>
      <c r="AR255" s="24" t="s">
        <v>405</v>
      </c>
      <c r="AT255" s="24" t="s">
        <v>422</v>
      </c>
      <c r="AU255" s="24" t="s">
        <v>83</v>
      </c>
      <c r="AY255" s="24" t="s">
        <v>171</v>
      </c>
      <c r="BE255" s="246">
        <f>IF(N255="základní",J255,0)</f>
        <v>0</v>
      </c>
      <c r="BF255" s="246">
        <f>IF(N255="snížená",J255,0)</f>
        <v>0</v>
      </c>
      <c r="BG255" s="246">
        <f>IF(N255="zákl. přenesená",J255,0)</f>
        <v>0</v>
      </c>
      <c r="BH255" s="246">
        <f>IF(N255="sníž. přenesená",J255,0)</f>
        <v>0</v>
      </c>
      <c r="BI255" s="246">
        <f>IF(N255="nulová",J255,0)</f>
        <v>0</v>
      </c>
      <c r="BJ255" s="24" t="s">
        <v>24</v>
      </c>
      <c r="BK255" s="246">
        <f>ROUND(I255*H255,2)</f>
        <v>0</v>
      </c>
      <c r="BL255" s="24" t="s">
        <v>273</v>
      </c>
      <c r="BM255" s="24" t="s">
        <v>3202</v>
      </c>
    </row>
    <row r="256" s="1" customFormat="1" ht="14.4" customHeight="1">
      <c r="B256" s="46"/>
      <c r="C256" s="271" t="s">
        <v>930</v>
      </c>
      <c r="D256" s="271" t="s">
        <v>422</v>
      </c>
      <c r="E256" s="272" t="s">
        <v>3203</v>
      </c>
      <c r="F256" s="273" t="s">
        <v>3204</v>
      </c>
      <c r="G256" s="274" t="s">
        <v>214</v>
      </c>
      <c r="H256" s="275">
        <v>100</v>
      </c>
      <c r="I256" s="276"/>
      <c r="J256" s="277">
        <f>ROUND(I256*H256,2)</f>
        <v>0</v>
      </c>
      <c r="K256" s="273" t="s">
        <v>2937</v>
      </c>
      <c r="L256" s="278"/>
      <c r="M256" s="279" t="s">
        <v>22</v>
      </c>
      <c r="N256" s="280" t="s">
        <v>46</v>
      </c>
      <c r="O256" s="47"/>
      <c r="P256" s="244">
        <f>O256*H256</f>
        <v>0</v>
      </c>
      <c r="Q256" s="244">
        <v>0.00055000000000000003</v>
      </c>
      <c r="R256" s="244">
        <f>Q256*H256</f>
        <v>0.055</v>
      </c>
      <c r="S256" s="244">
        <v>0</v>
      </c>
      <c r="T256" s="245">
        <f>S256*H256</f>
        <v>0</v>
      </c>
      <c r="AR256" s="24" t="s">
        <v>405</v>
      </c>
      <c r="AT256" s="24" t="s">
        <v>422</v>
      </c>
      <c r="AU256" s="24" t="s">
        <v>83</v>
      </c>
      <c r="AY256" s="24" t="s">
        <v>171</v>
      </c>
      <c r="BE256" s="246">
        <f>IF(N256="základní",J256,0)</f>
        <v>0</v>
      </c>
      <c r="BF256" s="246">
        <f>IF(N256="snížená",J256,0)</f>
        <v>0</v>
      </c>
      <c r="BG256" s="246">
        <f>IF(N256="zákl. přenesená",J256,0)</f>
        <v>0</v>
      </c>
      <c r="BH256" s="246">
        <f>IF(N256="sníž. přenesená",J256,0)</f>
        <v>0</v>
      </c>
      <c r="BI256" s="246">
        <f>IF(N256="nulová",J256,0)</f>
        <v>0</v>
      </c>
      <c r="BJ256" s="24" t="s">
        <v>24</v>
      </c>
      <c r="BK256" s="246">
        <f>ROUND(I256*H256,2)</f>
        <v>0</v>
      </c>
      <c r="BL256" s="24" t="s">
        <v>273</v>
      </c>
      <c r="BM256" s="24" t="s">
        <v>3205</v>
      </c>
    </row>
    <row r="257" s="1" customFormat="1">
      <c r="B257" s="46"/>
      <c r="C257" s="74"/>
      <c r="D257" s="249" t="s">
        <v>739</v>
      </c>
      <c r="E257" s="74"/>
      <c r="F257" s="259" t="s">
        <v>2466</v>
      </c>
      <c r="G257" s="74"/>
      <c r="H257" s="74"/>
      <c r="I257" s="203"/>
      <c r="J257" s="74"/>
      <c r="K257" s="74"/>
      <c r="L257" s="72"/>
      <c r="M257" s="260"/>
      <c r="N257" s="47"/>
      <c r="O257" s="47"/>
      <c r="P257" s="47"/>
      <c r="Q257" s="47"/>
      <c r="R257" s="47"/>
      <c r="S257" s="47"/>
      <c r="T257" s="95"/>
      <c r="AT257" s="24" t="s">
        <v>739</v>
      </c>
      <c r="AU257" s="24" t="s">
        <v>83</v>
      </c>
    </row>
    <row r="258" s="1" customFormat="1" ht="14.4" customHeight="1">
      <c r="B258" s="46"/>
      <c r="C258" s="235" t="s">
        <v>939</v>
      </c>
      <c r="D258" s="235" t="s">
        <v>173</v>
      </c>
      <c r="E258" s="236" t="s">
        <v>3206</v>
      </c>
      <c r="F258" s="237" t="s">
        <v>3207</v>
      </c>
      <c r="G258" s="238" t="s">
        <v>214</v>
      </c>
      <c r="H258" s="239">
        <v>8</v>
      </c>
      <c r="I258" s="240"/>
      <c r="J258" s="241">
        <f>ROUND(I258*H258,2)</f>
        <v>0</v>
      </c>
      <c r="K258" s="237" t="s">
        <v>177</v>
      </c>
      <c r="L258" s="72"/>
      <c r="M258" s="242" t="s">
        <v>22</v>
      </c>
      <c r="N258" s="243" t="s">
        <v>46</v>
      </c>
      <c r="O258" s="47"/>
      <c r="P258" s="244">
        <f>O258*H258</f>
        <v>0</v>
      </c>
      <c r="Q258" s="244">
        <v>0</v>
      </c>
      <c r="R258" s="244">
        <f>Q258*H258</f>
        <v>0</v>
      </c>
      <c r="S258" s="244">
        <v>0</v>
      </c>
      <c r="T258" s="245">
        <f>S258*H258</f>
        <v>0</v>
      </c>
      <c r="AR258" s="24" t="s">
        <v>273</v>
      </c>
      <c r="AT258" s="24" t="s">
        <v>173</v>
      </c>
      <c r="AU258" s="24" t="s">
        <v>83</v>
      </c>
      <c r="AY258" s="24" t="s">
        <v>171</v>
      </c>
      <c r="BE258" s="246">
        <f>IF(N258="základní",J258,0)</f>
        <v>0</v>
      </c>
      <c r="BF258" s="246">
        <f>IF(N258="snížená",J258,0)</f>
        <v>0</v>
      </c>
      <c r="BG258" s="246">
        <f>IF(N258="zákl. přenesená",J258,0)</f>
        <v>0</v>
      </c>
      <c r="BH258" s="246">
        <f>IF(N258="sníž. přenesená",J258,0)</f>
        <v>0</v>
      </c>
      <c r="BI258" s="246">
        <f>IF(N258="nulová",J258,0)</f>
        <v>0</v>
      </c>
      <c r="BJ258" s="24" t="s">
        <v>24</v>
      </c>
      <c r="BK258" s="246">
        <f>ROUND(I258*H258,2)</f>
        <v>0</v>
      </c>
      <c r="BL258" s="24" t="s">
        <v>273</v>
      </c>
      <c r="BM258" s="24" t="s">
        <v>3208</v>
      </c>
    </row>
    <row r="259" s="1" customFormat="1" ht="14.4" customHeight="1">
      <c r="B259" s="46"/>
      <c r="C259" s="271" t="s">
        <v>30</v>
      </c>
      <c r="D259" s="271" t="s">
        <v>422</v>
      </c>
      <c r="E259" s="272" t="s">
        <v>3209</v>
      </c>
      <c r="F259" s="273" t="s">
        <v>3210</v>
      </c>
      <c r="G259" s="274" t="s">
        <v>214</v>
      </c>
      <c r="H259" s="275">
        <v>8</v>
      </c>
      <c r="I259" s="276"/>
      <c r="J259" s="277">
        <f>ROUND(I259*H259,2)</f>
        <v>0</v>
      </c>
      <c r="K259" s="273" t="s">
        <v>2937</v>
      </c>
      <c r="L259" s="278"/>
      <c r="M259" s="279" t="s">
        <v>22</v>
      </c>
      <c r="N259" s="280" t="s">
        <v>46</v>
      </c>
      <c r="O259" s="47"/>
      <c r="P259" s="244">
        <f>O259*H259</f>
        <v>0</v>
      </c>
      <c r="Q259" s="244">
        <v>0.0068999999999999999</v>
      </c>
      <c r="R259" s="244">
        <f>Q259*H259</f>
        <v>0.055199999999999999</v>
      </c>
      <c r="S259" s="244">
        <v>0</v>
      </c>
      <c r="T259" s="245">
        <f>S259*H259</f>
        <v>0</v>
      </c>
      <c r="AR259" s="24" t="s">
        <v>405</v>
      </c>
      <c r="AT259" s="24" t="s">
        <v>422</v>
      </c>
      <c r="AU259" s="24" t="s">
        <v>83</v>
      </c>
      <c r="AY259" s="24" t="s">
        <v>171</v>
      </c>
      <c r="BE259" s="246">
        <f>IF(N259="základní",J259,0)</f>
        <v>0</v>
      </c>
      <c r="BF259" s="246">
        <f>IF(N259="snížená",J259,0)</f>
        <v>0</v>
      </c>
      <c r="BG259" s="246">
        <f>IF(N259="zákl. přenesená",J259,0)</f>
        <v>0</v>
      </c>
      <c r="BH259" s="246">
        <f>IF(N259="sníž. přenesená",J259,0)</f>
        <v>0</v>
      </c>
      <c r="BI259" s="246">
        <f>IF(N259="nulová",J259,0)</f>
        <v>0</v>
      </c>
      <c r="BJ259" s="24" t="s">
        <v>24</v>
      </c>
      <c r="BK259" s="246">
        <f>ROUND(I259*H259,2)</f>
        <v>0</v>
      </c>
      <c r="BL259" s="24" t="s">
        <v>273</v>
      </c>
      <c r="BM259" s="24" t="s">
        <v>3211</v>
      </c>
    </row>
    <row r="260" s="1" customFormat="1">
      <c r="B260" s="46"/>
      <c r="C260" s="74"/>
      <c r="D260" s="249" t="s">
        <v>739</v>
      </c>
      <c r="E260" s="74"/>
      <c r="F260" s="259" t="s">
        <v>2466</v>
      </c>
      <c r="G260" s="74"/>
      <c r="H260" s="74"/>
      <c r="I260" s="203"/>
      <c r="J260" s="74"/>
      <c r="K260" s="74"/>
      <c r="L260" s="72"/>
      <c r="M260" s="260"/>
      <c r="N260" s="47"/>
      <c r="O260" s="47"/>
      <c r="P260" s="47"/>
      <c r="Q260" s="47"/>
      <c r="R260" s="47"/>
      <c r="S260" s="47"/>
      <c r="T260" s="95"/>
      <c r="AT260" s="24" t="s">
        <v>739</v>
      </c>
      <c r="AU260" s="24" t="s">
        <v>83</v>
      </c>
    </row>
    <row r="261" s="1" customFormat="1" ht="14.4" customHeight="1">
      <c r="B261" s="46"/>
      <c r="C261" s="235" t="s">
        <v>959</v>
      </c>
      <c r="D261" s="235" t="s">
        <v>173</v>
      </c>
      <c r="E261" s="236" t="s">
        <v>3212</v>
      </c>
      <c r="F261" s="237" t="s">
        <v>3213</v>
      </c>
      <c r="G261" s="238" t="s">
        <v>214</v>
      </c>
      <c r="H261" s="239">
        <v>3</v>
      </c>
      <c r="I261" s="240"/>
      <c r="J261" s="241">
        <f>ROUND(I261*H261,2)</f>
        <v>0</v>
      </c>
      <c r="K261" s="237" t="s">
        <v>2937</v>
      </c>
      <c r="L261" s="72"/>
      <c r="M261" s="242" t="s">
        <v>22</v>
      </c>
      <c r="N261" s="243" t="s">
        <v>46</v>
      </c>
      <c r="O261" s="47"/>
      <c r="P261" s="244">
        <f>O261*H261</f>
        <v>0</v>
      </c>
      <c r="Q261" s="244">
        <v>0</v>
      </c>
      <c r="R261" s="244">
        <f>Q261*H261</f>
        <v>0</v>
      </c>
      <c r="S261" s="244">
        <v>0</v>
      </c>
      <c r="T261" s="245">
        <f>S261*H261</f>
        <v>0</v>
      </c>
      <c r="AR261" s="24" t="s">
        <v>273</v>
      </c>
      <c r="AT261" s="24" t="s">
        <v>173</v>
      </c>
      <c r="AU261" s="24" t="s">
        <v>83</v>
      </c>
      <c r="AY261" s="24" t="s">
        <v>171</v>
      </c>
      <c r="BE261" s="246">
        <f>IF(N261="základní",J261,0)</f>
        <v>0</v>
      </c>
      <c r="BF261" s="246">
        <f>IF(N261="snížená",J261,0)</f>
        <v>0</v>
      </c>
      <c r="BG261" s="246">
        <f>IF(N261="zákl. přenesená",J261,0)</f>
        <v>0</v>
      </c>
      <c r="BH261" s="246">
        <f>IF(N261="sníž. přenesená",J261,0)</f>
        <v>0</v>
      </c>
      <c r="BI261" s="246">
        <f>IF(N261="nulová",J261,0)</f>
        <v>0</v>
      </c>
      <c r="BJ261" s="24" t="s">
        <v>24</v>
      </c>
      <c r="BK261" s="246">
        <f>ROUND(I261*H261,2)</f>
        <v>0</v>
      </c>
      <c r="BL261" s="24" t="s">
        <v>273</v>
      </c>
      <c r="BM261" s="24" t="s">
        <v>3214</v>
      </c>
    </row>
    <row r="262" s="1" customFormat="1">
      <c r="B262" s="46"/>
      <c r="C262" s="74"/>
      <c r="D262" s="249" t="s">
        <v>739</v>
      </c>
      <c r="E262" s="74"/>
      <c r="F262" s="259" t="s">
        <v>2466</v>
      </c>
      <c r="G262" s="74"/>
      <c r="H262" s="74"/>
      <c r="I262" s="203"/>
      <c r="J262" s="74"/>
      <c r="K262" s="74"/>
      <c r="L262" s="72"/>
      <c r="M262" s="260"/>
      <c r="N262" s="47"/>
      <c r="O262" s="47"/>
      <c r="P262" s="47"/>
      <c r="Q262" s="47"/>
      <c r="R262" s="47"/>
      <c r="S262" s="47"/>
      <c r="T262" s="95"/>
      <c r="AT262" s="24" t="s">
        <v>739</v>
      </c>
      <c r="AU262" s="24" t="s">
        <v>83</v>
      </c>
    </row>
    <row r="263" s="1" customFormat="1" ht="14.4" customHeight="1">
      <c r="B263" s="46"/>
      <c r="C263" s="235" t="s">
        <v>964</v>
      </c>
      <c r="D263" s="235" t="s">
        <v>173</v>
      </c>
      <c r="E263" s="236" t="s">
        <v>3215</v>
      </c>
      <c r="F263" s="237" t="s">
        <v>3216</v>
      </c>
      <c r="G263" s="238" t="s">
        <v>214</v>
      </c>
      <c r="H263" s="239">
        <v>2</v>
      </c>
      <c r="I263" s="240"/>
      <c r="J263" s="241">
        <f>ROUND(I263*H263,2)</f>
        <v>0</v>
      </c>
      <c r="K263" s="237" t="s">
        <v>2937</v>
      </c>
      <c r="L263" s="72"/>
      <c r="M263" s="242" t="s">
        <v>22</v>
      </c>
      <c r="N263" s="243" t="s">
        <v>46</v>
      </c>
      <c r="O263" s="47"/>
      <c r="P263" s="244">
        <f>O263*H263</f>
        <v>0</v>
      </c>
      <c r="Q263" s="244">
        <v>0</v>
      </c>
      <c r="R263" s="244">
        <f>Q263*H263</f>
        <v>0</v>
      </c>
      <c r="S263" s="244">
        <v>0</v>
      </c>
      <c r="T263" s="245">
        <f>S263*H263</f>
        <v>0</v>
      </c>
      <c r="AR263" s="24" t="s">
        <v>273</v>
      </c>
      <c r="AT263" s="24" t="s">
        <v>173</v>
      </c>
      <c r="AU263" s="24" t="s">
        <v>83</v>
      </c>
      <c r="AY263" s="24" t="s">
        <v>171</v>
      </c>
      <c r="BE263" s="246">
        <f>IF(N263="základní",J263,0)</f>
        <v>0</v>
      </c>
      <c r="BF263" s="246">
        <f>IF(N263="snížená",J263,0)</f>
        <v>0</v>
      </c>
      <c r="BG263" s="246">
        <f>IF(N263="zákl. přenesená",J263,0)</f>
        <v>0</v>
      </c>
      <c r="BH263" s="246">
        <f>IF(N263="sníž. přenesená",J263,0)</f>
        <v>0</v>
      </c>
      <c r="BI263" s="246">
        <f>IF(N263="nulová",J263,0)</f>
        <v>0</v>
      </c>
      <c r="BJ263" s="24" t="s">
        <v>24</v>
      </c>
      <c r="BK263" s="246">
        <f>ROUND(I263*H263,2)</f>
        <v>0</v>
      </c>
      <c r="BL263" s="24" t="s">
        <v>273</v>
      </c>
      <c r="BM263" s="24" t="s">
        <v>3217</v>
      </c>
    </row>
    <row r="264" s="1" customFormat="1" ht="14.4" customHeight="1">
      <c r="B264" s="46"/>
      <c r="C264" s="235" t="s">
        <v>969</v>
      </c>
      <c r="D264" s="235" t="s">
        <v>173</v>
      </c>
      <c r="E264" s="236" t="s">
        <v>3218</v>
      </c>
      <c r="F264" s="237" t="s">
        <v>3219</v>
      </c>
      <c r="G264" s="238" t="s">
        <v>214</v>
      </c>
      <c r="H264" s="239">
        <v>3</v>
      </c>
      <c r="I264" s="240"/>
      <c r="J264" s="241">
        <f>ROUND(I264*H264,2)</f>
        <v>0</v>
      </c>
      <c r="K264" s="237" t="s">
        <v>2937</v>
      </c>
      <c r="L264" s="72"/>
      <c r="M264" s="242" t="s">
        <v>22</v>
      </c>
      <c r="N264" s="243" t="s">
        <v>46</v>
      </c>
      <c r="O264" s="47"/>
      <c r="P264" s="244">
        <f>O264*H264</f>
        <v>0</v>
      </c>
      <c r="Q264" s="244">
        <v>0</v>
      </c>
      <c r="R264" s="244">
        <f>Q264*H264</f>
        <v>0</v>
      </c>
      <c r="S264" s="244">
        <v>0</v>
      </c>
      <c r="T264" s="245">
        <f>S264*H264</f>
        <v>0</v>
      </c>
      <c r="AR264" s="24" t="s">
        <v>273</v>
      </c>
      <c r="AT264" s="24" t="s">
        <v>173</v>
      </c>
      <c r="AU264" s="24" t="s">
        <v>83</v>
      </c>
      <c r="AY264" s="24" t="s">
        <v>171</v>
      </c>
      <c r="BE264" s="246">
        <f>IF(N264="základní",J264,0)</f>
        <v>0</v>
      </c>
      <c r="BF264" s="246">
        <f>IF(N264="snížená",J264,0)</f>
        <v>0</v>
      </c>
      <c r="BG264" s="246">
        <f>IF(N264="zákl. přenesená",J264,0)</f>
        <v>0</v>
      </c>
      <c r="BH264" s="246">
        <f>IF(N264="sníž. přenesená",J264,0)</f>
        <v>0</v>
      </c>
      <c r="BI264" s="246">
        <f>IF(N264="nulová",J264,0)</f>
        <v>0</v>
      </c>
      <c r="BJ264" s="24" t="s">
        <v>24</v>
      </c>
      <c r="BK264" s="246">
        <f>ROUND(I264*H264,2)</f>
        <v>0</v>
      </c>
      <c r="BL264" s="24" t="s">
        <v>273</v>
      </c>
      <c r="BM264" s="24" t="s">
        <v>3220</v>
      </c>
    </row>
    <row r="265" s="1" customFormat="1">
      <c r="B265" s="46"/>
      <c r="C265" s="74"/>
      <c r="D265" s="249" t="s">
        <v>739</v>
      </c>
      <c r="E265" s="74"/>
      <c r="F265" s="259" t="s">
        <v>2466</v>
      </c>
      <c r="G265" s="74"/>
      <c r="H265" s="74"/>
      <c r="I265" s="203"/>
      <c r="J265" s="74"/>
      <c r="K265" s="74"/>
      <c r="L265" s="72"/>
      <c r="M265" s="260"/>
      <c r="N265" s="47"/>
      <c r="O265" s="47"/>
      <c r="P265" s="47"/>
      <c r="Q265" s="47"/>
      <c r="R265" s="47"/>
      <c r="S265" s="47"/>
      <c r="T265" s="95"/>
      <c r="AT265" s="24" t="s">
        <v>739</v>
      </c>
      <c r="AU265" s="24" t="s">
        <v>83</v>
      </c>
    </row>
    <row r="266" s="1" customFormat="1" ht="14.4" customHeight="1">
      <c r="B266" s="46"/>
      <c r="C266" s="235" t="s">
        <v>975</v>
      </c>
      <c r="D266" s="235" t="s">
        <v>173</v>
      </c>
      <c r="E266" s="236" t="s">
        <v>3221</v>
      </c>
      <c r="F266" s="237" t="s">
        <v>3222</v>
      </c>
      <c r="G266" s="238" t="s">
        <v>214</v>
      </c>
      <c r="H266" s="239">
        <v>6</v>
      </c>
      <c r="I266" s="240"/>
      <c r="J266" s="241">
        <f>ROUND(I266*H266,2)</f>
        <v>0</v>
      </c>
      <c r="K266" s="237" t="s">
        <v>2937</v>
      </c>
      <c r="L266" s="72"/>
      <c r="M266" s="242" t="s">
        <v>22</v>
      </c>
      <c r="N266" s="243" t="s">
        <v>46</v>
      </c>
      <c r="O266" s="47"/>
      <c r="P266" s="244">
        <f>O266*H266</f>
        <v>0</v>
      </c>
      <c r="Q266" s="244">
        <v>0</v>
      </c>
      <c r="R266" s="244">
        <f>Q266*H266</f>
        <v>0</v>
      </c>
      <c r="S266" s="244">
        <v>0</v>
      </c>
      <c r="T266" s="245">
        <f>S266*H266</f>
        <v>0</v>
      </c>
      <c r="AR266" s="24" t="s">
        <v>273</v>
      </c>
      <c r="AT266" s="24" t="s">
        <v>173</v>
      </c>
      <c r="AU266" s="24" t="s">
        <v>83</v>
      </c>
      <c r="AY266" s="24" t="s">
        <v>171</v>
      </c>
      <c r="BE266" s="246">
        <f>IF(N266="základní",J266,0)</f>
        <v>0</v>
      </c>
      <c r="BF266" s="246">
        <f>IF(N266="snížená",J266,0)</f>
        <v>0</v>
      </c>
      <c r="BG266" s="246">
        <f>IF(N266="zákl. přenesená",J266,0)</f>
        <v>0</v>
      </c>
      <c r="BH266" s="246">
        <f>IF(N266="sníž. přenesená",J266,0)</f>
        <v>0</v>
      </c>
      <c r="BI266" s="246">
        <f>IF(N266="nulová",J266,0)</f>
        <v>0</v>
      </c>
      <c r="BJ266" s="24" t="s">
        <v>24</v>
      </c>
      <c r="BK266" s="246">
        <f>ROUND(I266*H266,2)</f>
        <v>0</v>
      </c>
      <c r="BL266" s="24" t="s">
        <v>273</v>
      </c>
      <c r="BM266" s="24" t="s">
        <v>3223</v>
      </c>
    </row>
    <row r="267" s="1" customFormat="1" ht="34.2" customHeight="1">
      <c r="B267" s="46"/>
      <c r="C267" s="235" t="s">
        <v>980</v>
      </c>
      <c r="D267" s="235" t="s">
        <v>173</v>
      </c>
      <c r="E267" s="236" t="s">
        <v>3224</v>
      </c>
      <c r="F267" s="237" t="s">
        <v>3225</v>
      </c>
      <c r="G267" s="238" t="s">
        <v>214</v>
      </c>
      <c r="H267" s="239">
        <v>1</v>
      </c>
      <c r="I267" s="240"/>
      <c r="J267" s="241">
        <f>ROUND(I267*H267,2)</f>
        <v>0</v>
      </c>
      <c r="K267" s="237" t="s">
        <v>177</v>
      </c>
      <c r="L267" s="72"/>
      <c r="M267" s="242" t="s">
        <v>22</v>
      </c>
      <c r="N267" s="243" t="s">
        <v>46</v>
      </c>
      <c r="O267" s="47"/>
      <c r="P267" s="244">
        <f>O267*H267</f>
        <v>0</v>
      </c>
      <c r="Q267" s="244">
        <v>0</v>
      </c>
      <c r="R267" s="244">
        <f>Q267*H267</f>
        <v>0</v>
      </c>
      <c r="S267" s="244">
        <v>0</v>
      </c>
      <c r="T267" s="245">
        <f>S267*H267</f>
        <v>0</v>
      </c>
      <c r="AR267" s="24" t="s">
        <v>273</v>
      </c>
      <c r="AT267" s="24" t="s">
        <v>173</v>
      </c>
      <c r="AU267" s="24" t="s">
        <v>83</v>
      </c>
      <c r="AY267" s="24" t="s">
        <v>171</v>
      </c>
      <c r="BE267" s="246">
        <f>IF(N267="základní",J267,0)</f>
        <v>0</v>
      </c>
      <c r="BF267" s="246">
        <f>IF(N267="snížená",J267,0)</f>
        <v>0</v>
      </c>
      <c r="BG267" s="246">
        <f>IF(N267="zákl. přenesená",J267,0)</f>
        <v>0</v>
      </c>
      <c r="BH267" s="246">
        <f>IF(N267="sníž. přenesená",J267,0)</f>
        <v>0</v>
      </c>
      <c r="BI267" s="246">
        <f>IF(N267="nulová",J267,0)</f>
        <v>0</v>
      </c>
      <c r="BJ267" s="24" t="s">
        <v>24</v>
      </c>
      <c r="BK267" s="246">
        <f>ROUND(I267*H267,2)</f>
        <v>0</v>
      </c>
      <c r="BL267" s="24" t="s">
        <v>273</v>
      </c>
      <c r="BM267" s="24" t="s">
        <v>3226</v>
      </c>
    </row>
    <row r="268" s="1" customFormat="1">
      <c r="B268" s="46"/>
      <c r="C268" s="74"/>
      <c r="D268" s="249" t="s">
        <v>201</v>
      </c>
      <c r="E268" s="74"/>
      <c r="F268" s="259" t="s">
        <v>3227</v>
      </c>
      <c r="G268" s="74"/>
      <c r="H268" s="74"/>
      <c r="I268" s="203"/>
      <c r="J268" s="74"/>
      <c r="K268" s="74"/>
      <c r="L268" s="72"/>
      <c r="M268" s="260"/>
      <c r="N268" s="47"/>
      <c r="O268" s="47"/>
      <c r="P268" s="47"/>
      <c r="Q268" s="47"/>
      <c r="R268" s="47"/>
      <c r="S268" s="47"/>
      <c r="T268" s="95"/>
      <c r="AT268" s="24" t="s">
        <v>201</v>
      </c>
      <c r="AU268" s="24" t="s">
        <v>83</v>
      </c>
    </row>
    <row r="269" s="1" customFormat="1" ht="45.6" customHeight="1">
      <c r="B269" s="46"/>
      <c r="C269" s="235" t="s">
        <v>993</v>
      </c>
      <c r="D269" s="235" t="s">
        <v>173</v>
      </c>
      <c r="E269" s="236" t="s">
        <v>3228</v>
      </c>
      <c r="F269" s="237" t="s">
        <v>3229</v>
      </c>
      <c r="G269" s="238" t="s">
        <v>214</v>
      </c>
      <c r="H269" s="239">
        <v>1</v>
      </c>
      <c r="I269" s="240"/>
      <c r="J269" s="241">
        <f>ROUND(I269*H269,2)</f>
        <v>0</v>
      </c>
      <c r="K269" s="237" t="s">
        <v>177</v>
      </c>
      <c r="L269" s="72"/>
      <c r="M269" s="242" t="s">
        <v>22</v>
      </c>
      <c r="N269" s="243" t="s">
        <v>46</v>
      </c>
      <c r="O269" s="47"/>
      <c r="P269" s="244">
        <f>O269*H269</f>
        <v>0</v>
      </c>
      <c r="Q269" s="244">
        <v>0</v>
      </c>
      <c r="R269" s="244">
        <f>Q269*H269</f>
        <v>0</v>
      </c>
      <c r="S269" s="244">
        <v>0</v>
      </c>
      <c r="T269" s="245">
        <f>S269*H269</f>
        <v>0</v>
      </c>
      <c r="AR269" s="24" t="s">
        <v>273</v>
      </c>
      <c r="AT269" s="24" t="s">
        <v>173</v>
      </c>
      <c r="AU269" s="24" t="s">
        <v>83</v>
      </c>
      <c r="AY269" s="24" t="s">
        <v>171</v>
      </c>
      <c r="BE269" s="246">
        <f>IF(N269="základní",J269,0)</f>
        <v>0</v>
      </c>
      <c r="BF269" s="246">
        <f>IF(N269="snížená",J269,0)</f>
        <v>0</v>
      </c>
      <c r="BG269" s="246">
        <f>IF(N269="zákl. přenesená",J269,0)</f>
        <v>0</v>
      </c>
      <c r="BH269" s="246">
        <f>IF(N269="sníž. přenesená",J269,0)</f>
        <v>0</v>
      </c>
      <c r="BI269" s="246">
        <f>IF(N269="nulová",J269,0)</f>
        <v>0</v>
      </c>
      <c r="BJ269" s="24" t="s">
        <v>24</v>
      </c>
      <c r="BK269" s="246">
        <f>ROUND(I269*H269,2)</f>
        <v>0</v>
      </c>
      <c r="BL269" s="24" t="s">
        <v>273</v>
      </c>
      <c r="BM269" s="24" t="s">
        <v>3230</v>
      </c>
    </row>
    <row r="270" s="1" customFormat="1">
      <c r="B270" s="46"/>
      <c r="C270" s="74"/>
      <c r="D270" s="249" t="s">
        <v>201</v>
      </c>
      <c r="E270" s="74"/>
      <c r="F270" s="259" t="s">
        <v>3227</v>
      </c>
      <c r="G270" s="74"/>
      <c r="H270" s="74"/>
      <c r="I270" s="203"/>
      <c r="J270" s="74"/>
      <c r="K270" s="74"/>
      <c r="L270" s="72"/>
      <c r="M270" s="260"/>
      <c r="N270" s="47"/>
      <c r="O270" s="47"/>
      <c r="P270" s="47"/>
      <c r="Q270" s="47"/>
      <c r="R270" s="47"/>
      <c r="S270" s="47"/>
      <c r="T270" s="95"/>
      <c r="AT270" s="24" t="s">
        <v>201</v>
      </c>
      <c r="AU270" s="24" t="s">
        <v>83</v>
      </c>
    </row>
    <row r="271" s="1" customFormat="1" ht="34.2" customHeight="1">
      <c r="B271" s="46"/>
      <c r="C271" s="235" t="s">
        <v>998</v>
      </c>
      <c r="D271" s="235" t="s">
        <v>173</v>
      </c>
      <c r="E271" s="236" t="s">
        <v>3231</v>
      </c>
      <c r="F271" s="237" t="s">
        <v>3232</v>
      </c>
      <c r="G271" s="238" t="s">
        <v>193</v>
      </c>
      <c r="H271" s="239">
        <v>3.4950000000000001</v>
      </c>
      <c r="I271" s="240"/>
      <c r="J271" s="241">
        <f>ROUND(I271*H271,2)</f>
        <v>0</v>
      </c>
      <c r="K271" s="237" t="s">
        <v>177</v>
      </c>
      <c r="L271" s="72"/>
      <c r="M271" s="242" t="s">
        <v>22</v>
      </c>
      <c r="N271" s="243" t="s">
        <v>46</v>
      </c>
      <c r="O271" s="47"/>
      <c r="P271" s="244">
        <f>O271*H271</f>
        <v>0</v>
      </c>
      <c r="Q271" s="244">
        <v>0</v>
      </c>
      <c r="R271" s="244">
        <f>Q271*H271</f>
        <v>0</v>
      </c>
      <c r="S271" s="244">
        <v>0</v>
      </c>
      <c r="T271" s="245">
        <f>S271*H271</f>
        <v>0</v>
      </c>
      <c r="AR271" s="24" t="s">
        <v>273</v>
      </c>
      <c r="AT271" s="24" t="s">
        <v>173</v>
      </c>
      <c r="AU271" s="24" t="s">
        <v>83</v>
      </c>
      <c r="AY271" s="24" t="s">
        <v>171</v>
      </c>
      <c r="BE271" s="246">
        <f>IF(N271="základní",J271,0)</f>
        <v>0</v>
      </c>
      <c r="BF271" s="246">
        <f>IF(N271="snížená",J271,0)</f>
        <v>0</v>
      </c>
      <c r="BG271" s="246">
        <f>IF(N271="zákl. přenesená",J271,0)</f>
        <v>0</v>
      </c>
      <c r="BH271" s="246">
        <f>IF(N271="sníž. přenesená",J271,0)</f>
        <v>0</v>
      </c>
      <c r="BI271" s="246">
        <f>IF(N271="nulová",J271,0)</f>
        <v>0</v>
      </c>
      <c r="BJ271" s="24" t="s">
        <v>24</v>
      </c>
      <c r="BK271" s="246">
        <f>ROUND(I271*H271,2)</f>
        <v>0</v>
      </c>
      <c r="BL271" s="24" t="s">
        <v>273</v>
      </c>
      <c r="BM271" s="24" t="s">
        <v>3233</v>
      </c>
    </row>
    <row r="272" s="1" customFormat="1">
      <c r="B272" s="46"/>
      <c r="C272" s="74"/>
      <c r="D272" s="249" t="s">
        <v>201</v>
      </c>
      <c r="E272" s="74"/>
      <c r="F272" s="259" t="s">
        <v>1955</v>
      </c>
      <c r="G272" s="74"/>
      <c r="H272" s="74"/>
      <c r="I272" s="203"/>
      <c r="J272" s="74"/>
      <c r="K272" s="74"/>
      <c r="L272" s="72"/>
      <c r="M272" s="260"/>
      <c r="N272" s="47"/>
      <c r="O272" s="47"/>
      <c r="P272" s="47"/>
      <c r="Q272" s="47"/>
      <c r="R272" s="47"/>
      <c r="S272" s="47"/>
      <c r="T272" s="95"/>
      <c r="AT272" s="24" t="s">
        <v>201</v>
      </c>
      <c r="AU272" s="24" t="s">
        <v>83</v>
      </c>
    </row>
    <row r="273" s="1" customFormat="1" ht="34.2" customHeight="1">
      <c r="B273" s="46"/>
      <c r="C273" s="235" t="s">
        <v>1006</v>
      </c>
      <c r="D273" s="235" t="s">
        <v>173</v>
      </c>
      <c r="E273" s="236" t="s">
        <v>3234</v>
      </c>
      <c r="F273" s="237" t="s">
        <v>3235</v>
      </c>
      <c r="G273" s="238" t="s">
        <v>193</v>
      </c>
      <c r="H273" s="239">
        <v>3.4950000000000001</v>
      </c>
      <c r="I273" s="240"/>
      <c r="J273" s="241">
        <f>ROUND(I273*H273,2)</f>
        <v>0</v>
      </c>
      <c r="K273" s="237" t="s">
        <v>177</v>
      </c>
      <c r="L273" s="72"/>
      <c r="M273" s="242" t="s">
        <v>22</v>
      </c>
      <c r="N273" s="243" t="s">
        <v>46</v>
      </c>
      <c r="O273" s="47"/>
      <c r="P273" s="244">
        <f>O273*H273</f>
        <v>0</v>
      </c>
      <c r="Q273" s="244">
        <v>0</v>
      </c>
      <c r="R273" s="244">
        <f>Q273*H273</f>
        <v>0</v>
      </c>
      <c r="S273" s="244">
        <v>0</v>
      </c>
      <c r="T273" s="245">
        <f>S273*H273</f>
        <v>0</v>
      </c>
      <c r="AR273" s="24" t="s">
        <v>273</v>
      </c>
      <c r="AT273" s="24" t="s">
        <v>173</v>
      </c>
      <c r="AU273" s="24" t="s">
        <v>83</v>
      </c>
      <c r="AY273" s="24" t="s">
        <v>171</v>
      </c>
      <c r="BE273" s="246">
        <f>IF(N273="základní",J273,0)</f>
        <v>0</v>
      </c>
      <c r="BF273" s="246">
        <f>IF(N273="snížená",J273,0)</f>
        <v>0</v>
      </c>
      <c r="BG273" s="246">
        <f>IF(N273="zákl. přenesená",J273,0)</f>
        <v>0</v>
      </c>
      <c r="BH273" s="246">
        <f>IF(N273="sníž. přenesená",J273,0)</f>
        <v>0</v>
      </c>
      <c r="BI273" s="246">
        <f>IF(N273="nulová",J273,0)</f>
        <v>0</v>
      </c>
      <c r="BJ273" s="24" t="s">
        <v>24</v>
      </c>
      <c r="BK273" s="246">
        <f>ROUND(I273*H273,2)</f>
        <v>0</v>
      </c>
      <c r="BL273" s="24" t="s">
        <v>273</v>
      </c>
      <c r="BM273" s="24" t="s">
        <v>3236</v>
      </c>
    </row>
    <row r="274" s="1" customFormat="1">
      <c r="B274" s="46"/>
      <c r="C274" s="74"/>
      <c r="D274" s="249" t="s">
        <v>201</v>
      </c>
      <c r="E274" s="74"/>
      <c r="F274" s="259" t="s">
        <v>1955</v>
      </c>
      <c r="G274" s="74"/>
      <c r="H274" s="74"/>
      <c r="I274" s="203"/>
      <c r="J274" s="74"/>
      <c r="K274" s="74"/>
      <c r="L274" s="72"/>
      <c r="M274" s="260"/>
      <c r="N274" s="47"/>
      <c r="O274" s="47"/>
      <c r="P274" s="47"/>
      <c r="Q274" s="47"/>
      <c r="R274" s="47"/>
      <c r="S274" s="47"/>
      <c r="T274" s="95"/>
      <c r="AT274" s="24" t="s">
        <v>201</v>
      </c>
      <c r="AU274" s="24" t="s">
        <v>83</v>
      </c>
    </row>
    <row r="275" s="11" customFormat="1" ht="29.88" customHeight="1">
      <c r="B275" s="219"/>
      <c r="C275" s="220"/>
      <c r="D275" s="221" t="s">
        <v>74</v>
      </c>
      <c r="E275" s="233" t="s">
        <v>3237</v>
      </c>
      <c r="F275" s="233" t="s">
        <v>3238</v>
      </c>
      <c r="G275" s="220"/>
      <c r="H275" s="220"/>
      <c r="I275" s="223"/>
      <c r="J275" s="234">
        <f>BK275</f>
        <v>0</v>
      </c>
      <c r="K275" s="220"/>
      <c r="L275" s="225"/>
      <c r="M275" s="226"/>
      <c r="N275" s="227"/>
      <c r="O275" s="227"/>
      <c r="P275" s="228">
        <f>SUM(P276:P286)</f>
        <v>0</v>
      </c>
      <c r="Q275" s="227"/>
      <c r="R275" s="228">
        <f>SUM(R276:R286)</f>
        <v>0.24255000000000002</v>
      </c>
      <c r="S275" s="227"/>
      <c r="T275" s="229">
        <f>SUM(T276:T286)</f>
        <v>0</v>
      </c>
      <c r="AR275" s="230" t="s">
        <v>83</v>
      </c>
      <c r="AT275" s="231" t="s">
        <v>74</v>
      </c>
      <c r="AU275" s="231" t="s">
        <v>24</v>
      </c>
      <c r="AY275" s="230" t="s">
        <v>171</v>
      </c>
      <c r="BK275" s="232">
        <f>SUM(BK276:BK286)</f>
        <v>0</v>
      </c>
    </row>
    <row r="276" s="1" customFormat="1" ht="14.4" customHeight="1">
      <c r="B276" s="46"/>
      <c r="C276" s="235" t="s">
        <v>1012</v>
      </c>
      <c r="D276" s="235" t="s">
        <v>173</v>
      </c>
      <c r="E276" s="236" t="s">
        <v>3239</v>
      </c>
      <c r="F276" s="237" t="s">
        <v>3240</v>
      </c>
      <c r="G276" s="238" t="s">
        <v>344</v>
      </c>
      <c r="H276" s="239">
        <v>35</v>
      </c>
      <c r="I276" s="240"/>
      <c r="J276" s="241">
        <f>ROUND(I276*H276,2)</f>
        <v>0</v>
      </c>
      <c r="K276" s="237" t="s">
        <v>177</v>
      </c>
      <c r="L276" s="72"/>
      <c r="M276" s="242" t="s">
        <v>22</v>
      </c>
      <c r="N276" s="243" t="s">
        <v>46</v>
      </c>
      <c r="O276" s="47"/>
      <c r="P276" s="244">
        <f>O276*H276</f>
        <v>0</v>
      </c>
      <c r="Q276" s="244">
        <v>0</v>
      </c>
      <c r="R276" s="244">
        <f>Q276*H276</f>
        <v>0</v>
      </c>
      <c r="S276" s="244">
        <v>0</v>
      </c>
      <c r="T276" s="245">
        <f>S276*H276</f>
        <v>0</v>
      </c>
      <c r="AR276" s="24" t="s">
        <v>273</v>
      </c>
      <c r="AT276" s="24" t="s">
        <v>173</v>
      </c>
      <c r="AU276" s="24" t="s">
        <v>83</v>
      </c>
      <c r="AY276" s="24" t="s">
        <v>171</v>
      </c>
      <c r="BE276" s="246">
        <f>IF(N276="základní",J276,0)</f>
        <v>0</v>
      </c>
      <c r="BF276" s="246">
        <f>IF(N276="snížená",J276,0)</f>
        <v>0</v>
      </c>
      <c r="BG276" s="246">
        <f>IF(N276="zákl. přenesená",J276,0)</f>
        <v>0</v>
      </c>
      <c r="BH276" s="246">
        <f>IF(N276="sníž. přenesená",J276,0)</f>
        <v>0</v>
      </c>
      <c r="BI276" s="246">
        <f>IF(N276="nulová",J276,0)</f>
        <v>0</v>
      </c>
      <c r="BJ276" s="24" t="s">
        <v>24</v>
      </c>
      <c r="BK276" s="246">
        <f>ROUND(I276*H276,2)</f>
        <v>0</v>
      </c>
      <c r="BL276" s="24" t="s">
        <v>273</v>
      </c>
      <c r="BM276" s="24" t="s">
        <v>3241</v>
      </c>
    </row>
    <row r="277" s="1" customFormat="1" ht="14.4" customHeight="1">
      <c r="B277" s="46"/>
      <c r="C277" s="271" t="s">
        <v>1017</v>
      </c>
      <c r="D277" s="271" t="s">
        <v>422</v>
      </c>
      <c r="E277" s="272" t="s">
        <v>3242</v>
      </c>
      <c r="F277" s="273" t="s">
        <v>3243</v>
      </c>
      <c r="G277" s="274" t="s">
        <v>344</v>
      </c>
      <c r="H277" s="275">
        <v>35</v>
      </c>
      <c r="I277" s="276"/>
      <c r="J277" s="277">
        <f>ROUND(I277*H277,2)</f>
        <v>0</v>
      </c>
      <c r="K277" s="273" t="s">
        <v>177</v>
      </c>
      <c r="L277" s="278"/>
      <c r="M277" s="279" t="s">
        <v>22</v>
      </c>
      <c r="N277" s="280" t="s">
        <v>46</v>
      </c>
      <c r="O277" s="47"/>
      <c r="P277" s="244">
        <f>O277*H277</f>
        <v>0</v>
      </c>
      <c r="Q277" s="244">
        <v>0.0022499999999999998</v>
      </c>
      <c r="R277" s="244">
        <f>Q277*H277</f>
        <v>0.078750000000000001</v>
      </c>
      <c r="S277" s="244">
        <v>0</v>
      </c>
      <c r="T277" s="245">
        <f>S277*H277</f>
        <v>0</v>
      </c>
      <c r="AR277" s="24" t="s">
        <v>405</v>
      </c>
      <c r="AT277" s="24" t="s">
        <v>422</v>
      </c>
      <c r="AU277" s="24" t="s">
        <v>83</v>
      </c>
      <c r="AY277" s="24" t="s">
        <v>171</v>
      </c>
      <c r="BE277" s="246">
        <f>IF(N277="základní",J277,0)</f>
        <v>0</v>
      </c>
      <c r="BF277" s="246">
        <f>IF(N277="snížená",J277,0)</f>
        <v>0</v>
      </c>
      <c r="BG277" s="246">
        <f>IF(N277="zákl. přenesená",J277,0)</f>
        <v>0</v>
      </c>
      <c r="BH277" s="246">
        <f>IF(N277="sníž. přenesená",J277,0)</f>
        <v>0</v>
      </c>
      <c r="BI277" s="246">
        <f>IF(N277="nulová",J277,0)</f>
        <v>0</v>
      </c>
      <c r="BJ277" s="24" t="s">
        <v>24</v>
      </c>
      <c r="BK277" s="246">
        <f>ROUND(I277*H277,2)</f>
        <v>0</v>
      </c>
      <c r="BL277" s="24" t="s">
        <v>273</v>
      </c>
      <c r="BM277" s="24" t="s">
        <v>3244</v>
      </c>
    </row>
    <row r="278" s="1" customFormat="1" ht="14.4" customHeight="1">
      <c r="B278" s="46"/>
      <c r="C278" s="271" t="s">
        <v>1022</v>
      </c>
      <c r="D278" s="271" t="s">
        <v>422</v>
      </c>
      <c r="E278" s="272" t="s">
        <v>3245</v>
      </c>
      <c r="F278" s="273" t="s">
        <v>3246</v>
      </c>
      <c r="G278" s="274" t="s">
        <v>344</v>
      </c>
      <c r="H278" s="275">
        <v>70</v>
      </c>
      <c r="I278" s="276"/>
      <c r="J278" s="277">
        <f>ROUND(I278*H278,2)</f>
        <v>0</v>
      </c>
      <c r="K278" s="273" t="s">
        <v>177</v>
      </c>
      <c r="L278" s="278"/>
      <c r="M278" s="279" t="s">
        <v>22</v>
      </c>
      <c r="N278" s="280" t="s">
        <v>46</v>
      </c>
      <c r="O278" s="47"/>
      <c r="P278" s="244">
        <f>O278*H278</f>
        <v>0</v>
      </c>
      <c r="Q278" s="244">
        <v>0.00044999999999999999</v>
      </c>
      <c r="R278" s="244">
        <f>Q278*H278</f>
        <v>0.0315</v>
      </c>
      <c r="S278" s="244">
        <v>0</v>
      </c>
      <c r="T278" s="245">
        <f>S278*H278</f>
        <v>0</v>
      </c>
      <c r="AR278" s="24" t="s">
        <v>405</v>
      </c>
      <c r="AT278" s="24" t="s">
        <v>422</v>
      </c>
      <c r="AU278" s="24" t="s">
        <v>83</v>
      </c>
      <c r="AY278" s="24" t="s">
        <v>171</v>
      </c>
      <c r="BE278" s="246">
        <f>IF(N278="základní",J278,0)</f>
        <v>0</v>
      </c>
      <c r="BF278" s="246">
        <f>IF(N278="snížená",J278,0)</f>
        <v>0</v>
      </c>
      <c r="BG278" s="246">
        <f>IF(N278="zákl. přenesená",J278,0)</f>
        <v>0</v>
      </c>
      <c r="BH278" s="246">
        <f>IF(N278="sníž. přenesená",J278,0)</f>
        <v>0</v>
      </c>
      <c r="BI278" s="246">
        <f>IF(N278="nulová",J278,0)</f>
        <v>0</v>
      </c>
      <c r="BJ278" s="24" t="s">
        <v>24</v>
      </c>
      <c r="BK278" s="246">
        <f>ROUND(I278*H278,2)</f>
        <v>0</v>
      </c>
      <c r="BL278" s="24" t="s">
        <v>273</v>
      </c>
      <c r="BM278" s="24" t="s">
        <v>3247</v>
      </c>
    </row>
    <row r="279" s="12" customFormat="1">
      <c r="B279" s="247"/>
      <c r="C279" s="248"/>
      <c r="D279" s="249" t="s">
        <v>180</v>
      </c>
      <c r="E279" s="250" t="s">
        <v>22</v>
      </c>
      <c r="F279" s="251" t="s">
        <v>3248</v>
      </c>
      <c r="G279" s="248"/>
      <c r="H279" s="252">
        <v>70</v>
      </c>
      <c r="I279" s="253"/>
      <c r="J279" s="248"/>
      <c r="K279" s="248"/>
      <c r="L279" s="254"/>
      <c r="M279" s="255"/>
      <c r="N279" s="256"/>
      <c r="O279" s="256"/>
      <c r="P279" s="256"/>
      <c r="Q279" s="256"/>
      <c r="R279" s="256"/>
      <c r="S279" s="256"/>
      <c r="T279" s="257"/>
      <c r="AT279" s="258" t="s">
        <v>180</v>
      </c>
      <c r="AU279" s="258" t="s">
        <v>83</v>
      </c>
      <c r="AV279" s="12" t="s">
        <v>83</v>
      </c>
      <c r="AW279" s="12" t="s">
        <v>182</v>
      </c>
      <c r="AX279" s="12" t="s">
        <v>75</v>
      </c>
      <c r="AY279" s="258" t="s">
        <v>171</v>
      </c>
    </row>
    <row r="280" s="1" customFormat="1" ht="14.4" customHeight="1">
      <c r="B280" s="46"/>
      <c r="C280" s="235" t="s">
        <v>1028</v>
      </c>
      <c r="D280" s="235" t="s">
        <v>173</v>
      </c>
      <c r="E280" s="236" t="s">
        <v>3249</v>
      </c>
      <c r="F280" s="237" t="s">
        <v>3250</v>
      </c>
      <c r="G280" s="238" t="s">
        <v>344</v>
      </c>
      <c r="H280" s="239">
        <v>7</v>
      </c>
      <c r="I280" s="240"/>
      <c r="J280" s="241">
        <f>ROUND(I280*H280,2)</f>
        <v>0</v>
      </c>
      <c r="K280" s="237" t="s">
        <v>177</v>
      </c>
      <c r="L280" s="72"/>
      <c r="M280" s="242" t="s">
        <v>22</v>
      </c>
      <c r="N280" s="243" t="s">
        <v>46</v>
      </c>
      <c r="O280" s="47"/>
      <c r="P280" s="244">
        <f>O280*H280</f>
        <v>0</v>
      </c>
      <c r="Q280" s="244">
        <v>0</v>
      </c>
      <c r="R280" s="244">
        <f>Q280*H280</f>
        <v>0</v>
      </c>
      <c r="S280" s="244">
        <v>0</v>
      </c>
      <c r="T280" s="245">
        <f>S280*H280</f>
        <v>0</v>
      </c>
      <c r="AR280" s="24" t="s">
        <v>273</v>
      </c>
      <c r="AT280" s="24" t="s">
        <v>173</v>
      </c>
      <c r="AU280" s="24" t="s">
        <v>83</v>
      </c>
      <c r="AY280" s="24" t="s">
        <v>171</v>
      </c>
      <c r="BE280" s="246">
        <f>IF(N280="základní",J280,0)</f>
        <v>0</v>
      </c>
      <c r="BF280" s="246">
        <f>IF(N280="snížená",J280,0)</f>
        <v>0</v>
      </c>
      <c r="BG280" s="246">
        <f>IF(N280="zákl. přenesená",J280,0)</f>
        <v>0</v>
      </c>
      <c r="BH280" s="246">
        <f>IF(N280="sníž. přenesená",J280,0)</f>
        <v>0</v>
      </c>
      <c r="BI280" s="246">
        <f>IF(N280="nulová",J280,0)</f>
        <v>0</v>
      </c>
      <c r="BJ280" s="24" t="s">
        <v>24</v>
      </c>
      <c r="BK280" s="246">
        <f>ROUND(I280*H280,2)</f>
        <v>0</v>
      </c>
      <c r="BL280" s="24" t="s">
        <v>273</v>
      </c>
      <c r="BM280" s="24" t="s">
        <v>3251</v>
      </c>
    </row>
    <row r="281" s="1" customFormat="1" ht="14.4" customHeight="1">
      <c r="B281" s="46"/>
      <c r="C281" s="271" t="s">
        <v>1034</v>
      </c>
      <c r="D281" s="271" t="s">
        <v>422</v>
      </c>
      <c r="E281" s="272" t="s">
        <v>3252</v>
      </c>
      <c r="F281" s="273" t="s">
        <v>3253</v>
      </c>
      <c r="G281" s="274" t="s">
        <v>344</v>
      </c>
      <c r="H281" s="275">
        <v>7</v>
      </c>
      <c r="I281" s="276"/>
      <c r="J281" s="277">
        <f>ROUND(I281*H281,2)</f>
        <v>0</v>
      </c>
      <c r="K281" s="273" t="s">
        <v>177</v>
      </c>
      <c r="L281" s="278"/>
      <c r="M281" s="279" t="s">
        <v>22</v>
      </c>
      <c r="N281" s="280" t="s">
        <v>46</v>
      </c>
      <c r="O281" s="47"/>
      <c r="P281" s="244">
        <f>O281*H281</f>
        <v>0</v>
      </c>
      <c r="Q281" s="244">
        <v>0.0149</v>
      </c>
      <c r="R281" s="244">
        <f>Q281*H281</f>
        <v>0.1043</v>
      </c>
      <c r="S281" s="244">
        <v>0</v>
      </c>
      <c r="T281" s="245">
        <f>S281*H281</f>
        <v>0</v>
      </c>
      <c r="AR281" s="24" t="s">
        <v>405</v>
      </c>
      <c r="AT281" s="24" t="s">
        <v>422</v>
      </c>
      <c r="AU281" s="24" t="s">
        <v>83</v>
      </c>
      <c r="AY281" s="24" t="s">
        <v>171</v>
      </c>
      <c r="BE281" s="246">
        <f>IF(N281="základní",J281,0)</f>
        <v>0</v>
      </c>
      <c r="BF281" s="246">
        <f>IF(N281="snížená",J281,0)</f>
        <v>0</v>
      </c>
      <c r="BG281" s="246">
        <f>IF(N281="zákl. přenesená",J281,0)</f>
        <v>0</v>
      </c>
      <c r="BH281" s="246">
        <f>IF(N281="sníž. přenesená",J281,0)</f>
        <v>0</v>
      </c>
      <c r="BI281" s="246">
        <f>IF(N281="nulová",J281,0)</f>
        <v>0</v>
      </c>
      <c r="BJ281" s="24" t="s">
        <v>24</v>
      </c>
      <c r="BK281" s="246">
        <f>ROUND(I281*H281,2)</f>
        <v>0</v>
      </c>
      <c r="BL281" s="24" t="s">
        <v>273</v>
      </c>
      <c r="BM281" s="24" t="s">
        <v>3254</v>
      </c>
    </row>
    <row r="282" s="1" customFormat="1" ht="14.4" customHeight="1">
      <c r="B282" s="46"/>
      <c r="C282" s="271" t="s">
        <v>1041</v>
      </c>
      <c r="D282" s="271" t="s">
        <v>422</v>
      </c>
      <c r="E282" s="272" t="s">
        <v>3255</v>
      </c>
      <c r="F282" s="273" t="s">
        <v>3256</v>
      </c>
      <c r="G282" s="274" t="s">
        <v>344</v>
      </c>
      <c r="H282" s="275">
        <v>7</v>
      </c>
      <c r="I282" s="276"/>
      <c r="J282" s="277">
        <f>ROUND(I282*H282,2)</f>
        <v>0</v>
      </c>
      <c r="K282" s="273" t="s">
        <v>177</v>
      </c>
      <c r="L282" s="278"/>
      <c r="M282" s="279" t="s">
        <v>22</v>
      </c>
      <c r="N282" s="280" t="s">
        <v>46</v>
      </c>
      <c r="O282" s="47"/>
      <c r="P282" s="244">
        <f>O282*H282</f>
        <v>0</v>
      </c>
      <c r="Q282" s="244">
        <v>0.0040000000000000001</v>
      </c>
      <c r="R282" s="244">
        <f>Q282*H282</f>
        <v>0.028000000000000001</v>
      </c>
      <c r="S282" s="244">
        <v>0</v>
      </c>
      <c r="T282" s="245">
        <f>S282*H282</f>
        <v>0</v>
      </c>
      <c r="AR282" s="24" t="s">
        <v>405</v>
      </c>
      <c r="AT282" s="24" t="s">
        <v>422</v>
      </c>
      <c r="AU282" s="24" t="s">
        <v>83</v>
      </c>
      <c r="AY282" s="24" t="s">
        <v>171</v>
      </c>
      <c r="BE282" s="246">
        <f>IF(N282="základní",J282,0)</f>
        <v>0</v>
      </c>
      <c r="BF282" s="246">
        <f>IF(N282="snížená",J282,0)</f>
        <v>0</v>
      </c>
      <c r="BG282" s="246">
        <f>IF(N282="zákl. přenesená",J282,0)</f>
        <v>0</v>
      </c>
      <c r="BH282" s="246">
        <f>IF(N282="sníž. přenesená",J282,0)</f>
        <v>0</v>
      </c>
      <c r="BI282" s="246">
        <f>IF(N282="nulová",J282,0)</f>
        <v>0</v>
      </c>
      <c r="BJ282" s="24" t="s">
        <v>24</v>
      </c>
      <c r="BK282" s="246">
        <f>ROUND(I282*H282,2)</f>
        <v>0</v>
      </c>
      <c r="BL282" s="24" t="s">
        <v>273</v>
      </c>
      <c r="BM282" s="24" t="s">
        <v>3257</v>
      </c>
    </row>
    <row r="283" s="12" customFormat="1">
      <c r="B283" s="247"/>
      <c r="C283" s="248"/>
      <c r="D283" s="249" t="s">
        <v>180</v>
      </c>
      <c r="E283" s="250" t="s">
        <v>22</v>
      </c>
      <c r="F283" s="251" t="s">
        <v>3258</v>
      </c>
      <c r="G283" s="248"/>
      <c r="H283" s="252">
        <v>7</v>
      </c>
      <c r="I283" s="253"/>
      <c r="J283" s="248"/>
      <c r="K283" s="248"/>
      <c r="L283" s="254"/>
      <c r="M283" s="255"/>
      <c r="N283" s="256"/>
      <c r="O283" s="256"/>
      <c r="P283" s="256"/>
      <c r="Q283" s="256"/>
      <c r="R283" s="256"/>
      <c r="S283" s="256"/>
      <c r="T283" s="257"/>
      <c r="AT283" s="258" t="s">
        <v>180</v>
      </c>
      <c r="AU283" s="258" t="s">
        <v>83</v>
      </c>
      <c r="AV283" s="12" t="s">
        <v>83</v>
      </c>
      <c r="AW283" s="12" t="s">
        <v>182</v>
      </c>
      <c r="AX283" s="12" t="s">
        <v>75</v>
      </c>
      <c r="AY283" s="258" t="s">
        <v>171</v>
      </c>
    </row>
    <row r="284" s="1" customFormat="1" ht="14.4" customHeight="1">
      <c r="B284" s="46"/>
      <c r="C284" s="235" t="s">
        <v>1050</v>
      </c>
      <c r="D284" s="235" t="s">
        <v>173</v>
      </c>
      <c r="E284" s="236" t="s">
        <v>3259</v>
      </c>
      <c r="F284" s="237" t="s">
        <v>3260</v>
      </c>
      <c r="G284" s="238" t="s">
        <v>3261</v>
      </c>
      <c r="H284" s="239">
        <v>1</v>
      </c>
      <c r="I284" s="240"/>
      <c r="J284" s="241">
        <f>ROUND(I284*H284,2)</f>
        <v>0</v>
      </c>
      <c r="K284" s="237" t="s">
        <v>2937</v>
      </c>
      <c r="L284" s="72"/>
      <c r="M284" s="242" t="s">
        <v>22</v>
      </c>
      <c r="N284" s="243" t="s">
        <v>46</v>
      </c>
      <c r="O284" s="47"/>
      <c r="P284" s="244">
        <f>O284*H284</f>
        <v>0</v>
      </c>
      <c r="Q284" s="244">
        <v>0</v>
      </c>
      <c r="R284" s="244">
        <f>Q284*H284</f>
        <v>0</v>
      </c>
      <c r="S284" s="244">
        <v>0</v>
      </c>
      <c r="T284" s="245">
        <f>S284*H284</f>
        <v>0</v>
      </c>
      <c r="AR284" s="24" t="s">
        <v>273</v>
      </c>
      <c r="AT284" s="24" t="s">
        <v>173</v>
      </c>
      <c r="AU284" s="24" t="s">
        <v>83</v>
      </c>
      <c r="AY284" s="24" t="s">
        <v>171</v>
      </c>
      <c r="BE284" s="246">
        <f>IF(N284="základní",J284,0)</f>
        <v>0</v>
      </c>
      <c r="BF284" s="246">
        <f>IF(N284="snížená",J284,0)</f>
        <v>0</v>
      </c>
      <c r="BG284" s="246">
        <f>IF(N284="zákl. přenesená",J284,0)</f>
        <v>0</v>
      </c>
      <c r="BH284" s="246">
        <f>IF(N284="sníž. přenesená",J284,0)</f>
        <v>0</v>
      </c>
      <c r="BI284" s="246">
        <f>IF(N284="nulová",J284,0)</f>
        <v>0</v>
      </c>
      <c r="BJ284" s="24" t="s">
        <v>24</v>
      </c>
      <c r="BK284" s="246">
        <f>ROUND(I284*H284,2)</f>
        <v>0</v>
      </c>
      <c r="BL284" s="24" t="s">
        <v>273</v>
      </c>
      <c r="BM284" s="24" t="s">
        <v>3262</v>
      </c>
    </row>
    <row r="285" s="1" customFormat="1" ht="34.2" customHeight="1">
      <c r="B285" s="46"/>
      <c r="C285" s="235" t="s">
        <v>1054</v>
      </c>
      <c r="D285" s="235" t="s">
        <v>173</v>
      </c>
      <c r="E285" s="236" t="s">
        <v>3263</v>
      </c>
      <c r="F285" s="237" t="s">
        <v>3264</v>
      </c>
      <c r="G285" s="238" t="s">
        <v>193</v>
      </c>
      <c r="H285" s="239">
        <v>0.24299999999999999</v>
      </c>
      <c r="I285" s="240"/>
      <c r="J285" s="241">
        <f>ROUND(I285*H285,2)</f>
        <v>0</v>
      </c>
      <c r="K285" s="237" t="s">
        <v>177</v>
      </c>
      <c r="L285" s="72"/>
      <c r="M285" s="242" t="s">
        <v>22</v>
      </c>
      <c r="N285" s="243" t="s">
        <v>46</v>
      </c>
      <c r="O285" s="47"/>
      <c r="P285" s="244">
        <f>O285*H285</f>
        <v>0</v>
      </c>
      <c r="Q285" s="244">
        <v>0</v>
      </c>
      <c r="R285" s="244">
        <f>Q285*H285</f>
        <v>0</v>
      </c>
      <c r="S285" s="244">
        <v>0</v>
      </c>
      <c r="T285" s="245">
        <f>S285*H285</f>
        <v>0</v>
      </c>
      <c r="AR285" s="24" t="s">
        <v>273</v>
      </c>
      <c r="AT285" s="24" t="s">
        <v>173</v>
      </c>
      <c r="AU285" s="24" t="s">
        <v>83</v>
      </c>
      <c r="AY285" s="24" t="s">
        <v>171</v>
      </c>
      <c r="BE285" s="246">
        <f>IF(N285="základní",J285,0)</f>
        <v>0</v>
      </c>
      <c r="BF285" s="246">
        <f>IF(N285="snížená",J285,0)</f>
        <v>0</v>
      </c>
      <c r="BG285" s="246">
        <f>IF(N285="zákl. přenesená",J285,0)</f>
        <v>0</v>
      </c>
      <c r="BH285" s="246">
        <f>IF(N285="sníž. přenesená",J285,0)</f>
        <v>0</v>
      </c>
      <c r="BI285" s="246">
        <f>IF(N285="nulová",J285,0)</f>
        <v>0</v>
      </c>
      <c r="BJ285" s="24" t="s">
        <v>24</v>
      </c>
      <c r="BK285" s="246">
        <f>ROUND(I285*H285,2)</f>
        <v>0</v>
      </c>
      <c r="BL285" s="24" t="s">
        <v>273</v>
      </c>
      <c r="BM285" s="24" t="s">
        <v>3265</v>
      </c>
    </row>
    <row r="286" s="1" customFormat="1">
      <c r="B286" s="46"/>
      <c r="C286" s="74"/>
      <c r="D286" s="249" t="s">
        <v>201</v>
      </c>
      <c r="E286" s="74"/>
      <c r="F286" s="259" t="s">
        <v>2072</v>
      </c>
      <c r="G286" s="74"/>
      <c r="H286" s="74"/>
      <c r="I286" s="203"/>
      <c r="J286" s="74"/>
      <c r="K286" s="74"/>
      <c r="L286" s="72"/>
      <c r="M286" s="295"/>
      <c r="N286" s="296"/>
      <c r="O286" s="296"/>
      <c r="P286" s="296"/>
      <c r="Q286" s="296"/>
      <c r="R286" s="296"/>
      <c r="S286" s="296"/>
      <c r="T286" s="297"/>
      <c r="AT286" s="24" t="s">
        <v>201</v>
      </c>
      <c r="AU286" s="24" t="s">
        <v>83</v>
      </c>
    </row>
    <row r="287" s="1" customFormat="1" ht="6.96" customHeight="1">
      <c r="B287" s="67"/>
      <c r="C287" s="68"/>
      <c r="D287" s="68"/>
      <c r="E287" s="68"/>
      <c r="F287" s="68"/>
      <c r="G287" s="68"/>
      <c r="H287" s="68"/>
      <c r="I287" s="178"/>
      <c r="J287" s="68"/>
      <c r="K287" s="68"/>
      <c r="L287" s="72"/>
    </row>
  </sheetData>
  <sheetProtection sheet="1" autoFilter="0" formatColumns="0" formatRows="0" objects="1" scenarios="1" spinCount="100000" saltValue="MnKSorDviiqiHXiRxX9sW8juUhYbunlANpZKF0Je3tM7O2hYneflWf7fujvt4llJVoiAAzXwj3bE/eOMNbQxjg==" hashValue="ikm23/RXrloDsw4fh6T97AJPknzo0ssOTzOKZITcETuzRhUAn2mVLLfiTWLr66xfu7bCtorKpzamaeymv1Fong==" algorithmName="SHA-512" password="CC35"/>
  <autoFilter ref="C89:K286"/>
  <mergeCells count="13">
    <mergeCell ref="E7:H7"/>
    <mergeCell ref="E9:H9"/>
    <mergeCell ref="E11:H11"/>
    <mergeCell ref="E26:H26"/>
    <mergeCell ref="E47:H47"/>
    <mergeCell ref="E49:H49"/>
    <mergeCell ref="E51:H51"/>
    <mergeCell ref="J55:J56"/>
    <mergeCell ref="E78:H78"/>
    <mergeCell ref="E80:H80"/>
    <mergeCell ref="E82:H82"/>
    <mergeCell ref="G1:H1"/>
    <mergeCell ref="L2:V2"/>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103</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3266</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ROUND(J95,2)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ROUND(SUM(BE95:BE501), 2)</f>
        <v>0</v>
      </c>
      <c r="G32" s="47"/>
      <c r="H32" s="47"/>
      <c r="I32" s="170">
        <v>0.20999999999999999</v>
      </c>
      <c r="J32" s="169">
        <f>ROUND(ROUND((SUM(BE95:BE501)), 2)*I32, 2)</f>
        <v>0</v>
      </c>
      <c r="K32" s="51"/>
    </row>
    <row r="33" s="1" customFormat="1" ht="14.4" customHeight="1">
      <c r="B33" s="46"/>
      <c r="C33" s="47"/>
      <c r="D33" s="47"/>
      <c r="E33" s="55" t="s">
        <v>47</v>
      </c>
      <c r="F33" s="169">
        <f>ROUND(SUM(BF95:BF501), 2)</f>
        <v>0</v>
      </c>
      <c r="G33" s="47"/>
      <c r="H33" s="47"/>
      <c r="I33" s="170">
        <v>0.14999999999999999</v>
      </c>
      <c r="J33" s="169">
        <f>ROUND(ROUND((SUM(BF95:BF501)), 2)*I33, 2)</f>
        <v>0</v>
      </c>
      <c r="K33" s="51"/>
    </row>
    <row r="34" hidden="1" s="1" customFormat="1" ht="14.4" customHeight="1">
      <c r="B34" s="46"/>
      <c r="C34" s="47"/>
      <c r="D34" s="47"/>
      <c r="E34" s="55" t="s">
        <v>48</v>
      </c>
      <c r="F34" s="169">
        <f>ROUND(SUM(BG95:BG501), 2)</f>
        <v>0</v>
      </c>
      <c r="G34" s="47"/>
      <c r="H34" s="47"/>
      <c r="I34" s="170">
        <v>0.20999999999999999</v>
      </c>
      <c r="J34" s="169">
        <v>0</v>
      </c>
      <c r="K34" s="51"/>
    </row>
    <row r="35" hidden="1" s="1" customFormat="1" ht="14.4" customHeight="1">
      <c r="B35" s="46"/>
      <c r="C35" s="47"/>
      <c r="D35" s="47"/>
      <c r="E35" s="55" t="s">
        <v>49</v>
      </c>
      <c r="F35" s="169">
        <f>ROUND(SUM(BH95:BH501), 2)</f>
        <v>0</v>
      </c>
      <c r="G35" s="47"/>
      <c r="H35" s="47"/>
      <c r="I35" s="170">
        <v>0.14999999999999999</v>
      </c>
      <c r="J35" s="169">
        <v>0</v>
      </c>
      <c r="K35" s="51"/>
    </row>
    <row r="36" hidden="1" s="1" customFormat="1" ht="14.4" customHeight="1">
      <c r="B36" s="46"/>
      <c r="C36" s="47"/>
      <c r="D36" s="47"/>
      <c r="E36" s="55" t="s">
        <v>50</v>
      </c>
      <c r="F36" s="169">
        <f>ROUND(SUM(BI95:BI501),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MaR - Měření a regulace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J95</f>
        <v>0</v>
      </c>
      <c r="K60" s="51"/>
      <c r="AU60" s="24" t="s">
        <v>121</v>
      </c>
    </row>
    <row r="61" s="8" customFormat="1" ht="24.96" customHeight="1">
      <c r="B61" s="189"/>
      <c r="C61" s="190"/>
      <c r="D61" s="191" t="s">
        <v>151</v>
      </c>
      <c r="E61" s="192"/>
      <c r="F61" s="192"/>
      <c r="G61" s="192"/>
      <c r="H61" s="192"/>
      <c r="I61" s="193"/>
      <c r="J61" s="194">
        <f>J96</f>
        <v>0</v>
      </c>
      <c r="K61" s="195"/>
    </row>
    <row r="62" s="9" customFormat="1" ht="19.92" customHeight="1">
      <c r="B62" s="196"/>
      <c r="C62" s="197"/>
      <c r="D62" s="198" t="s">
        <v>3267</v>
      </c>
      <c r="E62" s="199"/>
      <c r="F62" s="199"/>
      <c r="G62" s="199"/>
      <c r="H62" s="199"/>
      <c r="I62" s="200"/>
      <c r="J62" s="201">
        <f>J97</f>
        <v>0</v>
      </c>
      <c r="K62" s="202"/>
    </row>
    <row r="63" s="9" customFormat="1" ht="14.88" customHeight="1">
      <c r="B63" s="196"/>
      <c r="C63" s="197"/>
      <c r="D63" s="198" t="s">
        <v>3268</v>
      </c>
      <c r="E63" s="199"/>
      <c r="F63" s="199"/>
      <c r="G63" s="199"/>
      <c r="H63" s="199"/>
      <c r="I63" s="200"/>
      <c r="J63" s="201">
        <f>J98</f>
        <v>0</v>
      </c>
      <c r="K63" s="202"/>
    </row>
    <row r="64" s="9" customFormat="1" ht="14.88" customHeight="1">
      <c r="B64" s="196"/>
      <c r="C64" s="197"/>
      <c r="D64" s="198" t="s">
        <v>3269</v>
      </c>
      <c r="E64" s="199"/>
      <c r="F64" s="199"/>
      <c r="G64" s="199"/>
      <c r="H64" s="199"/>
      <c r="I64" s="200"/>
      <c r="J64" s="201">
        <f>J119</f>
        <v>0</v>
      </c>
      <c r="K64" s="202"/>
    </row>
    <row r="65" s="9" customFormat="1" ht="14.88" customHeight="1">
      <c r="B65" s="196"/>
      <c r="C65" s="197"/>
      <c r="D65" s="198" t="s">
        <v>3270</v>
      </c>
      <c r="E65" s="199"/>
      <c r="F65" s="199"/>
      <c r="G65" s="199"/>
      <c r="H65" s="199"/>
      <c r="I65" s="200"/>
      <c r="J65" s="201">
        <f>J138</f>
        <v>0</v>
      </c>
      <c r="K65" s="202"/>
    </row>
    <row r="66" s="9" customFormat="1" ht="14.88" customHeight="1">
      <c r="B66" s="196"/>
      <c r="C66" s="197"/>
      <c r="D66" s="198" t="s">
        <v>3271</v>
      </c>
      <c r="E66" s="199"/>
      <c r="F66" s="199"/>
      <c r="G66" s="199"/>
      <c r="H66" s="199"/>
      <c r="I66" s="200"/>
      <c r="J66" s="201">
        <f>J222</f>
        <v>0</v>
      </c>
      <c r="K66" s="202"/>
    </row>
    <row r="67" s="9" customFormat="1" ht="14.88" customHeight="1">
      <c r="B67" s="196"/>
      <c r="C67" s="197"/>
      <c r="D67" s="198" t="s">
        <v>3272</v>
      </c>
      <c r="E67" s="199"/>
      <c r="F67" s="199"/>
      <c r="G67" s="199"/>
      <c r="H67" s="199"/>
      <c r="I67" s="200"/>
      <c r="J67" s="201">
        <f>J223</f>
        <v>0</v>
      </c>
      <c r="K67" s="202"/>
    </row>
    <row r="68" s="9" customFormat="1" ht="14.88" customHeight="1">
      <c r="B68" s="196"/>
      <c r="C68" s="197"/>
      <c r="D68" s="198" t="s">
        <v>3273</v>
      </c>
      <c r="E68" s="199"/>
      <c r="F68" s="199"/>
      <c r="G68" s="199"/>
      <c r="H68" s="199"/>
      <c r="I68" s="200"/>
      <c r="J68" s="201">
        <f>J283</f>
        <v>0</v>
      </c>
      <c r="K68" s="202"/>
    </row>
    <row r="69" s="9" customFormat="1" ht="14.88" customHeight="1">
      <c r="B69" s="196"/>
      <c r="C69" s="197"/>
      <c r="D69" s="198" t="s">
        <v>3274</v>
      </c>
      <c r="E69" s="199"/>
      <c r="F69" s="199"/>
      <c r="G69" s="199"/>
      <c r="H69" s="199"/>
      <c r="I69" s="200"/>
      <c r="J69" s="201">
        <f>J339</f>
        <v>0</v>
      </c>
      <c r="K69" s="202"/>
    </row>
    <row r="70" s="9" customFormat="1" ht="14.88" customHeight="1">
      <c r="B70" s="196"/>
      <c r="C70" s="197"/>
      <c r="D70" s="198" t="s">
        <v>3275</v>
      </c>
      <c r="E70" s="199"/>
      <c r="F70" s="199"/>
      <c r="G70" s="199"/>
      <c r="H70" s="199"/>
      <c r="I70" s="200"/>
      <c r="J70" s="201">
        <f>J395</f>
        <v>0</v>
      </c>
      <c r="K70" s="202"/>
    </row>
    <row r="71" s="9" customFormat="1" ht="14.88" customHeight="1">
      <c r="B71" s="196"/>
      <c r="C71" s="197"/>
      <c r="D71" s="198" t="s">
        <v>3276</v>
      </c>
      <c r="E71" s="199"/>
      <c r="F71" s="199"/>
      <c r="G71" s="199"/>
      <c r="H71" s="199"/>
      <c r="I71" s="200"/>
      <c r="J71" s="201">
        <f>J451</f>
        <v>0</v>
      </c>
      <c r="K71" s="202"/>
    </row>
    <row r="72" s="9" customFormat="1" ht="14.88" customHeight="1">
      <c r="B72" s="196"/>
      <c r="C72" s="197"/>
      <c r="D72" s="198" t="s">
        <v>3277</v>
      </c>
      <c r="E72" s="199"/>
      <c r="F72" s="199"/>
      <c r="G72" s="199"/>
      <c r="H72" s="199"/>
      <c r="I72" s="200"/>
      <c r="J72" s="201">
        <f>J461</f>
        <v>0</v>
      </c>
      <c r="K72" s="202"/>
    </row>
    <row r="73" s="8" customFormat="1" ht="24.96" customHeight="1">
      <c r="B73" s="189"/>
      <c r="C73" s="190"/>
      <c r="D73" s="191" t="s">
        <v>3278</v>
      </c>
      <c r="E73" s="192"/>
      <c r="F73" s="192"/>
      <c r="G73" s="192"/>
      <c r="H73" s="192"/>
      <c r="I73" s="193"/>
      <c r="J73" s="194">
        <f>J490</f>
        <v>0</v>
      </c>
      <c r="K73" s="195"/>
    </row>
    <row r="74" s="1" customFormat="1" ht="21.84" customHeight="1">
      <c r="B74" s="46"/>
      <c r="C74" s="47"/>
      <c r="D74" s="47"/>
      <c r="E74" s="47"/>
      <c r="F74" s="47"/>
      <c r="G74" s="47"/>
      <c r="H74" s="47"/>
      <c r="I74" s="156"/>
      <c r="J74" s="47"/>
      <c r="K74" s="51"/>
    </row>
    <row r="75" s="1" customFormat="1" ht="6.96" customHeight="1">
      <c r="B75" s="67"/>
      <c r="C75" s="68"/>
      <c r="D75" s="68"/>
      <c r="E75" s="68"/>
      <c r="F75" s="68"/>
      <c r="G75" s="68"/>
      <c r="H75" s="68"/>
      <c r="I75" s="178"/>
      <c r="J75" s="68"/>
      <c r="K75" s="69"/>
    </row>
    <row r="79" s="1" customFormat="1" ht="6.96" customHeight="1">
      <c r="B79" s="70"/>
      <c r="C79" s="71"/>
      <c r="D79" s="71"/>
      <c r="E79" s="71"/>
      <c r="F79" s="71"/>
      <c r="G79" s="71"/>
      <c r="H79" s="71"/>
      <c r="I79" s="181"/>
      <c r="J79" s="71"/>
      <c r="K79" s="71"/>
      <c r="L79" s="72"/>
    </row>
    <row r="80" s="1" customFormat="1" ht="36.96" customHeight="1">
      <c r="B80" s="46"/>
      <c r="C80" s="73" t="s">
        <v>155</v>
      </c>
      <c r="D80" s="74"/>
      <c r="E80" s="74"/>
      <c r="F80" s="74"/>
      <c r="G80" s="74"/>
      <c r="H80" s="74"/>
      <c r="I80" s="203"/>
      <c r="J80" s="74"/>
      <c r="K80" s="74"/>
      <c r="L80" s="72"/>
    </row>
    <row r="81" s="1" customFormat="1" ht="6.96" customHeight="1">
      <c r="B81" s="46"/>
      <c r="C81" s="74"/>
      <c r="D81" s="74"/>
      <c r="E81" s="74"/>
      <c r="F81" s="74"/>
      <c r="G81" s="74"/>
      <c r="H81" s="74"/>
      <c r="I81" s="203"/>
      <c r="J81" s="74"/>
      <c r="K81" s="74"/>
      <c r="L81" s="72"/>
    </row>
    <row r="82" s="1" customFormat="1" ht="14.4" customHeight="1">
      <c r="B82" s="46"/>
      <c r="C82" s="76" t="s">
        <v>18</v>
      </c>
      <c r="D82" s="74"/>
      <c r="E82" s="74"/>
      <c r="F82" s="74"/>
      <c r="G82" s="74"/>
      <c r="H82" s="74"/>
      <c r="I82" s="203"/>
      <c r="J82" s="74"/>
      <c r="K82" s="74"/>
      <c r="L82" s="72"/>
    </row>
    <row r="83" s="1" customFormat="1" ht="14.4" customHeight="1">
      <c r="B83" s="46"/>
      <c r="C83" s="74"/>
      <c r="D83" s="74"/>
      <c r="E83" s="204" t="str">
        <f>E7</f>
        <v>Stavební úpravy a obnova technolog.vybavení kuchyně v pav.D</v>
      </c>
      <c r="F83" s="76"/>
      <c r="G83" s="76"/>
      <c r="H83" s="76"/>
      <c r="I83" s="203"/>
      <c r="J83" s="74"/>
      <c r="K83" s="74"/>
      <c r="L83" s="72"/>
    </row>
    <row r="84">
      <c r="B84" s="28"/>
      <c r="C84" s="76" t="s">
        <v>113</v>
      </c>
      <c r="D84" s="205"/>
      <c r="E84" s="205"/>
      <c r="F84" s="205"/>
      <c r="G84" s="205"/>
      <c r="H84" s="205"/>
      <c r="I84" s="148"/>
      <c r="J84" s="205"/>
      <c r="K84" s="205"/>
      <c r="L84" s="206"/>
    </row>
    <row r="85" s="1" customFormat="1" ht="14.4" customHeight="1">
      <c r="B85" s="46"/>
      <c r="C85" s="74"/>
      <c r="D85" s="74"/>
      <c r="E85" s="204" t="s">
        <v>114</v>
      </c>
      <c r="F85" s="74"/>
      <c r="G85" s="74"/>
      <c r="H85" s="74"/>
      <c r="I85" s="203"/>
      <c r="J85" s="74"/>
      <c r="K85" s="74"/>
      <c r="L85" s="72"/>
    </row>
    <row r="86" s="1" customFormat="1" ht="14.4" customHeight="1">
      <c r="B86" s="46"/>
      <c r="C86" s="76" t="s">
        <v>115</v>
      </c>
      <c r="D86" s="74"/>
      <c r="E86" s="74"/>
      <c r="F86" s="74"/>
      <c r="G86" s="74"/>
      <c r="H86" s="74"/>
      <c r="I86" s="203"/>
      <c r="J86" s="74"/>
      <c r="K86" s="74"/>
      <c r="L86" s="72"/>
    </row>
    <row r="87" s="1" customFormat="1" ht="16.2" customHeight="1">
      <c r="B87" s="46"/>
      <c r="C87" s="74"/>
      <c r="D87" s="74"/>
      <c r="E87" s="82" t="str">
        <f>E11</f>
        <v>MaR - Měření a regulace</v>
      </c>
      <c r="F87" s="74"/>
      <c r="G87" s="74"/>
      <c r="H87" s="74"/>
      <c r="I87" s="203"/>
      <c r="J87" s="74"/>
      <c r="K87" s="74"/>
      <c r="L87" s="72"/>
    </row>
    <row r="88" s="1" customFormat="1" ht="6.96" customHeight="1">
      <c r="B88" s="46"/>
      <c r="C88" s="74"/>
      <c r="D88" s="74"/>
      <c r="E88" s="74"/>
      <c r="F88" s="74"/>
      <c r="G88" s="74"/>
      <c r="H88" s="74"/>
      <c r="I88" s="203"/>
      <c r="J88" s="74"/>
      <c r="K88" s="74"/>
      <c r="L88" s="72"/>
    </row>
    <row r="89" s="1" customFormat="1" ht="18" customHeight="1">
      <c r="B89" s="46"/>
      <c r="C89" s="76" t="s">
        <v>25</v>
      </c>
      <c r="D89" s="74"/>
      <c r="E89" s="74"/>
      <c r="F89" s="207" t="str">
        <f>F14</f>
        <v>Karlovy Vary</v>
      </c>
      <c r="G89" s="74"/>
      <c r="H89" s="74"/>
      <c r="I89" s="208" t="s">
        <v>27</v>
      </c>
      <c r="J89" s="85" t="str">
        <f>IF(J14="","",J14)</f>
        <v>25. 7. 2018</v>
      </c>
      <c r="K89" s="74"/>
      <c r="L89" s="72"/>
    </row>
    <row r="90" s="1" customFormat="1" ht="6.96" customHeight="1">
      <c r="B90" s="46"/>
      <c r="C90" s="74"/>
      <c r="D90" s="74"/>
      <c r="E90" s="74"/>
      <c r="F90" s="74"/>
      <c r="G90" s="74"/>
      <c r="H90" s="74"/>
      <c r="I90" s="203"/>
      <c r="J90" s="74"/>
      <c r="K90" s="74"/>
      <c r="L90" s="72"/>
    </row>
    <row r="91" s="1" customFormat="1">
      <c r="B91" s="46"/>
      <c r="C91" s="76" t="s">
        <v>31</v>
      </c>
      <c r="D91" s="74"/>
      <c r="E91" s="74"/>
      <c r="F91" s="207" t="str">
        <f>E17</f>
        <v>Domov mládeže, Lidická 38, K.Vary</v>
      </c>
      <c r="G91" s="74"/>
      <c r="H91" s="74"/>
      <c r="I91" s="208" t="s">
        <v>37</v>
      </c>
      <c r="J91" s="207" t="str">
        <f>E23</f>
        <v>Ing.Roman Gajdoš</v>
      </c>
      <c r="K91" s="74"/>
      <c r="L91" s="72"/>
    </row>
    <row r="92" s="1" customFormat="1" ht="14.4" customHeight="1">
      <c r="B92" s="46"/>
      <c r="C92" s="76" t="s">
        <v>35</v>
      </c>
      <c r="D92" s="74"/>
      <c r="E92" s="74"/>
      <c r="F92" s="207" t="str">
        <f>IF(E20="","",E20)</f>
        <v/>
      </c>
      <c r="G92" s="74"/>
      <c r="H92" s="74"/>
      <c r="I92" s="203"/>
      <c r="J92" s="74"/>
      <c r="K92" s="74"/>
      <c r="L92" s="72"/>
    </row>
    <row r="93" s="1" customFormat="1" ht="10.32" customHeight="1">
      <c r="B93" s="46"/>
      <c r="C93" s="74"/>
      <c r="D93" s="74"/>
      <c r="E93" s="74"/>
      <c r="F93" s="74"/>
      <c r="G93" s="74"/>
      <c r="H93" s="74"/>
      <c r="I93" s="203"/>
      <c r="J93" s="74"/>
      <c r="K93" s="74"/>
      <c r="L93" s="72"/>
    </row>
    <row r="94" s="10" customFormat="1" ht="29.28" customHeight="1">
      <c r="B94" s="209"/>
      <c r="C94" s="210" t="s">
        <v>156</v>
      </c>
      <c r="D94" s="211" t="s">
        <v>60</v>
      </c>
      <c r="E94" s="211" t="s">
        <v>56</v>
      </c>
      <c r="F94" s="211" t="s">
        <v>157</v>
      </c>
      <c r="G94" s="211" t="s">
        <v>158</v>
      </c>
      <c r="H94" s="211" t="s">
        <v>159</v>
      </c>
      <c r="I94" s="212" t="s">
        <v>160</v>
      </c>
      <c r="J94" s="211" t="s">
        <v>119</v>
      </c>
      <c r="K94" s="213" t="s">
        <v>161</v>
      </c>
      <c r="L94" s="214"/>
      <c r="M94" s="102" t="s">
        <v>162</v>
      </c>
      <c r="N94" s="103" t="s">
        <v>45</v>
      </c>
      <c r="O94" s="103" t="s">
        <v>163</v>
      </c>
      <c r="P94" s="103" t="s">
        <v>164</v>
      </c>
      <c r="Q94" s="103" t="s">
        <v>165</v>
      </c>
      <c r="R94" s="103" t="s">
        <v>166</v>
      </c>
      <c r="S94" s="103" t="s">
        <v>167</v>
      </c>
      <c r="T94" s="104" t="s">
        <v>168</v>
      </c>
    </row>
    <row r="95" s="1" customFormat="1" ht="29.28" customHeight="1">
      <c r="B95" s="46"/>
      <c r="C95" s="108" t="s">
        <v>120</v>
      </c>
      <c r="D95" s="74"/>
      <c r="E95" s="74"/>
      <c r="F95" s="74"/>
      <c r="G95" s="74"/>
      <c r="H95" s="74"/>
      <c r="I95" s="203"/>
      <c r="J95" s="215">
        <f>BK95</f>
        <v>0</v>
      </c>
      <c r="K95" s="74"/>
      <c r="L95" s="72"/>
      <c r="M95" s="105"/>
      <c r="N95" s="106"/>
      <c r="O95" s="106"/>
      <c r="P95" s="216">
        <f>P96+P490</f>
        <v>0</v>
      </c>
      <c r="Q95" s="106"/>
      <c r="R95" s="216">
        <f>R96+R490</f>
        <v>0</v>
      </c>
      <c r="S95" s="106"/>
      <c r="T95" s="217">
        <f>T96+T490</f>
        <v>0</v>
      </c>
      <c r="AT95" s="24" t="s">
        <v>74</v>
      </c>
      <c r="AU95" s="24" t="s">
        <v>121</v>
      </c>
      <c r="BK95" s="218">
        <f>BK96+BK490</f>
        <v>0</v>
      </c>
    </row>
    <row r="96" s="11" customFormat="1" ht="37.44" customHeight="1">
      <c r="B96" s="219"/>
      <c r="C96" s="220"/>
      <c r="D96" s="221" t="s">
        <v>74</v>
      </c>
      <c r="E96" s="222" t="s">
        <v>422</v>
      </c>
      <c r="F96" s="222" t="s">
        <v>1805</v>
      </c>
      <c r="G96" s="220"/>
      <c r="H96" s="220"/>
      <c r="I96" s="223"/>
      <c r="J96" s="224">
        <f>BK96</f>
        <v>0</v>
      </c>
      <c r="K96" s="220"/>
      <c r="L96" s="225"/>
      <c r="M96" s="226"/>
      <c r="N96" s="227"/>
      <c r="O96" s="227"/>
      <c r="P96" s="228">
        <f>P97</f>
        <v>0</v>
      </c>
      <c r="Q96" s="227"/>
      <c r="R96" s="228">
        <f>R97</f>
        <v>0</v>
      </c>
      <c r="S96" s="227"/>
      <c r="T96" s="229">
        <f>T97</f>
        <v>0</v>
      </c>
      <c r="AR96" s="230" t="s">
        <v>187</v>
      </c>
      <c r="AT96" s="231" t="s">
        <v>74</v>
      </c>
      <c r="AU96" s="231" t="s">
        <v>75</v>
      </c>
      <c r="AY96" s="230" t="s">
        <v>171</v>
      </c>
      <c r="BK96" s="232">
        <f>BK97</f>
        <v>0</v>
      </c>
    </row>
    <row r="97" s="11" customFormat="1" ht="19.92" customHeight="1">
      <c r="B97" s="219"/>
      <c r="C97" s="220"/>
      <c r="D97" s="221" t="s">
        <v>74</v>
      </c>
      <c r="E97" s="233" t="s">
        <v>3279</v>
      </c>
      <c r="F97" s="233" t="s">
        <v>3280</v>
      </c>
      <c r="G97" s="220"/>
      <c r="H97" s="220"/>
      <c r="I97" s="223"/>
      <c r="J97" s="234">
        <f>BK97</f>
        <v>0</v>
      </c>
      <c r="K97" s="220"/>
      <c r="L97" s="225"/>
      <c r="M97" s="226"/>
      <c r="N97" s="227"/>
      <c r="O97" s="227"/>
      <c r="P97" s="228">
        <f>P98+P119+P138+P222+P223+P283+P339+P395+P451+P461</f>
        <v>0</v>
      </c>
      <c r="Q97" s="227"/>
      <c r="R97" s="228">
        <f>R98+R119+R138+R222+R223+R283+R339+R395+R451+R461</f>
        <v>0</v>
      </c>
      <c r="S97" s="227"/>
      <c r="T97" s="229">
        <f>T98+T119+T138+T222+T223+T283+T339+T395+T451+T461</f>
        <v>0</v>
      </c>
      <c r="AR97" s="230" t="s">
        <v>187</v>
      </c>
      <c r="AT97" s="231" t="s">
        <v>74</v>
      </c>
      <c r="AU97" s="231" t="s">
        <v>24</v>
      </c>
      <c r="AY97" s="230" t="s">
        <v>171</v>
      </c>
      <c r="BK97" s="232">
        <f>BK98+BK119+BK138+BK222+BK223+BK283+BK339+BK395+BK451+BK461</f>
        <v>0</v>
      </c>
    </row>
    <row r="98" s="11" customFormat="1" ht="14.88" customHeight="1">
      <c r="B98" s="219"/>
      <c r="C98" s="220"/>
      <c r="D98" s="221" t="s">
        <v>74</v>
      </c>
      <c r="E98" s="233" t="s">
        <v>3281</v>
      </c>
      <c r="F98" s="233" t="s">
        <v>3282</v>
      </c>
      <c r="G98" s="220"/>
      <c r="H98" s="220"/>
      <c r="I98" s="223"/>
      <c r="J98" s="234">
        <f>BK98</f>
        <v>0</v>
      </c>
      <c r="K98" s="220"/>
      <c r="L98" s="225"/>
      <c r="M98" s="226"/>
      <c r="N98" s="227"/>
      <c r="O98" s="227"/>
      <c r="P98" s="228">
        <f>SUM(P99:P118)</f>
        <v>0</v>
      </c>
      <c r="Q98" s="227"/>
      <c r="R98" s="228">
        <f>SUM(R99:R118)</f>
        <v>0</v>
      </c>
      <c r="S98" s="227"/>
      <c r="T98" s="229">
        <f>SUM(T99:T118)</f>
        <v>0</v>
      </c>
      <c r="AR98" s="230" t="s">
        <v>24</v>
      </c>
      <c r="AT98" s="231" t="s">
        <v>74</v>
      </c>
      <c r="AU98" s="231" t="s">
        <v>83</v>
      </c>
      <c r="AY98" s="230" t="s">
        <v>171</v>
      </c>
      <c r="BK98" s="232">
        <f>SUM(BK99:BK118)</f>
        <v>0</v>
      </c>
    </row>
    <row r="99" s="1" customFormat="1" ht="22.8" customHeight="1">
      <c r="B99" s="46"/>
      <c r="C99" s="235" t="s">
        <v>24</v>
      </c>
      <c r="D99" s="235" t="s">
        <v>173</v>
      </c>
      <c r="E99" s="236" t="s">
        <v>3283</v>
      </c>
      <c r="F99" s="237" t="s">
        <v>3284</v>
      </c>
      <c r="G99" s="238" t="s">
        <v>214</v>
      </c>
      <c r="H99" s="239">
        <v>4</v>
      </c>
      <c r="I99" s="240"/>
      <c r="J99" s="241">
        <f>ROUND(I99*H99,2)</f>
        <v>0</v>
      </c>
      <c r="K99" s="237" t="s">
        <v>177</v>
      </c>
      <c r="L99" s="72"/>
      <c r="M99" s="242" t="s">
        <v>22</v>
      </c>
      <c r="N99" s="243" t="s">
        <v>46</v>
      </c>
      <c r="O99" s="47"/>
      <c r="P99" s="244">
        <f>O99*H99</f>
        <v>0</v>
      </c>
      <c r="Q99" s="244">
        <v>0</v>
      </c>
      <c r="R99" s="244">
        <f>Q99*H99</f>
        <v>0</v>
      </c>
      <c r="S99" s="244">
        <v>0</v>
      </c>
      <c r="T99" s="245">
        <f>S99*H99</f>
        <v>0</v>
      </c>
      <c r="AR99" s="24" t="s">
        <v>273</v>
      </c>
      <c r="AT99" s="24" t="s">
        <v>173</v>
      </c>
      <c r="AU99" s="24" t="s">
        <v>187</v>
      </c>
      <c r="AY99" s="24" t="s">
        <v>171</v>
      </c>
      <c r="BE99" s="246">
        <f>IF(N99="základní",J99,0)</f>
        <v>0</v>
      </c>
      <c r="BF99" s="246">
        <f>IF(N99="snížená",J99,0)</f>
        <v>0</v>
      </c>
      <c r="BG99" s="246">
        <f>IF(N99="zákl. přenesená",J99,0)</f>
        <v>0</v>
      </c>
      <c r="BH99" s="246">
        <f>IF(N99="sníž. přenesená",J99,0)</f>
        <v>0</v>
      </c>
      <c r="BI99" s="246">
        <f>IF(N99="nulová",J99,0)</f>
        <v>0</v>
      </c>
      <c r="BJ99" s="24" t="s">
        <v>24</v>
      </c>
      <c r="BK99" s="246">
        <f>ROUND(I99*H99,2)</f>
        <v>0</v>
      </c>
      <c r="BL99" s="24" t="s">
        <v>273</v>
      </c>
      <c r="BM99" s="24" t="s">
        <v>3285</v>
      </c>
    </row>
    <row r="100" s="1" customFormat="1" ht="14.4" customHeight="1">
      <c r="B100" s="46"/>
      <c r="C100" s="271" t="s">
        <v>83</v>
      </c>
      <c r="D100" s="271" t="s">
        <v>422</v>
      </c>
      <c r="E100" s="272" t="s">
        <v>3286</v>
      </c>
      <c r="F100" s="273" t="s">
        <v>3287</v>
      </c>
      <c r="G100" s="274" t="s">
        <v>1246</v>
      </c>
      <c r="H100" s="275">
        <v>4</v>
      </c>
      <c r="I100" s="276"/>
      <c r="J100" s="277">
        <f>ROUND(I100*H100,2)</f>
        <v>0</v>
      </c>
      <c r="K100" s="273" t="s">
        <v>737</v>
      </c>
      <c r="L100" s="278"/>
      <c r="M100" s="279" t="s">
        <v>22</v>
      </c>
      <c r="N100" s="280" t="s">
        <v>46</v>
      </c>
      <c r="O100" s="47"/>
      <c r="P100" s="244">
        <f>O100*H100</f>
        <v>0</v>
      </c>
      <c r="Q100" s="244">
        <v>0</v>
      </c>
      <c r="R100" s="244">
        <f>Q100*H100</f>
        <v>0</v>
      </c>
      <c r="S100" s="244">
        <v>0</v>
      </c>
      <c r="T100" s="245">
        <f>S100*H100</f>
        <v>0</v>
      </c>
      <c r="AR100" s="24" t="s">
        <v>405</v>
      </c>
      <c r="AT100" s="24" t="s">
        <v>422</v>
      </c>
      <c r="AU100" s="24" t="s">
        <v>187</v>
      </c>
      <c r="AY100" s="24" t="s">
        <v>171</v>
      </c>
      <c r="BE100" s="246">
        <f>IF(N100="základní",J100,0)</f>
        <v>0</v>
      </c>
      <c r="BF100" s="246">
        <f>IF(N100="snížená",J100,0)</f>
        <v>0</v>
      </c>
      <c r="BG100" s="246">
        <f>IF(N100="zákl. přenesená",J100,0)</f>
        <v>0</v>
      </c>
      <c r="BH100" s="246">
        <f>IF(N100="sníž. přenesená",J100,0)</f>
        <v>0</v>
      </c>
      <c r="BI100" s="246">
        <f>IF(N100="nulová",J100,0)</f>
        <v>0</v>
      </c>
      <c r="BJ100" s="24" t="s">
        <v>24</v>
      </c>
      <c r="BK100" s="246">
        <f>ROUND(I100*H100,2)</f>
        <v>0</v>
      </c>
      <c r="BL100" s="24" t="s">
        <v>273</v>
      </c>
      <c r="BM100" s="24" t="s">
        <v>83</v>
      </c>
    </row>
    <row r="101" s="1" customFormat="1">
      <c r="B101" s="46"/>
      <c r="C101" s="74"/>
      <c r="D101" s="249" t="s">
        <v>739</v>
      </c>
      <c r="E101" s="74"/>
      <c r="F101" s="259" t="s">
        <v>3288</v>
      </c>
      <c r="G101" s="74"/>
      <c r="H101" s="74"/>
      <c r="I101" s="203"/>
      <c r="J101" s="74"/>
      <c r="K101" s="74"/>
      <c r="L101" s="72"/>
      <c r="M101" s="260"/>
      <c r="N101" s="47"/>
      <c r="O101" s="47"/>
      <c r="P101" s="47"/>
      <c r="Q101" s="47"/>
      <c r="R101" s="47"/>
      <c r="S101" s="47"/>
      <c r="T101" s="95"/>
      <c r="AT101" s="24" t="s">
        <v>739</v>
      </c>
      <c r="AU101" s="24" t="s">
        <v>187</v>
      </c>
    </row>
    <row r="102" s="1" customFormat="1" ht="22.8" customHeight="1">
      <c r="B102" s="46"/>
      <c r="C102" s="235" t="s">
        <v>187</v>
      </c>
      <c r="D102" s="235" t="s">
        <v>173</v>
      </c>
      <c r="E102" s="236" t="s">
        <v>3289</v>
      </c>
      <c r="F102" s="237" t="s">
        <v>3290</v>
      </c>
      <c r="G102" s="238" t="s">
        <v>214</v>
      </c>
      <c r="H102" s="239">
        <v>4</v>
      </c>
      <c r="I102" s="240"/>
      <c r="J102" s="241">
        <f>ROUND(I102*H102,2)</f>
        <v>0</v>
      </c>
      <c r="K102" s="237" t="s">
        <v>177</v>
      </c>
      <c r="L102" s="72"/>
      <c r="M102" s="242" t="s">
        <v>22</v>
      </c>
      <c r="N102" s="243" t="s">
        <v>46</v>
      </c>
      <c r="O102" s="47"/>
      <c r="P102" s="244">
        <f>O102*H102</f>
        <v>0</v>
      </c>
      <c r="Q102" s="244">
        <v>0</v>
      </c>
      <c r="R102" s="244">
        <f>Q102*H102</f>
        <v>0</v>
      </c>
      <c r="S102" s="244">
        <v>0</v>
      </c>
      <c r="T102" s="245">
        <f>S102*H102</f>
        <v>0</v>
      </c>
      <c r="AR102" s="24" t="s">
        <v>273</v>
      </c>
      <c r="AT102" s="24" t="s">
        <v>173</v>
      </c>
      <c r="AU102" s="24" t="s">
        <v>187</v>
      </c>
      <c r="AY102" s="24" t="s">
        <v>171</v>
      </c>
      <c r="BE102" s="246">
        <f>IF(N102="základní",J102,0)</f>
        <v>0</v>
      </c>
      <c r="BF102" s="246">
        <f>IF(N102="snížená",J102,0)</f>
        <v>0</v>
      </c>
      <c r="BG102" s="246">
        <f>IF(N102="zákl. přenesená",J102,0)</f>
        <v>0</v>
      </c>
      <c r="BH102" s="246">
        <f>IF(N102="sníž. přenesená",J102,0)</f>
        <v>0</v>
      </c>
      <c r="BI102" s="246">
        <f>IF(N102="nulová",J102,0)</f>
        <v>0</v>
      </c>
      <c r="BJ102" s="24" t="s">
        <v>24</v>
      </c>
      <c r="BK102" s="246">
        <f>ROUND(I102*H102,2)</f>
        <v>0</v>
      </c>
      <c r="BL102" s="24" t="s">
        <v>273</v>
      </c>
      <c r="BM102" s="24" t="s">
        <v>3291</v>
      </c>
    </row>
    <row r="103" s="1" customFormat="1" ht="14.4" customHeight="1">
      <c r="B103" s="46"/>
      <c r="C103" s="271" t="s">
        <v>178</v>
      </c>
      <c r="D103" s="271" t="s">
        <v>422</v>
      </c>
      <c r="E103" s="272" t="s">
        <v>3292</v>
      </c>
      <c r="F103" s="273" t="s">
        <v>3293</v>
      </c>
      <c r="G103" s="274" t="s">
        <v>1246</v>
      </c>
      <c r="H103" s="275">
        <v>4</v>
      </c>
      <c r="I103" s="276"/>
      <c r="J103" s="277">
        <f>ROUND(I103*H103,2)</f>
        <v>0</v>
      </c>
      <c r="K103" s="273" t="s">
        <v>737</v>
      </c>
      <c r="L103" s="278"/>
      <c r="M103" s="279" t="s">
        <v>22</v>
      </c>
      <c r="N103" s="280" t="s">
        <v>46</v>
      </c>
      <c r="O103" s="47"/>
      <c r="P103" s="244">
        <f>O103*H103</f>
        <v>0</v>
      </c>
      <c r="Q103" s="244">
        <v>0</v>
      </c>
      <c r="R103" s="244">
        <f>Q103*H103</f>
        <v>0</v>
      </c>
      <c r="S103" s="244">
        <v>0</v>
      </c>
      <c r="T103" s="245">
        <f>S103*H103</f>
        <v>0</v>
      </c>
      <c r="AR103" s="24" t="s">
        <v>405</v>
      </c>
      <c r="AT103" s="24" t="s">
        <v>422</v>
      </c>
      <c r="AU103" s="24" t="s">
        <v>187</v>
      </c>
      <c r="AY103" s="24" t="s">
        <v>171</v>
      </c>
      <c r="BE103" s="246">
        <f>IF(N103="základní",J103,0)</f>
        <v>0</v>
      </c>
      <c r="BF103" s="246">
        <f>IF(N103="snížená",J103,0)</f>
        <v>0</v>
      </c>
      <c r="BG103" s="246">
        <f>IF(N103="zákl. přenesená",J103,0)</f>
        <v>0</v>
      </c>
      <c r="BH103" s="246">
        <f>IF(N103="sníž. přenesená",J103,0)</f>
        <v>0</v>
      </c>
      <c r="BI103" s="246">
        <f>IF(N103="nulová",J103,0)</f>
        <v>0</v>
      </c>
      <c r="BJ103" s="24" t="s">
        <v>24</v>
      </c>
      <c r="BK103" s="246">
        <f>ROUND(I103*H103,2)</f>
        <v>0</v>
      </c>
      <c r="BL103" s="24" t="s">
        <v>273</v>
      </c>
      <c r="BM103" s="24" t="s">
        <v>178</v>
      </c>
    </row>
    <row r="104" s="1" customFormat="1">
      <c r="B104" s="46"/>
      <c r="C104" s="74"/>
      <c r="D104" s="249" t="s">
        <v>739</v>
      </c>
      <c r="E104" s="74"/>
      <c r="F104" s="259" t="s">
        <v>3294</v>
      </c>
      <c r="G104" s="74"/>
      <c r="H104" s="74"/>
      <c r="I104" s="203"/>
      <c r="J104" s="74"/>
      <c r="K104" s="74"/>
      <c r="L104" s="72"/>
      <c r="M104" s="260"/>
      <c r="N104" s="47"/>
      <c r="O104" s="47"/>
      <c r="P104" s="47"/>
      <c r="Q104" s="47"/>
      <c r="R104" s="47"/>
      <c r="S104" s="47"/>
      <c r="T104" s="95"/>
      <c r="AT104" s="24" t="s">
        <v>739</v>
      </c>
      <c r="AU104" s="24" t="s">
        <v>187</v>
      </c>
    </row>
    <row r="105" s="1" customFormat="1" ht="22.8" customHeight="1">
      <c r="B105" s="46"/>
      <c r="C105" s="235" t="s">
        <v>197</v>
      </c>
      <c r="D105" s="235" t="s">
        <v>173</v>
      </c>
      <c r="E105" s="236" t="s">
        <v>3295</v>
      </c>
      <c r="F105" s="237" t="s">
        <v>3296</v>
      </c>
      <c r="G105" s="238" t="s">
        <v>214</v>
      </c>
      <c r="H105" s="239">
        <v>16</v>
      </c>
      <c r="I105" s="240"/>
      <c r="J105" s="241">
        <f>ROUND(I105*H105,2)</f>
        <v>0</v>
      </c>
      <c r="K105" s="237" t="s">
        <v>177</v>
      </c>
      <c r="L105" s="72"/>
      <c r="M105" s="242" t="s">
        <v>22</v>
      </c>
      <c r="N105" s="243" t="s">
        <v>46</v>
      </c>
      <c r="O105" s="47"/>
      <c r="P105" s="244">
        <f>O105*H105</f>
        <v>0</v>
      </c>
      <c r="Q105" s="244">
        <v>0</v>
      </c>
      <c r="R105" s="244">
        <f>Q105*H105</f>
        <v>0</v>
      </c>
      <c r="S105" s="244">
        <v>0</v>
      </c>
      <c r="T105" s="245">
        <f>S105*H105</f>
        <v>0</v>
      </c>
      <c r="AR105" s="24" t="s">
        <v>273</v>
      </c>
      <c r="AT105" s="24" t="s">
        <v>173</v>
      </c>
      <c r="AU105" s="24" t="s">
        <v>187</v>
      </c>
      <c r="AY105" s="24" t="s">
        <v>171</v>
      </c>
      <c r="BE105" s="246">
        <f>IF(N105="základní",J105,0)</f>
        <v>0</v>
      </c>
      <c r="BF105" s="246">
        <f>IF(N105="snížená",J105,0)</f>
        <v>0</v>
      </c>
      <c r="BG105" s="246">
        <f>IF(N105="zákl. přenesená",J105,0)</f>
        <v>0</v>
      </c>
      <c r="BH105" s="246">
        <f>IF(N105="sníž. přenesená",J105,0)</f>
        <v>0</v>
      </c>
      <c r="BI105" s="246">
        <f>IF(N105="nulová",J105,0)</f>
        <v>0</v>
      </c>
      <c r="BJ105" s="24" t="s">
        <v>24</v>
      </c>
      <c r="BK105" s="246">
        <f>ROUND(I105*H105,2)</f>
        <v>0</v>
      </c>
      <c r="BL105" s="24" t="s">
        <v>273</v>
      </c>
      <c r="BM105" s="24" t="s">
        <v>3297</v>
      </c>
    </row>
    <row r="106" s="1" customFormat="1" ht="14.4" customHeight="1">
      <c r="B106" s="46"/>
      <c r="C106" s="271" t="s">
        <v>204</v>
      </c>
      <c r="D106" s="271" t="s">
        <v>422</v>
      </c>
      <c r="E106" s="272" t="s">
        <v>3298</v>
      </c>
      <c r="F106" s="273" t="s">
        <v>3299</v>
      </c>
      <c r="G106" s="274" t="s">
        <v>1246</v>
      </c>
      <c r="H106" s="275">
        <v>16</v>
      </c>
      <c r="I106" s="276"/>
      <c r="J106" s="277">
        <f>ROUND(I106*H106,2)</f>
        <v>0</v>
      </c>
      <c r="K106" s="273" t="s">
        <v>737</v>
      </c>
      <c r="L106" s="278"/>
      <c r="M106" s="279" t="s">
        <v>22</v>
      </c>
      <c r="N106" s="280" t="s">
        <v>46</v>
      </c>
      <c r="O106" s="47"/>
      <c r="P106" s="244">
        <f>O106*H106</f>
        <v>0</v>
      </c>
      <c r="Q106" s="244">
        <v>0</v>
      </c>
      <c r="R106" s="244">
        <f>Q106*H106</f>
        <v>0</v>
      </c>
      <c r="S106" s="244">
        <v>0</v>
      </c>
      <c r="T106" s="245">
        <f>S106*H106</f>
        <v>0</v>
      </c>
      <c r="AR106" s="24" t="s">
        <v>405</v>
      </c>
      <c r="AT106" s="24" t="s">
        <v>422</v>
      </c>
      <c r="AU106" s="24" t="s">
        <v>187</v>
      </c>
      <c r="AY106" s="24" t="s">
        <v>171</v>
      </c>
      <c r="BE106" s="246">
        <f>IF(N106="základní",J106,0)</f>
        <v>0</v>
      </c>
      <c r="BF106" s="246">
        <f>IF(N106="snížená",J106,0)</f>
        <v>0</v>
      </c>
      <c r="BG106" s="246">
        <f>IF(N106="zákl. přenesená",J106,0)</f>
        <v>0</v>
      </c>
      <c r="BH106" s="246">
        <f>IF(N106="sníž. přenesená",J106,0)</f>
        <v>0</v>
      </c>
      <c r="BI106" s="246">
        <f>IF(N106="nulová",J106,0)</f>
        <v>0</v>
      </c>
      <c r="BJ106" s="24" t="s">
        <v>24</v>
      </c>
      <c r="BK106" s="246">
        <f>ROUND(I106*H106,2)</f>
        <v>0</v>
      </c>
      <c r="BL106" s="24" t="s">
        <v>273</v>
      </c>
      <c r="BM106" s="24" t="s">
        <v>204</v>
      </c>
    </row>
    <row r="107" s="1" customFormat="1">
      <c r="B107" s="46"/>
      <c r="C107" s="74"/>
      <c r="D107" s="249" t="s">
        <v>739</v>
      </c>
      <c r="E107" s="74"/>
      <c r="F107" s="259" t="s">
        <v>3300</v>
      </c>
      <c r="G107" s="74"/>
      <c r="H107" s="74"/>
      <c r="I107" s="203"/>
      <c r="J107" s="74"/>
      <c r="K107" s="74"/>
      <c r="L107" s="72"/>
      <c r="M107" s="260"/>
      <c r="N107" s="47"/>
      <c r="O107" s="47"/>
      <c r="P107" s="47"/>
      <c r="Q107" s="47"/>
      <c r="R107" s="47"/>
      <c r="S107" s="47"/>
      <c r="T107" s="95"/>
      <c r="AT107" s="24" t="s">
        <v>739</v>
      </c>
      <c r="AU107" s="24" t="s">
        <v>187</v>
      </c>
    </row>
    <row r="108" s="1" customFormat="1" ht="14.4" customHeight="1">
      <c r="B108" s="46"/>
      <c r="C108" s="235" t="s">
        <v>211</v>
      </c>
      <c r="D108" s="235" t="s">
        <v>173</v>
      </c>
      <c r="E108" s="236" t="s">
        <v>3301</v>
      </c>
      <c r="F108" s="237" t="s">
        <v>3302</v>
      </c>
      <c r="G108" s="238" t="s">
        <v>214</v>
      </c>
      <c r="H108" s="239">
        <v>4</v>
      </c>
      <c r="I108" s="240"/>
      <c r="J108" s="241">
        <f>ROUND(I108*H108,2)</f>
        <v>0</v>
      </c>
      <c r="K108" s="237" t="s">
        <v>177</v>
      </c>
      <c r="L108" s="72"/>
      <c r="M108" s="242" t="s">
        <v>22</v>
      </c>
      <c r="N108" s="243" t="s">
        <v>46</v>
      </c>
      <c r="O108" s="47"/>
      <c r="P108" s="244">
        <f>O108*H108</f>
        <v>0</v>
      </c>
      <c r="Q108" s="244">
        <v>0</v>
      </c>
      <c r="R108" s="244">
        <f>Q108*H108</f>
        <v>0</v>
      </c>
      <c r="S108" s="244">
        <v>0</v>
      </c>
      <c r="T108" s="245">
        <f>S108*H108</f>
        <v>0</v>
      </c>
      <c r="AR108" s="24" t="s">
        <v>273</v>
      </c>
      <c r="AT108" s="24" t="s">
        <v>173</v>
      </c>
      <c r="AU108" s="24" t="s">
        <v>187</v>
      </c>
      <c r="AY108" s="24" t="s">
        <v>171</v>
      </c>
      <c r="BE108" s="246">
        <f>IF(N108="základní",J108,0)</f>
        <v>0</v>
      </c>
      <c r="BF108" s="246">
        <f>IF(N108="snížená",J108,0)</f>
        <v>0</v>
      </c>
      <c r="BG108" s="246">
        <f>IF(N108="zákl. přenesená",J108,0)</f>
        <v>0</v>
      </c>
      <c r="BH108" s="246">
        <f>IF(N108="sníž. přenesená",J108,0)</f>
        <v>0</v>
      </c>
      <c r="BI108" s="246">
        <f>IF(N108="nulová",J108,0)</f>
        <v>0</v>
      </c>
      <c r="BJ108" s="24" t="s">
        <v>24</v>
      </c>
      <c r="BK108" s="246">
        <f>ROUND(I108*H108,2)</f>
        <v>0</v>
      </c>
      <c r="BL108" s="24" t="s">
        <v>273</v>
      </c>
      <c r="BM108" s="24" t="s">
        <v>3303</v>
      </c>
    </row>
    <row r="109" s="1" customFormat="1" ht="22.8" customHeight="1">
      <c r="B109" s="46"/>
      <c r="C109" s="271" t="s">
        <v>221</v>
      </c>
      <c r="D109" s="271" t="s">
        <v>422</v>
      </c>
      <c r="E109" s="272" t="s">
        <v>3304</v>
      </c>
      <c r="F109" s="273" t="s">
        <v>3305</v>
      </c>
      <c r="G109" s="274" t="s">
        <v>1246</v>
      </c>
      <c r="H109" s="275">
        <v>4</v>
      </c>
      <c r="I109" s="276"/>
      <c r="J109" s="277">
        <f>ROUND(I109*H109,2)</f>
        <v>0</v>
      </c>
      <c r="K109" s="273" t="s">
        <v>737</v>
      </c>
      <c r="L109" s="278"/>
      <c r="M109" s="279" t="s">
        <v>22</v>
      </c>
      <c r="N109" s="280" t="s">
        <v>46</v>
      </c>
      <c r="O109" s="47"/>
      <c r="P109" s="244">
        <f>O109*H109</f>
        <v>0</v>
      </c>
      <c r="Q109" s="244">
        <v>0</v>
      </c>
      <c r="R109" s="244">
        <f>Q109*H109</f>
        <v>0</v>
      </c>
      <c r="S109" s="244">
        <v>0</v>
      </c>
      <c r="T109" s="245">
        <f>S109*H109</f>
        <v>0</v>
      </c>
      <c r="AR109" s="24" t="s">
        <v>405</v>
      </c>
      <c r="AT109" s="24" t="s">
        <v>422</v>
      </c>
      <c r="AU109" s="24" t="s">
        <v>187</v>
      </c>
      <c r="AY109" s="24" t="s">
        <v>171</v>
      </c>
      <c r="BE109" s="246">
        <f>IF(N109="základní",J109,0)</f>
        <v>0</v>
      </c>
      <c r="BF109" s="246">
        <f>IF(N109="snížená",J109,0)</f>
        <v>0</v>
      </c>
      <c r="BG109" s="246">
        <f>IF(N109="zákl. přenesená",J109,0)</f>
        <v>0</v>
      </c>
      <c r="BH109" s="246">
        <f>IF(N109="sníž. přenesená",J109,0)</f>
        <v>0</v>
      </c>
      <c r="BI109" s="246">
        <f>IF(N109="nulová",J109,0)</f>
        <v>0</v>
      </c>
      <c r="BJ109" s="24" t="s">
        <v>24</v>
      </c>
      <c r="BK109" s="246">
        <f>ROUND(I109*H109,2)</f>
        <v>0</v>
      </c>
      <c r="BL109" s="24" t="s">
        <v>273</v>
      </c>
      <c r="BM109" s="24" t="s">
        <v>221</v>
      </c>
    </row>
    <row r="110" s="1" customFormat="1">
      <c r="B110" s="46"/>
      <c r="C110" s="74"/>
      <c r="D110" s="249" t="s">
        <v>739</v>
      </c>
      <c r="E110" s="74"/>
      <c r="F110" s="259" t="s">
        <v>3306</v>
      </c>
      <c r="G110" s="74"/>
      <c r="H110" s="74"/>
      <c r="I110" s="203"/>
      <c r="J110" s="74"/>
      <c r="K110" s="74"/>
      <c r="L110" s="72"/>
      <c r="M110" s="260"/>
      <c r="N110" s="47"/>
      <c r="O110" s="47"/>
      <c r="P110" s="47"/>
      <c r="Q110" s="47"/>
      <c r="R110" s="47"/>
      <c r="S110" s="47"/>
      <c r="T110" s="95"/>
      <c r="AT110" s="24" t="s">
        <v>739</v>
      </c>
      <c r="AU110" s="24" t="s">
        <v>187</v>
      </c>
    </row>
    <row r="111" s="1" customFormat="1" ht="22.8" customHeight="1">
      <c r="B111" s="46"/>
      <c r="C111" s="235" t="s">
        <v>226</v>
      </c>
      <c r="D111" s="235" t="s">
        <v>173</v>
      </c>
      <c r="E111" s="236" t="s">
        <v>3307</v>
      </c>
      <c r="F111" s="237" t="s">
        <v>3308</v>
      </c>
      <c r="G111" s="238" t="s">
        <v>214</v>
      </c>
      <c r="H111" s="239">
        <v>8</v>
      </c>
      <c r="I111" s="240"/>
      <c r="J111" s="241">
        <f>ROUND(I111*H111,2)</f>
        <v>0</v>
      </c>
      <c r="K111" s="237" t="s">
        <v>177</v>
      </c>
      <c r="L111" s="72"/>
      <c r="M111" s="242" t="s">
        <v>22</v>
      </c>
      <c r="N111" s="243" t="s">
        <v>46</v>
      </c>
      <c r="O111" s="47"/>
      <c r="P111" s="244">
        <f>O111*H111</f>
        <v>0</v>
      </c>
      <c r="Q111" s="244">
        <v>0</v>
      </c>
      <c r="R111" s="244">
        <f>Q111*H111</f>
        <v>0</v>
      </c>
      <c r="S111" s="244">
        <v>0</v>
      </c>
      <c r="T111" s="245">
        <f>S111*H111</f>
        <v>0</v>
      </c>
      <c r="AR111" s="24" t="s">
        <v>273</v>
      </c>
      <c r="AT111" s="24" t="s">
        <v>173</v>
      </c>
      <c r="AU111" s="24" t="s">
        <v>187</v>
      </c>
      <c r="AY111" s="24" t="s">
        <v>171</v>
      </c>
      <c r="BE111" s="246">
        <f>IF(N111="základní",J111,0)</f>
        <v>0</v>
      </c>
      <c r="BF111" s="246">
        <f>IF(N111="snížená",J111,0)</f>
        <v>0</v>
      </c>
      <c r="BG111" s="246">
        <f>IF(N111="zákl. přenesená",J111,0)</f>
        <v>0</v>
      </c>
      <c r="BH111" s="246">
        <f>IF(N111="sníž. přenesená",J111,0)</f>
        <v>0</v>
      </c>
      <c r="BI111" s="246">
        <f>IF(N111="nulová",J111,0)</f>
        <v>0</v>
      </c>
      <c r="BJ111" s="24" t="s">
        <v>24</v>
      </c>
      <c r="BK111" s="246">
        <f>ROUND(I111*H111,2)</f>
        <v>0</v>
      </c>
      <c r="BL111" s="24" t="s">
        <v>273</v>
      </c>
      <c r="BM111" s="24" t="s">
        <v>3309</v>
      </c>
    </row>
    <row r="112" s="1" customFormat="1" ht="22.8" customHeight="1">
      <c r="B112" s="46"/>
      <c r="C112" s="271" t="s">
        <v>29</v>
      </c>
      <c r="D112" s="271" t="s">
        <v>422</v>
      </c>
      <c r="E112" s="272" t="s">
        <v>3310</v>
      </c>
      <c r="F112" s="273" t="s">
        <v>3311</v>
      </c>
      <c r="G112" s="274" t="s">
        <v>1246</v>
      </c>
      <c r="H112" s="275">
        <v>8</v>
      </c>
      <c r="I112" s="276"/>
      <c r="J112" s="277">
        <f>ROUND(I112*H112,2)</f>
        <v>0</v>
      </c>
      <c r="K112" s="273" t="s">
        <v>737</v>
      </c>
      <c r="L112" s="278"/>
      <c r="M112" s="279" t="s">
        <v>22</v>
      </c>
      <c r="N112" s="280" t="s">
        <v>46</v>
      </c>
      <c r="O112" s="47"/>
      <c r="P112" s="244">
        <f>O112*H112</f>
        <v>0</v>
      </c>
      <c r="Q112" s="244">
        <v>0</v>
      </c>
      <c r="R112" s="244">
        <f>Q112*H112</f>
        <v>0</v>
      </c>
      <c r="S112" s="244">
        <v>0</v>
      </c>
      <c r="T112" s="245">
        <f>S112*H112</f>
        <v>0</v>
      </c>
      <c r="AR112" s="24" t="s">
        <v>405</v>
      </c>
      <c r="AT112" s="24" t="s">
        <v>422</v>
      </c>
      <c r="AU112" s="24" t="s">
        <v>187</v>
      </c>
      <c r="AY112" s="24" t="s">
        <v>171</v>
      </c>
      <c r="BE112" s="246">
        <f>IF(N112="základní",J112,0)</f>
        <v>0</v>
      </c>
      <c r="BF112" s="246">
        <f>IF(N112="snížená",J112,0)</f>
        <v>0</v>
      </c>
      <c r="BG112" s="246">
        <f>IF(N112="zákl. přenesená",J112,0)</f>
        <v>0</v>
      </c>
      <c r="BH112" s="246">
        <f>IF(N112="sníž. přenesená",J112,0)</f>
        <v>0</v>
      </c>
      <c r="BI112" s="246">
        <f>IF(N112="nulová",J112,0)</f>
        <v>0</v>
      </c>
      <c r="BJ112" s="24" t="s">
        <v>24</v>
      </c>
      <c r="BK112" s="246">
        <f>ROUND(I112*H112,2)</f>
        <v>0</v>
      </c>
      <c r="BL112" s="24" t="s">
        <v>273</v>
      </c>
      <c r="BM112" s="24" t="s">
        <v>29</v>
      </c>
    </row>
    <row r="113" s="1" customFormat="1">
      <c r="B113" s="46"/>
      <c r="C113" s="74"/>
      <c r="D113" s="249" t="s">
        <v>739</v>
      </c>
      <c r="E113" s="74"/>
      <c r="F113" s="259" t="s">
        <v>3312</v>
      </c>
      <c r="G113" s="74"/>
      <c r="H113" s="74"/>
      <c r="I113" s="203"/>
      <c r="J113" s="74"/>
      <c r="K113" s="74"/>
      <c r="L113" s="72"/>
      <c r="M113" s="260"/>
      <c r="N113" s="47"/>
      <c r="O113" s="47"/>
      <c r="P113" s="47"/>
      <c r="Q113" s="47"/>
      <c r="R113" s="47"/>
      <c r="S113" s="47"/>
      <c r="T113" s="95"/>
      <c r="AT113" s="24" t="s">
        <v>739</v>
      </c>
      <c r="AU113" s="24" t="s">
        <v>187</v>
      </c>
    </row>
    <row r="114" s="1" customFormat="1" ht="14.4" customHeight="1">
      <c r="B114" s="46"/>
      <c r="C114" s="271" t="s">
        <v>238</v>
      </c>
      <c r="D114" s="271" t="s">
        <v>422</v>
      </c>
      <c r="E114" s="272" t="s">
        <v>3313</v>
      </c>
      <c r="F114" s="273" t="s">
        <v>3314</v>
      </c>
      <c r="G114" s="274" t="s">
        <v>1246</v>
      </c>
      <c r="H114" s="275">
        <v>16</v>
      </c>
      <c r="I114" s="276"/>
      <c r="J114" s="277">
        <f>ROUND(I114*H114,2)</f>
        <v>0</v>
      </c>
      <c r="K114" s="273" t="s">
        <v>22</v>
      </c>
      <c r="L114" s="278"/>
      <c r="M114" s="279" t="s">
        <v>22</v>
      </c>
      <c r="N114" s="280" t="s">
        <v>46</v>
      </c>
      <c r="O114" s="47"/>
      <c r="P114" s="244">
        <f>O114*H114</f>
        <v>0</v>
      </c>
      <c r="Q114" s="244">
        <v>0</v>
      </c>
      <c r="R114" s="244">
        <f>Q114*H114</f>
        <v>0</v>
      </c>
      <c r="S114" s="244">
        <v>0</v>
      </c>
      <c r="T114" s="245">
        <f>S114*H114</f>
        <v>0</v>
      </c>
      <c r="AR114" s="24" t="s">
        <v>405</v>
      </c>
      <c r="AT114" s="24" t="s">
        <v>422</v>
      </c>
      <c r="AU114" s="24" t="s">
        <v>187</v>
      </c>
      <c r="AY114" s="24" t="s">
        <v>171</v>
      </c>
      <c r="BE114" s="246">
        <f>IF(N114="základní",J114,0)</f>
        <v>0</v>
      </c>
      <c r="BF114" s="246">
        <f>IF(N114="snížená",J114,0)</f>
        <v>0</v>
      </c>
      <c r="BG114" s="246">
        <f>IF(N114="zákl. přenesená",J114,0)</f>
        <v>0</v>
      </c>
      <c r="BH114" s="246">
        <f>IF(N114="sníž. přenesená",J114,0)</f>
        <v>0</v>
      </c>
      <c r="BI114" s="246">
        <f>IF(N114="nulová",J114,0)</f>
        <v>0</v>
      </c>
      <c r="BJ114" s="24" t="s">
        <v>24</v>
      </c>
      <c r="BK114" s="246">
        <f>ROUND(I114*H114,2)</f>
        <v>0</v>
      </c>
      <c r="BL114" s="24" t="s">
        <v>273</v>
      </c>
      <c r="BM114" s="24" t="s">
        <v>244</v>
      </c>
    </row>
    <row r="115" s="1" customFormat="1">
      <c r="B115" s="46"/>
      <c r="C115" s="74"/>
      <c r="D115" s="249" t="s">
        <v>739</v>
      </c>
      <c r="E115" s="74"/>
      <c r="F115" s="259" t="s">
        <v>3315</v>
      </c>
      <c r="G115" s="74"/>
      <c r="H115" s="74"/>
      <c r="I115" s="203"/>
      <c r="J115" s="74"/>
      <c r="K115" s="74"/>
      <c r="L115" s="72"/>
      <c r="M115" s="260"/>
      <c r="N115" s="47"/>
      <c r="O115" s="47"/>
      <c r="P115" s="47"/>
      <c r="Q115" s="47"/>
      <c r="R115" s="47"/>
      <c r="S115" s="47"/>
      <c r="T115" s="95"/>
      <c r="AT115" s="24" t="s">
        <v>739</v>
      </c>
      <c r="AU115" s="24" t="s">
        <v>187</v>
      </c>
    </row>
    <row r="116" s="1" customFormat="1" ht="14.4" customHeight="1">
      <c r="B116" s="46"/>
      <c r="C116" s="235" t="s">
        <v>244</v>
      </c>
      <c r="D116" s="235" t="s">
        <v>173</v>
      </c>
      <c r="E116" s="236" t="s">
        <v>3316</v>
      </c>
      <c r="F116" s="237" t="s">
        <v>3317</v>
      </c>
      <c r="G116" s="238" t="s">
        <v>214</v>
      </c>
      <c r="H116" s="239">
        <v>4</v>
      </c>
      <c r="I116" s="240"/>
      <c r="J116" s="241">
        <f>ROUND(I116*H116,2)</f>
        <v>0</v>
      </c>
      <c r="K116" s="237" t="s">
        <v>177</v>
      </c>
      <c r="L116" s="72"/>
      <c r="M116" s="242" t="s">
        <v>22</v>
      </c>
      <c r="N116" s="243" t="s">
        <v>46</v>
      </c>
      <c r="O116" s="47"/>
      <c r="P116" s="244">
        <f>O116*H116</f>
        <v>0</v>
      </c>
      <c r="Q116" s="244">
        <v>0</v>
      </c>
      <c r="R116" s="244">
        <f>Q116*H116</f>
        <v>0</v>
      </c>
      <c r="S116" s="244">
        <v>0</v>
      </c>
      <c r="T116" s="245">
        <f>S116*H116</f>
        <v>0</v>
      </c>
      <c r="AR116" s="24" t="s">
        <v>273</v>
      </c>
      <c r="AT116" s="24" t="s">
        <v>173</v>
      </c>
      <c r="AU116" s="24" t="s">
        <v>187</v>
      </c>
      <c r="AY116" s="24" t="s">
        <v>171</v>
      </c>
      <c r="BE116" s="246">
        <f>IF(N116="základní",J116,0)</f>
        <v>0</v>
      </c>
      <c r="BF116" s="246">
        <f>IF(N116="snížená",J116,0)</f>
        <v>0</v>
      </c>
      <c r="BG116" s="246">
        <f>IF(N116="zákl. přenesená",J116,0)</f>
        <v>0</v>
      </c>
      <c r="BH116" s="246">
        <f>IF(N116="sníž. přenesená",J116,0)</f>
        <v>0</v>
      </c>
      <c r="BI116" s="246">
        <f>IF(N116="nulová",J116,0)</f>
        <v>0</v>
      </c>
      <c r="BJ116" s="24" t="s">
        <v>24</v>
      </c>
      <c r="BK116" s="246">
        <f>ROUND(I116*H116,2)</f>
        <v>0</v>
      </c>
      <c r="BL116" s="24" t="s">
        <v>273</v>
      </c>
      <c r="BM116" s="24" t="s">
        <v>3318</v>
      </c>
    </row>
    <row r="117" s="1" customFormat="1" ht="14.4" customHeight="1">
      <c r="B117" s="46"/>
      <c r="C117" s="271" t="s">
        <v>254</v>
      </c>
      <c r="D117" s="271" t="s">
        <v>422</v>
      </c>
      <c r="E117" s="272" t="s">
        <v>3319</v>
      </c>
      <c r="F117" s="273" t="s">
        <v>3320</v>
      </c>
      <c r="G117" s="274" t="s">
        <v>1246</v>
      </c>
      <c r="H117" s="275">
        <v>4</v>
      </c>
      <c r="I117" s="276"/>
      <c r="J117" s="277">
        <f>ROUND(I117*H117,2)</f>
        <v>0</v>
      </c>
      <c r="K117" s="273" t="s">
        <v>737</v>
      </c>
      <c r="L117" s="278"/>
      <c r="M117" s="279" t="s">
        <v>22</v>
      </c>
      <c r="N117" s="280" t="s">
        <v>46</v>
      </c>
      <c r="O117" s="47"/>
      <c r="P117" s="244">
        <f>O117*H117</f>
        <v>0</v>
      </c>
      <c r="Q117" s="244">
        <v>0</v>
      </c>
      <c r="R117" s="244">
        <f>Q117*H117</f>
        <v>0</v>
      </c>
      <c r="S117" s="244">
        <v>0</v>
      </c>
      <c r="T117" s="245">
        <f>S117*H117</f>
        <v>0</v>
      </c>
      <c r="AR117" s="24" t="s">
        <v>405</v>
      </c>
      <c r="AT117" s="24" t="s">
        <v>422</v>
      </c>
      <c r="AU117" s="24" t="s">
        <v>187</v>
      </c>
      <c r="AY117" s="24" t="s">
        <v>171</v>
      </c>
      <c r="BE117" s="246">
        <f>IF(N117="základní",J117,0)</f>
        <v>0</v>
      </c>
      <c r="BF117" s="246">
        <f>IF(N117="snížená",J117,0)</f>
        <v>0</v>
      </c>
      <c r="BG117" s="246">
        <f>IF(N117="zákl. přenesená",J117,0)</f>
        <v>0</v>
      </c>
      <c r="BH117" s="246">
        <f>IF(N117="sníž. přenesená",J117,0)</f>
        <v>0</v>
      </c>
      <c r="BI117" s="246">
        <f>IF(N117="nulová",J117,0)</f>
        <v>0</v>
      </c>
      <c r="BJ117" s="24" t="s">
        <v>24</v>
      </c>
      <c r="BK117" s="246">
        <f>ROUND(I117*H117,2)</f>
        <v>0</v>
      </c>
      <c r="BL117" s="24" t="s">
        <v>273</v>
      </c>
      <c r="BM117" s="24" t="s">
        <v>316</v>
      </c>
    </row>
    <row r="118" s="1" customFormat="1">
      <c r="B118" s="46"/>
      <c r="C118" s="74"/>
      <c r="D118" s="249" t="s">
        <v>739</v>
      </c>
      <c r="E118" s="74"/>
      <c r="F118" s="259" t="s">
        <v>3321</v>
      </c>
      <c r="G118" s="74"/>
      <c r="H118" s="74"/>
      <c r="I118" s="203"/>
      <c r="J118" s="74"/>
      <c r="K118" s="74"/>
      <c r="L118" s="72"/>
      <c r="M118" s="260"/>
      <c r="N118" s="47"/>
      <c r="O118" s="47"/>
      <c r="P118" s="47"/>
      <c r="Q118" s="47"/>
      <c r="R118" s="47"/>
      <c r="S118" s="47"/>
      <c r="T118" s="95"/>
      <c r="AT118" s="24" t="s">
        <v>739</v>
      </c>
      <c r="AU118" s="24" t="s">
        <v>187</v>
      </c>
    </row>
    <row r="119" s="11" customFormat="1" ht="22.32" customHeight="1">
      <c r="B119" s="219"/>
      <c r="C119" s="220"/>
      <c r="D119" s="221" t="s">
        <v>74</v>
      </c>
      <c r="E119" s="233" t="s">
        <v>3322</v>
      </c>
      <c r="F119" s="233" t="s">
        <v>3323</v>
      </c>
      <c r="G119" s="220"/>
      <c r="H119" s="220"/>
      <c r="I119" s="223"/>
      <c r="J119" s="234">
        <f>BK119</f>
        <v>0</v>
      </c>
      <c r="K119" s="220"/>
      <c r="L119" s="225"/>
      <c r="M119" s="226"/>
      <c r="N119" s="227"/>
      <c r="O119" s="227"/>
      <c r="P119" s="228">
        <f>SUM(P120:P137)</f>
        <v>0</v>
      </c>
      <c r="Q119" s="227"/>
      <c r="R119" s="228">
        <f>SUM(R120:R137)</f>
        <v>0</v>
      </c>
      <c r="S119" s="227"/>
      <c r="T119" s="229">
        <f>SUM(T120:T137)</f>
        <v>0</v>
      </c>
      <c r="AR119" s="230" t="s">
        <v>24</v>
      </c>
      <c r="AT119" s="231" t="s">
        <v>74</v>
      </c>
      <c r="AU119" s="231" t="s">
        <v>83</v>
      </c>
      <c r="AY119" s="230" t="s">
        <v>171</v>
      </c>
      <c r="BK119" s="232">
        <f>SUM(BK120:BK137)</f>
        <v>0</v>
      </c>
    </row>
    <row r="120" s="1" customFormat="1" ht="22.8" customHeight="1">
      <c r="B120" s="46"/>
      <c r="C120" s="235" t="s">
        <v>261</v>
      </c>
      <c r="D120" s="235" t="s">
        <v>173</v>
      </c>
      <c r="E120" s="236" t="s">
        <v>3324</v>
      </c>
      <c r="F120" s="237" t="s">
        <v>3325</v>
      </c>
      <c r="G120" s="238" t="s">
        <v>214</v>
      </c>
      <c r="H120" s="239">
        <v>1</v>
      </c>
      <c r="I120" s="240"/>
      <c r="J120" s="241">
        <f>ROUND(I120*H120,2)</f>
        <v>0</v>
      </c>
      <c r="K120" s="237" t="s">
        <v>177</v>
      </c>
      <c r="L120" s="72"/>
      <c r="M120" s="242" t="s">
        <v>22</v>
      </c>
      <c r="N120" s="243" t="s">
        <v>46</v>
      </c>
      <c r="O120" s="47"/>
      <c r="P120" s="244">
        <f>O120*H120</f>
        <v>0</v>
      </c>
      <c r="Q120" s="244">
        <v>0</v>
      </c>
      <c r="R120" s="244">
        <f>Q120*H120</f>
        <v>0</v>
      </c>
      <c r="S120" s="244">
        <v>0</v>
      </c>
      <c r="T120" s="245">
        <f>S120*H120</f>
        <v>0</v>
      </c>
      <c r="AR120" s="24" t="s">
        <v>273</v>
      </c>
      <c r="AT120" s="24" t="s">
        <v>173</v>
      </c>
      <c r="AU120" s="24" t="s">
        <v>187</v>
      </c>
      <c r="AY120" s="24" t="s">
        <v>171</v>
      </c>
      <c r="BE120" s="246">
        <f>IF(N120="základní",J120,0)</f>
        <v>0</v>
      </c>
      <c r="BF120" s="246">
        <f>IF(N120="snížená",J120,0)</f>
        <v>0</v>
      </c>
      <c r="BG120" s="246">
        <f>IF(N120="zákl. přenesená",J120,0)</f>
        <v>0</v>
      </c>
      <c r="BH120" s="246">
        <f>IF(N120="sníž. přenesená",J120,0)</f>
        <v>0</v>
      </c>
      <c r="BI120" s="246">
        <f>IF(N120="nulová",J120,0)</f>
        <v>0</v>
      </c>
      <c r="BJ120" s="24" t="s">
        <v>24</v>
      </c>
      <c r="BK120" s="246">
        <f>ROUND(I120*H120,2)</f>
        <v>0</v>
      </c>
      <c r="BL120" s="24" t="s">
        <v>273</v>
      </c>
      <c r="BM120" s="24" t="s">
        <v>3326</v>
      </c>
    </row>
    <row r="121" s="1" customFormat="1" ht="14.4" customHeight="1">
      <c r="B121" s="46"/>
      <c r="C121" s="271" t="s">
        <v>10</v>
      </c>
      <c r="D121" s="271" t="s">
        <v>422</v>
      </c>
      <c r="E121" s="272" t="s">
        <v>3327</v>
      </c>
      <c r="F121" s="273" t="s">
        <v>3328</v>
      </c>
      <c r="G121" s="274" t="s">
        <v>1246</v>
      </c>
      <c r="H121" s="275">
        <v>1</v>
      </c>
      <c r="I121" s="276"/>
      <c r="J121" s="277">
        <f>ROUND(I121*H121,2)</f>
        <v>0</v>
      </c>
      <c r="K121" s="273" t="s">
        <v>737</v>
      </c>
      <c r="L121" s="278"/>
      <c r="M121" s="279" t="s">
        <v>22</v>
      </c>
      <c r="N121" s="280" t="s">
        <v>46</v>
      </c>
      <c r="O121" s="47"/>
      <c r="P121" s="244">
        <f>O121*H121</f>
        <v>0</v>
      </c>
      <c r="Q121" s="244">
        <v>0</v>
      </c>
      <c r="R121" s="244">
        <f>Q121*H121</f>
        <v>0</v>
      </c>
      <c r="S121" s="244">
        <v>0</v>
      </c>
      <c r="T121" s="245">
        <f>S121*H121</f>
        <v>0</v>
      </c>
      <c r="AR121" s="24" t="s">
        <v>405</v>
      </c>
      <c r="AT121" s="24" t="s">
        <v>422</v>
      </c>
      <c r="AU121" s="24" t="s">
        <v>187</v>
      </c>
      <c r="AY121" s="24" t="s">
        <v>171</v>
      </c>
      <c r="BE121" s="246">
        <f>IF(N121="základní",J121,0)</f>
        <v>0</v>
      </c>
      <c r="BF121" s="246">
        <f>IF(N121="snížená",J121,0)</f>
        <v>0</v>
      </c>
      <c r="BG121" s="246">
        <f>IF(N121="zákl. přenesená",J121,0)</f>
        <v>0</v>
      </c>
      <c r="BH121" s="246">
        <f>IF(N121="sníž. přenesená",J121,0)</f>
        <v>0</v>
      </c>
      <c r="BI121" s="246">
        <f>IF(N121="nulová",J121,0)</f>
        <v>0</v>
      </c>
      <c r="BJ121" s="24" t="s">
        <v>24</v>
      </c>
      <c r="BK121" s="246">
        <f>ROUND(I121*H121,2)</f>
        <v>0</v>
      </c>
      <c r="BL121" s="24" t="s">
        <v>273</v>
      </c>
      <c r="BM121" s="24" t="s">
        <v>354</v>
      </c>
    </row>
    <row r="122" s="1" customFormat="1">
      <c r="B122" s="46"/>
      <c r="C122" s="74"/>
      <c r="D122" s="249" t="s">
        <v>739</v>
      </c>
      <c r="E122" s="74"/>
      <c r="F122" s="259" t="s">
        <v>3329</v>
      </c>
      <c r="G122" s="74"/>
      <c r="H122" s="74"/>
      <c r="I122" s="203"/>
      <c r="J122" s="74"/>
      <c r="K122" s="74"/>
      <c r="L122" s="72"/>
      <c r="M122" s="260"/>
      <c r="N122" s="47"/>
      <c r="O122" s="47"/>
      <c r="P122" s="47"/>
      <c r="Q122" s="47"/>
      <c r="R122" s="47"/>
      <c r="S122" s="47"/>
      <c r="T122" s="95"/>
      <c r="AT122" s="24" t="s">
        <v>739</v>
      </c>
      <c r="AU122" s="24" t="s">
        <v>187</v>
      </c>
    </row>
    <row r="123" s="1" customFormat="1" ht="22.8" customHeight="1">
      <c r="B123" s="46"/>
      <c r="C123" s="235" t="s">
        <v>273</v>
      </c>
      <c r="D123" s="235" t="s">
        <v>173</v>
      </c>
      <c r="E123" s="236" t="s">
        <v>3330</v>
      </c>
      <c r="F123" s="237" t="s">
        <v>3331</v>
      </c>
      <c r="G123" s="238" t="s">
        <v>214</v>
      </c>
      <c r="H123" s="239">
        <v>2</v>
      </c>
      <c r="I123" s="240"/>
      <c r="J123" s="241">
        <f>ROUND(I123*H123,2)</f>
        <v>0</v>
      </c>
      <c r="K123" s="237" t="s">
        <v>177</v>
      </c>
      <c r="L123" s="72"/>
      <c r="M123" s="242" t="s">
        <v>22</v>
      </c>
      <c r="N123" s="243" t="s">
        <v>46</v>
      </c>
      <c r="O123" s="47"/>
      <c r="P123" s="244">
        <f>O123*H123</f>
        <v>0</v>
      </c>
      <c r="Q123" s="244">
        <v>0</v>
      </c>
      <c r="R123" s="244">
        <f>Q123*H123</f>
        <v>0</v>
      </c>
      <c r="S123" s="244">
        <v>0</v>
      </c>
      <c r="T123" s="245">
        <f>S123*H123</f>
        <v>0</v>
      </c>
      <c r="AR123" s="24" t="s">
        <v>273</v>
      </c>
      <c r="AT123" s="24" t="s">
        <v>173</v>
      </c>
      <c r="AU123" s="24" t="s">
        <v>187</v>
      </c>
      <c r="AY123" s="24" t="s">
        <v>171</v>
      </c>
      <c r="BE123" s="246">
        <f>IF(N123="základní",J123,0)</f>
        <v>0</v>
      </c>
      <c r="BF123" s="246">
        <f>IF(N123="snížená",J123,0)</f>
        <v>0</v>
      </c>
      <c r="BG123" s="246">
        <f>IF(N123="zákl. přenesená",J123,0)</f>
        <v>0</v>
      </c>
      <c r="BH123" s="246">
        <f>IF(N123="sníž. přenesená",J123,0)</f>
        <v>0</v>
      </c>
      <c r="BI123" s="246">
        <f>IF(N123="nulová",J123,0)</f>
        <v>0</v>
      </c>
      <c r="BJ123" s="24" t="s">
        <v>24</v>
      </c>
      <c r="BK123" s="246">
        <f>ROUND(I123*H123,2)</f>
        <v>0</v>
      </c>
      <c r="BL123" s="24" t="s">
        <v>273</v>
      </c>
      <c r="BM123" s="24" t="s">
        <v>3332</v>
      </c>
    </row>
    <row r="124" s="1" customFormat="1" ht="22.8" customHeight="1">
      <c r="B124" s="46"/>
      <c r="C124" s="271" t="s">
        <v>278</v>
      </c>
      <c r="D124" s="271" t="s">
        <v>422</v>
      </c>
      <c r="E124" s="272" t="s">
        <v>3333</v>
      </c>
      <c r="F124" s="273" t="s">
        <v>3334</v>
      </c>
      <c r="G124" s="274" t="s">
        <v>1246</v>
      </c>
      <c r="H124" s="275">
        <v>2</v>
      </c>
      <c r="I124" s="276"/>
      <c r="J124" s="277">
        <f>ROUND(I124*H124,2)</f>
        <v>0</v>
      </c>
      <c r="K124" s="273" t="s">
        <v>737</v>
      </c>
      <c r="L124" s="278"/>
      <c r="M124" s="279" t="s">
        <v>22</v>
      </c>
      <c r="N124" s="280" t="s">
        <v>46</v>
      </c>
      <c r="O124" s="47"/>
      <c r="P124" s="244">
        <f>O124*H124</f>
        <v>0</v>
      </c>
      <c r="Q124" s="244">
        <v>0</v>
      </c>
      <c r="R124" s="244">
        <f>Q124*H124</f>
        <v>0</v>
      </c>
      <c r="S124" s="244">
        <v>0</v>
      </c>
      <c r="T124" s="245">
        <f>S124*H124</f>
        <v>0</v>
      </c>
      <c r="AR124" s="24" t="s">
        <v>405</v>
      </c>
      <c r="AT124" s="24" t="s">
        <v>422</v>
      </c>
      <c r="AU124" s="24" t="s">
        <v>187</v>
      </c>
      <c r="AY124" s="24" t="s">
        <v>171</v>
      </c>
      <c r="BE124" s="246">
        <f>IF(N124="základní",J124,0)</f>
        <v>0</v>
      </c>
      <c r="BF124" s="246">
        <f>IF(N124="snížená",J124,0)</f>
        <v>0</v>
      </c>
      <c r="BG124" s="246">
        <f>IF(N124="zákl. přenesená",J124,0)</f>
        <v>0</v>
      </c>
      <c r="BH124" s="246">
        <f>IF(N124="sníž. přenesená",J124,0)</f>
        <v>0</v>
      </c>
      <c r="BI124" s="246">
        <f>IF(N124="nulová",J124,0)</f>
        <v>0</v>
      </c>
      <c r="BJ124" s="24" t="s">
        <v>24</v>
      </c>
      <c r="BK124" s="246">
        <f>ROUND(I124*H124,2)</f>
        <v>0</v>
      </c>
      <c r="BL124" s="24" t="s">
        <v>273</v>
      </c>
      <c r="BM124" s="24" t="s">
        <v>370</v>
      </c>
    </row>
    <row r="125" s="1" customFormat="1">
      <c r="B125" s="46"/>
      <c r="C125" s="74"/>
      <c r="D125" s="249" t="s">
        <v>739</v>
      </c>
      <c r="E125" s="74"/>
      <c r="F125" s="259" t="s">
        <v>3335</v>
      </c>
      <c r="G125" s="74"/>
      <c r="H125" s="74"/>
      <c r="I125" s="203"/>
      <c r="J125" s="74"/>
      <c r="K125" s="74"/>
      <c r="L125" s="72"/>
      <c r="M125" s="260"/>
      <c r="N125" s="47"/>
      <c r="O125" s="47"/>
      <c r="P125" s="47"/>
      <c r="Q125" s="47"/>
      <c r="R125" s="47"/>
      <c r="S125" s="47"/>
      <c r="T125" s="95"/>
      <c r="AT125" s="24" t="s">
        <v>739</v>
      </c>
      <c r="AU125" s="24" t="s">
        <v>187</v>
      </c>
    </row>
    <row r="126" s="1" customFormat="1" ht="22.8" customHeight="1">
      <c r="B126" s="46"/>
      <c r="C126" s="235" t="s">
        <v>291</v>
      </c>
      <c r="D126" s="235" t="s">
        <v>173</v>
      </c>
      <c r="E126" s="236" t="s">
        <v>3336</v>
      </c>
      <c r="F126" s="237" t="s">
        <v>3337</v>
      </c>
      <c r="G126" s="238" t="s">
        <v>214</v>
      </c>
      <c r="H126" s="239">
        <v>2</v>
      </c>
      <c r="I126" s="240"/>
      <c r="J126" s="241">
        <f>ROUND(I126*H126,2)</f>
        <v>0</v>
      </c>
      <c r="K126" s="237" t="s">
        <v>177</v>
      </c>
      <c r="L126" s="72"/>
      <c r="M126" s="242" t="s">
        <v>22</v>
      </c>
      <c r="N126" s="243" t="s">
        <v>46</v>
      </c>
      <c r="O126" s="47"/>
      <c r="P126" s="244">
        <f>O126*H126</f>
        <v>0</v>
      </c>
      <c r="Q126" s="244">
        <v>0</v>
      </c>
      <c r="R126" s="244">
        <f>Q126*H126</f>
        <v>0</v>
      </c>
      <c r="S126" s="244">
        <v>0</v>
      </c>
      <c r="T126" s="245">
        <f>S126*H126</f>
        <v>0</v>
      </c>
      <c r="AR126" s="24" t="s">
        <v>273</v>
      </c>
      <c r="AT126" s="24" t="s">
        <v>173</v>
      </c>
      <c r="AU126" s="24" t="s">
        <v>187</v>
      </c>
      <c r="AY126" s="24" t="s">
        <v>171</v>
      </c>
      <c r="BE126" s="246">
        <f>IF(N126="základní",J126,0)</f>
        <v>0</v>
      </c>
      <c r="BF126" s="246">
        <f>IF(N126="snížená",J126,0)</f>
        <v>0</v>
      </c>
      <c r="BG126" s="246">
        <f>IF(N126="zákl. přenesená",J126,0)</f>
        <v>0</v>
      </c>
      <c r="BH126" s="246">
        <f>IF(N126="sníž. přenesená",J126,0)</f>
        <v>0</v>
      </c>
      <c r="BI126" s="246">
        <f>IF(N126="nulová",J126,0)</f>
        <v>0</v>
      </c>
      <c r="BJ126" s="24" t="s">
        <v>24</v>
      </c>
      <c r="BK126" s="246">
        <f>ROUND(I126*H126,2)</f>
        <v>0</v>
      </c>
      <c r="BL126" s="24" t="s">
        <v>273</v>
      </c>
      <c r="BM126" s="24" t="s">
        <v>3338</v>
      </c>
    </row>
    <row r="127" s="1" customFormat="1" ht="14.4" customHeight="1">
      <c r="B127" s="46"/>
      <c r="C127" s="271" t="s">
        <v>302</v>
      </c>
      <c r="D127" s="271" t="s">
        <v>422</v>
      </c>
      <c r="E127" s="272" t="s">
        <v>3339</v>
      </c>
      <c r="F127" s="273" t="s">
        <v>3340</v>
      </c>
      <c r="G127" s="274" t="s">
        <v>1246</v>
      </c>
      <c r="H127" s="275">
        <v>2</v>
      </c>
      <c r="I127" s="276"/>
      <c r="J127" s="277">
        <f>ROUND(I127*H127,2)</f>
        <v>0</v>
      </c>
      <c r="K127" s="273" t="s">
        <v>737</v>
      </c>
      <c r="L127" s="278"/>
      <c r="M127" s="279" t="s">
        <v>22</v>
      </c>
      <c r="N127" s="280" t="s">
        <v>46</v>
      </c>
      <c r="O127" s="47"/>
      <c r="P127" s="244">
        <f>O127*H127</f>
        <v>0</v>
      </c>
      <c r="Q127" s="244">
        <v>0</v>
      </c>
      <c r="R127" s="244">
        <f>Q127*H127</f>
        <v>0</v>
      </c>
      <c r="S127" s="244">
        <v>0</v>
      </c>
      <c r="T127" s="245">
        <f>S127*H127</f>
        <v>0</v>
      </c>
      <c r="AR127" s="24" t="s">
        <v>405</v>
      </c>
      <c r="AT127" s="24" t="s">
        <v>422</v>
      </c>
      <c r="AU127" s="24" t="s">
        <v>187</v>
      </c>
      <c r="AY127" s="24" t="s">
        <v>171</v>
      </c>
      <c r="BE127" s="246">
        <f>IF(N127="základní",J127,0)</f>
        <v>0</v>
      </c>
      <c r="BF127" s="246">
        <f>IF(N127="snížená",J127,0)</f>
        <v>0</v>
      </c>
      <c r="BG127" s="246">
        <f>IF(N127="zákl. přenesená",J127,0)</f>
        <v>0</v>
      </c>
      <c r="BH127" s="246">
        <f>IF(N127="sníž. přenesená",J127,0)</f>
        <v>0</v>
      </c>
      <c r="BI127" s="246">
        <f>IF(N127="nulová",J127,0)</f>
        <v>0</v>
      </c>
      <c r="BJ127" s="24" t="s">
        <v>24</v>
      </c>
      <c r="BK127" s="246">
        <f>ROUND(I127*H127,2)</f>
        <v>0</v>
      </c>
      <c r="BL127" s="24" t="s">
        <v>273</v>
      </c>
      <c r="BM127" s="24" t="s">
        <v>385</v>
      </c>
    </row>
    <row r="128" s="1" customFormat="1">
      <c r="B128" s="46"/>
      <c r="C128" s="74"/>
      <c r="D128" s="249" t="s">
        <v>739</v>
      </c>
      <c r="E128" s="74"/>
      <c r="F128" s="259" t="s">
        <v>3335</v>
      </c>
      <c r="G128" s="74"/>
      <c r="H128" s="74"/>
      <c r="I128" s="203"/>
      <c r="J128" s="74"/>
      <c r="K128" s="74"/>
      <c r="L128" s="72"/>
      <c r="M128" s="260"/>
      <c r="N128" s="47"/>
      <c r="O128" s="47"/>
      <c r="P128" s="47"/>
      <c r="Q128" s="47"/>
      <c r="R128" s="47"/>
      <c r="S128" s="47"/>
      <c r="T128" s="95"/>
      <c r="AT128" s="24" t="s">
        <v>739</v>
      </c>
      <c r="AU128" s="24" t="s">
        <v>187</v>
      </c>
    </row>
    <row r="129" s="1" customFormat="1" ht="14.4" customHeight="1">
      <c r="B129" s="46"/>
      <c r="C129" s="235" t="s">
        <v>316</v>
      </c>
      <c r="D129" s="235" t="s">
        <v>173</v>
      </c>
      <c r="E129" s="236" t="s">
        <v>3341</v>
      </c>
      <c r="F129" s="237" t="s">
        <v>3342</v>
      </c>
      <c r="G129" s="238" t="s">
        <v>214</v>
      </c>
      <c r="H129" s="239">
        <v>2</v>
      </c>
      <c r="I129" s="240"/>
      <c r="J129" s="241">
        <f>ROUND(I129*H129,2)</f>
        <v>0</v>
      </c>
      <c r="K129" s="237" t="s">
        <v>177</v>
      </c>
      <c r="L129" s="72"/>
      <c r="M129" s="242" t="s">
        <v>22</v>
      </c>
      <c r="N129" s="243" t="s">
        <v>46</v>
      </c>
      <c r="O129" s="47"/>
      <c r="P129" s="244">
        <f>O129*H129</f>
        <v>0</v>
      </c>
      <c r="Q129" s="244">
        <v>0</v>
      </c>
      <c r="R129" s="244">
        <f>Q129*H129</f>
        <v>0</v>
      </c>
      <c r="S129" s="244">
        <v>0</v>
      </c>
      <c r="T129" s="245">
        <f>S129*H129</f>
        <v>0</v>
      </c>
      <c r="AR129" s="24" t="s">
        <v>273</v>
      </c>
      <c r="AT129" s="24" t="s">
        <v>173</v>
      </c>
      <c r="AU129" s="24" t="s">
        <v>187</v>
      </c>
      <c r="AY129" s="24" t="s">
        <v>171</v>
      </c>
      <c r="BE129" s="246">
        <f>IF(N129="základní",J129,0)</f>
        <v>0</v>
      </c>
      <c r="BF129" s="246">
        <f>IF(N129="snížená",J129,0)</f>
        <v>0</v>
      </c>
      <c r="BG129" s="246">
        <f>IF(N129="zákl. přenesená",J129,0)</f>
        <v>0</v>
      </c>
      <c r="BH129" s="246">
        <f>IF(N129="sníž. přenesená",J129,0)</f>
        <v>0</v>
      </c>
      <c r="BI129" s="246">
        <f>IF(N129="nulová",J129,0)</f>
        <v>0</v>
      </c>
      <c r="BJ129" s="24" t="s">
        <v>24</v>
      </c>
      <c r="BK129" s="246">
        <f>ROUND(I129*H129,2)</f>
        <v>0</v>
      </c>
      <c r="BL129" s="24" t="s">
        <v>273</v>
      </c>
      <c r="BM129" s="24" t="s">
        <v>3343</v>
      </c>
    </row>
    <row r="130" s="1" customFormat="1" ht="14.4" customHeight="1">
      <c r="B130" s="46"/>
      <c r="C130" s="271" t="s">
        <v>9</v>
      </c>
      <c r="D130" s="271" t="s">
        <v>422</v>
      </c>
      <c r="E130" s="272" t="s">
        <v>3344</v>
      </c>
      <c r="F130" s="273" t="s">
        <v>3345</v>
      </c>
      <c r="G130" s="274" t="s">
        <v>1246</v>
      </c>
      <c r="H130" s="275">
        <v>2</v>
      </c>
      <c r="I130" s="276"/>
      <c r="J130" s="277">
        <f>ROUND(I130*H130,2)</f>
        <v>0</v>
      </c>
      <c r="K130" s="273" t="s">
        <v>737</v>
      </c>
      <c r="L130" s="278"/>
      <c r="M130" s="279" t="s">
        <v>22</v>
      </c>
      <c r="N130" s="280" t="s">
        <v>46</v>
      </c>
      <c r="O130" s="47"/>
      <c r="P130" s="244">
        <f>O130*H130</f>
        <v>0</v>
      </c>
      <c r="Q130" s="244">
        <v>0</v>
      </c>
      <c r="R130" s="244">
        <f>Q130*H130</f>
        <v>0</v>
      </c>
      <c r="S130" s="244">
        <v>0</v>
      </c>
      <c r="T130" s="245">
        <f>S130*H130</f>
        <v>0</v>
      </c>
      <c r="AR130" s="24" t="s">
        <v>405</v>
      </c>
      <c r="AT130" s="24" t="s">
        <v>422</v>
      </c>
      <c r="AU130" s="24" t="s">
        <v>187</v>
      </c>
      <c r="AY130" s="24" t="s">
        <v>171</v>
      </c>
      <c r="BE130" s="246">
        <f>IF(N130="základní",J130,0)</f>
        <v>0</v>
      </c>
      <c r="BF130" s="246">
        <f>IF(N130="snížená",J130,0)</f>
        <v>0</v>
      </c>
      <c r="BG130" s="246">
        <f>IF(N130="zákl. přenesená",J130,0)</f>
        <v>0</v>
      </c>
      <c r="BH130" s="246">
        <f>IF(N130="sníž. přenesená",J130,0)</f>
        <v>0</v>
      </c>
      <c r="BI130" s="246">
        <f>IF(N130="nulová",J130,0)</f>
        <v>0</v>
      </c>
      <c r="BJ130" s="24" t="s">
        <v>24</v>
      </c>
      <c r="BK130" s="246">
        <f>ROUND(I130*H130,2)</f>
        <v>0</v>
      </c>
      <c r="BL130" s="24" t="s">
        <v>273</v>
      </c>
      <c r="BM130" s="24" t="s">
        <v>396</v>
      </c>
    </row>
    <row r="131" s="1" customFormat="1">
      <c r="B131" s="46"/>
      <c r="C131" s="74"/>
      <c r="D131" s="249" t="s">
        <v>739</v>
      </c>
      <c r="E131" s="74"/>
      <c r="F131" s="259" t="s">
        <v>3335</v>
      </c>
      <c r="G131" s="74"/>
      <c r="H131" s="74"/>
      <c r="I131" s="203"/>
      <c r="J131" s="74"/>
      <c r="K131" s="74"/>
      <c r="L131" s="72"/>
      <c r="M131" s="260"/>
      <c r="N131" s="47"/>
      <c r="O131" s="47"/>
      <c r="P131" s="47"/>
      <c r="Q131" s="47"/>
      <c r="R131" s="47"/>
      <c r="S131" s="47"/>
      <c r="T131" s="95"/>
      <c r="AT131" s="24" t="s">
        <v>739</v>
      </c>
      <c r="AU131" s="24" t="s">
        <v>187</v>
      </c>
    </row>
    <row r="132" s="1" customFormat="1" ht="14.4" customHeight="1">
      <c r="B132" s="46"/>
      <c r="C132" s="235" t="s">
        <v>341</v>
      </c>
      <c r="D132" s="235" t="s">
        <v>173</v>
      </c>
      <c r="E132" s="236" t="s">
        <v>3301</v>
      </c>
      <c r="F132" s="237" t="s">
        <v>3302</v>
      </c>
      <c r="G132" s="238" t="s">
        <v>214</v>
      </c>
      <c r="H132" s="239">
        <v>1</v>
      </c>
      <c r="I132" s="240"/>
      <c r="J132" s="241">
        <f>ROUND(I132*H132,2)</f>
        <v>0</v>
      </c>
      <c r="K132" s="237" t="s">
        <v>177</v>
      </c>
      <c r="L132" s="72"/>
      <c r="M132" s="242" t="s">
        <v>22</v>
      </c>
      <c r="N132" s="243" t="s">
        <v>46</v>
      </c>
      <c r="O132" s="47"/>
      <c r="P132" s="244">
        <f>O132*H132</f>
        <v>0</v>
      </c>
      <c r="Q132" s="244">
        <v>0</v>
      </c>
      <c r="R132" s="244">
        <f>Q132*H132</f>
        <v>0</v>
      </c>
      <c r="S132" s="244">
        <v>0</v>
      </c>
      <c r="T132" s="245">
        <f>S132*H132</f>
        <v>0</v>
      </c>
      <c r="AR132" s="24" t="s">
        <v>273</v>
      </c>
      <c r="AT132" s="24" t="s">
        <v>173</v>
      </c>
      <c r="AU132" s="24" t="s">
        <v>187</v>
      </c>
      <c r="AY132" s="24" t="s">
        <v>171</v>
      </c>
      <c r="BE132" s="246">
        <f>IF(N132="základní",J132,0)</f>
        <v>0</v>
      </c>
      <c r="BF132" s="246">
        <f>IF(N132="snížená",J132,0)</f>
        <v>0</v>
      </c>
      <c r="BG132" s="246">
        <f>IF(N132="zákl. přenesená",J132,0)</f>
        <v>0</v>
      </c>
      <c r="BH132" s="246">
        <f>IF(N132="sníž. přenesená",J132,0)</f>
        <v>0</v>
      </c>
      <c r="BI132" s="246">
        <f>IF(N132="nulová",J132,0)</f>
        <v>0</v>
      </c>
      <c r="BJ132" s="24" t="s">
        <v>24</v>
      </c>
      <c r="BK132" s="246">
        <f>ROUND(I132*H132,2)</f>
        <v>0</v>
      </c>
      <c r="BL132" s="24" t="s">
        <v>273</v>
      </c>
      <c r="BM132" s="24" t="s">
        <v>3346</v>
      </c>
    </row>
    <row r="133" s="1" customFormat="1" ht="14.4" customHeight="1">
      <c r="B133" s="46"/>
      <c r="C133" s="271" t="s">
        <v>348</v>
      </c>
      <c r="D133" s="271" t="s">
        <v>422</v>
      </c>
      <c r="E133" s="272" t="s">
        <v>3347</v>
      </c>
      <c r="F133" s="273" t="s">
        <v>3348</v>
      </c>
      <c r="G133" s="274" t="s">
        <v>1246</v>
      </c>
      <c r="H133" s="275">
        <v>1</v>
      </c>
      <c r="I133" s="276"/>
      <c r="J133" s="277">
        <f>ROUND(I133*H133,2)</f>
        <v>0</v>
      </c>
      <c r="K133" s="273" t="s">
        <v>737</v>
      </c>
      <c r="L133" s="278"/>
      <c r="M133" s="279" t="s">
        <v>22</v>
      </c>
      <c r="N133" s="280" t="s">
        <v>46</v>
      </c>
      <c r="O133" s="47"/>
      <c r="P133" s="244">
        <f>O133*H133</f>
        <v>0</v>
      </c>
      <c r="Q133" s="244">
        <v>0</v>
      </c>
      <c r="R133" s="244">
        <f>Q133*H133</f>
        <v>0</v>
      </c>
      <c r="S133" s="244">
        <v>0</v>
      </c>
      <c r="T133" s="245">
        <f>S133*H133</f>
        <v>0</v>
      </c>
      <c r="AR133" s="24" t="s">
        <v>405</v>
      </c>
      <c r="AT133" s="24" t="s">
        <v>422</v>
      </c>
      <c r="AU133" s="24" t="s">
        <v>187</v>
      </c>
      <c r="AY133" s="24" t="s">
        <v>171</v>
      </c>
      <c r="BE133" s="246">
        <f>IF(N133="základní",J133,0)</f>
        <v>0</v>
      </c>
      <c r="BF133" s="246">
        <f>IF(N133="snížená",J133,0)</f>
        <v>0</v>
      </c>
      <c r="BG133" s="246">
        <f>IF(N133="zákl. přenesená",J133,0)</f>
        <v>0</v>
      </c>
      <c r="BH133" s="246">
        <f>IF(N133="sníž. přenesená",J133,0)</f>
        <v>0</v>
      </c>
      <c r="BI133" s="246">
        <f>IF(N133="nulová",J133,0)</f>
        <v>0</v>
      </c>
      <c r="BJ133" s="24" t="s">
        <v>24</v>
      </c>
      <c r="BK133" s="246">
        <f>ROUND(I133*H133,2)</f>
        <v>0</v>
      </c>
      <c r="BL133" s="24" t="s">
        <v>273</v>
      </c>
      <c r="BM133" s="24" t="s">
        <v>405</v>
      </c>
    </row>
    <row r="134" s="1" customFormat="1">
      <c r="B134" s="46"/>
      <c r="C134" s="74"/>
      <c r="D134" s="249" t="s">
        <v>739</v>
      </c>
      <c r="E134" s="74"/>
      <c r="F134" s="259" t="s">
        <v>3349</v>
      </c>
      <c r="G134" s="74"/>
      <c r="H134" s="74"/>
      <c r="I134" s="203"/>
      <c r="J134" s="74"/>
      <c r="K134" s="74"/>
      <c r="L134" s="72"/>
      <c r="M134" s="260"/>
      <c r="N134" s="47"/>
      <c r="O134" s="47"/>
      <c r="P134" s="47"/>
      <c r="Q134" s="47"/>
      <c r="R134" s="47"/>
      <c r="S134" s="47"/>
      <c r="T134" s="95"/>
      <c r="AT134" s="24" t="s">
        <v>739</v>
      </c>
      <c r="AU134" s="24" t="s">
        <v>187</v>
      </c>
    </row>
    <row r="135" s="1" customFormat="1" ht="22.8" customHeight="1">
      <c r="B135" s="46"/>
      <c r="C135" s="235" t="s">
        <v>354</v>
      </c>
      <c r="D135" s="235" t="s">
        <v>173</v>
      </c>
      <c r="E135" s="236" t="s">
        <v>3289</v>
      </c>
      <c r="F135" s="237" t="s">
        <v>3290</v>
      </c>
      <c r="G135" s="238" t="s">
        <v>214</v>
      </c>
      <c r="H135" s="239">
        <v>1</v>
      </c>
      <c r="I135" s="240"/>
      <c r="J135" s="241">
        <f>ROUND(I135*H135,2)</f>
        <v>0</v>
      </c>
      <c r="K135" s="237" t="s">
        <v>177</v>
      </c>
      <c r="L135" s="72"/>
      <c r="M135" s="242" t="s">
        <v>22</v>
      </c>
      <c r="N135" s="243" t="s">
        <v>46</v>
      </c>
      <c r="O135" s="47"/>
      <c r="P135" s="244">
        <f>O135*H135</f>
        <v>0</v>
      </c>
      <c r="Q135" s="244">
        <v>0</v>
      </c>
      <c r="R135" s="244">
        <f>Q135*H135</f>
        <v>0</v>
      </c>
      <c r="S135" s="244">
        <v>0</v>
      </c>
      <c r="T135" s="245">
        <f>S135*H135</f>
        <v>0</v>
      </c>
      <c r="AR135" s="24" t="s">
        <v>273</v>
      </c>
      <c r="AT135" s="24" t="s">
        <v>173</v>
      </c>
      <c r="AU135" s="24" t="s">
        <v>187</v>
      </c>
      <c r="AY135" s="24" t="s">
        <v>171</v>
      </c>
      <c r="BE135" s="246">
        <f>IF(N135="základní",J135,0)</f>
        <v>0</v>
      </c>
      <c r="BF135" s="246">
        <f>IF(N135="snížená",J135,0)</f>
        <v>0</v>
      </c>
      <c r="BG135" s="246">
        <f>IF(N135="zákl. přenesená",J135,0)</f>
        <v>0</v>
      </c>
      <c r="BH135" s="246">
        <f>IF(N135="sníž. přenesená",J135,0)</f>
        <v>0</v>
      </c>
      <c r="BI135" s="246">
        <f>IF(N135="nulová",J135,0)</f>
        <v>0</v>
      </c>
      <c r="BJ135" s="24" t="s">
        <v>24</v>
      </c>
      <c r="BK135" s="246">
        <f>ROUND(I135*H135,2)</f>
        <v>0</v>
      </c>
      <c r="BL135" s="24" t="s">
        <v>273</v>
      </c>
      <c r="BM135" s="24" t="s">
        <v>3350</v>
      </c>
    </row>
    <row r="136" s="1" customFormat="1" ht="14.4" customHeight="1">
      <c r="B136" s="46"/>
      <c r="C136" s="271" t="s">
        <v>362</v>
      </c>
      <c r="D136" s="271" t="s">
        <v>422</v>
      </c>
      <c r="E136" s="272" t="s">
        <v>3292</v>
      </c>
      <c r="F136" s="273" t="s">
        <v>3293</v>
      </c>
      <c r="G136" s="274" t="s">
        <v>1246</v>
      </c>
      <c r="H136" s="275">
        <v>1</v>
      </c>
      <c r="I136" s="276"/>
      <c r="J136" s="277">
        <f>ROUND(I136*H136,2)</f>
        <v>0</v>
      </c>
      <c r="K136" s="273" t="s">
        <v>737</v>
      </c>
      <c r="L136" s="278"/>
      <c r="M136" s="279" t="s">
        <v>22</v>
      </c>
      <c r="N136" s="280" t="s">
        <v>46</v>
      </c>
      <c r="O136" s="47"/>
      <c r="P136" s="244">
        <f>O136*H136</f>
        <v>0</v>
      </c>
      <c r="Q136" s="244">
        <v>0</v>
      </c>
      <c r="R136" s="244">
        <f>Q136*H136</f>
        <v>0</v>
      </c>
      <c r="S136" s="244">
        <v>0</v>
      </c>
      <c r="T136" s="245">
        <f>S136*H136</f>
        <v>0</v>
      </c>
      <c r="AR136" s="24" t="s">
        <v>405</v>
      </c>
      <c r="AT136" s="24" t="s">
        <v>422</v>
      </c>
      <c r="AU136" s="24" t="s">
        <v>187</v>
      </c>
      <c r="AY136" s="24" t="s">
        <v>171</v>
      </c>
      <c r="BE136" s="246">
        <f>IF(N136="základní",J136,0)</f>
        <v>0</v>
      </c>
      <c r="BF136" s="246">
        <f>IF(N136="snížená",J136,0)</f>
        <v>0</v>
      </c>
      <c r="BG136" s="246">
        <f>IF(N136="zákl. přenesená",J136,0)</f>
        <v>0</v>
      </c>
      <c r="BH136" s="246">
        <f>IF(N136="sníž. přenesená",J136,0)</f>
        <v>0</v>
      </c>
      <c r="BI136" s="246">
        <f>IF(N136="nulová",J136,0)</f>
        <v>0</v>
      </c>
      <c r="BJ136" s="24" t="s">
        <v>24</v>
      </c>
      <c r="BK136" s="246">
        <f>ROUND(I136*H136,2)</f>
        <v>0</v>
      </c>
      <c r="BL136" s="24" t="s">
        <v>273</v>
      </c>
      <c r="BM136" s="24" t="s">
        <v>415</v>
      </c>
    </row>
    <row r="137" s="1" customFormat="1">
      <c r="B137" s="46"/>
      <c r="C137" s="74"/>
      <c r="D137" s="249" t="s">
        <v>739</v>
      </c>
      <c r="E137" s="74"/>
      <c r="F137" s="259" t="s">
        <v>3351</v>
      </c>
      <c r="G137" s="74"/>
      <c r="H137" s="74"/>
      <c r="I137" s="203"/>
      <c r="J137" s="74"/>
      <c r="K137" s="74"/>
      <c r="L137" s="72"/>
      <c r="M137" s="260"/>
      <c r="N137" s="47"/>
      <c r="O137" s="47"/>
      <c r="P137" s="47"/>
      <c r="Q137" s="47"/>
      <c r="R137" s="47"/>
      <c r="S137" s="47"/>
      <c r="T137" s="95"/>
      <c r="AT137" s="24" t="s">
        <v>739</v>
      </c>
      <c r="AU137" s="24" t="s">
        <v>187</v>
      </c>
    </row>
    <row r="138" s="11" customFormat="1" ht="22.32" customHeight="1">
      <c r="B138" s="219"/>
      <c r="C138" s="220"/>
      <c r="D138" s="221" t="s">
        <v>74</v>
      </c>
      <c r="E138" s="233" t="s">
        <v>2377</v>
      </c>
      <c r="F138" s="233" t="s">
        <v>3352</v>
      </c>
      <c r="G138" s="220"/>
      <c r="H138" s="220"/>
      <c r="I138" s="223"/>
      <c r="J138" s="234">
        <f>BK138</f>
        <v>0</v>
      </c>
      <c r="K138" s="220"/>
      <c r="L138" s="225"/>
      <c r="M138" s="226"/>
      <c r="N138" s="227"/>
      <c r="O138" s="227"/>
      <c r="P138" s="228">
        <f>SUM(P139:P221)</f>
        <v>0</v>
      </c>
      <c r="Q138" s="227"/>
      <c r="R138" s="228">
        <f>SUM(R139:R221)</f>
        <v>0</v>
      </c>
      <c r="S138" s="227"/>
      <c r="T138" s="229">
        <f>SUM(T139:T221)</f>
        <v>0</v>
      </c>
      <c r="AR138" s="230" t="s">
        <v>24</v>
      </c>
      <c r="AT138" s="231" t="s">
        <v>74</v>
      </c>
      <c r="AU138" s="231" t="s">
        <v>83</v>
      </c>
      <c r="AY138" s="230" t="s">
        <v>171</v>
      </c>
      <c r="BK138" s="232">
        <f>SUM(BK139:BK221)</f>
        <v>0</v>
      </c>
    </row>
    <row r="139" s="1" customFormat="1" ht="22.8" customHeight="1">
      <c r="B139" s="46"/>
      <c r="C139" s="235" t="s">
        <v>370</v>
      </c>
      <c r="D139" s="235" t="s">
        <v>173</v>
      </c>
      <c r="E139" s="236" t="s">
        <v>3353</v>
      </c>
      <c r="F139" s="237" t="s">
        <v>3354</v>
      </c>
      <c r="G139" s="238" t="s">
        <v>214</v>
      </c>
      <c r="H139" s="239">
        <v>1</v>
      </c>
      <c r="I139" s="240"/>
      <c r="J139" s="241">
        <f>ROUND(I139*H139,2)</f>
        <v>0</v>
      </c>
      <c r="K139" s="237" t="s">
        <v>177</v>
      </c>
      <c r="L139" s="72"/>
      <c r="M139" s="242" t="s">
        <v>22</v>
      </c>
      <c r="N139" s="243" t="s">
        <v>46</v>
      </c>
      <c r="O139" s="47"/>
      <c r="P139" s="244">
        <f>O139*H139</f>
        <v>0</v>
      </c>
      <c r="Q139" s="244">
        <v>0</v>
      </c>
      <c r="R139" s="244">
        <f>Q139*H139</f>
        <v>0</v>
      </c>
      <c r="S139" s="244">
        <v>0</v>
      </c>
      <c r="T139" s="245">
        <f>S139*H139</f>
        <v>0</v>
      </c>
      <c r="AR139" s="24" t="s">
        <v>273</v>
      </c>
      <c r="AT139" s="24" t="s">
        <v>173</v>
      </c>
      <c r="AU139" s="24" t="s">
        <v>187</v>
      </c>
      <c r="AY139" s="24" t="s">
        <v>171</v>
      </c>
      <c r="BE139" s="246">
        <f>IF(N139="základní",J139,0)</f>
        <v>0</v>
      </c>
      <c r="BF139" s="246">
        <f>IF(N139="snížená",J139,0)</f>
        <v>0</v>
      </c>
      <c r="BG139" s="246">
        <f>IF(N139="zákl. přenesená",J139,0)</f>
        <v>0</v>
      </c>
      <c r="BH139" s="246">
        <f>IF(N139="sníž. přenesená",J139,0)</f>
        <v>0</v>
      </c>
      <c r="BI139" s="246">
        <f>IF(N139="nulová",J139,0)</f>
        <v>0</v>
      </c>
      <c r="BJ139" s="24" t="s">
        <v>24</v>
      </c>
      <c r="BK139" s="246">
        <f>ROUND(I139*H139,2)</f>
        <v>0</v>
      </c>
      <c r="BL139" s="24" t="s">
        <v>273</v>
      </c>
      <c r="BM139" s="24" t="s">
        <v>3355</v>
      </c>
    </row>
    <row r="140" s="1" customFormat="1" ht="14.4" customHeight="1">
      <c r="B140" s="46"/>
      <c r="C140" s="271" t="s">
        <v>375</v>
      </c>
      <c r="D140" s="271" t="s">
        <v>422</v>
      </c>
      <c r="E140" s="272" t="s">
        <v>3356</v>
      </c>
      <c r="F140" s="273" t="s">
        <v>3357</v>
      </c>
      <c r="G140" s="274" t="s">
        <v>1246</v>
      </c>
      <c r="H140" s="275">
        <v>1</v>
      </c>
      <c r="I140" s="276"/>
      <c r="J140" s="277">
        <f>ROUND(I140*H140,2)</f>
        <v>0</v>
      </c>
      <c r="K140" s="273" t="s">
        <v>3358</v>
      </c>
      <c r="L140" s="278"/>
      <c r="M140" s="279" t="s">
        <v>22</v>
      </c>
      <c r="N140" s="280" t="s">
        <v>46</v>
      </c>
      <c r="O140" s="47"/>
      <c r="P140" s="244">
        <f>O140*H140</f>
        <v>0</v>
      </c>
      <c r="Q140" s="244">
        <v>0</v>
      </c>
      <c r="R140" s="244">
        <f>Q140*H140</f>
        <v>0</v>
      </c>
      <c r="S140" s="244">
        <v>0</v>
      </c>
      <c r="T140" s="245">
        <f>S140*H140</f>
        <v>0</v>
      </c>
      <c r="AR140" s="24" t="s">
        <v>405</v>
      </c>
      <c r="AT140" s="24" t="s">
        <v>422</v>
      </c>
      <c r="AU140" s="24" t="s">
        <v>187</v>
      </c>
      <c r="AY140" s="24" t="s">
        <v>171</v>
      </c>
      <c r="BE140" s="246">
        <f>IF(N140="základní",J140,0)</f>
        <v>0</v>
      </c>
      <c r="BF140" s="246">
        <f>IF(N140="snížená",J140,0)</f>
        <v>0</v>
      </c>
      <c r="BG140" s="246">
        <f>IF(N140="zákl. přenesená",J140,0)</f>
        <v>0</v>
      </c>
      <c r="BH140" s="246">
        <f>IF(N140="sníž. přenesená",J140,0)</f>
        <v>0</v>
      </c>
      <c r="BI140" s="246">
        <f>IF(N140="nulová",J140,0)</f>
        <v>0</v>
      </c>
      <c r="BJ140" s="24" t="s">
        <v>24</v>
      </c>
      <c r="BK140" s="246">
        <f>ROUND(I140*H140,2)</f>
        <v>0</v>
      </c>
      <c r="BL140" s="24" t="s">
        <v>273</v>
      </c>
      <c r="BM140" s="24" t="s">
        <v>430</v>
      </c>
    </row>
    <row r="141" s="1" customFormat="1">
      <c r="B141" s="46"/>
      <c r="C141" s="74"/>
      <c r="D141" s="249" t="s">
        <v>739</v>
      </c>
      <c r="E141" s="74"/>
      <c r="F141" s="259" t="s">
        <v>3359</v>
      </c>
      <c r="G141" s="74"/>
      <c r="H141" s="74"/>
      <c r="I141" s="203"/>
      <c r="J141" s="74"/>
      <c r="K141" s="74"/>
      <c r="L141" s="72"/>
      <c r="M141" s="260"/>
      <c r="N141" s="47"/>
      <c r="O141" s="47"/>
      <c r="P141" s="47"/>
      <c r="Q141" s="47"/>
      <c r="R141" s="47"/>
      <c r="S141" s="47"/>
      <c r="T141" s="95"/>
      <c r="AT141" s="24" t="s">
        <v>739</v>
      </c>
      <c r="AU141" s="24" t="s">
        <v>187</v>
      </c>
    </row>
    <row r="142" s="1" customFormat="1" ht="45.6" customHeight="1">
      <c r="B142" s="46"/>
      <c r="C142" s="235" t="s">
        <v>385</v>
      </c>
      <c r="D142" s="235" t="s">
        <v>173</v>
      </c>
      <c r="E142" s="236" t="s">
        <v>3360</v>
      </c>
      <c r="F142" s="237" t="s">
        <v>3361</v>
      </c>
      <c r="G142" s="238" t="s">
        <v>214</v>
      </c>
      <c r="H142" s="239">
        <v>5</v>
      </c>
      <c r="I142" s="240"/>
      <c r="J142" s="241">
        <f>ROUND(I142*H142,2)</f>
        <v>0</v>
      </c>
      <c r="K142" s="237" t="s">
        <v>177</v>
      </c>
      <c r="L142" s="72"/>
      <c r="M142" s="242" t="s">
        <v>22</v>
      </c>
      <c r="N142" s="243" t="s">
        <v>46</v>
      </c>
      <c r="O142" s="47"/>
      <c r="P142" s="244">
        <f>O142*H142</f>
        <v>0</v>
      </c>
      <c r="Q142" s="244">
        <v>0</v>
      </c>
      <c r="R142" s="244">
        <f>Q142*H142</f>
        <v>0</v>
      </c>
      <c r="S142" s="244">
        <v>0</v>
      </c>
      <c r="T142" s="245">
        <f>S142*H142</f>
        <v>0</v>
      </c>
      <c r="AR142" s="24" t="s">
        <v>273</v>
      </c>
      <c r="AT142" s="24" t="s">
        <v>173</v>
      </c>
      <c r="AU142" s="24" t="s">
        <v>187</v>
      </c>
      <c r="AY142" s="24" t="s">
        <v>171</v>
      </c>
      <c r="BE142" s="246">
        <f>IF(N142="základní",J142,0)</f>
        <v>0</v>
      </c>
      <c r="BF142" s="246">
        <f>IF(N142="snížená",J142,0)</f>
        <v>0</v>
      </c>
      <c r="BG142" s="246">
        <f>IF(N142="zákl. přenesená",J142,0)</f>
        <v>0</v>
      </c>
      <c r="BH142" s="246">
        <f>IF(N142="sníž. přenesená",J142,0)</f>
        <v>0</v>
      </c>
      <c r="BI142" s="246">
        <f>IF(N142="nulová",J142,0)</f>
        <v>0</v>
      </c>
      <c r="BJ142" s="24" t="s">
        <v>24</v>
      </c>
      <c r="BK142" s="246">
        <f>ROUND(I142*H142,2)</f>
        <v>0</v>
      </c>
      <c r="BL142" s="24" t="s">
        <v>273</v>
      </c>
      <c r="BM142" s="24" t="s">
        <v>3362</v>
      </c>
    </row>
    <row r="143" s="1" customFormat="1" ht="14.4" customHeight="1">
      <c r="B143" s="46"/>
      <c r="C143" s="271" t="s">
        <v>390</v>
      </c>
      <c r="D143" s="271" t="s">
        <v>422</v>
      </c>
      <c r="E143" s="272" t="s">
        <v>3363</v>
      </c>
      <c r="F143" s="273" t="s">
        <v>3364</v>
      </c>
      <c r="G143" s="274" t="s">
        <v>1246</v>
      </c>
      <c r="H143" s="275">
        <v>5</v>
      </c>
      <c r="I143" s="276"/>
      <c r="J143" s="277">
        <f>ROUND(I143*H143,2)</f>
        <v>0</v>
      </c>
      <c r="K143" s="273" t="s">
        <v>3358</v>
      </c>
      <c r="L143" s="278"/>
      <c r="M143" s="279" t="s">
        <v>22</v>
      </c>
      <c r="N143" s="280" t="s">
        <v>46</v>
      </c>
      <c r="O143" s="47"/>
      <c r="P143" s="244">
        <f>O143*H143</f>
        <v>0</v>
      </c>
      <c r="Q143" s="244">
        <v>0</v>
      </c>
      <c r="R143" s="244">
        <f>Q143*H143</f>
        <v>0</v>
      </c>
      <c r="S143" s="244">
        <v>0</v>
      </c>
      <c r="T143" s="245">
        <f>S143*H143</f>
        <v>0</v>
      </c>
      <c r="AR143" s="24" t="s">
        <v>405</v>
      </c>
      <c r="AT143" s="24" t="s">
        <v>422</v>
      </c>
      <c r="AU143" s="24" t="s">
        <v>187</v>
      </c>
      <c r="AY143" s="24" t="s">
        <v>171</v>
      </c>
      <c r="BE143" s="246">
        <f>IF(N143="základní",J143,0)</f>
        <v>0</v>
      </c>
      <c r="BF143" s="246">
        <f>IF(N143="snížená",J143,0)</f>
        <v>0</v>
      </c>
      <c r="BG143" s="246">
        <f>IF(N143="zákl. přenesená",J143,0)</f>
        <v>0</v>
      </c>
      <c r="BH143" s="246">
        <f>IF(N143="sníž. přenesená",J143,0)</f>
        <v>0</v>
      </c>
      <c r="BI143" s="246">
        <f>IF(N143="nulová",J143,0)</f>
        <v>0</v>
      </c>
      <c r="BJ143" s="24" t="s">
        <v>24</v>
      </c>
      <c r="BK143" s="246">
        <f>ROUND(I143*H143,2)</f>
        <v>0</v>
      </c>
      <c r="BL143" s="24" t="s">
        <v>273</v>
      </c>
      <c r="BM143" s="24" t="s">
        <v>477</v>
      </c>
    </row>
    <row r="144" s="1" customFormat="1">
      <c r="B144" s="46"/>
      <c r="C144" s="74"/>
      <c r="D144" s="249" t="s">
        <v>739</v>
      </c>
      <c r="E144" s="74"/>
      <c r="F144" s="259" t="s">
        <v>3365</v>
      </c>
      <c r="G144" s="74"/>
      <c r="H144" s="74"/>
      <c r="I144" s="203"/>
      <c r="J144" s="74"/>
      <c r="K144" s="74"/>
      <c r="L144" s="72"/>
      <c r="M144" s="260"/>
      <c r="N144" s="47"/>
      <c r="O144" s="47"/>
      <c r="P144" s="47"/>
      <c r="Q144" s="47"/>
      <c r="R144" s="47"/>
      <c r="S144" s="47"/>
      <c r="T144" s="95"/>
      <c r="AT144" s="24" t="s">
        <v>739</v>
      </c>
      <c r="AU144" s="24" t="s">
        <v>187</v>
      </c>
    </row>
    <row r="145" s="1" customFormat="1" ht="45.6" customHeight="1">
      <c r="B145" s="46"/>
      <c r="C145" s="235" t="s">
        <v>396</v>
      </c>
      <c r="D145" s="235" t="s">
        <v>173</v>
      </c>
      <c r="E145" s="236" t="s">
        <v>3366</v>
      </c>
      <c r="F145" s="237" t="s">
        <v>3367</v>
      </c>
      <c r="G145" s="238" t="s">
        <v>214</v>
      </c>
      <c r="H145" s="239">
        <v>1</v>
      </c>
      <c r="I145" s="240"/>
      <c r="J145" s="241">
        <f>ROUND(I145*H145,2)</f>
        <v>0</v>
      </c>
      <c r="K145" s="237" t="s">
        <v>177</v>
      </c>
      <c r="L145" s="72"/>
      <c r="M145" s="242" t="s">
        <v>22</v>
      </c>
      <c r="N145" s="243" t="s">
        <v>46</v>
      </c>
      <c r="O145" s="47"/>
      <c r="P145" s="244">
        <f>O145*H145</f>
        <v>0</v>
      </c>
      <c r="Q145" s="244">
        <v>0</v>
      </c>
      <c r="R145" s="244">
        <f>Q145*H145</f>
        <v>0</v>
      </c>
      <c r="S145" s="244">
        <v>0</v>
      </c>
      <c r="T145" s="245">
        <f>S145*H145</f>
        <v>0</v>
      </c>
      <c r="AR145" s="24" t="s">
        <v>273</v>
      </c>
      <c r="AT145" s="24" t="s">
        <v>173</v>
      </c>
      <c r="AU145" s="24" t="s">
        <v>187</v>
      </c>
      <c r="AY145" s="24" t="s">
        <v>171</v>
      </c>
      <c r="BE145" s="246">
        <f>IF(N145="základní",J145,0)</f>
        <v>0</v>
      </c>
      <c r="BF145" s="246">
        <f>IF(N145="snížená",J145,0)</f>
        <v>0</v>
      </c>
      <c r="BG145" s="246">
        <f>IF(N145="zákl. přenesená",J145,0)</f>
        <v>0</v>
      </c>
      <c r="BH145" s="246">
        <f>IF(N145="sníž. přenesená",J145,0)</f>
        <v>0</v>
      </c>
      <c r="BI145" s="246">
        <f>IF(N145="nulová",J145,0)</f>
        <v>0</v>
      </c>
      <c r="BJ145" s="24" t="s">
        <v>24</v>
      </c>
      <c r="BK145" s="246">
        <f>ROUND(I145*H145,2)</f>
        <v>0</v>
      </c>
      <c r="BL145" s="24" t="s">
        <v>273</v>
      </c>
      <c r="BM145" s="24" t="s">
        <v>3368</v>
      </c>
    </row>
    <row r="146" s="1" customFormat="1" ht="14.4" customHeight="1">
      <c r="B146" s="46"/>
      <c r="C146" s="271" t="s">
        <v>400</v>
      </c>
      <c r="D146" s="271" t="s">
        <v>422</v>
      </c>
      <c r="E146" s="272" t="s">
        <v>3369</v>
      </c>
      <c r="F146" s="273" t="s">
        <v>3370</v>
      </c>
      <c r="G146" s="274" t="s">
        <v>1246</v>
      </c>
      <c r="H146" s="275">
        <v>1</v>
      </c>
      <c r="I146" s="276"/>
      <c r="J146" s="277">
        <f>ROUND(I146*H146,2)</f>
        <v>0</v>
      </c>
      <c r="K146" s="273" t="s">
        <v>22</v>
      </c>
      <c r="L146" s="278"/>
      <c r="M146" s="279" t="s">
        <v>22</v>
      </c>
      <c r="N146" s="280" t="s">
        <v>46</v>
      </c>
      <c r="O146" s="47"/>
      <c r="P146" s="244">
        <f>O146*H146</f>
        <v>0</v>
      </c>
      <c r="Q146" s="244">
        <v>0</v>
      </c>
      <c r="R146" s="244">
        <f>Q146*H146</f>
        <v>0</v>
      </c>
      <c r="S146" s="244">
        <v>0</v>
      </c>
      <c r="T146" s="245">
        <f>S146*H146</f>
        <v>0</v>
      </c>
      <c r="AR146" s="24" t="s">
        <v>405</v>
      </c>
      <c r="AT146" s="24" t="s">
        <v>422</v>
      </c>
      <c r="AU146" s="24" t="s">
        <v>187</v>
      </c>
      <c r="AY146" s="24" t="s">
        <v>171</v>
      </c>
      <c r="BE146" s="246">
        <f>IF(N146="základní",J146,0)</f>
        <v>0</v>
      </c>
      <c r="BF146" s="246">
        <f>IF(N146="snížená",J146,0)</f>
        <v>0</v>
      </c>
      <c r="BG146" s="246">
        <f>IF(N146="zákl. přenesená",J146,0)</f>
        <v>0</v>
      </c>
      <c r="BH146" s="246">
        <f>IF(N146="sníž. přenesená",J146,0)</f>
        <v>0</v>
      </c>
      <c r="BI146" s="246">
        <f>IF(N146="nulová",J146,0)</f>
        <v>0</v>
      </c>
      <c r="BJ146" s="24" t="s">
        <v>24</v>
      </c>
      <c r="BK146" s="246">
        <f>ROUND(I146*H146,2)</f>
        <v>0</v>
      </c>
      <c r="BL146" s="24" t="s">
        <v>273</v>
      </c>
      <c r="BM146" s="24" t="s">
        <v>485</v>
      </c>
    </row>
    <row r="147" s="1" customFormat="1">
      <c r="B147" s="46"/>
      <c r="C147" s="74"/>
      <c r="D147" s="249" t="s">
        <v>739</v>
      </c>
      <c r="E147" s="74"/>
      <c r="F147" s="259" t="s">
        <v>3371</v>
      </c>
      <c r="G147" s="74"/>
      <c r="H147" s="74"/>
      <c r="I147" s="203"/>
      <c r="J147" s="74"/>
      <c r="K147" s="74"/>
      <c r="L147" s="72"/>
      <c r="M147" s="260"/>
      <c r="N147" s="47"/>
      <c r="O147" s="47"/>
      <c r="P147" s="47"/>
      <c r="Q147" s="47"/>
      <c r="R147" s="47"/>
      <c r="S147" s="47"/>
      <c r="T147" s="95"/>
      <c r="AT147" s="24" t="s">
        <v>739</v>
      </c>
      <c r="AU147" s="24" t="s">
        <v>187</v>
      </c>
    </row>
    <row r="148" s="1" customFormat="1" ht="34.2" customHeight="1">
      <c r="B148" s="46"/>
      <c r="C148" s="235" t="s">
        <v>405</v>
      </c>
      <c r="D148" s="235" t="s">
        <v>173</v>
      </c>
      <c r="E148" s="236" t="s">
        <v>3372</v>
      </c>
      <c r="F148" s="237" t="s">
        <v>3373</v>
      </c>
      <c r="G148" s="238" t="s">
        <v>214</v>
      </c>
      <c r="H148" s="239">
        <v>8</v>
      </c>
      <c r="I148" s="240"/>
      <c r="J148" s="241">
        <f>ROUND(I148*H148,2)</f>
        <v>0</v>
      </c>
      <c r="K148" s="237" t="s">
        <v>177</v>
      </c>
      <c r="L148" s="72"/>
      <c r="M148" s="242" t="s">
        <v>22</v>
      </c>
      <c r="N148" s="243" t="s">
        <v>46</v>
      </c>
      <c r="O148" s="47"/>
      <c r="P148" s="244">
        <f>O148*H148</f>
        <v>0</v>
      </c>
      <c r="Q148" s="244">
        <v>0</v>
      </c>
      <c r="R148" s="244">
        <f>Q148*H148</f>
        <v>0</v>
      </c>
      <c r="S148" s="244">
        <v>0</v>
      </c>
      <c r="T148" s="245">
        <f>S148*H148</f>
        <v>0</v>
      </c>
      <c r="AR148" s="24" t="s">
        <v>273</v>
      </c>
      <c r="AT148" s="24" t="s">
        <v>173</v>
      </c>
      <c r="AU148" s="24" t="s">
        <v>187</v>
      </c>
      <c r="AY148" s="24" t="s">
        <v>171</v>
      </c>
      <c r="BE148" s="246">
        <f>IF(N148="základní",J148,0)</f>
        <v>0</v>
      </c>
      <c r="BF148" s="246">
        <f>IF(N148="snížená",J148,0)</f>
        <v>0</v>
      </c>
      <c r="BG148" s="246">
        <f>IF(N148="zákl. přenesená",J148,0)</f>
        <v>0</v>
      </c>
      <c r="BH148" s="246">
        <f>IF(N148="sníž. přenesená",J148,0)</f>
        <v>0</v>
      </c>
      <c r="BI148" s="246">
        <f>IF(N148="nulová",J148,0)</f>
        <v>0</v>
      </c>
      <c r="BJ148" s="24" t="s">
        <v>24</v>
      </c>
      <c r="BK148" s="246">
        <f>ROUND(I148*H148,2)</f>
        <v>0</v>
      </c>
      <c r="BL148" s="24" t="s">
        <v>273</v>
      </c>
      <c r="BM148" s="24" t="s">
        <v>3374</v>
      </c>
    </row>
    <row r="149" s="1" customFormat="1" ht="14.4" customHeight="1">
      <c r="B149" s="46"/>
      <c r="C149" s="271" t="s">
        <v>409</v>
      </c>
      <c r="D149" s="271" t="s">
        <v>422</v>
      </c>
      <c r="E149" s="272" t="s">
        <v>3375</v>
      </c>
      <c r="F149" s="273" t="s">
        <v>3376</v>
      </c>
      <c r="G149" s="274" t="s">
        <v>1246</v>
      </c>
      <c r="H149" s="275">
        <v>8</v>
      </c>
      <c r="I149" s="276"/>
      <c r="J149" s="277">
        <f>ROUND(I149*H149,2)</f>
        <v>0</v>
      </c>
      <c r="K149" s="273" t="s">
        <v>3358</v>
      </c>
      <c r="L149" s="278"/>
      <c r="M149" s="279" t="s">
        <v>22</v>
      </c>
      <c r="N149" s="280" t="s">
        <v>46</v>
      </c>
      <c r="O149" s="47"/>
      <c r="P149" s="244">
        <f>O149*H149</f>
        <v>0</v>
      </c>
      <c r="Q149" s="244">
        <v>0</v>
      </c>
      <c r="R149" s="244">
        <f>Q149*H149</f>
        <v>0</v>
      </c>
      <c r="S149" s="244">
        <v>0</v>
      </c>
      <c r="T149" s="245">
        <f>S149*H149</f>
        <v>0</v>
      </c>
      <c r="AR149" s="24" t="s">
        <v>405</v>
      </c>
      <c r="AT149" s="24" t="s">
        <v>422</v>
      </c>
      <c r="AU149" s="24" t="s">
        <v>187</v>
      </c>
      <c r="AY149" s="24" t="s">
        <v>171</v>
      </c>
      <c r="BE149" s="246">
        <f>IF(N149="základní",J149,0)</f>
        <v>0</v>
      </c>
      <c r="BF149" s="246">
        <f>IF(N149="snížená",J149,0)</f>
        <v>0</v>
      </c>
      <c r="BG149" s="246">
        <f>IF(N149="zákl. přenesená",J149,0)</f>
        <v>0</v>
      </c>
      <c r="BH149" s="246">
        <f>IF(N149="sníž. přenesená",J149,0)</f>
        <v>0</v>
      </c>
      <c r="BI149" s="246">
        <f>IF(N149="nulová",J149,0)</f>
        <v>0</v>
      </c>
      <c r="BJ149" s="24" t="s">
        <v>24</v>
      </c>
      <c r="BK149" s="246">
        <f>ROUND(I149*H149,2)</f>
        <v>0</v>
      </c>
      <c r="BL149" s="24" t="s">
        <v>273</v>
      </c>
      <c r="BM149" s="24" t="s">
        <v>504</v>
      </c>
    </row>
    <row r="150" s="1" customFormat="1">
      <c r="B150" s="46"/>
      <c r="C150" s="74"/>
      <c r="D150" s="249" t="s">
        <v>739</v>
      </c>
      <c r="E150" s="74"/>
      <c r="F150" s="259" t="s">
        <v>3377</v>
      </c>
      <c r="G150" s="74"/>
      <c r="H150" s="74"/>
      <c r="I150" s="203"/>
      <c r="J150" s="74"/>
      <c r="K150" s="74"/>
      <c r="L150" s="72"/>
      <c r="M150" s="260"/>
      <c r="N150" s="47"/>
      <c r="O150" s="47"/>
      <c r="P150" s="47"/>
      <c r="Q150" s="47"/>
      <c r="R150" s="47"/>
      <c r="S150" s="47"/>
      <c r="T150" s="95"/>
      <c r="AT150" s="24" t="s">
        <v>739</v>
      </c>
      <c r="AU150" s="24" t="s">
        <v>187</v>
      </c>
    </row>
    <row r="151" s="1" customFormat="1" ht="45.6" customHeight="1">
      <c r="B151" s="46"/>
      <c r="C151" s="235" t="s">
        <v>415</v>
      </c>
      <c r="D151" s="235" t="s">
        <v>173</v>
      </c>
      <c r="E151" s="236" t="s">
        <v>3378</v>
      </c>
      <c r="F151" s="237" t="s">
        <v>3379</v>
      </c>
      <c r="G151" s="238" t="s">
        <v>214</v>
      </c>
      <c r="H151" s="239">
        <v>1</v>
      </c>
      <c r="I151" s="240"/>
      <c r="J151" s="241">
        <f>ROUND(I151*H151,2)</f>
        <v>0</v>
      </c>
      <c r="K151" s="237" t="s">
        <v>177</v>
      </c>
      <c r="L151" s="72"/>
      <c r="M151" s="242" t="s">
        <v>22</v>
      </c>
      <c r="N151" s="243" t="s">
        <v>46</v>
      </c>
      <c r="O151" s="47"/>
      <c r="P151" s="244">
        <f>O151*H151</f>
        <v>0</v>
      </c>
      <c r="Q151" s="244">
        <v>0</v>
      </c>
      <c r="R151" s="244">
        <f>Q151*H151</f>
        <v>0</v>
      </c>
      <c r="S151" s="244">
        <v>0</v>
      </c>
      <c r="T151" s="245">
        <f>S151*H151</f>
        <v>0</v>
      </c>
      <c r="AR151" s="24" t="s">
        <v>273</v>
      </c>
      <c r="AT151" s="24" t="s">
        <v>173</v>
      </c>
      <c r="AU151" s="24" t="s">
        <v>187</v>
      </c>
      <c r="AY151" s="24" t="s">
        <v>171</v>
      </c>
      <c r="BE151" s="246">
        <f>IF(N151="základní",J151,0)</f>
        <v>0</v>
      </c>
      <c r="BF151" s="246">
        <f>IF(N151="snížená",J151,0)</f>
        <v>0</v>
      </c>
      <c r="BG151" s="246">
        <f>IF(N151="zákl. přenesená",J151,0)</f>
        <v>0</v>
      </c>
      <c r="BH151" s="246">
        <f>IF(N151="sníž. přenesená",J151,0)</f>
        <v>0</v>
      </c>
      <c r="BI151" s="246">
        <f>IF(N151="nulová",J151,0)</f>
        <v>0</v>
      </c>
      <c r="BJ151" s="24" t="s">
        <v>24</v>
      </c>
      <c r="BK151" s="246">
        <f>ROUND(I151*H151,2)</f>
        <v>0</v>
      </c>
      <c r="BL151" s="24" t="s">
        <v>273</v>
      </c>
      <c r="BM151" s="24" t="s">
        <v>3380</v>
      </c>
    </row>
    <row r="152" s="1" customFormat="1" ht="14.4" customHeight="1">
      <c r="B152" s="46"/>
      <c r="C152" s="271" t="s">
        <v>421</v>
      </c>
      <c r="D152" s="271" t="s">
        <v>422</v>
      </c>
      <c r="E152" s="272" t="s">
        <v>3381</v>
      </c>
      <c r="F152" s="273" t="s">
        <v>3382</v>
      </c>
      <c r="G152" s="274" t="s">
        <v>1246</v>
      </c>
      <c r="H152" s="275">
        <v>1</v>
      </c>
      <c r="I152" s="276"/>
      <c r="J152" s="277">
        <f>ROUND(I152*H152,2)</f>
        <v>0</v>
      </c>
      <c r="K152" s="273" t="s">
        <v>3358</v>
      </c>
      <c r="L152" s="278"/>
      <c r="M152" s="279" t="s">
        <v>22</v>
      </c>
      <c r="N152" s="280" t="s">
        <v>46</v>
      </c>
      <c r="O152" s="47"/>
      <c r="P152" s="244">
        <f>O152*H152</f>
        <v>0</v>
      </c>
      <c r="Q152" s="244">
        <v>0</v>
      </c>
      <c r="R152" s="244">
        <f>Q152*H152</f>
        <v>0</v>
      </c>
      <c r="S152" s="244">
        <v>0</v>
      </c>
      <c r="T152" s="245">
        <f>S152*H152</f>
        <v>0</v>
      </c>
      <c r="AR152" s="24" t="s">
        <v>405</v>
      </c>
      <c r="AT152" s="24" t="s">
        <v>422</v>
      </c>
      <c r="AU152" s="24" t="s">
        <v>187</v>
      </c>
      <c r="AY152" s="24" t="s">
        <v>171</v>
      </c>
      <c r="BE152" s="246">
        <f>IF(N152="základní",J152,0)</f>
        <v>0</v>
      </c>
      <c r="BF152" s="246">
        <f>IF(N152="snížená",J152,0)</f>
        <v>0</v>
      </c>
      <c r="BG152" s="246">
        <f>IF(N152="zákl. přenesená",J152,0)</f>
        <v>0</v>
      </c>
      <c r="BH152" s="246">
        <f>IF(N152="sníž. přenesená",J152,0)</f>
        <v>0</v>
      </c>
      <c r="BI152" s="246">
        <f>IF(N152="nulová",J152,0)</f>
        <v>0</v>
      </c>
      <c r="BJ152" s="24" t="s">
        <v>24</v>
      </c>
      <c r="BK152" s="246">
        <f>ROUND(I152*H152,2)</f>
        <v>0</v>
      </c>
      <c r="BL152" s="24" t="s">
        <v>273</v>
      </c>
      <c r="BM152" s="24" t="s">
        <v>527</v>
      </c>
    </row>
    <row r="153" s="1" customFormat="1">
      <c r="B153" s="46"/>
      <c r="C153" s="74"/>
      <c r="D153" s="249" t="s">
        <v>739</v>
      </c>
      <c r="E153" s="74"/>
      <c r="F153" s="259" t="s">
        <v>3383</v>
      </c>
      <c r="G153" s="74"/>
      <c r="H153" s="74"/>
      <c r="I153" s="203"/>
      <c r="J153" s="74"/>
      <c r="K153" s="74"/>
      <c r="L153" s="72"/>
      <c r="M153" s="260"/>
      <c r="N153" s="47"/>
      <c r="O153" s="47"/>
      <c r="P153" s="47"/>
      <c r="Q153" s="47"/>
      <c r="R153" s="47"/>
      <c r="S153" s="47"/>
      <c r="T153" s="95"/>
      <c r="AT153" s="24" t="s">
        <v>739</v>
      </c>
      <c r="AU153" s="24" t="s">
        <v>187</v>
      </c>
    </row>
    <row r="154" s="1" customFormat="1" ht="45.6" customHeight="1">
      <c r="B154" s="46"/>
      <c r="C154" s="235" t="s">
        <v>430</v>
      </c>
      <c r="D154" s="235" t="s">
        <v>173</v>
      </c>
      <c r="E154" s="236" t="s">
        <v>3384</v>
      </c>
      <c r="F154" s="237" t="s">
        <v>3385</v>
      </c>
      <c r="G154" s="238" t="s">
        <v>214</v>
      </c>
      <c r="H154" s="239">
        <v>1</v>
      </c>
      <c r="I154" s="240"/>
      <c r="J154" s="241">
        <f>ROUND(I154*H154,2)</f>
        <v>0</v>
      </c>
      <c r="K154" s="237" t="s">
        <v>177</v>
      </c>
      <c r="L154" s="72"/>
      <c r="M154" s="242" t="s">
        <v>22</v>
      </c>
      <c r="N154" s="243" t="s">
        <v>46</v>
      </c>
      <c r="O154" s="47"/>
      <c r="P154" s="244">
        <f>O154*H154</f>
        <v>0</v>
      </c>
      <c r="Q154" s="244">
        <v>0</v>
      </c>
      <c r="R154" s="244">
        <f>Q154*H154</f>
        <v>0</v>
      </c>
      <c r="S154" s="244">
        <v>0</v>
      </c>
      <c r="T154" s="245">
        <f>S154*H154</f>
        <v>0</v>
      </c>
      <c r="AR154" s="24" t="s">
        <v>273</v>
      </c>
      <c r="AT154" s="24" t="s">
        <v>173</v>
      </c>
      <c r="AU154" s="24" t="s">
        <v>187</v>
      </c>
      <c r="AY154" s="24" t="s">
        <v>171</v>
      </c>
      <c r="BE154" s="246">
        <f>IF(N154="základní",J154,0)</f>
        <v>0</v>
      </c>
      <c r="BF154" s="246">
        <f>IF(N154="snížená",J154,0)</f>
        <v>0</v>
      </c>
      <c r="BG154" s="246">
        <f>IF(N154="zákl. přenesená",J154,0)</f>
        <v>0</v>
      </c>
      <c r="BH154" s="246">
        <f>IF(N154="sníž. přenesená",J154,0)</f>
        <v>0</v>
      </c>
      <c r="BI154" s="246">
        <f>IF(N154="nulová",J154,0)</f>
        <v>0</v>
      </c>
      <c r="BJ154" s="24" t="s">
        <v>24</v>
      </c>
      <c r="BK154" s="246">
        <f>ROUND(I154*H154,2)</f>
        <v>0</v>
      </c>
      <c r="BL154" s="24" t="s">
        <v>273</v>
      </c>
      <c r="BM154" s="24" t="s">
        <v>3386</v>
      </c>
    </row>
    <row r="155" s="1" customFormat="1" ht="14.4" customHeight="1">
      <c r="B155" s="46"/>
      <c r="C155" s="271" t="s">
        <v>451</v>
      </c>
      <c r="D155" s="271" t="s">
        <v>422</v>
      </c>
      <c r="E155" s="272" t="s">
        <v>3387</v>
      </c>
      <c r="F155" s="273" t="s">
        <v>3388</v>
      </c>
      <c r="G155" s="274" t="s">
        <v>1246</v>
      </c>
      <c r="H155" s="275">
        <v>1</v>
      </c>
      <c r="I155" s="276"/>
      <c r="J155" s="277">
        <f>ROUND(I155*H155,2)</f>
        <v>0</v>
      </c>
      <c r="K155" s="273" t="s">
        <v>22</v>
      </c>
      <c r="L155" s="278"/>
      <c r="M155" s="279" t="s">
        <v>22</v>
      </c>
      <c r="N155" s="280" t="s">
        <v>46</v>
      </c>
      <c r="O155" s="47"/>
      <c r="P155" s="244">
        <f>O155*H155</f>
        <v>0</v>
      </c>
      <c r="Q155" s="244">
        <v>0</v>
      </c>
      <c r="R155" s="244">
        <f>Q155*H155</f>
        <v>0</v>
      </c>
      <c r="S155" s="244">
        <v>0</v>
      </c>
      <c r="T155" s="245">
        <f>S155*H155</f>
        <v>0</v>
      </c>
      <c r="AR155" s="24" t="s">
        <v>405</v>
      </c>
      <c r="AT155" s="24" t="s">
        <v>422</v>
      </c>
      <c r="AU155" s="24" t="s">
        <v>187</v>
      </c>
      <c r="AY155" s="24" t="s">
        <v>171</v>
      </c>
      <c r="BE155" s="246">
        <f>IF(N155="základní",J155,0)</f>
        <v>0</v>
      </c>
      <c r="BF155" s="246">
        <f>IF(N155="snížená",J155,0)</f>
        <v>0</v>
      </c>
      <c r="BG155" s="246">
        <f>IF(N155="zákl. přenesená",J155,0)</f>
        <v>0</v>
      </c>
      <c r="BH155" s="246">
        <f>IF(N155="sníž. přenesená",J155,0)</f>
        <v>0</v>
      </c>
      <c r="BI155" s="246">
        <f>IF(N155="nulová",J155,0)</f>
        <v>0</v>
      </c>
      <c r="BJ155" s="24" t="s">
        <v>24</v>
      </c>
      <c r="BK155" s="246">
        <f>ROUND(I155*H155,2)</f>
        <v>0</v>
      </c>
      <c r="BL155" s="24" t="s">
        <v>273</v>
      </c>
      <c r="BM155" s="24" t="s">
        <v>542</v>
      </c>
    </row>
    <row r="156" s="1" customFormat="1">
      <c r="B156" s="46"/>
      <c r="C156" s="74"/>
      <c r="D156" s="249" t="s">
        <v>739</v>
      </c>
      <c r="E156" s="74"/>
      <c r="F156" s="259" t="s">
        <v>3389</v>
      </c>
      <c r="G156" s="74"/>
      <c r="H156" s="74"/>
      <c r="I156" s="203"/>
      <c r="J156" s="74"/>
      <c r="K156" s="74"/>
      <c r="L156" s="72"/>
      <c r="M156" s="260"/>
      <c r="N156" s="47"/>
      <c r="O156" s="47"/>
      <c r="P156" s="47"/>
      <c r="Q156" s="47"/>
      <c r="R156" s="47"/>
      <c r="S156" s="47"/>
      <c r="T156" s="95"/>
      <c r="AT156" s="24" t="s">
        <v>739</v>
      </c>
      <c r="AU156" s="24" t="s">
        <v>187</v>
      </c>
    </row>
    <row r="157" s="1" customFormat="1" ht="22.8" customHeight="1">
      <c r="B157" s="46"/>
      <c r="C157" s="235" t="s">
        <v>477</v>
      </c>
      <c r="D157" s="235" t="s">
        <v>173</v>
      </c>
      <c r="E157" s="236" t="s">
        <v>3390</v>
      </c>
      <c r="F157" s="237" t="s">
        <v>3391</v>
      </c>
      <c r="G157" s="238" t="s">
        <v>214</v>
      </c>
      <c r="H157" s="239">
        <v>1</v>
      </c>
      <c r="I157" s="240"/>
      <c r="J157" s="241">
        <f>ROUND(I157*H157,2)</f>
        <v>0</v>
      </c>
      <c r="K157" s="237" t="s">
        <v>177</v>
      </c>
      <c r="L157" s="72"/>
      <c r="M157" s="242" t="s">
        <v>22</v>
      </c>
      <c r="N157" s="243" t="s">
        <v>46</v>
      </c>
      <c r="O157" s="47"/>
      <c r="P157" s="244">
        <f>O157*H157</f>
        <v>0</v>
      </c>
      <c r="Q157" s="244">
        <v>0</v>
      </c>
      <c r="R157" s="244">
        <f>Q157*H157</f>
        <v>0</v>
      </c>
      <c r="S157" s="244">
        <v>0</v>
      </c>
      <c r="T157" s="245">
        <f>S157*H157</f>
        <v>0</v>
      </c>
      <c r="AR157" s="24" t="s">
        <v>273</v>
      </c>
      <c r="AT157" s="24" t="s">
        <v>173</v>
      </c>
      <c r="AU157" s="24" t="s">
        <v>187</v>
      </c>
      <c r="AY157" s="24" t="s">
        <v>171</v>
      </c>
      <c r="BE157" s="246">
        <f>IF(N157="základní",J157,0)</f>
        <v>0</v>
      </c>
      <c r="BF157" s="246">
        <f>IF(N157="snížená",J157,0)</f>
        <v>0</v>
      </c>
      <c r="BG157" s="246">
        <f>IF(N157="zákl. přenesená",J157,0)</f>
        <v>0</v>
      </c>
      <c r="BH157" s="246">
        <f>IF(N157="sníž. přenesená",J157,0)</f>
        <v>0</v>
      </c>
      <c r="BI157" s="246">
        <f>IF(N157="nulová",J157,0)</f>
        <v>0</v>
      </c>
      <c r="BJ157" s="24" t="s">
        <v>24</v>
      </c>
      <c r="BK157" s="246">
        <f>ROUND(I157*H157,2)</f>
        <v>0</v>
      </c>
      <c r="BL157" s="24" t="s">
        <v>273</v>
      </c>
      <c r="BM157" s="24" t="s">
        <v>3392</v>
      </c>
    </row>
    <row r="158" s="1" customFormat="1" ht="14.4" customHeight="1">
      <c r="B158" s="46"/>
      <c r="C158" s="271" t="s">
        <v>481</v>
      </c>
      <c r="D158" s="271" t="s">
        <v>422</v>
      </c>
      <c r="E158" s="272" t="s">
        <v>3393</v>
      </c>
      <c r="F158" s="273" t="s">
        <v>3394</v>
      </c>
      <c r="G158" s="274" t="s">
        <v>1246</v>
      </c>
      <c r="H158" s="275">
        <v>1</v>
      </c>
      <c r="I158" s="276"/>
      <c r="J158" s="277">
        <f>ROUND(I158*H158,2)</f>
        <v>0</v>
      </c>
      <c r="K158" s="273" t="s">
        <v>3358</v>
      </c>
      <c r="L158" s="278"/>
      <c r="M158" s="279" t="s">
        <v>22</v>
      </c>
      <c r="N158" s="280" t="s">
        <v>46</v>
      </c>
      <c r="O158" s="47"/>
      <c r="P158" s="244">
        <f>O158*H158</f>
        <v>0</v>
      </c>
      <c r="Q158" s="244">
        <v>0</v>
      </c>
      <c r="R158" s="244">
        <f>Q158*H158</f>
        <v>0</v>
      </c>
      <c r="S158" s="244">
        <v>0</v>
      </c>
      <c r="T158" s="245">
        <f>S158*H158</f>
        <v>0</v>
      </c>
      <c r="AR158" s="24" t="s">
        <v>405</v>
      </c>
      <c r="AT158" s="24" t="s">
        <v>422</v>
      </c>
      <c r="AU158" s="24" t="s">
        <v>187</v>
      </c>
      <c r="AY158" s="24" t="s">
        <v>171</v>
      </c>
      <c r="BE158" s="246">
        <f>IF(N158="základní",J158,0)</f>
        <v>0</v>
      </c>
      <c r="BF158" s="246">
        <f>IF(N158="snížená",J158,0)</f>
        <v>0</v>
      </c>
      <c r="BG158" s="246">
        <f>IF(N158="zákl. přenesená",J158,0)</f>
        <v>0</v>
      </c>
      <c r="BH158" s="246">
        <f>IF(N158="sníž. přenesená",J158,0)</f>
        <v>0</v>
      </c>
      <c r="BI158" s="246">
        <f>IF(N158="nulová",J158,0)</f>
        <v>0</v>
      </c>
      <c r="BJ158" s="24" t="s">
        <v>24</v>
      </c>
      <c r="BK158" s="246">
        <f>ROUND(I158*H158,2)</f>
        <v>0</v>
      </c>
      <c r="BL158" s="24" t="s">
        <v>273</v>
      </c>
      <c r="BM158" s="24" t="s">
        <v>552</v>
      </c>
    </row>
    <row r="159" s="1" customFormat="1">
      <c r="B159" s="46"/>
      <c r="C159" s="74"/>
      <c r="D159" s="249" t="s">
        <v>739</v>
      </c>
      <c r="E159" s="74"/>
      <c r="F159" s="259" t="s">
        <v>3395</v>
      </c>
      <c r="G159" s="74"/>
      <c r="H159" s="74"/>
      <c r="I159" s="203"/>
      <c r="J159" s="74"/>
      <c r="K159" s="74"/>
      <c r="L159" s="72"/>
      <c r="M159" s="260"/>
      <c r="N159" s="47"/>
      <c r="O159" s="47"/>
      <c r="P159" s="47"/>
      <c r="Q159" s="47"/>
      <c r="R159" s="47"/>
      <c r="S159" s="47"/>
      <c r="T159" s="95"/>
      <c r="AT159" s="24" t="s">
        <v>739</v>
      </c>
      <c r="AU159" s="24" t="s">
        <v>187</v>
      </c>
    </row>
    <row r="160" s="1" customFormat="1" ht="22.8" customHeight="1">
      <c r="B160" s="46"/>
      <c r="C160" s="235" t="s">
        <v>485</v>
      </c>
      <c r="D160" s="235" t="s">
        <v>173</v>
      </c>
      <c r="E160" s="236" t="s">
        <v>3396</v>
      </c>
      <c r="F160" s="237" t="s">
        <v>3397</v>
      </c>
      <c r="G160" s="238" t="s">
        <v>1823</v>
      </c>
      <c r="H160" s="239">
        <v>25</v>
      </c>
      <c r="I160" s="240"/>
      <c r="J160" s="241">
        <f>ROUND(I160*H160,2)</f>
        <v>0</v>
      </c>
      <c r="K160" s="237" t="s">
        <v>177</v>
      </c>
      <c r="L160" s="72"/>
      <c r="M160" s="242" t="s">
        <v>22</v>
      </c>
      <c r="N160" s="243" t="s">
        <v>46</v>
      </c>
      <c r="O160" s="47"/>
      <c r="P160" s="244">
        <f>O160*H160</f>
        <v>0</v>
      </c>
      <c r="Q160" s="244">
        <v>0</v>
      </c>
      <c r="R160" s="244">
        <f>Q160*H160</f>
        <v>0</v>
      </c>
      <c r="S160" s="244">
        <v>0</v>
      </c>
      <c r="T160" s="245">
        <f>S160*H160</f>
        <v>0</v>
      </c>
      <c r="AR160" s="24" t="s">
        <v>273</v>
      </c>
      <c r="AT160" s="24" t="s">
        <v>173</v>
      </c>
      <c r="AU160" s="24" t="s">
        <v>187</v>
      </c>
      <c r="AY160" s="24" t="s">
        <v>171</v>
      </c>
      <c r="BE160" s="246">
        <f>IF(N160="základní",J160,0)</f>
        <v>0</v>
      </c>
      <c r="BF160" s="246">
        <f>IF(N160="snížená",J160,0)</f>
        <v>0</v>
      </c>
      <c r="BG160" s="246">
        <f>IF(N160="zákl. přenesená",J160,0)</f>
        <v>0</v>
      </c>
      <c r="BH160" s="246">
        <f>IF(N160="sníž. přenesená",J160,0)</f>
        <v>0</v>
      </c>
      <c r="BI160" s="246">
        <f>IF(N160="nulová",J160,0)</f>
        <v>0</v>
      </c>
      <c r="BJ160" s="24" t="s">
        <v>24</v>
      </c>
      <c r="BK160" s="246">
        <f>ROUND(I160*H160,2)</f>
        <v>0</v>
      </c>
      <c r="BL160" s="24" t="s">
        <v>273</v>
      </c>
      <c r="BM160" s="24" t="s">
        <v>3398</v>
      </c>
    </row>
    <row r="161" s="1" customFormat="1">
      <c r="B161" s="46"/>
      <c r="C161" s="74"/>
      <c r="D161" s="249" t="s">
        <v>739</v>
      </c>
      <c r="E161" s="74"/>
      <c r="F161" s="259" t="s">
        <v>3399</v>
      </c>
      <c r="G161" s="74"/>
      <c r="H161" s="74"/>
      <c r="I161" s="203"/>
      <c r="J161" s="74"/>
      <c r="K161" s="74"/>
      <c r="L161" s="72"/>
      <c r="M161" s="260"/>
      <c r="N161" s="47"/>
      <c r="O161" s="47"/>
      <c r="P161" s="47"/>
      <c r="Q161" s="47"/>
      <c r="R161" s="47"/>
      <c r="S161" s="47"/>
      <c r="T161" s="95"/>
      <c r="AT161" s="24" t="s">
        <v>739</v>
      </c>
      <c r="AU161" s="24" t="s">
        <v>187</v>
      </c>
    </row>
    <row r="162" s="1" customFormat="1" ht="14.4" customHeight="1">
      <c r="B162" s="46"/>
      <c r="C162" s="271" t="s">
        <v>499</v>
      </c>
      <c r="D162" s="271" t="s">
        <v>422</v>
      </c>
      <c r="E162" s="272" t="s">
        <v>3400</v>
      </c>
      <c r="F162" s="273" t="s">
        <v>3401</v>
      </c>
      <c r="G162" s="274" t="s">
        <v>1246</v>
      </c>
      <c r="H162" s="275">
        <v>1</v>
      </c>
      <c r="I162" s="276"/>
      <c r="J162" s="277">
        <f>ROUND(I162*H162,2)</f>
        <v>0</v>
      </c>
      <c r="K162" s="273" t="s">
        <v>3358</v>
      </c>
      <c r="L162" s="278"/>
      <c r="M162" s="279" t="s">
        <v>22</v>
      </c>
      <c r="N162" s="280" t="s">
        <v>46</v>
      </c>
      <c r="O162" s="47"/>
      <c r="P162" s="244">
        <f>O162*H162</f>
        <v>0</v>
      </c>
      <c r="Q162" s="244">
        <v>0</v>
      </c>
      <c r="R162" s="244">
        <f>Q162*H162</f>
        <v>0</v>
      </c>
      <c r="S162" s="244">
        <v>0</v>
      </c>
      <c r="T162" s="245">
        <f>S162*H162</f>
        <v>0</v>
      </c>
      <c r="AR162" s="24" t="s">
        <v>405</v>
      </c>
      <c r="AT162" s="24" t="s">
        <v>422</v>
      </c>
      <c r="AU162" s="24" t="s">
        <v>187</v>
      </c>
      <c r="AY162" s="24" t="s">
        <v>171</v>
      </c>
      <c r="BE162" s="246">
        <f>IF(N162="základní",J162,0)</f>
        <v>0</v>
      </c>
      <c r="BF162" s="246">
        <f>IF(N162="snížená",J162,0)</f>
        <v>0</v>
      </c>
      <c r="BG162" s="246">
        <f>IF(N162="zákl. přenesená",J162,0)</f>
        <v>0</v>
      </c>
      <c r="BH162" s="246">
        <f>IF(N162="sníž. přenesená",J162,0)</f>
        <v>0</v>
      </c>
      <c r="BI162" s="246">
        <f>IF(N162="nulová",J162,0)</f>
        <v>0</v>
      </c>
      <c r="BJ162" s="24" t="s">
        <v>24</v>
      </c>
      <c r="BK162" s="246">
        <f>ROUND(I162*H162,2)</f>
        <v>0</v>
      </c>
      <c r="BL162" s="24" t="s">
        <v>273</v>
      </c>
      <c r="BM162" s="24" t="s">
        <v>563</v>
      </c>
    </row>
    <row r="163" s="1" customFormat="1">
      <c r="B163" s="46"/>
      <c r="C163" s="74"/>
      <c r="D163" s="249" t="s">
        <v>739</v>
      </c>
      <c r="E163" s="74"/>
      <c r="F163" s="259" t="s">
        <v>3402</v>
      </c>
      <c r="G163" s="74"/>
      <c r="H163" s="74"/>
      <c r="I163" s="203"/>
      <c r="J163" s="74"/>
      <c r="K163" s="74"/>
      <c r="L163" s="72"/>
      <c r="M163" s="260"/>
      <c r="N163" s="47"/>
      <c r="O163" s="47"/>
      <c r="P163" s="47"/>
      <c r="Q163" s="47"/>
      <c r="R163" s="47"/>
      <c r="S163" s="47"/>
      <c r="T163" s="95"/>
      <c r="AT163" s="24" t="s">
        <v>739</v>
      </c>
      <c r="AU163" s="24" t="s">
        <v>187</v>
      </c>
    </row>
    <row r="164" s="1" customFormat="1" ht="14.4" customHeight="1">
      <c r="B164" s="46"/>
      <c r="C164" s="271" t="s">
        <v>504</v>
      </c>
      <c r="D164" s="271" t="s">
        <v>422</v>
      </c>
      <c r="E164" s="272" t="s">
        <v>3403</v>
      </c>
      <c r="F164" s="273" t="s">
        <v>3404</v>
      </c>
      <c r="G164" s="274" t="s">
        <v>1246</v>
      </c>
      <c r="H164" s="275">
        <v>1</v>
      </c>
      <c r="I164" s="276"/>
      <c r="J164" s="277">
        <f>ROUND(I164*H164,2)</f>
        <v>0</v>
      </c>
      <c r="K164" s="273" t="s">
        <v>3358</v>
      </c>
      <c r="L164" s="278"/>
      <c r="M164" s="279" t="s">
        <v>22</v>
      </c>
      <c r="N164" s="280" t="s">
        <v>46</v>
      </c>
      <c r="O164" s="47"/>
      <c r="P164" s="244">
        <f>O164*H164</f>
        <v>0</v>
      </c>
      <c r="Q164" s="244">
        <v>0</v>
      </c>
      <c r="R164" s="244">
        <f>Q164*H164</f>
        <v>0</v>
      </c>
      <c r="S164" s="244">
        <v>0</v>
      </c>
      <c r="T164" s="245">
        <f>S164*H164</f>
        <v>0</v>
      </c>
      <c r="AR164" s="24" t="s">
        <v>405</v>
      </c>
      <c r="AT164" s="24" t="s">
        <v>422</v>
      </c>
      <c r="AU164" s="24" t="s">
        <v>187</v>
      </c>
      <c r="AY164" s="24" t="s">
        <v>171</v>
      </c>
      <c r="BE164" s="246">
        <f>IF(N164="základní",J164,0)</f>
        <v>0</v>
      </c>
      <c r="BF164" s="246">
        <f>IF(N164="snížená",J164,0)</f>
        <v>0</v>
      </c>
      <c r="BG164" s="246">
        <f>IF(N164="zákl. přenesená",J164,0)</f>
        <v>0</v>
      </c>
      <c r="BH164" s="246">
        <f>IF(N164="sníž. přenesená",J164,0)</f>
        <v>0</v>
      </c>
      <c r="BI164" s="246">
        <f>IF(N164="nulová",J164,0)</f>
        <v>0</v>
      </c>
      <c r="BJ164" s="24" t="s">
        <v>24</v>
      </c>
      <c r="BK164" s="246">
        <f>ROUND(I164*H164,2)</f>
        <v>0</v>
      </c>
      <c r="BL164" s="24" t="s">
        <v>273</v>
      </c>
      <c r="BM164" s="24" t="s">
        <v>572</v>
      </c>
    </row>
    <row r="165" s="1" customFormat="1">
      <c r="B165" s="46"/>
      <c r="C165" s="74"/>
      <c r="D165" s="249" t="s">
        <v>739</v>
      </c>
      <c r="E165" s="74"/>
      <c r="F165" s="259" t="s">
        <v>3405</v>
      </c>
      <c r="G165" s="74"/>
      <c r="H165" s="74"/>
      <c r="I165" s="203"/>
      <c r="J165" s="74"/>
      <c r="K165" s="74"/>
      <c r="L165" s="72"/>
      <c r="M165" s="260"/>
      <c r="N165" s="47"/>
      <c r="O165" s="47"/>
      <c r="P165" s="47"/>
      <c r="Q165" s="47"/>
      <c r="R165" s="47"/>
      <c r="S165" s="47"/>
      <c r="T165" s="95"/>
      <c r="AT165" s="24" t="s">
        <v>739</v>
      </c>
      <c r="AU165" s="24" t="s">
        <v>187</v>
      </c>
    </row>
    <row r="166" s="1" customFormat="1" ht="14.4" customHeight="1">
      <c r="B166" s="46"/>
      <c r="C166" s="271" t="s">
        <v>519</v>
      </c>
      <c r="D166" s="271" t="s">
        <v>422</v>
      </c>
      <c r="E166" s="272" t="s">
        <v>3406</v>
      </c>
      <c r="F166" s="273" t="s">
        <v>3407</v>
      </c>
      <c r="G166" s="274" t="s">
        <v>1246</v>
      </c>
      <c r="H166" s="275">
        <v>1</v>
      </c>
      <c r="I166" s="276"/>
      <c r="J166" s="277">
        <f>ROUND(I166*H166,2)</f>
        <v>0</v>
      </c>
      <c r="K166" s="273" t="s">
        <v>3358</v>
      </c>
      <c r="L166" s="278"/>
      <c r="M166" s="279" t="s">
        <v>22</v>
      </c>
      <c r="N166" s="280" t="s">
        <v>46</v>
      </c>
      <c r="O166" s="47"/>
      <c r="P166" s="244">
        <f>O166*H166</f>
        <v>0</v>
      </c>
      <c r="Q166" s="244">
        <v>0</v>
      </c>
      <c r="R166" s="244">
        <f>Q166*H166</f>
        <v>0</v>
      </c>
      <c r="S166" s="244">
        <v>0</v>
      </c>
      <c r="T166" s="245">
        <f>S166*H166</f>
        <v>0</v>
      </c>
      <c r="AR166" s="24" t="s">
        <v>405</v>
      </c>
      <c r="AT166" s="24" t="s">
        <v>422</v>
      </c>
      <c r="AU166" s="24" t="s">
        <v>187</v>
      </c>
      <c r="AY166" s="24" t="s">
        <v>171</v>
      </c>
      <c r="BE166" s="246">
        <f>IF(N166="základní",J166,0)</f>
        <v>0</v>
      </c>
      <c r="BF166" s="246">
        <f>IF(N166="snížená",J166,0)</f>
        <v>0</v>
      </c>
      <c r="BG166" s="246">
        <f>IF(N166="zákl. přenesená",J166,0)</f>
        <v>0</v>
      </c>
      <c r="BH166" s="246">
        <f>IF(N166="sníž. přenesená",J166,0)</f>
        <v>0</v>
      </c>
      <c r="BI166" s="246">
        <f>IF(N166="nulová",J166,0)</f>
        <v>0</v>
      </c>
      <c r="BJ166" s="24" t="s">
        <v>24</v>
      </c>
      <c r="BK166" s="246">
        <f>ROUND(I166*H166,2)</f>
        <v>0</v>
      </c>
      <c r="BL166" s="24" t="s">
        <v>273</v>
      </c>
      <c r="BM166" s="24" t="s">
        <v>595</v>
      </c>
    </row>
    <row r="167" s="1" customFormat="1">
      <c r="B167" s="46"/>
      <c r="C167" s="74"/>
      <c r="D167" s="249" t="s">
        <v>739</v>
      </c>
      <c r="E167" s="74"/>
      <c r="F167" s="259" t="s">
        <v>3408</v>
      </c>
      <c r="G167" s="74"/>
      <c r="H167" s="74"/>
      <c r="I167" s="203"/>
      <c r="J167" s="74"/>
      <c r="K167" s="74"/>
      <c r="L167" s="72"/>
      <c r="M167" s="260"/>
      <c r="N167" s="47"/>
      <c r="O167" s="47"/>
      <c r="P167" s="47"/>
      <c r="Q167" s="47"/>
      <c r="R167" s="47"/>
      <c r="S167" s="47"/>
      <c r="T167" s="95"/>
      <c r="AT167" s="24" t="s">
        <v>739</v>
      </c>
      <c r="AU167" s="24" t="s">
        <v>187</v>
      </c>
    </row>
    <row r="168" s="1" customFormat="1" ht="14.4" customHeight="1">
      <c r="B168" s="46"/>
      <c r="C168" s="271" t="s">
        <v>527</v>
      </c>
      <c r="D168" s="271" t="s">
        <v>422</v>
      </c>
      <c r="E168" s="272" t="s">
        <v>3409</v>
      </c>
      <c r="F168" s="273" t="s">
        <v>3410</v>
      </c>
      <c r="G168" s="274" t="s">
        <v>1246</v>
      </c>
      <c r="H168" s="275">
        <v>1</v>
      </c>
      <c r="I168" s="276"/>
      <c r="J168" s="277">
        <f>ROUND(I168*H168,2)</f>
        <v>0</v>
      </c>
      <c r="K168" s="273" t="s">
        <v>3358</v>
      </c>
      <c r="L168" s="278"/>
      <c r="M168" s="279" t="s">
        <v>22</v>
      </c>
      <c r="N168" s="280" t="s">
        <v>46</v>
      </c>
      <c r="O168" s="47"/>
      <c r="P168" s="244">
        <f>O168*H168</f>
        <v>0</v>
      </c>
      <c r="Q168" s="244">
        <v>0</v>
      </c>
      <c r="R168" s="244">
        <f>Q168*H168</f>
        <v>0</v>
      </c>
      <c r="S168" s="244">
        <v>0</v>
      </c>
      <c r="T168" s="245">
        <f>S168*H168</f>
        <v>0</v>
      </c>
      <c r="AR168" s="24" t="s">
        <v>405</v>
      </c>
      <c r="AT168" s="24" t="s">
        <v>422</v>
      </c>
      <c r="AU168" s="24" t="s">
        <v>187</v>
      </c>
      <c r="AY168" s="24" t="s">
        <v>171</v>
      </c>
      <c r="BE168" s="246">
        <f>IF(N168="základní",J168,0)</f>
        <v>0</v>
      </c>
      <c r="BF168" s="246">
        <f>IF(N168="snížená",J168,0)</f>
        <v>0</v>
      </c>
      <c r="BG168" s="246">
        <f>IF(N168="zákl. přenesená",J168,0)</f>
        <v>0</v>
      </c>
      <c r="BH168" s="246">
        <f>IF(N168="sníž. přenesená",J168,0)</f>
        <v>0</v>
      </c>
      <c r="BI168" s="246">
        <f>IF(N168="nulová",J168,0)</f>
        <v>0</v>
      </c>
      <c r="BJ168" s="24" t="s">
        <v>24</v>
      </c>
      <c r="BK168" s="246">
        <f>ROUND(I168*H168,2)</f>
        <v>0</v>
      </c>
      <c r="BL168" s="24" t="s">
        <v>273</v>
      </c>
      <c r="BM168" s="24" t="s">
        <v>614</v>
      </c>
    </row>
    <row r="169" s="1" customFormat="1">
      <c r="B169" s="46"/>
      <c r="C169" s="74"/>
      <c r="D169" s="249" t="s">
        <v>739</v>
      </c>
      <c r="E169" s="74"/>
      <c r="F169" s="259" t="s">
        <v>3411</v>
      </c>
      <c r="G169" s="74"/>
      <c r="H169" s="74"/>
      <c r="I169" s="203"/>
      <c r="J169" s="74"/>
      <c r="K169" s="74"/>
      <c r="L169" s="72"/>
      <c r="M169" s="260"/>
      <c r="N169" s="47"/>
      <c r="O169" s="47"/>
      <c r="P169" s="47"/>
      <c r="Q169" s="47"/>
      <c r="R169" s="47"/>
      <c r="S169" s="47"/>
      <c r="T169" s="95"/>
      <c r="AT169" s="24" t="s">
        <v>739</v>
      </c>
      <c r="AU169" s="24" t="s">
        <v>187</v>
      </c>
    </row>
    <row r="170" s="1" customFormat="1" ht="14.4" customHeight="1">
      <c r="B170" s="46"/>
      <c r="C170" s="271" t="s">
        <v>533</v>
      </c>
      <c r="D170" s="271" t="s">
        <v>422</v>
      </c>
      <c r="E170" s="272" t="s">
        <v>3412</v>
      </c>
      <c r="F170" s="273" t="s">
        <v>3413</v>
      </c>
      <c r="G170" s="274" t="s">
        <v>1246</v>
      </c>
      <c r="H170" s="275">
        <v>2</v>
      </c>
      <c r="I170" s="276"/>
      <c r="J170" s="277">
        <f>ROUND(I170*H170,2)</f>
        <v>0</v>
      </c>
      <c r="K170" s="273" t="s">
        <v>3358</v>
      </c>
      <c r="L170" s="278"/>
      <c r="M170" s="279" t="s">
        <v>22</v>
      </c>
      <c r="N170" s="280" t="s">
        <v>46</v>
      </c>
      <c r="O170" s="47"/>
      <c r="P170" s="244">
        <f>O170*H170</f>
        <v>0</v>
      </c>
      <c r="Q170" s="244">
        <v>0</v>
      </c>
      <c r="R170" s="244">
        <f>Q170*H170</f>
        <v>0</v>
      </c>
      <c r="S170" s="244">
        <v>0</v>
      </c>
      <c r="T170" s="245">
        <f>S170*H170</f>
        <v>0</v>
      </c>
      <c r="AR170" s="24" t="s">
        <v>405</v>
      </c>
      <c r="AT170" s="24" t="s">
        <v>422</v>
      </c>
      <c r="AU170" s="24" t="s">
        <v>187</v>
      </c>
      <c r="AY170" s="24" t="s">
        <v>171</v>
      </c>
      <c r="BE170" s="246">
        <f>IF(N170="základní",J170,0)</f>
        <v>0</v>
      </c>
      <c r="BF170" s="246">
        <f>IF(N170="snížená",J170,0)</f>
        <v>0</v>
      </c>
      <c r="BG170" s="246">
        <f>IF(N170="zákl. přenesená",J170,0)</f>
        <v>0</v>
      </c>
      <c r="BH170" s="246">
        <f>IF(N170="sníž. přenesená",J170,0)</f>
        <v>0</v>
      </c>
      <c r="BI170" s="246">
        <f>IF(N170="nulová",J170,0)</f>
        <v>0</v>
      </c>
      <c r="BJ170" s="24" t="s">
        <v>24</v>
      </c>
      <c r="BK170" s="246">
        <f>ROUND(I170*H170,2)</f>
        <v>0</v>
      </c>
      <c r="BL170" s="24" t="s">
        <v>273</v>
      </c>
      <c r="BM170" s="24" t="s">
        <v>647</v>
      </c>
    </row>
    <row r="171" s="1" customFormat="1">
      <c r="B171" s="46"/>
      <c r="C171" s="74"/>
      <c r="D171" s="249" t="s">
        <v>739</v>
      </c>
      <c r="E171" s="74"/>
      <c r="F171" s="259" t="s">
        <v>3414</v>
      </c>
      <c r="G171" s="74"/>
      <c r="H171" s="74"/>
      <c r="I171" s="203"/>
      <c r="J171" s="74"/>
      <c r="K171" s="74"/>
      <c r="L171" s="72"/>
      <c r="M171" s="260"/>
      <c r="N171" s="47"/>
      <c r="O171" s="47"/>
      <c r="P171" s="47"/>
      <c r="Q171" s="47"/>
      <c r="R171" s="47"/>
      <c r="S171" s="47"/>
      <c r="T171" s="95"/>
      <c r="AT171" s="24" t="s">
        <v>739</v>
      </c>
      <c r="AU171" s="24" t="s">
        <v>187</v>
      </c>
    </row>
    <row r="172" s="1" customFormat="1" ht="14.4" customHeight="1">
      <c r="B172" s="46"/>
      <c r="C172" s="271" t="s">
        <v>542</v>
      </c>
      <c r="D172" s="271" t="s">
        <v>422</v>
      </c>
      <c r="E172" s="272" t="s">
        <v>3415</v>
      </c>
      <c r="F172" s="273" t="s">
        <v>3416</v>
      </c>
      <c r="G172" s="274" t="s">
        <v>1246</v>
      </c>
      <c r="H172" s="275">
        <v>1</v>
      </c>
      <c r="I172" s="276"/>
      <c r="J172" s="277">
        <f>ROUND(I172*H172,2)</f>
        <v>0</v>
      </c>
      <c r="K172" s="273" t="s">
        <v>3358</v>
      </c>
      <c r="L172" s="278"/>
      <c r="M172" s="279" t="s">
        <v>22</v>
      </c>
      <c r="N172" s="280" t="s">
        <v>46</v>
      </c>
      <c r="O172" s="47"/>
      <c r="P172" s="244">
        <f>O172*H172</f>
        <v>0</v>
      </c>
      <c r="Q172" s="244">
        <v>0</v>
      </c>
      <c r="R172" s="244">
        <f>Q172*H172</f>
        <v>0</v>
      </c>
      <c r="S172" s="244">
        <v>0</v>
      </c>
      <c r="T172" s="245">
        <f>S172*H172</f>
        <v>0</v>
      </c>
      <c r="AR172" s="24" t="s">
        <v>405</v>
      </c>
      <c r="AT172" s="24" t="s">
        <v>422</v>
      </c>
      <c r="AU172" s="24" t="s">
        <v>187</v>
      </c>
      <c r="AY172" s="24" t="s">
        <v>171</v>
      </c>
      <c r="BE172" s="246">
        <f>IF(N172="základní",J172,0)</f>
        <v>0</v>
      </c>
      <c r="BF172" s="246">
        <f>IF(N172="snížená",J172,0)</f>
        <v>0</v>
      </c>
      <c r="BG172" s="246">
        <f>IF(N172="zákl. přenesená",J172,0)</f>
        <v>0</v>
      </c>
      <c r="BH172" s="246">
        <f>IF(N172="sníž. přenesená",J172,0)</f>
        <v>0</v>
      </c>
      <c r="BI172" s="246">
        <f>IF(N172="nulová",J172,0)</f>
        <v>0</v>
      </c>
      <c r="BJ172" s="24" t="s">
        <v>24</v>
      </c>
      <c r="BK172" s="246">
        <f>ROUND(I172*H172,2)</f>
        <v>0</v>
      </c>
      <c r="BL172" s="24" t="s">
        <v>273</v>
      </c>
      <c r="BM172" s="24" t="s">
        <v>657</v>
      </c>
    </row>
    <row r="173" s="1" customFormat="1">
      <c r="B173" s="46"/>
      <c r="C173" s="74"/>
      <c r="D173" s="249" t="s">
        <v>739</v>
      </c>
      <c r="E173" s="74"/>
      <c r="F173" s="259" t="s">
        <v>3417</v>
      </c>
      <c r="G173" s="74"/>
      <c r="H173" s="74"/>
      <c r="I173" s="203"/>
      <c r="J173" s="74"/>
      <c r="K173" s="74"/>
      <c r="L173" s="72"/>
      <c r="M173" s="260"/>
      <c r="N173" s="47"/>
      <c r="O173" s="47"/>
      <c r="P173" s="47"/>
      <c r="Q173" s="47"/>
      <c r="R173" s="47"/>
      <c r="S173" s="47"/>
      <c r="T173" s="95"/>
      <c r="AT173" s="24" t="s">
        <v>739</v>
      </c>
      <c r="AU173" s="24" t="s">
        <v>187</v>
      </c>
    </row>
    <row r="174" s="1" customFormat="1" ht="14.4" customHeight="1">
      <c r="B174" s="46"/>
      <c r="C174" s="271" t="s">
        <v>548</v>
      </c>
      <c r="D174" s="271" t="s">
        <v>422</v>
      </c>
      <c r="E174" s="272" t="s">
        <v>3418</v>
      </c>
      <c r="F174" s="273" t="s">
        <v>3419</v>
      </c>
      <c r="G174" s="274" t="s">
        <v>1246</v>
      </c>
      <c r="H174" s="275">
        <v>1</v>
      </c>
      <c r="I174" s="276"/>
      <c r="J174" s="277">
        <f>ROUND(I174*H174,2)</f>
        <v>0</v>
      </c>
      <c r="K174" s="273" t="s">
        <v>3358</v>
      </c>
      <c r="L174" s="278"/>
      <c r="M174" s="279" t="s">
        <v>22</v>
      </c>
      <c r="N174" s="280" t="s">
        <v>46</v>
      </c>
      <c r="O174" s="47"/>
      <c r="P174" s="244">
        <f>O174*H174</f>
        <v>0</v>
      </c>
      <c r="Q174" s="244">
        <v>0</v>
      </c>
      <c r="R174" s="244">
        <f>Q174*H174</f>
        <v>0</v>
      </c>
      <c r="S174" s="244">
        <v>0</v>
      </c>
      <c r="T174" s="245">
        <f>S174*H174</f>
        <v>0</v>
      </c>
      <c r="AR174" s="24" t="s">
        <v>405</v>
      </c>
      <c r="AT174" s="24" t="s">
        <v>422</v>
      </c>
      <c r="AU174" s="24" t="s">
        <v>187</v>
      </c>
      <c r="AY174" s="24" t="s">
        <v>171</v>
      </c>
      <c r="BE174" s="246">
        <f>IF(N174="základní",J174,0)</f>
        <v>0</v>
      </c>
      <c r="BF174" s="246">
        <f>IF(N174="snížená",J174,0)</f>
        <v>0</v>
      </c>
      <c r="BG174" s="246">
        <f>IF(N174="zákl. přenesená",J174,0)</f>
        <v>0</v>
      </c>
      <c r="BH174" s="246">
        <f>IF(N174="sníž. přenesená",J174,0)</f>
        <v>0</v>
      </c>
      <c r="BI174" s="246">
        <f>IF(N174="nulová",J174,0)</f>
        <v>0</v>
      </c>
      <c r="BJ174" s="24" t="s">
        <v>24</v>
      </c>
      <c r="BK174" s="246">
        <f>ROUND(I174*H174,2)</f>
        <v>0</v>
      </c>
      <c r="BL174" s="24" t="s">
        <v>273</v>
      </c>
      <c r="BM174" s="24" t="s">
        <v>673</v>
      </c>
    </row>
    <row r="175" s="1" customFormat="1">
      <c r="B175" s="46"/>
      <c r="C175" s="74"/>
      <c r="D175" s="249" t="s">
        <v>739</v>
      </c>
      <c r="E175" s="74"/>
      <c r="F175" s="259" t="s">
        <v>3420</v>
      </c>
      <c r="G175" s="74"/>
      <c r="H175" s="74"/>
      <c r="I175" s="203"/>
      <c r="J175" s="74"/>
      <c r="K175" s="74"/>
      <c r="L175" s="72"/>
      <c r="M175" s="260"/>
      <c r="N175" s="47"/>
      <c r="O175" s="47"/>
      <c r="P175" s="47"/>
      <c r="Q175" s="47"/>
      <c r="R175" s="47"/>
      <c r="S175" s="47"/>
      <c r="T175" s="95"/>
      <c r="AT175" s="24" t="s">
        <v>739</v>
      </c>
      <c r="AU175" s="24" t="s">
        <v>187</v>
      </c>
    </row>
    <row r="176" s="1" customFormat="1" ht="22.8" customHeight="1">
      <c r="B176" s="46"/>
      <c r="C176" s="235" t="s">
        <v>552</v>
      </c>
      <c r="D176" s="235" t="s">
        <v>173</v>
      </c>
      <c r="E176" s="236" t="s">
        <v>3421</v>
      </c>
      <c r="F176" s="237" t="s">
        <v>3422</v>
      </c>
      <c r="G176" s="238" t="s">
        <v>214</v>
      </c>
      <c r="H176" s="239">
        <v>33</v>
      </c>
      <c r="I176" s="240"/>
      <c r="J176" s="241">
        <f>ROUND(I176*H176,2)</f>
        <v>0</v>
      </c>
      <c r="K176" s="237" t="s">
        <v>177</v>
      </c>
      <c r="L176" s="72"/>
      <c r="M176" s="242" t="s">
        <v>22</v>
      </c>
      <c r="N176" s="243" t="s">
        <v>46</v>
      </c>
      <c r="O176" s="47"/>
      <c r="P176" s="244">
        <f>O176*H176</f>
        <v>0</v>
      </c>
      <c r="Q176" s="244">
        <v>0</v>
      </c>
      <c r="R176" s="244">
        <f>Q176*H176</f>
        <v>0</v>
      </c>
      <c r="S176" s="244">
        <v>0</v>
      </c>
      <c r="T176" s="245">
        <f>S176*H176</f>
        <v>0</v>
      </c>
      <c r="AR176" s="24" t="s">
        <v>273</v>
      </c>
      <c r="AT176" s="24" t="s">
        <v>173</v>
      </c>
      <c r="AU176" s="24" t="s">
        <v>187</v>
      </c>
      <c r="AY176" s="24" t="s">
        <v>171</v>
      </c>
      <c r="BE176" s="246">
        <f>IF(N176="základní",J176,0)</f>
        <v>0</v>
      </c>
      <c r="BF176" s="246">
        <f>IF(N176="snížená",J176,0)</f>
        <v>0</v>
      </c>
      <c r="BG176" s="246">
        <f>IF(N176="zákl. přenesená",J176,0)</f>
        <v>0</v>
      </c>
      <c r="BH176" s="246">
        <f>IF(N176="sníž. přenesená",J176,0)</f>
        <v>0</v>
      </c>
      <c r="BI176" s="246">
        <f>IF(N176="nulová",J176,0)</f>
        <v>0</v>
      </c>
      <c r="BJ176" s="24" t="s">
        <v>24</v>
      </c>
      <c r="BK176" s="246">
        <f>ROUND(I176*H176,2)</f>
        <v>0</v>
      </c>
      <c r="BL176" s="24" t="s">
        <v>273</v>
      </c>
      <c r="BM176" s="24" t="s">
        <v>3423</v>
      </c>
    </row>
    <row r="177" s="12" customFormat="1">
      <c r="B177" s="247"/>
      <c r="C177" s="248"/>
      <c r="D177" s="249" t="s">
        <v>180</v>
      </c>
      <c r="E177" s="250" t="s">
        <v>22</v>
      </c>
      <c r="F177" s="251" t="s">
        <v>3424</v>
      </c>
      <c r="G177" s="248"/>
      <c r="H177" s="252">
        <v>33</v>
      </c>
      <c r="I177" s="253"/>
      <c r="J177" s="248"/>
      <c r="K177" s="248"/>
      <c r="L177" s="254"/>
      <c r="M177" s="255"/>
      <c r="N177" s="256"/>
      <c r="O177" s="256"/>
      <c r="P177" s="256"/>
      <c r="Q177" s="256"/>
      <c r="R177" s="256"/>
      <c r="S177" s="256"/>
      <c r="T177" s="257"/>
      <c r="AT177" s="258" t="s">
        <v>180</v>
      </c>
      <c r="AU177" s="258" t="s">
        <v>187</v>
      </c>
      <c r="AV177" s="12" t="s">
        <v>83</v>
      </c>
      <c r="AW177" s="12" t="s">
        <v>182</v>
      </c>
      <c r="AX177" s="12" t="s">
        <v>75</v>
      </c>
      <c r="AY177" s="258" t="s">
        <v>171</v>
      </c>
    </row>
    <row r="178" s="1" customFormat="1" ht="14.4" customHeight="1">
      <c r="B178" s="46"/>
      <c r="C178" s="271" t="s">
        <v>558</v>
      </c>
      <c r="D178" s="271" t="s">
        <v>422</v>
      </c>
      <c r="E178" s="272" t="s">
        <v>3425</v>
      </c>
      <c r="F178" s="273" t="s">
        <v>3426</v>
      </c>
      <c r="G178" s="274" t="s">
        <v>1246</v>
      </c>
      <c r="H178" s="275">
        <v>4</v>
      </c>
      <c r="I178" s="276"/>
      <c r="J178" s="277">
        <f>ROUND(I178*H178,2)</f>
        <v>0</v>
      </c>
      <c r="K178" s="273" t="s">
        <v>3358</v>
      </c>
      <c r="L178" s="278"/>
      <c r="M178" s="279" t="s">
        <v>22</v>
      </c>
      <c r="N178" s="280" t="s">
        <v>46</v>
      </c>
      <c r="O178" s="47"/>
      <c r="P178" s="244">
        <f>O178*H178</f>
        <v>0</v>
      </c>
      <c r="Q178" s="244">
        <v>0</v>
      </c>
      <c r="R178" s="244">
        <f>Q178*H178</f>
        <v>0</v>
      </c>
      <c r="S178" s="244">
        <v>0</v>
      </c>
      <c r="T178" s="245">
        <f>S178*H178</f>
        <v>0</v>
      </c>
      <c r="AR178" s="24" t="s">
        <v>405</v>
      </c>
      <c r="AT178" s="24" t="s">
        <v>422</v>
      </c>
      <c r="AU178" s="24" t="s">
        <v>187</v>
      </c>
      <c r="AY178" s="24" t="s">
        <v>171</v>
      </c>
      <c r="BE178" s="246">
        <f>IF(N178="základní",J178,0)</f>
        <v>0</v>
      </c>
      <c r="BF178" s="246">
        <f>IF(N178="snížená",J178,0)</f>
        <v>0</v>
      </c>
      <c r="BG178" s="246">
        <f>IF(N178="zákl. přenesená",J178,0)</f>
        <v>0</v>
      </c>
      <c r="BH178" s="246">
        <f>IF(N178="sníž. přenesená",J178,0)</f>
        <v>0</v>
      </c>
      <c r="BI178" s="246">
        <f>IF(N178="nulová",J178,0)</f>
        <v>0</v>
      </c>
      <c r="BJ178" s="24" t="s">
        <v>24</v>
      </c>
      <c r="BK178" s="246">
        <f>ROUND(I178*H178,2)</f>
        <v>0</v>
      </c>
      <c r="BL178" s="24" t="s">
        <v>273</v>
      </c>
      <c r="BM178" s="24" t="s">
        <v>671</v>
      </c>
    </row>
    <row r="179" s="1" customFormat="1">
      <c r="B179" s="46"/>
      <c r="C179" s="74"/>
      <c r="D179" s="249" t="s">
        <v>739</v>
      </c>
      <c r="E179" s="74"/>
      <c r="F179" s="259" t="s">
        <v>3427</v>
      </c>
      <c r="G179" s="74"/>
      <c r="H179" s="74"/>
      <c r="I179" s="203"/>
      <c r="J179" s="74"/>
      <c r="K179" s="74"/>
      <c r="L179" s="72"/>
      <c r="M179" s="260"/>
      <c r="N179" s="47"/>
      <c r="O179" s="47"/>
      <c r="P179" s="47"/>
      <c r="Q179" s="47"/>
      <c r="R179" s="47"/>
      <c r="S179" s="47"/>
      <c r="T179" s="95"/>
      <c r="AT179" s="24" t="s">
        <v>739</v>
      </c>
      <c r="AU179" s="24" t="s">
        <v>187</v>
      </c>
    </row>
    <row r="180" s="1" customFormat="1" ht="14.4" customHeight="1">
      <c r="B180" s="46"/>
      <c r="C180" s="271" t="s">
        <v>563</v>
      </c>
      <c r="D180" s="271" t="s">
        <v>422</v>
      </c>
      <c r="E180" s="272" t="s">
        <v>3428</v>
      </c>
      <c r="F180" s="273" t="s">
        <v>3429</v>
      </c>
      <c r="G180" s="274" t="s">
        <v>1246</v>
      </c>
      <c r="H180" s="275">
        <v>29</v>
      </c>
      <c r="I180" s="276"/>
      <c r="J180" s="277">
        <f>ROUND(I180*H180,2)</f>
        <v>0</v>
      </c>
      <c r="K180" s="273" t="s">
        <v>3358</v>
      </c>
      <c r="L180" s="278"/>
      <c r="M180" s="279" t="s">
        <v>22</v>
      </c>
      <c r="N180" s="280" t="s">
        <v>46</v>
      </c>
      <c r="O180" s="47"/>
      <c r="P180" s="244">
        <f>O180*H180</f>
        <v>0</v>
      </c>
      <c r="Q180" s="244">
        <v>0</v>
      </c>
      <c r="R180" s="244">
        <f>Q180*H180</f>
        <v>0</v>
      </c>
      <c r="S180" s="244">
        <v>0</v>
      </c>
      <c r="T180" s="245">
        <f>S180*H180</f>
        <v>0</v>
      </c>
      <c r="AR180" s="24" t="s">
        <v>405</v>
      </c>
      <c r="AT180" s="24" t="s">
        <v>422</v>
      </c>
      <c r="AU180" s="24" t="s">
        <v>187</v>
      </c>
      <c r="AY180" s="24" t="s">
        <v>171</v>
      </c>
      <c r="BE180" s="246">
        <f>IF(N180="základní",J180,0)</f>
        <v>0</v>
      </c>
      <c r="BF180" s="246">
        <f>IF(N180="snížená",J180,0)</f>
        <v>0</v>
      </c>
      <c r="BG180" s="246">
        <f>IF(N180="zákl. přenesená",J180,0)</f>
        <v>0</v>
      </c>
      <c r="BH180" s="246">
        <f>IF(N180="sníž. přenesená",J180,0)</f>
        <v>0</v>
      </c>
      <c r="BI180" s="246">
        <f>IF(N180="nulová",J180,0)</f>
        <v>0</v>
      </c>
      <c r="BJ180" s="24" t="s">
        <v>24</v>
      </c>
      <c r="BK180" s="246">
        <f>ROUND(I180*H180,2)</f>
        <v>0</v>
      </c>
      <c r="BL180" s="24" t="s">
        <v>273</v>
      </c>
      <c r="BM180" s="24" t="s">
        <v>689</v>
      </c>
    </row>
    <row r="181" s="1" customFormat="1">
      <c r="B181" s="46"/>
      <c r="C181" s="74"/>
      <c r="D181" s="249" t="s">
        <v>739</v>
      </c>
      <c r="E181" s="74"/>
      <c r="F181" s="259" t="s">
        <v>3430</v>
      </c>
      <c r="G181" s="74"/>
      <c r="H181" s="74"/>
      <c r="I181" s="203"/>
      <c r="J181" s="74"/>
      <c r="K181" s="74"/>
      <c r="L181" s="72"/>
      <c r="M181" s="260"/>
      <c r="N181" s="47"/>
      <c r="O181" s="47"/>
      <c r="P181" s="47"/>
      <c r="Q181" s="47"/>
      <c r="R181" s="47"/>
      <c r="S181" s="47"/>
      <c r="T181" s="95"/>
      <c r="AT181" s="24" t="s">
        <v>739</v>
      </c>
      <c r="AU181" s="24" t="s">
        <v>187</v>
      </c>
    </row>
    <row r="182" s="1" customFormat="1" ht="22.8" customHeight="1">
      <c r="B182" s="46"/>
      <c r="C182" s="235" t="s">
        <v>568</v>
      </c>
      <c r="D182" s="235" t="s">
        <v>173</v>
      </c>
      <c r="E182" s="236" t="s">
        <v>3431</v>
      </c>
      <c r="F182" s="237" t="s">
        <v>3432</v>
      </c>
      <c r="G182" s="238" t="s">
        <v>214</v>
      </c>
      <c r="H182" s="239">
        <v>9</v>
      </c>
      <c r="I182" s="240"/>
      <c r="J182" s="241">
        <f>ROUND(I182*H182,2)</f>
        <v>0</v>
      </c>
      <c r="K182" s="237" t="s">
        <v>177</v>
      </c>
      <c r="L182" s="72"/>
      <c r="M182" s="242" t="s">
        <v>22</v>
      </c>
      <c r="N182" s="243" t="s">
        <v>46</v>
      </c>
      <c r="O182" s="47"/>
      <c r="P182" s="244">
        <f>O182*H182</f>
        <v>0</v>
      </c>
      <c r="Q182" s="244">
        <v>0</v>
      </c>
      <c r="R182" s="244">
        <f>Q182*H182</f>
        <v>0</v>
      </c>
      <c r="S182" s="244">
        <v>0</v>
      </c>
      <c r="T182" s="245">
        <f>S182*H182</f>
        <v>0</v>
      </c>
      <c r="AR182" s="24" t="s">
        <v>273</v>
      </c>
      <c r="AT182" s="24" t="s">
        <v>173</v>
      </c>
      <c r="AU182" s="24" t="s">
        <v>187</v>
      </c>
      <c r="AY182" s="24" t="s">
        <v>171</v>
      </c>
      <c r="BE182" s="246">
        <f>IF(N182="základní",J182,0)</f>
        <v>0</v>
      </c>
      <c r="BF182" s="246">
        <f>IF(N182="snížená",J182,0)</f>
        <v>0</v>
      </c>
      <c r="BG182" s="246">
        <f>IF(N182="zákl. přenesená",J182,0)</f>
        <v>0</v>
      </c>
      <c r="BH182" s="246">
        <f>IF(N182="sníž. přenesená",J182,0)</f>
        <v>0</v>
      </c>
      <c r="BI182" s="246">
        <f>IF(N182="nulová",J182,0)</f>
        <v>0</v>
      </c>
      <c r="BJ182" s="24" t="s">
        <v>24</v>
      </c>
      <c r="BK182" s="246">
        <f>ROUND(I182*H182,2)</f>
        <v>0</v>
      </c>
      <c r="BL182" s="24" t="s">
        <v>273</v>
      </c>
      <c r="BM182" s="24" t="s">
        <v>3433</v>
      </c>
    </row>
    <row r="183" s="12" customFormat="1">
      <c r="B183" s="247"/>
      <c r="C183" s="248"/>
      <c r="D183" s="249" t="s">
        <v>180</v>
      </c>
      <c r="E183" s="250" t="s">
        <v>22</v>
      </c>
      <c r="F183" s="251" t="s">
        <v>3434</v>
      </c>
      <c r="G183" s="248"/>
      <c r="H183" s="252">
        <v>9</v>
      </c>
      <c r="I183" s="253"/>
      <c r="J183" s="248"/>
      <c r="K183" s="248"/>
      <c r="L183" s="254"/>
      <c r="M183" s="255"/>
      <c r="N183" s="256"/>
      <c r="O183" s="256"/>
      <c r="P183" s="256"/>
      <c r="Q183" s="256"/>
      <c r="R183" s="256"/>
      <c r="S183" s="256"/>
      <c r="T183" s="257"/>
      <c r="AT183" s="258" t="s">
        <v>180</v>
      </c>
      <c r="AU183" s="258" t="s">
        <v>187</v>
      </c>
      <c r="AV183" s="12" t="s">
        <v>83</v>
      </c>
      <c r="AW183" s="12" t="s">
        <v>182</v>
      </c>
      <c r="AX183" s="12" t="s">
        <v>75</v>
      </c>
      <c r="AY183" s="258" t="s">
        <v>171</v>
      </c>
    </row>
    <row r="184" s="1" customFormat="1" ht="14.4" customHeight="1">
      <c r="B184" s="46"/>
      <c r="C184" s="271" t="s">
        <v>572</v>
      </c>
      <c r="D184" s="271" t="s">
        <v>422</v>
      </c>
      <c r="E184" s="272" t="s">
        <v>3435</v>
      </c>
      <c r="F184" s="273" t="s">
        <v>3436</v>
      </c>
      <c r="G184" s="274" t="s">
        <v>1246</v>
      </c>
      <c r="H184" s="275">
        <v>8</v>
      </c>
      <c r="I184" s="276"/>
      <c r="J184" s="277">
        <f>ROUND(I184*H184,2)</f>
        <v>0</v>
      </c>
      <c r="K184" s="273" t="s">
        <v>3358</v>
      </c>
      <c r="L184" s="278"/>
      <c r="M184" s="279" t="s">
        <v>22</v>
      </c>
      <c r="N184" s="280" t="s">
        <v>46</v>
      </c>
      <c r="O184" s="47"/>
      <c r="P184" s="244">
        <f>O184*H184</f>
        <v>0</v>
      </c>
      <c r="Q184" s="244">
        <v>0</v>
      </c>
      <c r="R184" s="244">
        <f>Q184*H184</f>
        <v>0</v>
      </c>
      <c r="S184" s="244">
        <v>0</v>
      </c>
      <c r="T184" s="245">
        <f>S184*H184</f>
        <v>0</v>
      </c>
      <c r="AR184" s="24" t="s">
        <v>405</v>
      </c>
      <c r="AT184" s="24" t="s">
        <v>422</v>
      </c>
      <c r="AU184" s="24" t="s">
        <v>187</v>
      </c>
      <c r="AY184" s="24" t="s">
        <v>171</v>
      </c>
      <c r="BE184" s="246">
        <f>IF(N184="základní",J184,0)</f>
        <v>0</v>
      </c>
      <c r="BF184" s="246">
        <f>IF(N184="snížená",J184,0)</f>
        <v>0</v>
      </c>
      <c r="BG184" s="246">
        <f>IF(N184="zákl. přenesená",J184,0)</f>
        <v>0</v>
      </c>
      <c r="BH184" s="246">
        <f>IF(N184="sníž. přenesená",J184,0)</f>
        <v>0</v>
      </c>
      <c r="BI184" s="246">
        <f>IF(N184="nulová",J184,0)</f>
        <v>0</v>
      </c>
      <c r="BJ184" s="24" t="s">
        <v>24</v>
      </c>
      <c r="BK184" s="246">
        <f>ROUND(I184*H184,2)</f>
        <v>0</v>
      </c>
      <c r="BL184" s="24" t="s">
        <v>273</v>
      </c>
      <c r="BM184" s="24" t="s">
        <v>702</v>
      </c>
    </row>
    <row r="185" s="1" customFormat="1">
      <c r="B185" s="46"/>
      <c r="C185" s="74"/>
      <c r="D185" s="249" t="s">
        <v>739</v>
      </c>
      <c r="E185" s="74"/>
      <c r="F185" s="259" t="s">
        <v>3437</v>
      </c>
      <c r="G185" s="74"/>
      <c r="H185" s="74"/>
      <c r="I185" s="203"/>
      <c r="J185" s="74"/>
      <c r="K185" s="74"/>
      <c r="L185" s="72"/>
      <c r="M185" s="260"/>
      <c r="N185" s="47"/>
      <c r="O185" s="47"/>
      <c r="P185" s="47"/>
      <c r="Q185" s="47"/>
      <c r="R185" s="47"/>
      <c r="S185" s="47"/>
      <c r="T185" s="95"/>
      <c r="AT185" s="24" t="s">
        <v>739</v>
      </c>
      <c r="AU185" s="24" t="s">
        <v>187</v>
      </c>
    </row>
    <row r="186" s="1" customFormat="1" ht="14.4" customHeight="1">
      <c r="B186" s="46"/>
      <c r="C186" s="271" t="s">
        <v>577</v>
      </c>
      <c r="D186" s="271" t="s">
        <v>422</v>
      </c>
      <c r="E186" s="272" t="s">
        <v>3438</v>
      </c>
      <c r="F186" s="273" t="s">
        <v>3439</v>
      </c>
      <c r="G186" s="274" t="s">
        <v>1246</v>
      </c>
      <c r="H186" s="275">
        <v>1</v>
      </c>
      <c r="I186" s="276"/>
      <c r="J186" s="277">
        <f>ROUND(I186*H186,2)</f>
        <v>0</v>
      </c>
      <c r="K186" s="273" t="s">
        <v>3358</v>
      </c>
      <c r="L186" s="278"/>
      <c r="M186" s="279" t="s">
        <v>22</v>
      </c>
      <c r="N186" s="280" t="s">
        <v>46</v>
      </c>
      <c r="O186" s="47"/>
      <c r="P186" s="244">
        <f>O186*H186</f>
        <v>0</v>
      </c>
      <c r="Q186" s="244">
        <v>0</v>
      </c>
      <c r="R186" s="244">
        <f>Q186*H186</f>
        <v>0</v>
      </c>
      <c r="S186" s="244">
        <v>0</v>
      </c>
      <c r="T186" s="245">
        <f>S186*H186</f>
        <v>0</v>
      </c>
      <c r="AR186" s="24" t="s">
        <v>405</v>
      </c>
      <c r="AT186" s="24" t="s">
        <v>422</v>
      </c>
      <c r="AU186" s="24" t="s">
        <v>187</v>
      </c>
      <c r="AY186" s="24" t="s">
        <v>171</v>
      </c>
      <c r="BE186" s="246">
        <f>IF(N186="základní",J186,0)</f>
        <v>0</v>
      </c>
      <c r="BF186" s="246">
        <f>IF(N186="snížená",J186,0)</f>
        <v>0</v>
      </c>
      <c r="BG186" s="246">
        <f>IF(N186="zákl. přenesená",J186,0)</f>
        <v>0</v>
      </c>
      <c r="BH186" s="246">
        <f>IF(N186="sníž. přenesená",J186,0)</f>
        <v>0</v>
      </c>
      <c r="BI186" s="246">
        <f>IF(N186="nulová",J186,0)</f>
        <v>0</v>
      </c>
      <c r="BJ186" s="24" t="s">
        <v>24</v>
      </c>
      <c r="BK186" s="246">
        <f>ROUND(I186*H186,2)</f>
        <v>0</v>
      </c>
      <c r="BL186" s="24" t="s">
        <v>273</v>
      </c>
      <c r="BM186" s="24" t="s">
        <v>722</v>
      </c>
    </row>
    <row r="187" s="1" customFormat="1">
      <c r="B187" s="46"/>
      <c r="C187" s="74"/>
      <c r="D187" s="249" t="s">
        <v>739</v>
      </c>
      <c r="E187" s="74"/>
      <c r="F187" s="259" t="s">
        <v>3440</v>
      </c>
      <c r="G187" s="74"/>
      <c r="H187" s="74"/>
      <c r="I187" s="203"/>
      <c r="J187" s="74"/>
      <c r="K187" s="74"/>
      <c r="L187" s="72"/>
      <c r="M187" s="260"/>
      <c r="N187" s="47"/>
      <c r="O187" s="47"/>
      <c r="P187" s="47"/>
      <c r="Q187" s="47"/>
      <c r="R187" s="47"/>
      <c r="S187" s="47"/>
      <c r="T187" s="95"/>
      <c r="AT187" s="24" t="s">
        <v>739</v>
      </c>
      <c r="AU187" s="24" t="s">
        <v>187</v>
      </c>
    </row>
    <row r="188" s="1" customFormat="1" ht="22.8" customHeight="1">
      <c r="B188" s="46"/>
      <c r="C188" s="235" t="s">
        <v>595</v>
      </c>
      <c r="D188" s="235" t="s">
        <v>173</v>
      </c>
      <c r="E188" s="236" t="s">
        <v>3441</v>
      </c>
      <c r="F188" s="237" t="s">
        <v>3442</v>
      </c>
      <c r="G188" s="238" t="s">
        <v>214</v>
      </c>
      <c r="H188" s="239">
        <v>13</v>
      </c>
      <c r="I188" s="240"/>
      <c r="J188" s="241">
        <f>ROUND(I188*H188,2)</f>
        <v>0</v>
      </c>
      <c r="K188" s="237" t="s">
        <v>177</v>
      </c>
      <c r="L188" s="72"/>
      <c r="M188" s="242" t="s">
        <v>22</v>
      </c>
      <c r="N188" s="243" t="s">
        <v>46</v>
      </c>
      <c r="O188" s="47"/>
      <c r="P188" s="244">
        <f>O188*H188</f>
        <v>0</v>
      </c>
      <c r="Q188" s="244">
        <v>0</v>
      </c>
      <c r="R188" s="244">
        <f>Q188*H188</f>
        <v>0</v>
      </c>
      <c r="S188" s="244">
        <v>0</v>
      </c>
      <c r="T188" s="245">
        <f>S188*H188</f>
        <v>0</v>
      </c>
      <c r="AR188" s="24" t="s">
        <v>273</v>
      </c>
      <c r="AT188" s="24" t="s">
        <v>173</v>
      </c>
      <c r="AU188" s="24" t="s">
        <v>187</v>
      </c>
      <c r="AY188" s="24" t="s">
        <v>171</v>
      </c>
      <c r="BE188" s="246">
        <f>IF(N188="základní",J188,0)</f>
        <v>0</v>
      </c>
      <c r="BF188" s="246">
        <f>IF(N188="snížená",J188,0)</f>
        <v>0</v>
      </c>
      <c r="BG188" s="246">
        <f>IF(N188="zákl. přenesená",J188,0)</f>
        <v>0</v>
      </c>
      <c r="BH188" s="246">
        <f>IF(N188="sníž. přenesená",J188,0)</f>
        <v>0</v>
      </c>
      <c r="BI188" s="246">
        <f>IF(N188="nulová",J188,0)</f>
        <v>0</v>
      </c>
      <c r="BJ188" s="24" t="s">
        <v>24</v>
      </c>
      <c r="BK188" s="246">
        <f>ROUND(I188*H188,2)</f>
        <v>0</v>
      </c>
      <c r="BL188" s="24" t="s">
        <v>273</v>
      </c>
      <c r="BM188" s="24" t="s">
        <v>3443</v>
      </c>
    </row>
    <row r="189" s="12" customFormat="1">
      <c r="B189" s="247"/>
      <c r="C189" s="248"/>
      <c r="D189" s="249" t="s">
        <v>180</v>
      </c>
      <c r="E189" s="250" t="s">
        <v>22</v>
      </c>
      <c r="F189" s="251" t="s">
        <v>3444</v>
      </c>
      <c r="G189" s="248"/>
      <c r="H189" s="252">
        <v>13</v>
      </c>
      <c r="I189" s="253"/>
      <c r="J189" s="248"/>
      <c r="K189" s="248"/>
      <c r="L189" s="254"/>
      <c r="M189" s="255"/>
      <c r="N189" s="256"/>
      <c r="O189" s="256"/>
      <c r="P189" s="256"/>
      <c r="Q189" s="256"/>
      <c r="R189" s="256"/>
      <c r="S189" s="256"/>
      <c r="T189" s="257"/>
      <c r="AT189" s="258" t="s">
        <v>180</v>
      </c>
      <c r="AU189" s="258" t="s">
        <v>187</v>
      </c>
      <c r="AV189" s="12" t="s">
        <v>83</v>
      </c>
      <c r="AW189" s="12" t="s">
        <v>182</v>
      </c>
      <c r="AX189" s="12" t="s">
        <v>75</v>
      </c>
      <c r="AY189" s="258" t="s">
        <v>171</v>
      </c>
    </row>
    <row r="190" s="1" customFormat="1" ht="14.4" customHeight="1">
      <c r="B190" s="46"/>
      <c r="C190" s="271" t="s">
        <v>606</v>
      </c>
      <c r="D190" s="271" t="s">
        <v>422</v>
      </c>
      <c r="E190" s="272" t="s">
        <v>3445</v>
      </c>
      <c r="F190" s="273" t="s">
        <v>3446</v>
      </c>
      <c r="G190" s="274" t="s">
        <v>1246</v>
      </c>
      <c r="H190" s="275">
        <v>6</v>
      </c>
      <c r="I190" s="276"/>
      <c r="J190" s="277">
        <f>ROUND(I190*H190,2)</f>
        <v>0</v>
      </c>
      <c r="K190" s="273" t="s">
        <v>3358</v>
      </c>
      <c r="L190" s="278"/>
      <c r="M190" s="279" t="s">
        <v>22</v>
      </c>
      <c r="N190" s="280" t="s">
        <v>46</v>
      </c>
      <c r="O190" s="47"/>
      <c r="P190" s="244">
        <f>O190*H190</f>
        <v>0</v>
      </c>
      <c r="Q190" s="244">
        <v>0</v>
      </c>
      <c r="R190" s="244">
        <f>Q190*H190</f>
        <v>0</v>
      </c>
      <c r="S190" s="244">
        <v>0</v>
      </c>
      <c r="T190" s="245">
        <f>S190*H190</f>
        <v>0</v>
      </c>
      <c r="AR190" s="24" t="s">
        <v>405</v>
      </c>
      <c r="AT190" s="24" t="s">
        <v>422</v>
      </c>
      <c r="AU190" s="24" t="s">
        <v>187</v>
      </c>
      <c r="AY190" s="24" t="s">
        <v>171</v>
      </c>
      <c r="BE190" s="246">
        <f>IF(N190="základní",J190,0)</f>
        <v>0</v>
      </c>
      <c r="BF190" s="246">
        <f>IF(N190="snížená",J190,0)</f>
        <v>0</v>
      </c>
      <c r="BG190" s="246">
        <f>IF(N190="zákl. přenesená",J190,0)</f>
        <v>0</v>
      </c>
      <c r="BH190" s="246">
        <f>IF(N190="sníž. přenesená",J190,0)</f>
        <v>0</v>
      </c>
      <c r="BI190" s="246">
        <f>IF(N190="nulová",J190,0)</f>
        <v>0</v>
      </c>
      <c r="BJ190" s="24" t="s">
        <v>24</v>
      </c>
      <c r="BK190" s="246">
        <f>ROUND(I190*H190,2)</f>
        <v>0</v>
      </c>
      <c r="BL190" s="24" t="s">
        <v>273</v>
      </c>
      <c r="BM190" s="24" t="s">
        <v>710</v>
      </c>
    </row>
    <row r="191" s="1" customFormat="1">
      <c r="B191" s="46"/>
      <c r="C191" s="74"/>
      <c r="D191" s="249" t="s">
        <v>739</v>
      </c>
      <c r="E191" s="74"/>
      <c r="F191" s="259" t="s">
        <v>3447</v>
      </c>
      <c r="G191" s="74"/>
      <c r="H191" s="74"/>
      <c r="I191" s="203"/>
      <c r="J191" s="74"/>
      <c r="K191" s="74"/>
      <c r="L191" s="72"/>
      <c r="M191" s="260"/>
      <c r="N191" s="47"/>
      <c r="O191" s="47"/>
      <c r="P191" s="47"/>
      <c r="Q191" s="47"/>
      <c r="R191" s="47"/>
      <c r="S191" s="47"/>
      <c r="T191" s="95"/>
      <c r="AT191" s="24" t="s">
        <v>739</v>
      </c>
      <c r="AU191" s="24" t="s">
        <v>187</v>
      </c>
    </row>
    <row r="192" s="1" customFormat="1" ht="14.4" customHeight="1">
      <c r="B192" s="46"/>
      <c r="C192" s="271" t="s">
        <v>614</v>
      </c>
      <c r="D192" s="271" t="s">
        <v>422</v>
      </c>
      <c r="E192" s="272" t="s">
        <v>3448</v>
      </c>
      <c r="F192" s="273" t="s">
        <v>3449</v>
      </c>
      <c r="G192" s="274" t="s">
        <v>1246</v>
      </c>
      <c r="H192" s="275">
        <v>3</v>
      </c>
      <c r="I192" s="276"/>
      <c r="J192" s="277">
        <f>ROUND(I192*H192,2)</f>
        <v>0</v>
      </c>
      <c r="K192" s="273" t="s">
        <v>3358</v>
      </c>
      <c r="L192" s="278"/>
      <c r="M192" s="279" t="s">
        <v>22</v>
      </c>
      <c r="N192" s="280" t="s">
        <v>46</v>
      </c>
      <c r="O192" s="47"/>
      <c r="P192" s="244">
        <f>O192*H192</f>
        <v>0</v>
      </c>
      <c r="Q192" s="244">
        <v>0</v>
      </c>
      <c r="R192" s="244">
        <f>Q192*H192</f>
        <v>0</v>
      </c>
      <c r="S192" s="244">
        <v>0</v>
      </c>
      <c r="T192" s="245">
        <f>S192*H192</f>
        <v>0</v>
      </c>
      <c r="AR192" s="24" t="s">
        <v>405</v>
      </c>
      <c r="AT192" s="24" t="s">
        <v>422</v>
      </c>
      <c r="AU192" s="24" t="s">
        <v>187</v>
      </c>
      <c r="AY192" s="24" t="s">
        <v>171</v>
      </c>
      <c r="BE192" s="246">
        <f>IF(N192="základní",J192,0)</f>
        <v>0</v>
      </c>
      <c r="BF192" s="246">
        <f>IF(N192="snížená",J192,0)</f>
        <v>0</v>
      </c>
      <c r="BG192" s="246">
        <f>IF(N192="zákl. přenesená",J192,0)</f>
        <v>0</v>
      </c>
      <c r="BH192" s="246">
        <f>IF(N192="sníž. přenesená",J192,0)</f>
        <v>0</v>
      </c>
      <c r="BI192" s="246">
        <f>IF(N192="nulová",J192,0)</f>
        <v>0</v>
      </c>
      <c r="BJ192" s="24" t="s">
        <v>24</v>
      </c>
      <c r="BK192" s="246">
        <f>ROUND(I192*H192,2)</f>
        <v>0</v>
      </c>
      <c r="BL192" s="24" t="s">
        <v>273</v>
      </c>
      <c r="BM192" s="24" t="s">
        <v>730</v>
      </c>
    </row>
    <row r="193" s="1" customFormat="1">
      <c r="B193" s="46"/>
      <c r="C193" s="74"/>
      <c r="D193" s="249" t="s">
        <v>739</v>
      </c>
      <c r="E193" s="74"/>
      <c r="F193" s="259" t="s">
        <v>3450</v>
      </c>
      <c r="G193" s="74"/>
      <c r="H193" s="74"/>
      <c r="I193" s="203"/>
      <c r="J193" s="74"/>
      <c r="K193" s="74"/>
      <c r="L193" s="72"/>
      <c r="M193" s="260"/>
      <c r="N193" s="47"/>
      <c r="O193" s="47"/>
      <c r="P193" s="47"/>
      <c r="Q193" s="47"/>
      <c r="R193" s="47"/>
      <c r="S193" s="47"/>
      <c r="T193" s="95"/>
      <c r="AT193" s="24" t="s">
        <v>739</v>
      </c>
      <c r="AU193" s="24" t="s">
        <v>187</v>
      </c>
    </row>
    <row r="194" s="1" customFormat="1" ht="14.4" customHeight="1">
      <c r="B194" s="46"/>
      <c r="C194" s="271" t="s">
        <v>642</v>
      </c>
      <c r="D194" s="271" t="s">
        <v>422</v>
      </c>
      <c r="E194" s="272" t="s">
        <v>3451</v>
      </c>
      <c r="F194" s="273" t="s">
        <v>3452</v>
      </c>
      <c r="G194" s="274" t="s">
        <v>1246</v>
      </c>
      <c r="H194" s="275">
        <v>2</v>
      </c>
      <c r="I194" s="276"/>
      <c r="J194" s="277">
        <f>ROUND(I194*H194,2)</f>
        <v>0</v>
      </c>
      <c r="K194" s="273" t="s">
        <v>3358</v>
      </c>
      <c r="L194" s="278"/>
      <c r="M194" s="279" t="s">
        <v>22</v>
      </c>
      <c r="N194" s="280" t="s">
        <v>46</v>
      </c>
      <c r="O194" s="47"/>
      <c r="P194" s="244">
        <f>O194*H194</f>
        <v>0</v>
      </c>
      <c r="Q194" s="244">
        <v>0</v>
      </c>
      <c r="R194" s="244">
        <f>Q194*H194</f>
        <v>0</v>
      </c>
      <c r="S194" s="244">
        <v>0</v>
      </c>
      <c r="T194" s="245">
        <f>S194*H194</f>
        <v>0</v>
      </c>
      <c r="AR194" s="24" t="s">
        <v>405</v>
      </c>
      <c r="AT194" s="24" t="s">
        <v>422</v>
      </c>
      <c r="AU194" s="24" t="s">
        <v>187</v>
      </c>
      <c r="AY194" s="24" t="s">
        <v>171</v>
      </c>
      <c r="BE194" s="246">
        <f>IF(N194="základní",J194,0)</f>
        <v>0</v>
      </c>
      <c r="BF194" s="246">
        <f>IF(N194="snížená",J194,0)</f>
        <v>0</v>
      </c>
      <c r="BG194" s="246">
        <f>IF(N194="zákl. přenesená",J194,0)</f>
        <v>0</v>
      </c>
      <c r="BH194" s="246">
        <f>IF(N194="sníž. přenesená",J194,0)</f>
        <v>0</v>
      </c>
      <c r="BI194" s="246">
        <f>IF(N194="nulová",J194,0)</f>
        <v>0</v>
      </c>
      <c r="BJ194" s="24" t="s">
        <v>24</v>
      </c>
      <c r="BK194" s="246">
        <f>ROUND(I194*H194,2)</f>
        <v>0</v>
      </c>
      <c r="BL194" s="24" t="s">
        <v>273</v>
      </c>
      <c r="BM194" s="24" t="s">
        <v>744</v>
      </c>
    </row>
    <row r="195" s="1" customFormat="1">
      <c r="B195" s="46"/>
      <c r="C195" s="74"/>
      <c r="D195" s="249" t="s">
        <v>739</v>
      </c>
      <c r="E195" s="74"/>
      <c r="F195" s="259" t="s">
        <v>3453</v>
      </c>
      <c r="G195" s="74"/>
      <c r="H195" s="74"/>
      <c r="I195" s="203"/>
      <c r="J195" s="74"/>
      <c r="K195" s="74"/>
      <c r="L195" s="72"/>
      <c r="M195" s="260"/>
      <c r="N195" s="47"/>
      <c r="O195" s="47"/>
      <c r="P195" s="47"/>
      <c r="Q195" s="47"/>
      <c r="R195" s="47"/>
      <c r="S195" s="47"/>
      <c r="T195" s="95"/>
      <c r="AT195" s="24" t="s">
        <v>739</v>
      </c>
      <c r="AU195" s="24" t="s">
        <v>187</v>
      </c>
    </row>
    <row r="196" s="1" customFormat="1" ht="14.4" customHeight="1">
      <c r="B196" s="46"/>
      <c r="C196" s="271" t="s">
        <v>647</v>
      </c>
      <c r="D196" s="271" t="s">
        <v>422</v>
      </c>
      <c r="E196" s="272" t="s">
        <v>3454</v>
      </c>
      <c r="F196" s="273" t="s">
        <v>3455</v>
      </c>
      <c r="G196" s="274" t="s">
        <v>1246</v>
      </c>
      <c r="H196" s="275">
        <v>1</v>
      </c>
      <c r="I196" s="276"/>
      <c r="J196" s="277">
        <f>ROUND(I196*H196,2)</f>
        <v>0</v>
      </c>
      <c r="K196" s="273" t="s">
        <v>3358</v>
      </c>
      <c r="L196" s="278"/>
      <c r="M196" s="279" t="s">
        <v>22</v>
      </c>
      <c r="N196" s="280" t="s">
        <v>46</v>
      </c>
      <c r="O196" s="47"/>
      <c r="P196" s="244">
        <f>O196*H196</f>
        <v>0</v>
      </c>
      <c r="Q196" s="244">
        <v>0</v>
      </c>
      <c r="R196" s="244">
        <f>Q196*H196</f>
        <v>0</v>
      </c>
      <c r="S196" s="244">
        <v>0</v>
      </c>
      <c r="T196" s="245">
        <f>S196*H196</f>
        <v>0</v>
      </c>
      <c r="AR196" s="24" t="s">
        <v>405</v>
      </c>
      <c r="AT196" s="24" t="s">
        <v>422</v>
      </c>
      <c r="AU196" s="24" t="s">
        <v>187</v>
      </c>
      <c r="AY196" s="24" t="s">
        <v>171</v>
      </c>
      <c r="BE196" s="246">
        <f>IF(N196="základní",J196,0)</f>
        <v>0</v>
      </c>
      <c r="BF196" s="246">
        <f>IF(N196="snížená",J196,0)</f>
        <v>0</v>
      </c>
      <c r="BG196" s="246">
        <f>IF(N196="zákl. přenesená",J196,0)</f>
        <v>0</v>
      </c>
      <c r="BH196" s="246">
        <f>IF(N196="sníž. přenesená",J196,0)</f>
        <v>0</v>
      </c>
      <c r="BI196" s="246">
        <f>IF(N196="nulová",J196,0)</f>
        <v>0</v>
      </c>
      <c r="BJ196" s="24" t="s">
        <v>24</v>
      </c>
      <c r="BK196" s="246">
        <f>ROUND(I196*H196,2)</f>
        <v>0</v>
      </c>
      <c r="BL196" s="24" t="s">
        <v>273</v>
      </c>
      <c r="BM196" s="24" t="s">
        <v>755</v>
      </c>
    </row>
    <row r="197" s="1" customFormat="1">
      <c r="B197" s="46"/>
      <c r="C197" s="74"/>
      <c r="D197" s="249" t="s">
        <v>739</v>
      </c>
      <c r="E197" s="74"/>
      <c r="F197" s="259" t="s">
        <v>3456</v>
      </c>
      <c r="G197" s="74"/>
      <c r="H197" s="74"/>
      <c r="I197" s="203"/>
      <c r="J197" s="74"/>
      <c r="K197" s="74"/>
      <c r="L197" s="72"/>
      <c r="M197" s="260"/>
      <c r="N197" s="47"/>
      <c r="O197" s="47"/>
      <c r="P197" s="47"/>
      <c r="Q197" s="47"/>
      <c r="R197" s="47"/>
      <c r="S197" s="47"/>
      <c r="T197" s="95"/>
      <c r="AT197" s="24" t="s">
        <v>739</v>
      </c>
      <c r="AU197" s="24" t="s">
        <v>187</v>
      </c>
    </row>
    <row r="198" s="1" customFormat="1" ht="14.4" customHeight="1">
      <c r="B198" s="46"/>
      <c r="C198" s="271" t="s">
        <v>652</v>
      </c>
      <c r="D198" s="271" t="s">
        <v>422</v>
      </c>
      <c r="E198" s="272" t="s">
        <v>3457</v>
      </c>
      <c r="F198" s="273" t="s">
        <v>3458</v>
      </c>
      <c r="G198" s="274" t="s">
        <v>1246</v>
      </c>
      <c r="H198" s="275">
        <v>1</v>
      </c>
      <c r="I198" s="276"/>
      <c r="J198" s="277">
        <f>ROUND(I198*H198,2)</f>
        <v>0</v>
      </c>
      <c r="K198" s="273" t="s">
        <v>3358</v>
      </c>
      <c r="L198" s="278"/>
      <c r="M198" s="279" t="s">
        <v>22</v>
      </c>
      <c r="N198" s="280" t="s">
        <v>46</v>
      </c>
      <c r="O198" s="47"/>
      <c r="P198" s="244">
        <f>O198*H198</f>
        <v>0</v>
      </c>
      <c r="Q198" s="244">
        <v>0</v>
      </c>
      <c r="R198" s="244">
        <f>Q198*H198</f>
        <v>0</v>
      </c>
      <c r="S198" s="244">
        <v>0</v>
      </c>
      <c r="T198" s="245">
        <f>S198*H198</f>
        <v>0</v>
      </c>
      <c r="AR198" s="24" t="s">
        <v>405</v>
      </c>
      <c r="AT198" s="24" t="s">
        <v>422</v>
      </c>
      <c r="AU198" s="24" t="s">
        <v>187</v>
      </c>
      <c r="AY198" s="24" t="s">
        <v>171</v>
      </c>
      <c r="BE198" s="246">
        <f>IF(N198="základní",J198,0)</f>
        <v>0</v>
      </c>
      <c r="BF198" s="246">
        <f>IF(N198="snížená",J198,0)</f>
        <v>0</v>
      </c>
      <c r="BG198" s="246">
        <f>IF(N198="zákl. přenesená",J198,0)</f>
        <v>0</v>
      </c>
      <c r="BH198" s="246">
        <f>IF(N198="sníž. přenesená",J198,0)</f>
        <v>0</v>
      </c>
      <c r="BI198" s="246">
        <f>IF(N198="nulová",J198,0)</f>
        <v>0</v>
      </c>
      <c r="BJ198" s="24" t="s">
        <v>24</v>
      </c>
      <c r="BK198" s="246">
        <f>ROUND(I198*H198,2)</f>
        <v>0</v>
      </c>
      <c r="BL198" s="24" t="s">
        <v>273</v>
      </c>
      <c r="BM198" s="24" t="s">
        <v>766</v>
      </c>
    </row>
    <row r="199" s="1" customFormat="1">
      <c r="B199" s="46"/>
      <c r="C199" s="74"/>
      <c r="D199" s="249" t="s">
        <v>739</v>
      </c>
      <c r="E199" s="74"/>
      <c r="F199" s="259" t="s">
        <v>3459</v>
      </c>
      <c r="G199" s="74"/>
      <c r="H199" s="74"/>
      <c r="I199" s="203"/>
      <c r="J199" s="74"/>
      <c r="K199" s="74"/>
      <c r="L199" s="72"/>
      <c r="M199" s="260"/>
      <c r="N199" s="47"/>
      <c r="O199" s="47"/>
      <c r="P199" s="47"/>
      <c r="Q199" s="47"/>
      <c r="R199" s="47"/>
      <c r="S199" s="47"/>
      <c r="T199" s="95"/>
      <c r="AT199" s="24" t="s">
        <v>739</v>
      </c>
      <c r="AU199" s="24" t="s">
        <v>187</v>
      </c>
    </row>
    <row r="200" s="1" customFormat="1" ht="14.4" customHeight="1">
      <c r="B200" s="46"/>
      <c r="C200" s="235" t="s">
        <v>657</v>
      </c>
      <c r="D200" s="235" t="s">
        <v>173</v>
      </c>
      <c r="E200" s="236" t="s">
        <v>3460</v>
      </c>
      <c r="F200" s="237" t="s">
        <v>3461</v>
      </c>
      <c r="G200" s="238" t="s">
        <v>214</v>
      </c>
      <c r="H200" s="239">
        <v>1</v>
      </c>
      <c r="I200" s="240"/>
      <c r="J200" s="241">
        <f>ROUND(I200*H200,2)</f>
        <v>0</v>
      </c>
      <c r="K200" s="237" t="s">
        <v>177</v>
      </c>
      <c r="L200" s="72"/>
      <c r="M200" s="242" t="s">
        <v>22</v>
      </c>
      <c r="N200" s="243" t="s">
        <v>46</v>
      </c>
      <c r="O200" s="47"/>
      <c r="P200" s="244">
        <f>O200*H200</f>
        <v>0</v>
      </c>
      <c r="Q200" s="244">
        <v>0</v>
      </c>
      <c r="R200" s="244">
        <f>Q200*H200</f>
        <v>0</v>
      </c>
      <c r="S200" s="244">
        <v>0</v>
      </c>
      <c r="T200" s="245">
        <f>S200*H200</f>
        <v>0</v>
      </c>
      <c r="AR200" s="24" t="s">
        <v>273</v>
      </c>
      <c r="AT200" s="24" t="s">
        <v>173</v>
      </c>
      <c r="AU200" s="24" t="s">
        <v>187</v>
      </c>
      <c r="AY200" s="24" t="s">
        <v>171</v>
      </c>
      <c r="BE200" s="246">
        <f>IF(N200="základní",J200,0)</f>
        <v>0</v>
      </c>
      <c r="BF200" s="246">
        <f>IF(N200="snížená",J200,0)</f>
        <v>0</v>
      </c>
      <c r="BG200" s="246">
        <f>IF(N200="zákl. přenesená",J200,0)</f>
        <v>0</v>
      </c>
      <c r="BH200" s="246">
        <f>IF(N200="sníž. přenesená",J200,0)</f>
        <v>0</v>
      </c>
      <c r="BI200" s="246">
        <f>IF(N200="nulová",J200,0)</f>
        <v>0</v>
      </c>
      <c r="BJ200" s="24" t="s">
        <v>24</v>
      </c>
      <c r="BK200" s="246">
        <f>ROUND(I200*H200,2)</f>
        <v>0</v>
      </c>
      <c r="BL200" s="24" t="s">
        <v>273</v>
      </c>
      <c r="BM200" s="24" t="s">
        <v>3462</v>
      </c>
    </row>
    <row r="201" s="1" customFormat="1" ht="14.4" customHeight="1">
      <c r="B201" s="46"/>
      <c r="C201" s="271" t="s">
        <v>428</v>
      </c>
      <c r="D201" s="271" t="s">
        <v>422</v>
      </c>
      <c r="E201" s="272" t="s">
        <v>3463</v>
      </c>
      <c r="F201" s="273" t="s">
        <v>3464</v>
      </c>
      <c r="G201" s="274" t="s">
        <v>1246</v>
      </c>
      <c r="H201" s="275">
        <v>1</v>
      </c>
      <c r="I201" s="276"/>
      <c r="J201" s="277">
        <f>ROUND(I201*H201,2)</f>
        <v>0</v>
      </c>
      <c r="K201" s="273" t="s">
        <v>3358</v>
      </c>
      <c r="L201" s="278"/>
      <c r="M201" s="279" t="s">
        <v>22</v>
      </c>
      <c r="N201" s="280" t="s">
        <v>46</v>
      </c>
      <c r="O201" s="47"/>
      <c r="P201" s="244">
        <f>O201*H201</f>
        <v>0</v>
      </c>
      <c r="Q201" s="244">
        <v>0</v>
      </c>
      <c r="R201" s="244">
        <f>Q201*H201</f>
        <v>0</v>
      </c>
      <c r="S201" s="244">
        <v>0</v>
      </c>
      <c r="T201" s="245">
        <f>S201*H201</f>
        <v>0</v>
      </c>
      <c r="AR201" s="24" t="s">
        <v>405</v>
      </c>
      <c r="AT201" s="24" t="s">
        <v>422</v>
      </c>
      <c r="AU201" s="24" t="s">
        <v>187</v>
      </c>
      <c r="AY201" s="24" t="s">
        <v>171</v>
      </c>
      <c r="BE201" s="246">
        <f>IF(N201="základní",J201,0)</f>
        <v>0</v>
      </c>
      <c r="BF201" s="246">
        <f>IF(N201="snížená",J201,0)</f>
        <v>0</v>
      </c>
      <c r="BG201" s="246">
        <f>IF(N201="zákl. přenesená",J201,0)</f>
        <v>0</v>
      </c>
      <c r="BH201" s="246">
        <f>IF(N201="sníž. přenesená",J201,0)</f>
        <v>0</v>
      </c>
      <c r="BI201" s="246">
        <f>IF(N201="nulová",J201,0)</f>
        <v>0</v>
      </c>
      <c r="BJ201" s="24" t="s">
        <v>24</v>
      </c>
      <c r="BK201" s="246">
        <f>ROUND(I201*H201,2)</f>
        <v>0</v>
      </c>
      <c r="BL201" s="24" t="s">
        <v>273</v>
      </c>
      <c r="BM201" s="24" t="s">
        <v>791</v>
      </c>
    </row>
    <row r="202" s="1" customFormat="1">
      <c r="B202" s="46"/>
      <c r="C202" s="74"/>
      <c r="D202" s="249" t="s">
        <v>739</v>
      </c>
      <c r="E202" s="74"/>
      <c r="F202" s="259" t="s">
        <v>3465</v>
      </c>
      <c r="G202" s="74"/>
      <c r="H202" s="74"/>
      <c r="I202" s="203"/>
      <c r="J202" s="74"/>
      <c r="K202" s="74"/>
      <c r="L202" s="72"/>
      <c r="M202" s="260"/>
      <c r="N202" s="47"/>
      <c r="O202" s="47"/>
      <c r="P202" s="47"/>
      <c r="Q202" s="47"/>
      <c r="R202" s="47"/>
      <c r="S202" s="47"/>
      <c r="T202" s="95"/>
      <c r="AT202" s="24" t="s">
        <v>739</v>
      </c>
      <c r="AU202" s="24" t="s">
        <v>187</v>
      </c>
    </row>
    <row r="203" s="1" customFormat="1" ht="22.8" customHeight="1">
      <c r="B203" s="46"/>
      <c r="C203" s="235" t="s">
        <v>673</v>
      </c>
      <c r="D203" s="235" t="s">
        <v>173</v>
      </c>
      <c r="E203" s="236" t="s">
        <v>3466</v>
      </c>
      <c r="F203" s="237" t="s">
        <v>3467</v>
      </c>
      <c r="G203" s="238" t="s">
        <v>214</v>
      </c>
      <c r="H203" s="239">
        <v>1</v>
      </c>
      <c r="I203" s="240"/>
      <c r="J203" s="241">
        <f>ROUND(I203*H203,2)</f>
        <v>0</v>
      </c>
      <c r="K203" s="237" t="s">
        <v>177</v>
      </c>
      <c r="L203" s="72"/>
      <c r="M203" s="242" t="s">
        <v>22</v>
      </c>
      <c r="N203" s="243" t="s">
        <v>46</v>
      </c>
      <c r="O203" s="47"/>
      <c r="P203" s="244">
        <f>O203*H203</f>
        <v>0</v>
      </c>
      <c r="Q203" s="244">
        <v>0</v>
      </c>
      <c r="R203" s="244">
        <f>Q203*H203</f>
        <v>0</v>
      </c>
      <c r="S203" s="244">
        <v>0</v>
      </c>
      <c r="T203" s="245">
        <f>S203*H203</f>
        <v>0</v>
      </c>
      <c r="AR203" s="24" t="s">
        <v>273</v>
      </c>
      <c r="AT203" s="24" t="s">
        <v>173</v>
      </c>
      <c r="AU203" s="24" t="s">
        <v>187</v>
      </c>
      <c r="AY203" s="24" t="s">
        <v>171</v>
      </c>
      <c r="BE203" s="246">
        <f>IF(N203="základní",J203,0)</f>
        <v>0</v>
      </c>
      <c r="BF203" s="246">
        <f>IF(N203="snížená",J203,0)</f>
        <v>0</v>
      </c>
      <c r="BG203" s="246">
        <f>IF(N203="zákl. přenesená",J203,0)</f>
        <v>0</v>
      </c>
      <c r="BH203" s="246">
        <f>IF(N203="sníž. přenesená",J203,0)</f>
        <v>0</v>
      </c>
      <c r="BI203" s="246">
        <f>IF(N203="nulová",J203,0)</f>
        <v>0</v>
      </c>
      <c r="BJ203" s="24" t="s">
        <v>24</v>
      </c>
      <c r="BK203" s="246">
        <f>ROUND(I203*H203,2)</f>
        <v>0</v>
      </c>
      <c r="BL203" s="24" t="s">
        <v>273</v>
      </c>
      <c r="BM203" s="24" t="s">
        <v>3468</v>
      </c>
    </row>
    <row r="204" s="1" customFormat="1" ht="14.4" customHeight="1">
      <c r="B204" s="46"/>
      <c r="C204" s="271" t="s">
        <v>593</v>
      </c>
      <c r="D204" s="271" t="s">
        <v>422</v>
      </c>
      <c r="E204" s="272" t="s">
        <v>3469</v>
      </c>
      <c r="F204" s="273" t="s">
        <v>3470</v>
      </c>
      <c r="G204" s="274" t="s">
        <v>1246</v>
      </c>
      <c r="H204" s="275">
        <v>1</v>
      </c>
      <c r="I204" s="276"/>
      <c r="J204" s="277">
        <f>ROUND(I204*H204,2)</f>
        <v>0</v>
      </c>
      <c r="K204" s="273" t="s">
        <v>3358</v>
      </c>
      <c r="L204" s="278"/>
      <c r="M204" s="279" t="s">
        <v>22</v>
      </c>
      <c r="N204" s="280" t="s">
        <v>46</v>
      </c>
      <c r="O204" s="47"/>
      <c r="P204" s="244">
        <f>O204*H204</f>
        <v>0</v>
      </c>
      <c r="Q204" s="244">
        <v>0</v>
      </c>
      <c r="R204" s="244">
        <f>Q204*H204</f>
        <v>0</v>
      </c>
      <c r="S204" s="244">
        <v>0</v>
      </c>
      <c r="T204" s="245">
        <f>S204*H204</f>
        <v>0</v>
      </c>
      <c r="AR204" s="24" t="s">
        <v>405</v>
      </c>
      <c r="AT204" s="24" t="s">
        <v>422</v>
      </c>
      <c r="AU204" s="24" t="s">
        <v>187</v>
      </c>
      <c r="AY204" s="24" t="s">
        <v>171</v>
      </c>
      <c r="BE204" s="246">
        <f>IF(N204="základní",J204,0)</f>
        <v>0</v>
      </c>
      <c r="BF204" s="246">
        <f>IF(N204="snížená",J204,0)</f>
        <v>0</v>
      </c>
      <c r="BG204" s="246">
        <f>IF(N204="zákl. přenesená",J204,0)</f>
        <v>0</v>
      </c>
      <c r="BH204" s="246">
        <f>IF(N204="sníž. přenesená",J204,0)</f>
        <v>0</v>
      </c>
      <c r="BI204" s="246">
        <f>IF(N204="nulová",J204,0)</f>
        <v>0</v>
      </c>
      <c r="BJ204" s="24" t="s">
        <v>24</v>
      </c>
      <c r="BK204" s="246">
        <f>ROUND(I204*H204,2)</f>
        <v>0</v>
      </c>
      <c r="BL204" s="24" t="s">
        <v>273</v>
      </c>
      <c r="BM204" s="24" t="s">
        <v>805</v>
      </c>
    </row>
    <row r="205" s="1" customFormat="1">
      <c r="B205" s="46"/>
      <c r="C205" s="74"/>
      <c r="D205" s="249" t="s">
        <v>739</v>
      </c>
      <c r="E205" s="74"/>
      <c r="F205" s="259" t="s">
        <v>3471</v>
      </c>
      <c r="G205" s="74"/>
      <c r="H205" s="74"/>
      <c r="I205" s="203"/>
      <c r="J205" s="74"/>
      <c r="K205" s="74"/>
      <c r="L205" s="72"/>
      <c r="M205" s="260"/>
      <c r="N205" s="47"/>
      <c r="O205" s="47"/>
      <c r="P205" s="47"/>
      <c r="Q205" s="47"/>
      <c r="R205" s="47"/>
      <c r="S205" s="47"/>
      <c r="T205" s="95"/>
      <c r="AT205" s="24" t="s">
        <v>739</v>
      </c>
      <c r="AU205" s="24" t="s">
        <v>187</v>
      </c>
    </row>
    <row r="206" s="1" customFormat="1" ht="22.8" customHeight="1">
      <c r="B206" s="46"/>
      <c r="C206" s="235" t="s">
        <v>671</v>
      </c>
      <c r="D206" s="235" t="s">
        <v>173</v>
      </c>
      <c r="E206" s="236" t="s">
        <v>3472</v>
      </c>
      <c r="F206" s="237" t="s">
        <v>3473</v>
      </c>
      <c r="G206" s="238" t="s">
        <v>214</v>
      </c>
      <c r="H206" s="239">
        <v>5</v>
      </c>
      <c r="I206" s="240"/>
      <c r="J206" s="241">
        <f>ROUND(I206*H206,2)</f>
        <v>0</v>
      </c>
      <c r="K206" s="237" t="s">
        <v>177</v>
      </c>
      <c r="L206" s="72"/>
      <c r="M206" s="242" t="s">
        <v>22</v>
      </c>
      <c r="N206" s="243" t="s">
        <v>46</v>
      </c>
      <c r="O206" s="47"/>
      <c r="P206" s="244">
        <f>O206*H206</f>
        <v>0</v>
      </c>
      <c r="Q206" s="244">
        <v>0</v>
      </c>
      <c r="R206" s="244">
        <f>Q206*H206</f>
        <v>0</v>
      </c>
      <c r="S206" s="244">
        <v>0</v>
      </c>
      <c r="T206" s="245">
        <f>S206*H206</f>
        <v>0</v>
      </c>
      <c r="AR206" s="24" t="s">
        <v>273</v>
      </c>
      <c r="AT206" s="24" t="s">
        <v>173</v>
      </c>
      <c r="AU206" s="24" t="s">
        <v>187</v>
      </c>
      <c r="AY206" s="24" t="s">
        <v>171</v>
      </c>
      <c r="BE206" s="246">
        <f>IF(N206="základní",J206,0)</f>
        <v>0</v>
      </c>
      <c r="BF206" s="246">
        <f>IF(N206="snížená",J206,0)</f>
        <v>0</v>
      </c>
      <c r="BG206" s="246">
        <f>IF(N206="zákl. přenesená",J206,0)</f>
        <v>0</v>
      </c>
      <c r="BH206" s="246">
        <f>IF(N206="sníž. přenesená",J206,0)</f>
        <v>0</v>
      </c>
      <c r="BI206" s="246">
        <f>IF(N206="nulová",J206,0)</f>
        <v>0</v>
      </c>
      <c r="BJ206" s="24" t="s">
        <v>24</v>
      </c>
      <c r="BK206" s="246">
        <f>ROUND(I206*H206,2)</f>
        <v>0</v>
      </c>
      <c r="BL206" s="24" t="s">
        <v>273</v>
      </c>
      <c r="BM206" s="24" t="s">
        <v>3474</v>
      </c>
    </row>
    <row r="207" s="1" customFormat="1" ht="14.4" customHeight="1">
      <c r="B207" s="46"/>
      <c r="C207" s="271" t="s">
        <v>685</v>
      </c>
      <c r="D207" s="271" t="s">
        <v>422</v>
      </c>
      <c r="E207" s="272" t="s">
        <v>3475</v>
      </c>
      <c r="F207" s="273" t="s">
        <v>3476</v>
      </c>
      <c r="G207" s="274" t="s">
        <v>1246</v>
      </c>
      <c r="H207" s="275">
        <v>5</v>
      </c>
      <c r="I207" s="276"/>
      <c r="J207" s="277">
        <f>ROUND(I207*H207,2)</f>
        <v>0</v>
      </c>
      <c r="K207" s="273" t="s">
        <v>3358</v>
      </c>
      <c r="L207" s="278"/>
      <c r="M207" s="279" t="s">
        <v>22</v>
      </c>
      <c r="N207" s="280" t="s">
        <v>46</v>
      </c>
      <c r="O207" s="47"/>
      <c r="P207" s="244">
        <f>O207*H207</f>
        <v>0</v>
      </c>
      <c r="Q207" s="244">
        <v>0</v>
      </c>
      <c r="R207" s="244">
        <f>Q207*H207</f>
        <v>0</v>
      </c>
      <c r="S207" s="244">
        <v>0</v>
      </c>
      <c r="T207" s="245">
        <f>S207*H207</f>
        <v>0</v>
      </c>
      <c r="AR207" s="24" t="s">
        <v>405</v>
      </c>
      <c r="AT207" s="24" t="s">
        <v>422</v>
      </c>
      <c r="AU207" s="24" t="s">
        <v>187</v>
      </c>
      <c r="AY207" s="24" t="s">
        <v>171</v>
      </c>
      <c r="BE207" s="246">
        <f>IF(N207="základní",J207,0)</f>
        <v>0</v>
      </c>
      <c r="BF207" s="246">
        <f>IF(N207="snížená",J207,0)</f>
        <v>0</v>
      </c>
      <c r="BG207" s="246">
        <f>IF(N207="zákl. přenesená",J207,0)</f>
        <v>0</v>
      </c>
      <c r="BH207" s="246">
        <f>IF(N207="sníž. přenesená",J207,0)</f>
        <v>0</v>
      </c>
      <c r="BI207" s="246">
        <f>IF(N207="nulová",J207,0)</f>
        <v>0</v>
      </c>
      <c r="BJ207" s="24" t="s">
        <v>24</v>
      </c>
      <c r="BK207" s="246">
        <f>ROUND(I207*H207,2)</f>
        <v>0</v>
      </c>
      <c r="BL207" s="24" t="s">
        <v>273</v>
      </c>
      <c r="BM207" s="24" t="s">
        <v>817</v>
      </c>
    </row>
    <row r="208" s="1" customFormat="1">
      <c r="B208" s="46"/>
      <c r="C208" s="74"/>
      <c r="D208" s="249" t="s">
        <v>739</v>
      </c>
      <c r="E208" s="74"/>
      <c r="F208" s="259" t="s">
        <v>3477</v>
      </c>
      <c r="G208" s="74"/>
      <c r="H208" s="74"/>
      <c r="I208" s="203"/>
      <c r="J208" s="74"/>
      <c r="K208" s="74"/>
      <c r="L208" s="72"/>
      <c r="M208" s="260"/>
      <c r="N208" s="47"/>
      <c r="O208" s="47"/>
      <c r="P208" s="47"/>
      <c r="Q208" s="47"/>
      <c r="R208" s="47"/>
      <c r="S208" s="47"/>
      <c r="T208" s="95"/>
      <c r="AT208" s="24" t="s">
        <v>739</v>
      </c>
      <c r="AU208" s="24" t="s">
        <v>187</v>
      </c>
    </row>
    <row r="209" s="1" customFormat="1" ht="22.8" customHeight="1">
      <c r="B209" s="46"/>
      <c r="C209" s="235" t="s">
        <v>689</v>
      </c>
      <c r="D209" s="235" t="s">
        <v>173</v>
      </c>
      <c r="E209" s="236" t="s">
        <v>3478</v>
      </c>
      <c r="F209" s="237" t="s">
        <v>3479</v>
      </c>
      <c r="G209" s="238" t="s">
        <v>214</v>
      </c>
      <c r="H209" s="239">
        <v>14</v>
      </c>
      <c r="I209" s="240"/>
      <c r="J209" s="241">
        <f>ROUND(I209*H209,2)</f>
        <v>0</v>
      </c>
      <c r="K209" s="237" t="s">
        <v>177</v>
      </c>
      <c r="L209" s="72"/>
      <c r="M209" s="242" t="s">
        <v>22</v>
      </c>
      <c r="N209" s="243" t="s">
        <v>46</v>
      </c>
      <c r="O209" s="47"/>
      <c r="P209" s="244">
        <f>O209*H209</f>
        <v>0</v>
      </c>
      <c r="Q209" s="244">
        <v>0</v>
      </c>
      <c r="R209" s="244">
        <f>Q209*H209</f>
        <v>0</v>
      </c>
      <c r="S209" s="244">
        <v>0</v>
      </c>
      <c r="T209" s="245">
        <f>S209*H209</f>
        <v>0</v>
      </c>
      <c r="AR209" s="24" t="s">
        <v>273</v>
      </c>
      <c r="AT209" s="24" t="s">
        <v>173</v>
      </c>
      <c r="AU209" s="24" t="s">
        <v>187</v>
      </c>
      <c r="AY209" s="24" t="s">
        <v>171</v>
      </c>
      <c r="BE209" s="246">
        <f>IF(N209="základní",J209,0)</f>
        <v>0</v>
      </c>
      <c r="BF209" s="246">
        <f>IF(N209="snížená",J209,0)</f>
        <v>0</v>
      </c>
      <c r="BG209" s="246">
        <f>IF(N209="zákl. přenesená",J209,0)</f>
        <v>0</v>
      </c>
      <c r="BH209" s="246">
        <f>IF(N209="sníž. přenesená",J209,0)</f>
        <v>0</v>
      </c>
      <c r="BI209" s="246">
        <f>IF(N209="nulová",J209,0)</f>
        <v>0</v>
      </c>
      <c r="BJ209" s="24" t="s">
        <v>24</v>
      </c>
      <c r="BK209" s="246">
        <f>ROUND(I209*H209,2)</f>
        <v>0</v>
      </c>
      <c r="BL209" s="24" t="s">
        <v>273</v>
      </c>
      <c r="BM209" s="24" t="s">
        <v>3480</v>
      </c>
    </row>
    <row r="210" s="1" customFormat="1" ht="22.8" customHeight="1">
      <c r="B210" s="46"/>
      <c r="C210" s="271" t="s">
        <v>698</v>
      </c>
      <c r="D210" s="271" t="s">
        <v>422</v>
      </c>
      <c r="E210" s="272" t="s">
        <v>3481</v>
      </c>
      <c r="F210" s="273" t="s">
        <v>3482</v>
      </c>
      <c r="G210" s="274" t="s">
        <v>1246</v>
      </c>
      <c r="H210" s="275">
        <v>14</v>
      </c>
      <c r="I210" s="276"/>
      <c r="J210" s="277">
        <f>ROUND(I210*H210,2)</f>
        <v>0</v>
      </c>
      <c r="K210" s="273" t="s">
        <v>3358</v>
      </c>
      <c r="L210" s="278"/>
      <c r="M210" s="279" t="s">
        <v>22</v>
      </c>
      <c r="N210" s="280" t="s">
        <v>46</v>
      </c>
      <c r="O210" s="47"/>
      <c r="P210" s="244">
        <f>O210*H210</f>
        <v>0</v>
      </c>
      <c r="Q210" s="244">
        <v>0</v>
      </c>
      <c r="R210" s="244">
        <f>Q210*H210</f>
        <v>0</v>
      </c>
      <c r="S210" s="244">
        <v>0</v>
      </c>
      <c r="T210" s="245">
        <f>S210*H210</f>
        <v>0</v>
      </c>
      <c r="AR210" s="24" t="s">
        <v>405</v>
      </c>
      <c r="AT210" s="24" t="s">
        <v>422</v>
      </c>
      <c r="AU210" s="24" t="s">
        <v>187</v>
      </c>
      <c r="AY210" s="24" t="s">
        <v>171</v>
      </c>
      <c r="BE210" s="246">
        <f>IF(N210="základní",J210,0)</f>
        <v>0</v>
      </c>
      <c r="BF210" s="246">
        <f>IF(N210="snížená",J210,0)</f>
        <v>0</v>
      </c>
      <c r="BG210" s="246">
        <f>IF(N210="zákl. přenesená",J210,0)</f>
        <v>0</v>
      </c>
      <c r="BH210" s="246">
        <f>IF(N210="sníž. přenesená",J210,0)</f>
        <v>0</v>
      </c>
      <c r="BI210" s="246">
        <f>IF(N210="nulová",J210,0)</f>
        <v>0</v>
      </c>
      <c r="BJ210" s="24" t="s">
        <v>24</v>
      </c>
      <c r="BK210" s="246">
        <f>ROUND(I210*H210,2)</f>
        <v>0</v>
      </c>
      <c r="BL210" s="24" t="s">
        <v>273</v>
      </c>
      <c r="BM210" s="24" t="s">
        <v>851</v>
      </c>
    </row>
    <row r="211" s="1" customFormat="1">
      <c r="B211" s="46"/>
      <c r="C211" s="74"/>
      <c r="D211" s="249" t="s">
        <v>739</v>
      </c>
      <c r="E211" s="74"/>
      <c r="F211" s="259" t="s">
        <v>3483</v>
      </c>
      <c r="G211" s="74"/>
      <c r="H211" s="74"/>
      <c r="I211" s="203"/>
      <c r="J211" s="74"/>
      <c r="K211" s="74"/>
      <c r="L211" s="72"/>
      <c r="M211" s="260"/>
      <c r="N211" s="47"/>
      <c r="O211" s="47"/>
      <c r="P211" s="47"/>
      <c r="Q211" s="47"/>
      <c r="R211" s="47"/>
      <c r="S211" s="47"/>
      <c r="T211" s="95"/>
      <c r="AT211" s="24" t="s">
        <v>739</v>
      </c>
      <c r="AU211" s="24" t="s">
        <v>187</v>
      </c>
    </row>
    <row r="212" s="1" customFormat="1" ht="22.8" customHeight="1">
      <c r="B212" s="46"/>
      <c r="C212" s="235" t="s">
        <v>702</v>
      </c>
      <c r="D212" s="235" t="s">
        <v>173</v>
      </c>
      <c r="E212" s="236" t="s">
        <v>3484</v>
      </c>
      <c r="F212" s="237" t="s">
        <v>3485</v>
      </c>
      <c r="G212" s="238" t="s">
        <v>214</v>
      </c>
      <c r="H212" s="239">
        <v>1</v>
      </c>
      <c r="I212" s="240"/>
      <c r="J212" s="241">
        <f>ROUND(I212*H212,2)</f>
        <v>0</v>
      </c>
      <c r="K212" s="237" t="s">
        <v>177</v>
      </c>
      <c r="L212" s="72"/>
      <c r="M212" s="242" t="s">
        <v>22</v>
      </c>
      <c r="N212" s="243" t="s">
        <v>46</v>
      </c>
      <c r="O212" s="47"/>
      <c r="P212" s="244">
        <f>O212*H212</f>
        <v>0</v>
      </c>
      <c r="Q212" s="244">
        <v>0</v>
      </c>
      <c r="R212" s="244">
        <f>Q212*H212</f>
        <v>0</v>
      </c>
      <c r="S212" s="244">
        <v>0</v>
      </c>
      <c r="T212" s="245">
        <f>S212*H212</f>
        <v>0</v>
      </c>
      <c r="AR212" s="24" t="s">
        <v>273</v>
      </c>
      <c r="AT212" s="24" t="s">
        <v>173</v>
      </c>
      <c r="AU212" s="24" t="s">
        <v>187</v>
      </c>
      <c r="AY212" s="24" t="s">
        <v>171</v>
      </c>
      <c r="BE212" s="246">
        <f>IF(N212="základní",J212,0)</f>
        <v>0</v>
      </c>
      <c r="BF212" s="246">
        <f>IF(N212="snížená",J212,0)</f>
        <v>0</v>
      </c>
      <c r="BG212" s="246">
        <f>IF(N212="zákl. přenesená",J212,0)</f>
        <v>0</v>
      </c>
      <c r="BH212" s="246">
        <f>IF(N212="sníž. přenesená",J212,0)</f>
        <v>0</v>
      </c>
      <c r="BI212" s="246">
        <f>IF(N212="nulová",J212,0)</f>
        <v>0</v>
      </c>
      <c r="BJ212" s="24" t="s">
        <v>24</v>
      </c>
      <c r="BK212" s="246">
        <f>ROUND(I212*H212,2)</f>
        <v>0</v>
      </c>
      <c r="BL212" s="24" t="s">
        <v>273</v>
      </c>
      <c r="BM212" s="24" t="s">
        <v>3486</v>
      </c>
    </row>
    <row r="213" s="1" customFormat="1" ht="14.4" customHeight="1">
      <c r="B213" s="46"/>
      <c r="C213" s="271" t="s">
        <v>706</v>
      </c>
      <c r="D213" s="271" t="s">
        <v>422</v>
      </c>
      <c r="E213" s="272" t="s">
        <v>3487</v>
      </c>
      <c r="F213" s="273" t="s">
        <v>3488</v>
      </c>
      <c r="G213" s="274" t="s">
        <v>1246</v>
      </c>
      <c r="H213" s="275">
        <v>1</v>
      </c>
      <c r="I213" s="276"/>
      <c r="J213" s="277">
        <f>ROUND(I213*H213,2)</f>
        <v>0</v>
      </c>
      <c r="K213" s="273" t="s">
        <v>3358</v>
      </c>
      <c r="L213" s="278"/>
      <c r="M213" s="279" t="s">
        <v>22</v>
      </c>
      <c r="N213" s="280" t="s">
        <v>46</v>
      </c>
      <c r="O213" s="47"/>
      <c r="P213" s="244">
        <f>O213*H213</f>
        <v>0</v>
      </c>
      <c r="Q213" s="244">
        <v>0</v>
      </c>
      <c r="R213" s="244">
        <f>Q213*H213</f>
        <v>0</v>
      </c>
      <c r="S213" s="244">
        <v>0</v>
      </c>
      <c r="T213" s="245">
        <f>S213*H213</f>
        <v>0</v>
      </c>
      <c r="AR213" s="24" t="s">
        <v>405</v>
      </c>
      <c r="AT213" s="24" t="s">
        <v>422</v>
      </c>
      <c r="AU213" s="24" t="s">
        <v>187</v>
      </c>
      <c r="AY213" s="24" t="s">
        <v>171</v>
      </c>
      <c r="BE213" s="246">
        <f>IF(N213="základní",J213,0)</f>
        <v>0</v>
      </c>
      <c r="BF213" s="246">
        <f>IF(N213="snížená",J213,0)</f>
        <v>0</v>
      </c>
      <c r="BG213" s="246">
        <f>IF(N213="zákl. přenesená",J213,0)</f>
        <v>0</v>
      </c>
      <c r="BH213" s="246">
        <f>IF(N213="sníž. přenesená",J213,0)</f>
        <v>0</v>
      </c>
      <c r="BI213" s="246">
        <f>IF(N213="nulová",J213,0)</f>
        <v>0</v>
      </c>
      <c r="BJ213" s="24" t="s">
        <v>24</v>
      </c>
      <c r="BK213" s="246">
        <f>ROUND(I213*H213,2)</f>
        <v>0</v>
      </c>
      <c r="BL213" s="24" t="s">
        <v>273</v>
      </c>
      <c r="BM213" s="24" t="s">
        <v>886</v>
      </c>
    </row>
    <row r="214" s="1" customFormat="1">
      <c r="B214" s="46"/>
      <c r="C214" s="74"/>
      <c r="D214" s="249" t="s">
        <v>739</v>
      </c>
      <c r="E214" s="74"/>
      <c r="F214" s="259" t="s">
        <v>740</v>
      </c>
      <c r="G214" s="74"/>
      <c r="H214" s="74"/>
      <c r="I214" s="203"/>
      <c r="J214" s="74"/>
      <c r="K214" s="74"/>
      <c r="L214" s="72"/>
      <c r="M214" s="260"/>
      <c r="N214" s="47"/>
      <c r="O214" s="47"/>
      <c r="P214" s="47"/>
      <c r="Q214" s="47"/>
      <c r="R214" s="47"/>
      <c r="S214" s="47"/>
      <c r="T214" s="95"/>
      <c r="AT214" s="24" t="s">
        <v>739</v>
      </c>
      <c r="AU214" s="24" t="s">
        <v>187</v>
      </c>
    </row>
    <row r="215" s="1" customFormat="1" ht="34.2" customHeight="1">
      <c r="B215" s="46"/>
      <c r="C215" s="235" t="s">
        <v>710</v>
      </c>
      <c r="D215" s="235" t="s">
        <v>173</v>
      </c>
      <c r="E215" s="236" t="s">
        <v>3489</v>
      </c>
      <c r="F215" s="237" t="s">
        <v>3490</v>
      </c>
      <c r="G215" s="238" t="s">
        <v>214</v>
      </c>
      <c r="H215" s="239">
        <v>1</v>
      </c>
      <c r="I215" s="240"/>
      <c r="J215" s="241">
        <f>ROUND(I215*H215,2)</f>
        <v>0</v>
      </c>
      <c r="K215" s="237" t="s">
        <v>177</v>
      </c>
      <c r="L215" s="72"/>
      <c r="M215" s="242" t="s">
        <v>22</v>
      </c>
      <c r="N215" s="243" t="s">
        <v>46</v>
      </c>
      <c r="O215" s="47"/>
      <c r="P215" s="244">
        <f>O215*H215</f>
        <v>0</v>
      </c>
      <c r="Q215" s="244">
        <v>0</v>
      </c>
      <c r="R215" s="244">
        <f>Q215*H215</f>
        <v>0</v>
      </c>
      <c r="S215" s="244">
        <v>0</v>
      </c>
      <c r="T215" s="245">
        <f>S215*H215</f>
        <v>0</v>
      </c>
      <c r="AR215" s="24" t="s">
        <v>273</v>
      </c>
      <c r="AT215" s="24" t="s">
        <v>173</v>
      </c>
      <c r="AU215" s="24" t="s">
        <v>187</v>
      </c>
      <c r="AY215" s="24" t="s">
        <v>171</v>
      </c>
      <c r="BE215" s="246">
        <f>IF(N215="základní",J215,0)</f>
        <v>0</v>
      </c>
      <c r="BF215" s="246">
        <f>IF(N215="snížená",J215,0)</f>
        <v>0</v>
      </c>
      <c r="BG215" s="246">
        <f>IF(N215="zákl. přenesená",J215,0)</f>
        <v>0</v>
      </c>
      <c r="BH215" s="246">
        <f>IF(N215="sníž. přenesená",J215,0)</f>
        <v>0</v>
      </c>
      <c r="BI215" s="246">
        <f>IF(N215="nulová",J215,0)</f>
        <v>0</v>
      </c>
      <c r="BJ215" s="24" t="s">
        <v>24</v>
      </c>
      <c r="BK215" s="246">
        <f>ROUND(I215*H215,2)</f>
        <v>0</v>
      </c>
      <c r="BL215" s="24" t="s">
        <v>273</v>
      </c>
      <c r="BM215" s="24" t="s">
        <v>3491</v>
      </c>
    </row>
    <row r="216" s="1" customFormat="1" ht="14.4" customHeight="1">
      <c r="B216" s="46"/>
      <c r="C216" s="271" t="s">
        <v>714</v>
      </c>
      <c r="D216" s="271" t="s">
        <v>422</v>
      </c>
      <c r="E216" s="272" t="s">
        <v>3492</v>
      </c>
      <c r="F216" s="273" t="s">
        <v>3493</v>
      </c>
      <c r="G216" s="274" t="s">
        <v>1246</v>
      </c>
      <c r="H216" s="275">
        <v>1</v>
      </c>
      <c r="I216" s="276"/>
      <c r="J216" s="277">
        <f>ROUND(I216*H216,2)</f>
        <v>0</v>
      </c>
      <c r="K216" s="273" t="s">
        <v>3358</v>
      </c>
      <c r="L216" s="278"/>
      <c r="M216" s="279" t="s">
        <v>22</v>
      </c>
      <c r="N216" s="280" t="s">
        <v>46</v>
      </c>
      <c r="O216" s="47"/>
      <c r="P216" s="244">
        <f>O216*H216</f>
        <v>0</v>
      </c>
      <c r="Q216" s="244">
        <v>0</v>
      </c>
      <c r="R216" s="244">
        <f>Q216*H216</f>
        <v>0</v>
      </c>
      <c r="S216" s="244">
        <v>0</v>
      </c>
      <c r="T216" s="245">
        <f>S216*H216</f>
        <v>0</v>
      </c>
      <c r="AR216" s="24" t="s">
        <v>405</v>
      </c>
      <c r="AT216" s="24" t="s">
        <v>422</v>
      </c>
      <c r="AU216" s="24" t="s">
        <v>187</v>
      </c>
      <c r="AY216" s="24" t="s">
        <v>171</v>
      </c>
      <c r="BE216" s="246">
        <f>IF(N216="základní",J216,0)</f>
        <v>0</v>
      </c>
      <c r="BF216" s="246">
        <f>IF(N216="snížená",J216,0)</f>
        <v>0</v>
      </c>
      <c r="BG216" s="246">
        <f>IF(N216="zákl. přenesená",J216,0)</f>
        <v>0</v>
      </c>
      <c r="BH216" s="246">
        <f>IF(N216="sníž. přenesená",J216,0)</f>
        <v>0</v>
      </c>
      <c r="BI216" s="246">
        <f>IF(N216="nulová",J216,0)</f>
        <v>0</v>
      </c>
      <c r="BJ216" s="24" t="s">
        <v>24</v>
      </c>
      <c r="BK216" s="246">
        <f>ROUND(I216*H216,2)</f>
        <v>0</v>
      </c>
      <c r="BL216" s="24" t="s">
        <v>273</v>
      </c>
      <c r="BM216" s="24" t="s">
        <v>898</v>
      </c>
    </row>
    <row r="217" s="1" customFormat="1">
      <c r="B217" s="46"/>
      <c r="C217" s="74"/>
      <c r="D217" s="249" t="s">
        <v>739</v>
      </c>
      <c r="E217" s="74"/>
      <c r="F217" s="259" t="s">
        <v>740</v>
      </c>
      <c r="G217" s="74"/>
      <c r="H217" s="74"/>
      <c r="I217" s="203"/>
      <c r="J217" s="74"/>
      <c r="K217" s="74"/>
      <c r="L217" s="72"/>
      <c r="M217" s="260"/>
      <c r="N217" s="47"/>
      <c r="O217" s="47"/>
      <c r="P217" s="47"/>
      <c r="Q217" s="47"/>
      <c r="R217" s="47"/>
      <c r="S217" s="47"/>
      <c r="T217" s="95"/>
      <c r="AT217" s="24" t="s">
        <v>739</v>
      </c>
      <c r="AU217" s="24" t="s">
        <v>187</v>
      </c>
    </row>
    <row r="218" s="1" customFormat="1" ht="22.8" customHeight="1">
      <c r="B218" s="46"/>
      <c r="C218" s="235" t="s">
        <v>722</v>
      </c>
      <c r="D218" s="235" t="s">
        <v>173</v>
      </c>
      <c r="E218" s="236" t="s">
        <v>3494</v>
      </c>
      <c r="F218" s="237" t="s">
        <v>3495</v>
      </c>
      <c r="G218" s="238" t="s">
        <v>214</v>
      </c>
      <c r="H218" s="239">
        <v>1</v>
      </c>
      <c r="I218" s="240"/>
      <c r="J218" s="241">
        <f>ROUND(I218*H218,2)</f>
        <v>0</v>
      </c>
      <c r="K218" s="237" t="s">
        <v>177</v>
      </c>
      <c r="L218" s="72"/>
      <c r="M218" s="242" t="s">
        <v>22</v>
      </c>
      <c r="N218" s="243" t="s">
        <v>46</v>
      </c>
      <c r="O218" s="47"/>
      <c r="P218" s="244">
        <f>O218*H218</f>
        <v>0</v>
      </c>
      <c r="Q218" s="244">
        <v>0</v>
      </c>
      <c r="R218" s="244">
        <f>Q218*H218</f>
        <v>0</v>
      </c>
      <c r="S218" s="244">
        <v>0</v>
      </c>
      <c r="T218" s="245">
        <f>S218*H218</f>
        <v>0</v>
      </c>
      <c r="AR218" s="24" t="s">
        <v>273</v>
      </c>
      <c r="AT218" s="24" t="s">
        <v>173</v>
      </c>
      <c r="AU218" s="24" t="s">
        <v>187</v>
      </c>
      <c r="AY218" s="24" t="s">
        <v>171</v>
      </c>
      <c r="BE218" s="246">
        <f>IF(N218="základní",J218,0)</f>
        <v>0</v>
      </c>
      <c r="BF218" s="246">
        <f>IF(N218="snížená",J218,0)</f>
        <v>0</v>
      </c>
      <c r="BG218" s="246">
        <f>IF(N218="zákl. přenesená",J218,0)</f>
        <v>0</v>
      </c>
      <c r="BH218" s="246">
        <f>IF(N218="sníž. přenesená",J218,0)</f>
        <v>0</v>
      </c>
      <c r="BI218" s="246">
        <f>IF(N218="nulová",J218,0)</f>
        <v>0</v>
      </c>
      <c r="BJ218" s="24" t="s">
        <v>24</v>
      </c>
      <c r="BK218" s="246">
        <f>ROUND(I218*H218,2)</f>
        <v>0</v>
      </c>
      <c r="BL218" s="24" t="s">
        <v>273</v>
      </c>
      <c r="BM218" s="24" t="s">
        <v>3496</v>
      </c>
    </row>
    <row r="219" s="1" customFormat="1" ht="14.4" customHeight="1">
      <c r="B219" s="46"/>
      <c r="C219" s="271" t="s">
        <v>726</v>
      </c>
      <c r="D219" s="271" t="s">
        <v>422</v>
      </c>
      <c r="E219" s="272" t="s">
        <v>3497</v>
      </c>
      <c r="F219" s="273" t="s">
        <v>3498</v>
      </c>
      <c r="G219" s="274" t="s">
        <v>1246</v>
      </c>
      <c r="H219" s="275">
        <v>1</v>
      </c>
      <c r="I219" s="276"/>
      <c r="J219" s="277">
        <f>ROUND(I219*H219,2)</f>
        <v>0</v>
      </c>
      <c r="K219" s="273" t="s">
        <v>3358</v>
      </c>
      <c r="L219" s="278"/>
      <c r="M219" s="279" t="s">
        <v>22</v>
      </c>
      <c r="N219" s="280" t="s">
        <v>46</v>
      </c>
      <c r="O219" s="47"/>
      <c r="P219" s="244">
        <f>O219*H219</f>
        <v>0</v>
      </c>
      <c r="Q219" s="244">
        <v>0</v>
      </c>
      <c r="R219" s="244">
        <f>Q219*H219</f>
        <v>0</v>
      </c>
      <c r="S219" s="244">
        <v>0</v>
      </c>
      <c r="T219" s="245">
        <f>S219*H219</f>
        <v>0</v>
      </c>
      <c r="AR219" s="24" t="s">
        <v>405</v>
      </c>
      <c r="AT219" s="24" t="s">
        <v>422</v>
      </c>
      <c r="AU219" s="24" t="s">
        <v>187</v>
      </c>
      <c r="AY219" s="24" t="s">
        <v>171</v>
      </c>
      <c r="BE219" s="246">
        <f>IF(N219="základní",J219,0)</f>
        <v>0</v>
      </c>
      <c r="BF219" s="246">
        <f>IF(N219="snížená",J219,0)</f>
        <v>0</v>
      </c>
      <c r="BG219" s="246">
        <f>IF(N219="zákl. přenesená",J219,0)</f>
        <v>0</v>
      </c>
      <c r="BH219" s="246">
        <f>IF(N219="sníž. přenesená",J219,0)</f>
        <v>0</v>
      </c>
      <c r="BI219" s="246">
        <f>IF(N219="nulová",J219,0)</f>
        <v>0</v>
      </c>
      <c r="BJ219" s="24" t="s">
        <v>24</v>
      </c>
      <c r="BK219" s="246">
        <f>ROUND(I219*H219,2)</f>
        <v>0</v>
      </c>
      <c r="BL219" s="24" t="s">
        <v>273</v>
      </c>
      <c r="BM219" s="24" t="s">
        <v>742</v>
      </c>
    </row>
    <row r="220" s="1" customFormat="1">
      <c r="B220" s="46"/>
      <c r="C220" s="74"/>
      <c r="D220" s="249" t="s">
        <v>739</v>
      </c>
      <c r="E220" s="74"/>
      <c r="F220" s="259" t="s">
        <v>740</v>
      </c>
      <c r="G220" s="74"/>
      <c r="H220" s="74"/>
      <c r="I220" s="203"/>
      <c r="J220" s="74"/>
      <c r="K220" s="74"/>
      <c r="L220" s="72"/>
      <c r="M220" s="260"/>
      <c r="N220" s="47"/>
      <c r="O220" s="47"/>
      <c r="P220" s="47"/>
      <c r="Q220" s="47"/>
      <c r="R220" s="47"/>
      <c r="S220" s="47"/>
      <c r="T220" s="95"/>
      <c r="AT220" s="24" t="s">
        <v>739</v>
      </c>
      <c r="AU220" s="24" t="s">
        <v>187</v>
      </c>
    </row>
    <row r="221" s="1" customFormat="1" ht="14.4" customHeight="1">
      <c r="B221" s="46"/>
      <c r="C221" s="235" t="s">
        <v>730</v>
      </c>
      <c r="D221" s="235" t="s">
        <v>173</v>
      </c>
      <c r="E221" s="236" t="s">
        <v>3499</v>
      </c>
      <c r="F221" s="237" t="s">
        <v>3500</v>
      </c>
      <c r="G221" s="238" t="s">
        <v>1246</v>
      </c>
      <c r="H221" s="239">
        <v>1</v>
      </c>
      <c r="I221" s="240"/>
      <c r="J221" s="241">
        <f>ROUND(I221*H221,2)</f>
        <v>0</v>
      </c>
      <c r="K221" s="237" t="s">
        <v>737</v>
      </c>
      <c r="L221" s="72"/>
      <c r="M221" s="242" t="s">
        <v>22</v>
      </c>
      <c r="N221" s="243" t="s">
        <v>46</v>
      </c>
      <c r="O221" s="47"/>
      <c r="P221" s="244">
        <f>O221*H221</f>
        <v>0</v>
      </c>
      <c r="Q221" s="244">
        <v>0</v>
      </c>
      <c r="R221" s="244">
        <f>Q221*H221</f>
        <v>0</v>
      </c>
      <c r="S221" s="244">
        <v>0</v>
      </c>
      <c r="T221" s="245">
        <f>S221*H221</f>
        <v>0</v>
      </c>
      <c r="AR221" s="24" t="s">
        <v>273</v>
      </c>
      <c r="AT221" s="24" t="s">
        <v>173</v>
      </c>
      <c r="AU221" s="24" t="s">
        <v>187</v>
      </c>
      <c r="AY221" s="24" t="s">
        <v>171</v>
      </c>
      <c r="BE221" s="246">
        <f>IF(N221="základní",J221,0)</f>
        <v>0</v>
      </c>
      <c r="BF221" s="246">
        <f>IF(N221="snížená",J221,0)</f>
        <v>0</v>
      </c>
      <c r="BG221" s="246">
        <f>IF(N221="zákl. přenesená",J221,0)</f>
        <v>0</v>
      </c>
      <c r="BH221" s="246">
        <f>IF(N221="sníž. přenesená",J221,0)</f>
        <v>0</v>
      </c>
      <c r="BI221" s="246">
        <f>IF(N221="nulová",J221,0)</f>
        <v>0</v>
      </c>
      <c r="BJ221" s="24" t="s">
        <v>24</v>
      </c>
      <c r="BK221" s="246">
        <f>ROUND(I221*H221,2)</f>
        <v>0</v>
      </c>
      <c r="BL221" s="24" t="s">
        <v>273</v>
      </c>
      <c r="BM221" s="24" t="s">
        <v>3501</v>
      </c>
    </row>
    <row r="222" s="11" customFormat="1" ht="22.32" customHeight="1">
      <c r="B222" s="219"/>
      <c r="C222" s="220"/>
      <c r="D222" s="221" t="s">
        <v>74</v>
      </c>
      <c r="E222" s="233" t="s">
        <v>3502</v>
      </c>
      <c r="F222" s="233" t="s">
        <v>3503</v>
      </c>
      <c r="G222" s="220"/>
      <c r="H222" s="220"/>
      <c r="I222" s="223"/>
      <c r="J222" s="234">
        <f>BK222</f>
        <v>0</v>
      </c>
      <c r="K222" s="220"/>
      <c r="L222" s="225"/>
      <c r="M222" s="226"/>
      <c r="N222" s="227"/>
      <c r="O222" s="227"/>
      <c r="P222" s="228">
        <v>0</v>
      </c>
      <c r="Q222" s="227"/>
      <c r="R222" s="228">
        <v>0</v>
      </c>
      <c r="S222" s="227"/>
      <c r="T222" s="229">
        <v>0</v>
      </c>
      <c r="AR222" s="230" t="s">
        <v>24</v>
      </c>
      <c r="AT222" s="231" t="s">
        <v>74</v>
      </c>
      <c r="AU222" s="231" t="s">
        <v>83</v>
      </c>
      <c r="AY222" s="230" t="s">
        <v>171</v>
      </c>
      <c r="BK222" s="232">
        <v>0</v>
      </c>
    </row>
    <row r="223" s="11" customFormat="1" ht="14.88" customHeight="1">
      <c r="B223" s="219"/>
      <c r="C223" s="220"/>
      <c r="D223" s="221" t="s">
        <v>74</v>
      </c>
      <c r="E223" s="233" t="s">
        <v>2380</v>
      </c>
      <c r="F223" s="233" t="s">
        <v>3504</v>
      </c>
      <c r="G223" s="220"/>
      <c r="H223" s="220"/>
      <c r="I223" s="223"/>
      <c r="J223" s="234">
        <f>BK223</f>
        <v>0</v>
      </c>
      <c r="K223" s="220"/>
      <c r="L223" s="225"/>
      <c r="M223" s="226"/>
      <c r="N223" s="227"/>
      <c r="O223" s="227"/>
      <c r="P223" s="228">
        <f>SUM(P224:P282)</f>
        <v>0</v>
      </c>
      <c r="Q223" s="227"/>
      <c r="R223" s="228">
        <f>SUM(R224:R282)</f>
        <v>0</v>
      </c>
      <c r="S223" s="227"/>
      <c r="T223" s="229">
        <f>SUM(T224:T282)</f>
        <v>0</v>
      </c>
      <c r="AR223" s="230" t="s">
        <v>24</v>
      </c>
      <c r="AT223" s="231" t="s">
        <v>74</v>
      </c>
      <c r="AU223" s="231" t="s">
        <v>83</v>
      </c>
      <c r="AY223" s="230" t="s">
        <v>171</v>
      </c>
      <c r="BK223" s="232">
        <f>SUM(BK224:BK282)</f>
        <v>0</v>
      </c>
    </row>
    <row r="224" s="1" customFormat="1" ht="34.2" customHeight="1">
      <c r="B224" s="46"/>
      <c r="C224" s="235" t="s">
        <v>734</v>
      </c>
      <c r="D224" s="235" t="s">
        <v>173</v>
      </c>
      <c r="E224" s="236" t="s">
        <v>3505</v>
      </c>
      <c r="F224" s="237" t="s">
        <v>3506</v>
      </c>
      <c r="G224" s="238" t="s">
        <v>344</v>
      </c>
      <c r="H224" s="239">
        <v>32</v>
      </c>
      <c r="I224" s="240"/>
      <c r="J224" s="241">
        <f>ROUND(I224*H224,2)</f>
        <v>0</v>
      </c>
      <c r="K224" s="237" t="s">
        <v>177</v>
      </c>
      <c r="L224" s="72"/>
      <c r="M224" s="242" t="s">
        <v>22</v>
      </c>
      <c r="N224" s="243" t="s">
        <v>46</v>
      </c>
      <c r="O224" s="47"/>
      <c r="P224" s="244">
        <f>O224*H224</f>
        <v>0</v>
      </c>
      <c r="Q224" s="244">
        <v>0</v>
      </c>
      <c r="R224" s="244">
        <f>Q224*H224</f>
        <v>0</v>
      </c>
      <c r="S224" s="244">
        <v>0</v>
      </c>
      <c r="T224" s="245">
        <f>S224*H224</f>
        <v>0</v>
      </c>
      <c r="AR224" s="24" t="s">
        <v>273</v>
      </c>
      <c r="AT224" s="24" t="s">
        <v>173</v>
      </c>
      <c r="AU224" s="24" t="s">
        <v>187</v>
      </c>
      <c r="AY224" s="24" t="s">
        <v>171</v>
      </c>
      <c r="BE224" s="246">
        <f>IF(N224="základní",J224,0)</f>
        <v>0</v>
      </c>
      <c r="BF224" s="246">
        <f>IF(N224="snížená",J224,0)</f>
        <v>0</v>
      </c>
      <c r="BG224" s="246">
        <f>IF(N224="zákl. přenesená",J224,0)</f>
        <v>0</v>
      </c>
      <c r="BH224" s="246">
        <f>IF(N224="sníž. přenesená",J224,0)</f>
        <v>0</v>
      </c>
      <c r="BI224" s="246">
        <f>IF(N224="nulová",J224,0)</f>
        <v>0</v>
      </c>
      <c r="BJ224" s="24" t="s">
        <v>24</v>
      </c>
      <c r="BK224" s="246">
        <f>ROUND(I224*H224,2)</f>
        <v>0</v>
      </c>
      <c r="BL224" s="24" t="s">
        <v>273</v>
      </c>
      <c r="BM224" s="24" t="s">
        <v>3507</v>
      </c>
    </row>
    <row r="225" s="12" customFormat="1">
      <c r="B225" s="247"/>
      <c r="C225" s="248"/>
      <c r="D225" s="249" t="s">
        <v>180</v>
      </c>
      <c r="E225" s="250" t="s">
        <v>22</v>
      </c>
      <c r="F225" s="251" t="s">
        <v>3508</v>
      </c>
      <c r="G225" s="248"/>
      <c r="H225" s="252">
        <v>32</v>
      </c>
      <c r="I225" s="253"/>
      <c r="J225" s="248"/>
      <c r="K225" s="248"/>
      <c r="L225" s="254"/>
      <c r="M225" s="255"/>
      <c r="N225" s="256"/>
      <c r="O225" s="256"/>
      <c r="P225" s="256"/>
      <c r="Q225" s="256"/>
      <c r="R225" s="256"/>
      <c r="S225" s="256"/>
      <c r="T225" s="257"/>
      <c r="AT225" s="258" t="s">
        <v>180</v>
      </c>
      <c r="AU225" s="258" t="s">
        <v>187</v>
      </c>
      <c r="AV225" s="12" t="s">
        <v>83</v>
      </c>
      <c r="AW225" s="12" t="s">
        <v>182</v>
      </c>
      <c r="AX225" s="12" t="s">
        <v>75</v>
      </c>
      <c r="AY225" s="258" t="s">
        <v>171</v>
      </c>
    </row>
    <row r="226" s="1" customFormat="1" ht="14.4" customHeight="1">
      <c r="B226" s="46"/>
      <c r="C226" s="271" t="s">
        <v>744</v>
      </c>
      <c r="D226" s="271" t="s">
        <v>422</v>
      </c>
      <c r="E226" s="272" t="s">
        <v>3509</v>
      </c>
      <c r="F226" s="273" t="s">
        <v>3510</v>
      </c>
      <c r="G226" s="274" t="s">
        <v>344</v>
      </c>
      <c r="H226" s="275">
        <v>16</v>
      </c>
      <c r="I226" s="276"/>
      <c r="J226" s="277">
        <f>ROUND(I226*H226,2)</f>
        <v>0</v>
      </c>
      <c r="K226" s="273" t="s">
        <v>3358</v>
      </c>
      <c r="L226" s="278"/>
      <c r="M226" s="279" t="s">
        <v>22</v>
      </c>
      <c r="N226" s="280" t="s">
        <v>46</v>
      </c>
      <c r="O226" s="47"/>
      <c r="P226" s="244">
        <f>O226*H226</f>
        <v>0</v>
      </c>
      <c r="Q226" s="244">
        <v>0</v>
      </c>
      <c r="R226" s="244">
        <f>Q226*H226</f>
        <v>0</v>
      </c>
      <c r="S226" s="244">
        <v>0</v>
      </c>
      <c r="T226" s="245">
        <f>S226*H226</f>
        <v>0</v>
      </c>
      <c r="AR226" s="24" t="s">
        <v>405</v>
      </c>
      <c r="AT226" s="24" t="s">
        <v>422</v>
      </c>
      <c r="AU226" s="24" t="s">
        <v>187</v>
      </c>
      <c r="AY226" s="24" t="s">
        <v>171</v>
      </c>
      <c r="BE226" s="246">
        <f>IF(N226="základní",J226,0)</f>
        <v>0</v>
      </c>
      <c r="BF226" s="246">
        <f>IF(N226="snížená",J226,0)</f>
        <v>0</v>
      </c>
      <c r="BG226" s="246">
        <f>IF(N226="zákl. přenesená",J226,0)</f>
        <v>0</v>
      </c>
      <c r="BH226" s="246">
        <f>IF(N226="sníž. přenesená",J226,0)</f>
        <v>0</v>
      </c>
      <c r="BI226" s="246">
        <f>IF(N226="nulová",J226,0)</f>
        <v>0</v>
      </c>
      <c r="BJ226" s="24" t="s">
        <v>24</v>
      </c>
      <c r="BK226" s="246">
        <f>ROUND(I226*H226,2)</f>
        <v>0</v>
      </c>
      <c r="BL226" s="24" t="s">
        <v>273</v>
      </c>
      <c r="BM226" s="24" t="s">
        <v>930</v>
      </c>
    </row>
    <row r="227" s="1" customFormat="1">
      <c r="B227" s="46"/>
      <c r="C227" s="74"/>
      <c r="D227" s="249" t="s">
        <v>739</v>
      </c>
      <c r="E227" s="74"/>
      <c r="F227" s="259" t="s">
        <v>3511</v>
      </c>
      <c r="G227" s="74"/>
      <c r="H227" s="74"/>
      <c r="I227" s="203"/>
      <c r="J227" s="74"/>
      <c r="K227" s="74"/>
      <c r="L227" s="72"/>
      <c r="M227" s="260"/>
      <c r="N227" s="47"/>
      <c r="O227" s="47"/>
      <c r="P227" s="47"/>
      <c r="Q227" s="47"/>
      <c r="R227" s="47"/>
      <c r="S227" s="47"/>
      <c r="T227" s="95"/>
      <c r="AT227" s="24" t="s">
        <v>739</v>
      </c>
      <c r="AU227" s="24" t="s">
        <v>187</v>
      </c>
    </row>
    <row r="228" s="1" customFormat="1" ht="14.4" customHeight="1">
      <c r="B228" s="46"/>
      <c r="C228" s="271" t="s">
        <v>749</v>
      </c>
      <c r="D228" s="271" t="s">
        <v>422</v>
      </c>
      <c r="E228" s="272" t="s">
        <v>3512</v>
      </c>
      <c r="F228" s="273" t="s">
        <v>3513</v>
      </c>
      <c r="G228" s="274" t="s">
        <v>344</v>
      </c>
      <c r="H228" s="275">
        <v>16</v>
      </c>
      <c r="I228" s="276"/>
      <c r="J228" s="277">
        <f>ROUND(I228*H228,2)</f>
        <v>0</v>
      </c>
      <c r="K228" s="273" t="s">
        <v>3358</v>
      </c>
      <c r="L228" s="278"/>
      <c r="M228" s="279" t="s">
        <v>22</v>
      </c>
      <c r="N228" s="280" t="s">
        <v>46</v>
      </c>
      <c r="O228" s="47"/>
      <c r="P228" s="244">
        <f>O228*H228</f>
        <v>0</v>
      </c>
      <c r="Q228" s="244">
        <v>0</v>
      </c>
      <c r="R228" s="244">
        <f>Q228*H228</f>
        <v>0</v>
      </c>
      <c r="S228" s="244">
        <v>0</v>
      </c>
      <c r="T228" s="245">
        <f>S228*H228</f>
        <v>0</v>
      </c>
      <c r="AR228" s="24" t="s">
        <v>405</v>
      </c>
      <c r="AT228" s="24" t="s">
        <v>422</v>
      </c>
      <c r="AU228" s="24" t="s">
        <v>187</v>
      </c>
      <c r="AY228" s="24" t="s">
        <v>171</v>
      </c>
      <c r="BE228" s="246">
        <f>IF(N228="základní",J228,0)</f>
        <v>0</v>
      </c>
      <c r="BF228" s="246">
        <f>IF(N228="snížená",J228,0)</f>
        <v>0</v>
      </c>
      <c r="BG228" s="246">
        <f>IF(N228="zákl. přenesená",J228,0)</f>
        <v>0</v>
      </c>
      <c r="BH228" s="246">
        <f>IF(N228="sníž. přenesená",J228,0)</f>
        <v>0</v>
      </c>
      <c r="BI228" s="246">
        <f>IF(N228="nulová",J228,0)</f>
        <v>0</v>
      </c>
      <c r="BJ228" s="24" t="s">
        <v>24</v>
      </c>
      <c r="BK228" s="246">
        <f>ROUND(I228*H228,2)</f>
        <v>0</v>
      </c>
      <c r="BL228" s="24" t="s">
        <v>273</v>
      </c>
      <c r="BM228" s="24" t="s">
        <v>975</v>
      </c>
    </row>
    <row r="229" s="1" customFormat="1">
      <c r="B229" s="46"/>
      <c r="C229" s="74"/>
      <c r="D229" s="249" t="s">
        <v>739</v>
      </c>
      <c r="E229" s="74"/>
      <c r="F229" s="259" t="s">
        <v>3514</v>
      </c>
      <c r="G229" s="74"/>
      <c r="H229" s="74"/>
      <c r="I229" s="203"/>
      <c r="J229" s="74"/>
      <c r="K229" s="74"/>
      <c r="L229" s="72"/>
      <c r="M229" s="260"/>
      <c r="N229" s="47"/>
      <c r="O229" s="47"/>
      <c r="P229" s="47"/>
      <c r="Q229" s="47"/>
      <c r="R229" s="47"/>
      <c r="S229" s="47"/>
      <c r="T229" s="95"/>
      <c r="AT229" s="24" t="s">
        <v>739</v>
      </c>
      <c r="AU229" s="24" t="s">
        <v>187</v>
      </c>
    </row>
    <row r="230" s="1" customFormat="1" ht="34.2" customHeight="1">
      <c r="B230" s="46"/>
      <c r="C230" s="235" t="s">
        <v>755</v>
      </c>
      <c r="D230" s="235" t="s">
        <v>173</v>
      </c>
      <c r="E230" s="236" t="s">
        <v>3515</v>
      </c>
      <c r="F230" s="237" t="s">
        <v>3516</v>
      </c>
      <c r="G230" s="238" t="s">
        <v>344</v>
      </c>
      <c r="H230" s="239">
        <v>28</v>
      </c>
      <c r="I230" s="240"/>
      <c r="J230" s="241">
        <f>ROUND(I230*H230,2)</f>
        <v>0</v>
      </c>
      <c r="K230" s="237" t="s">
        <v>177</v>
      </c>
      <c r="L230" s="72"/>
      <c r="M230" s="242" t="s">
        <v>22</v>
      </c>
      <c r="N230" s="243" t="s">
        <v>46</v>
      </c>
      <c r="O230" s="47"/>
      <c r="P230" s="244">
        <f>O230*H230</f>
        <v>0</v>
      </c>
      <c r="Q230" s="244">
        <v>0</v>
      </c>
      <c r="R230" s="244">
        <f>Q230*H230</f>
        <v>0</v>
      </c>
      <c r="S230" s="244">
        <v>0</v>
      </c>
      <c r="T230" s="245">
        <f>S230*H230</f>
        <v>0</v>
      </c>
      <c r="AR230" s="24" t="s">
        <v>273</v>
      </c>
      <c r="AT230" s="24" t="s">
        <v>173</v>
      </c>
      <c r="AU230" s="24" t="s">
        <v>187</v>
      </c>
      <c r="AY230" s="24" t="s">
        <v>171</v>
      </c>
      <c r="BE230" s="246">
        <f>IF(N230="základní",J230,0)</f>
        <v>0</v>
      </c>
      <c r="BF230" s="246">
        <f>IF(N230="snížená",J230,0)</f>
        <v>0</v>
      </c>
      <c r="BG230" s="246">
        <f>IF(N230="zákl. přenesená",J230,0)</f>
        <v>0</v>
      </c>
      <c r="BH230" s="246">
        <f>IF(N230="sníž. přenesená",J230,0)</f>
        <v>0</v>
      </c>
      <c r="BI230" s="246">
        <f>IF(N230="nulová",J230,0)</f>
        <v>0</v>
      </c>
      <c r="BJ230" s="24" t="s">
        <v>24</v>
      </c>
      <c r="BK230" s="246">
        <f>ROUND(I230*H230,2)</f>
        <v>0</v>
      </c>
      <c r="BL230" s="24" t="s">
        <v>273</v>
      </c>
      <c r="BM230" s="24" t="s">
        <v>3517</v>
      </c>
    </row>
    <row r="231" s="1" customFormat="1" ht="14.4" customHeight="1">
      <c r="B231" s="46"/>
      <c r="C231" s="271" t="s">
        <v>760</v>
      </c>
      <c r="D231" s="271" t="s">
        <v>422</v>
      </c>
      <c r="E231" s="272" t="s">
        <v>3518</v>
      </c>
      <c r="F231" s="273" t="s">
        <v>3519</v>
      </c>
      <c r="G231" s="274" t="s">
        <v>344</v>
      </c>
      <c r="H231" s="275">
        <v>28</v>
      </c>
      <c r="I231" s="276"/>
      <c r="J231" s="277">
        <f>ROUND(I231*H231,2)</f>
        <v>0</v>
      </c>
      <c r="K231" s="273" t="s">
        <v>3358</v>
      </c>
      <c r="L231" s="278"/>
      <c r="M231" s="279" t="s">
        <v>22</v>
      </c>
      <c r="N231" s="280" t="s">
        <v>46</v>
      </c>
      <c r="O231" s="47"/>
      <c r="P231" s="244">
        <f>O231*H231</f>
        <v>0</v>
      </c>
      <c r="Q231" s="244">
        <v>0</v>
      </c>
      <c r="R231" s="244">
        <f>Q231*H231</f>
        <v>0</v>
      </c>
      <c r="S231" s="244">
        <v>0</v>
      </c>
      <c r="T231" s="245">
        <f>S231*H231</f>
        <v>0</v>
      </c>
      <c r="AR231" s="24" t="s">
        <v>405</v>
      </c>
      <c r="AT231" s="24" t="s">
        <v>422</v>
      </c>
      <c r="AU231" s="24" t="s">
        <v>187</v>
      </c>
      <c r="AY231" s="24" t="s">
        <v>171</v>
      </c>
      <c r="BE231" s="246">
        <f>IF(N231="základní",J231,0)</f>
        <v>0</v>
      </c>
      <c r="BF231" s="246">
        <f>IF(N231="snížená",J231,0)</f>
        <v>0</v>
      </c>
      <c r="BG231" s="246">
        <f>IF(N231="zákl. přenesená",J231,0)</f>
        <v>0</v>
      </c>
      <c r="BH231" s="246">
        <f>IF(N231="sníž. přenesená",J231,0)</f>
        <v>0</v>
      </c>
      <c r="BI231" s="246">
        <f>IF(N231="nulová",J231,0)</f>
        <v>0</v>
      </c>
      <c r="BJ231" s="24" t="s">
        <v>24</v>
      </c>
      <c r="BK231" s="246">
        <f>ROUND(I231*H231,2)</f>
        <v>0</v>
      </c>
      <c r="BL231" s="24" t="s">
        <v>273</v>
      </c>
      <c r="BM231" s="24" t="s">
        <v>1017</v>
      </c>
    </row>
    <row r="232" s="1" customFormat="1">
      <c r="B232" s="46"/>
      <c r="C232" s="74"/>
      <c r="D232" s="249" t="s">
        <v>739</v>
      </c>
      <c r="E232" s="74"/>
      <c r="F232" s="259" t="s">
        <v>3520</v>
      </c>
      <c r="G232" s="74"/>
      <c r="H232" s="74"/>
      <c r="I232" s="203"/>
      <c r="J232" s="74"/>
      <c r="K232" s="74"/>
      <c r="L232" s="72"/>
      <c r="M232" s="260"/>
      <c r="N232" s="47"/>
      <c r="O232" s="47"/>
      <c r="P232" s="47"/>
      <c r="Q232" s="47"/>
      <c r="R232" s="47"/>
      <c r="S232" s="47"/>
      <c r="T232" s="95"/>
      <c r="AT232" s="24" t="s">
        <v>739</v>
      </c>
      <c r="AU232" s="24" t="s">
        <v>187</v>
      </c>
    </row>
    <row r="233" s="1" customFormat="1" ht="34.2" customHeight="1">
      <c r="B233" s="46"/>
      <c r="C233" s="235" t="s">
        <v>766</v>
      </c>
      <c r="D233" s="235" t="s">
        <v>173</v>
      </c>
      <c r="E233" s="236" t="s">
        <v>3521</v>
      </c>
      <c r="F233" s="237" t="s">
        <v>3522</v>
      </c>
      <c r="G233" s="238" t="s">
        <v>344</v>
      </c>
      <c r="H233" s="239">
        <v>531</v>
      </c>
      <c r="I233" s="240"/>
      <c r="J233" s="241">
        <f>ROUND(I233*H233,2)</f>
        <v>0</v>
      </c>
      <c r="K233" s="237" t="s">
        <v>177</v>
      </c>
      <c r="L233" s="72"/>
      <c r="M233" s="242" t="s">
        <v>22</v>
      </c>
      <c r="N233" s="243" t="s">
        <v>46</v>
      </c>
      <c r="O233" s="47"/>
      <c r="P233" s="244">
        <f>O233*H233</f>
        <v>0</v>
      </c>
      <c r="Q233" s="244">
        <v>0</v>
      </c>
      <c r="R233" s="244">
        <f>Q233*H233</f>
        <v>0</v>
      </c>
      <c r="S233" s="244">
        <v>0</v>
      </c>
      <c r="T233" s="245">
        <f>S233*H233</f>
        <v>0</v>
      </c>
      <c r="AR233" s="24" t="s">
        <v>273</v>
      </c>
      <c r="AT233" s="24" t="s">
        <v>173</v>
      </c>
      <c r="AU233" s="24" t="s">
        <v>187</v>
      </c>
      <c r="AY233" s="24" t="s">
        <v>171</v>
      </c>
      <c r="BE233" s="246">
        <f>IF(N233="základní",J233,0)</f>
        <v>0</v>
      </c>
      <c r="BF233" s="246">
        <f>IF(N233="snížená",J233,0)</f>
        <v>0</v>
      </c>
      <c r="BG233" s="246">
        <f>IF(N233="zákl. přenesená",J233,0)</f>
        <v>0</v>
      </c>
      <c r="BH233" s="246">
        <f>IF(N233="sníž. přenesená",J233,0)</f>
        <v>0</v>
      </c>
      <c r="BI233" s="246">
        <f>IF(N233="nulová",J233,0)</f>
        <v>0</v>
      </c>
      <c r="BJ233" s="24" t="s">
        <v>24</v>
      </c>
      <c r="BK233" s="246">
        <f>ROUND(I233*H233,2)</f>
        <v>0</v>
      </c>
      <c r="BL233" s="24" t="s">
        <v>273</v>
      </c>
      <c r="BM233" s="24" t="s">
        <v>3523</v>
      </c>
    </row>
    <row r="234" s="12" customFormat="1">
      <c r="B234" s="247"/>
      <c r="C234" s="248"/>
      <c r="D234" s="249" t="s">
        <v>180</v>
      </c>
      <c r="E234" s="250" t="s">
        <v>22</v>
      </c>
      <c r="F234" s="251" t="s">
        <v>3524</v>
      </c>
      <c r="G234" s="248"/>
      <c r="H234" s="252">
        <v>531</v>
      </c>
      <c r="I234" s="253"/>
      <c r="J234" s="248"/>
      <c r="K234" s="248"/>
      <c r="L234" s="254"/>
      <c r="M234" s="255"/>
      <c r="N234" s="256"/>
      <c r="O234" s="256"/>
      <c r="P234" s="256"/>
      <c r="Q234" s="256"/>
      <c r="R234" s="256"/>
      <c r="S234" s="256"/>
      <c r="T234" s="257"/>
      <c r="AT234" s="258" t="s">
        <v>180</v>
      </c>
      <c r="AU234" s="258" t="s">
        <v>187</v>
      </c>
      <c r="AV234" s="12" t="s">
        <v>83</v>
      </c>
      <c r="AW234" s="12" t="s">
        <v>182</v>
      </c>
      <c r="AX234" s="12" t="s">
        <v>75</v>
      </c>
      <c r="AY234" s="258" t="s">
        <v>171</v>
      </c>
    </row>
    <row r="235" s="1" customFormat="1" ht="14.4" customHeight="1">
      <c r="B235" s="46"/>
      <c r="C235" s="271" t="s">
        <v>787</v>
      </c>
      <c r="D235" s="271" t="s">
        <v>422</v>
      </c>
      <c r="E235" s="272" t="s">
        <v>3525</v>
      </c>
      <c r="F235" s="273" t="s">
        <v>3526</v>
      </c>
      <c r="G235" s="274" t="s">
        <v>344</v>
      </c>
      <c r="H235" s="275">
        <v>16</v>
      </c>
      <c r="I235" s="276"/>
      <c r="J235" s="277">
        <f>ROUND(I235*H235,2)</f>
        <v>0</v>
      </c>
      <c r="K235" s="273" t="s">
        <v>3358</v>
      </c>
      <c r="L235" s="278"/>
      <c r="M235" s="279" t="s">
        <v>22</v>
      </c>
      <c r="N235" s="280" t="s">
        <v>46</v>
      </c>
      <c r="O235" s="47"/>
      <c r="P235" s="244">
        <f>O235*H235</f>
        <v>0</v>
      </c>
      <c r="Q235" s="244">
        <v>0</v>
      </c>
      <c r="R235" s="244">
        <f>Q235*H235</f>
        <v>0</v>
      </c>
      <c r="S235" s="244">
        <v>0</v>
      </c>
      <c r="T235" s="245">
        <f>S235*H235</f>
        <v>0</v>
      </c>
      <c r="AR235" s="24" t="s">
        <v>405</v>
      </c>
      <c r="AT235" s="24" t="s">
        <v>422</v>
      </c>
      <c r="AU235" s="24" t="s">
        <v>187</v>
      </c>
      <c r="AY235" s="24" t="s">
        <v>171</v>
      </c>
      <c r="BE235" s="246">
        <f>IF(N235="základní",J235,0)</f>
        <v>0</v>
      </c>
      <c r="BF235" s="246">
        <f>IF(N235="snížená",J235,0)</f>
        <v>0</v>
      </c>
      <c r="BG235" s="246">
        <f>IF(N235="zákl. přenesená",J235,0)</f>
        <v>0</v>
      </c>
      <c r="BH235" s="246">
        <f>IF(N235="sníž. přenesená",J235,0)</f>
        <v>0</v>
      </c>
      <c r="BI235" s="246">
        <f>IF(N235="nulová",J235,0)</f>
        <v>0</v>
      </c>
      <c r="BJ235" s="24" t="s">
        <v>24</v>
      </c>
      <c r="BK235" s="246">
        <f>ROUND(I235*H235,2)</f>
        <v>0</v>
      </c>
      <c r="BL235" s="24" t="s">
        <v>273</v>
      </c>
      <c r="BM235" s="24" t="s">
        <v>964</v>
      </c>
    </row>
    <row r="236" s="1" customFormat="1">
      <c r="B236" s="46"/>
      <c r="C236" s="74"/>
      <c r="D236" s="249" t="s">
        <v>739</v>
      </c>
      <c r="E236" s="74"/>
      <c r="F236" s="259" t="s">
        <v>3527</v>
      </c>
      <c r="G236" s="74"/>
      <c r="H236" s="74"/>
      <c r="I236" s="203"/>
      <c r="J236" s="74"/>
      <c r="K236" s="74"/>
      <c r="L236" s="72"/>
      <c r="M236" s="260"/>
      <c r="N236" s="47"/>
      <c r="O236" s="47"/>
      <c r="P236" s="47"/>
      <c r="Q236" s="47"/>
      <c r="R236" s="47"/>
      <c r="S236" s="47"/>
      <c r="T236" s="95"/>
      <c r="AT236" s="24" t="s">
        <v>739</v>
      </c>
      <c r="AU236" s="24" t="s">
        <v>187</v>
      </c>
    </row>
    <row r="237" s="1" customFormat="1" ht="14.4" customHeight="1">
      <c r="B237" s="46"/>
      <c r="C237" s="271" t="s">
        <v>791</v>
      </c>
      <c r="D237" s="271" t="s">
        <v>422</v>
      </c>
      <c r="E237" s="272" t="s">
        <v>3528</v>
      </c>
      <c r="F237" s="273" t="s">
        <v>3529</v>
      </c>
      <c r="G237" s="274" t="s">
        <v>344</v>
      </c>
      <c r="H237" s="275">
        <v>16</v>
      </c>
      <c r="I237" s="276"/>
      <c r="J237" s="277">
        <f>ROUND(I237*H237,2)</f>
        <v>0</v>
      </c>
      <c r="K237" s="273" t="s">
        <v>3358</v>
      </c>
      <c r="L237" s="278"/>
      <c r="M237" s="279" t="s">
        <v>22</v>
      </c>
      <c r="N237" s="280" t="s">
        <v>46</v>
      </c>
      <c r="O237" s="47"/>
      <c r="P237" s="244">
        <f>O237*H237</f>
        <v>0</v>
      </c>
      <c r="Q237" s="244">
        <v>0</v>
      </c>
      <c r="R237" s="244">
        <f>Q237*H237</f>
        <v>0</v>
      </c>
      <c r="S237" s="244">
        <v>0</v>
      </c>
      <c r="T237" s="245">
        <f>S237*H237</f>
        <v>0</v>
      </c>
      <c r="AR237" s="24" t="s">
        <v>405</v>
      </c>
      <c r="AT237" s="24" t="s">
        <v>422</v>
      </c>
      <c r="AU237" s="24" t="s">
        <v>187</v>
      </c>
      <c r="AY237" s="24" t="s">
        <v>171</v>
      </c>
      <c r="BE237" s="246">
        <f>IF(N237="základní",J237,0)</f>
        <v>0</v>
      </c>
      <c r="BF237" s="246">
        <f>IF(N237="snížená",J237,0)</f>
        <v>0</v>
      </c>
      <c r="BG237" s="246">
        <f>IF(N237="zákl. přenesená",J237,0)</f>
        <v>0</v>
      </c>
      <c r="BH237" s="246">
        <f>IF(N237="sníž. přenesená",J237,0)</f>
        <v>0</v>
      </c>
      <c r="BI237" s="246">
        <f>IF(N237="nulová",J237,0)</f>
        <v>0</v>
      </c>
      <c r="BJ237" s="24" t="s">
        <v>24</v>
      </c>
      <c r="BK237" s="246">
        <f>ROUND(I237*H237,2)</f>
        <v>0</v>
      </c>
      <c r="BL237" s="24" t="s">
        <v>273</v>
      </c>
      <c r="BM237" s="24" t="s">
        <v>1006</v>
      </c>
    </row>
    <row r="238" s="1" customFormat="1">
      <c r="B238" s="46"/>
      <c r="C238" s="74"/>
      <c r="D238" s="249" t="s">
        <v>739</v>
      </c>
      <c r="E238" s="74"/>
      <c r="F238" s="259" t="s">
        <v>3530</v>
      </c>
      <c r="G238" s="74"/>
      <c r="H238" s="74"/>
      <c r="I238" s="203"/>
      <c r="J238" s="74"/>
      <c r="K238" s="74"/>
      <c r="L238" s="72"/>
      <c r="M238" s="260"/>
      <c r="N238" s="47"/>
      <c r="O238" s="47"/>
      <c r="P238" s="47"/>
      <c r="Q238" s="47"/>
      <c r="R238" s="47"/>
      <c r="S238" s="47"/>
      <c r="T238" s="95"/>
      <c r="AT238" s="24" t="s">
        <v>739</v>
      </c>
      <c r="AU238" s="24" t="s">
        <v>187</v>
      </c>
    </row>
    <row r="239" s="1" customFormat="1" ht="14.4" customHeight="1">
      <c r="B239" s="46"/>
      <c r="C239" s="271" t="s">
        <v>797</v>
      </c>
      <c r="D239" s="271" t="s">
        <v>422</v>
      </c>
      <c r="E239" s="272" t="s">
        <v>3531</v>
      </c>
      <c r="F239" s="273" t="s">
        <v>3532</v>
      </c>
      <c r="G239" s="274" t="s">
        <v>344</v>
      </c>
      <c r="H239" s="275">
        <v>16</v>
      </c>
      <c r="I239" s="276"/>
      <c r="J239" s="277">
        <f>ROUND(I239*H239,2)</f>
        <v>0</v>
      </c>
      <c r="K239" s="273" t="s">
        <v>3358</v>
      </c>
      <c r="L239" s="278"/>
      <c r="M239" s="279" t="s">
        <v>22</v>
      </c>
      <c r="N239" s="280" t="s">
        <v>46</v>
      </c>
      <c r="O239" s="47"/>
      <c r="P239" s="244">
        <f>O239*H239</f>
        <v>0</v>
      </c>
      <c r="Q239" s="244">
        <v>0</v>
      </c>
      <c r="R239" s="244">
        <f>Q239*H239</f>
        <v>0</v>
      </c>
      <c r="S239" s="244">
        <v>0</v>
      </c>
      <c r="T239" s="245">
        <f>S239*H239</f>
        <v>0</v>
      </c>
      <c r="AR239" s="24" t="s">
        <v>405</v>
      </c>
      <c r="AT239" s="24" t="s">
        <v>422</v>
      </c>
      <c r="AU239" s="24" t="s">
        <v>187</v>
      </c>
      <c r="AY239" s="24" t="s">
        <v>171</v>
      </c>
      <c r="BE239" s="246">
        <f>IF(N239="základní",J239,0)</f>
        <v>0</v>
      </c>
      <c r="BF239" s="246">
        <f>IF(N239="snížená",J239,0)</f>
        <v>0</v>
      </c>
      <c r="BG239" s="246">
        <f>IF(N239="zákl. přenesená",J239,0)</f>
        <v>0</v>
      </c>
      <c r="BH239" s="246">
        <f>IF(N239="sníž. přenesená",J239,0)</f>
        <v>0</v>
      </c>
      <c r="BI239" s="246">
        <f>IF(N239="nulová",J239,0)</f>
        <v>0</v>
      </c>
      <c r="BJ239" s="24" t="s">
        <v>24</v>
      </c>
      <c r="BK239" s="246">
        <f>ROUND(I239*H239,2)</f>
        <v>0</v>
      </c>
      <c r="BL239" s="24" t="s">
        <v>273</v>
      </c>
      <c r="BM239" s="24" t="s">
        <v>1041</v>
      </c>
    </row>
    <row r="240" s="1" customFormat="1">
      <c r="B240" s="46"/>
      <c r="C240" s="74"/>
      <c r="D240" s="249" t="s">
        <v>739</v>
      </c>
      <c r="E240" s="74"/>
      <c r="F240" s="259" t="s">
        <v>3533</v>
      </c>
      <c r="G240" s="74"/>
      <c r="H240" s="74"/>
      <c r="I240" s="203"/>
      <c r="J240" s="74"/>
      <c r="K240" s="74"/>
      <c r="L240" s="72"/>
      <c r="M240" s="260"/>
      <c r="N240" s="47"/>
      <c r="O240" s="47"/>
      <c r="P240" s="47"/>
      <c r="Q240" s="47"/>
      <c r="R240" s="47"/>
      <c r="S240" s="47"/>
      <c r="T240" s="95"/>
      <c r="AT240" s="24" t="s">
        <v>739</v>
      </c>
      <c r="AU240" s="24" t="s">
        <v>187</v>
      </c>
    </row>
    <row r="241" s="1" customFormat="1" ht="14.4" customHeight="1">
      <c r="B241" s="46"/>
      <c r="C241" s="271" t="s">
        <v>805</v>
      </c>
      <c r="D241" s="271" t="s">
        <v>422</v>
      </c>
      <c r="E241" s="272" t="s">
        <v>3534</v>
      </c>
      <c r="F241" s="273" t="s">
        <v>3535</v>
      </c>
      <c r="G241" s="274" t="s">
        <v>344</v>
      </c>
      <c r="H241" s="275">
        <v>16</v>
      </c>
      <c r="I241" s="276"/>
      <c r="J241" s="277">
        <f>ROUND(I241*H241,2)</f>
        <v>0</v>
      </c>
      <c r="K241" s="273" t="s">
        <v>3358</v>
      </c>
      <c r="L241" s="278"/>
      <c r="M241" s="279" t="s">
        <v>22</v>
      </c>
      <c r="N241" s="280" t="s">
        <v>46</v>
      </c>
      <c r="O241" s="47"/>
      <c r="P241" s="244">
        <f>O241*H241</f>
        <v>0</v>
      </c>
      <c r="Q241" s="244">
        <v>0</v>
      </c>
      <c r="R241" s="244">
        <f>Q241*H241</f>
        <v>0</v>
      </c>
      <c r="S241" s="244">
        <v>0</v>
      </c>
      <c r="T241" s="245">
        <f>S241*H241</f>
        <v>0</v>
      </c>
      <c r="AR241" s="24" t="s">
        <v>405</v>
      </c>
      <c r="AT241" s="24" t="s">
        <v>422</v>
      </c>
      <c r="AU241" s="24" t="s">
        <v>187</v>
      </c>
      <c r="AY241" s="24" t="s">
        <v>171</v>
      </c>
      <c r="BE241" s="246">
        <f>IF(N241="základní",J241,0)</f>
        <v>0</v>
      </c>
      <c r="BF241" s="246">
        <f>IF(N241="snížená",J241,0)</f>
        <v>0</v>
      </c>
      <c r="BG241" s="246">
        <f>IF(N241="zákl. přenesená",J241,0)</f>
        <v>0</v>
      </c>
      <c r="BH241" s="246">
        <f>IF(N241="sníž. přenesená",J241,0)</f>
        <v>0</v>
      </c>
      <c r="BI241" s="246">
        <f>IF(N241="nulová",J241,0)</f>
        <v>0</v>
      </c>
      <c r="BJ241" s="24" t="s">
        <v>24</v>
      </c>
      <c r="BK241" s="246">
        <f>ROUND(I241*H241,2)</f>
        <v>0</v>
      </c>
      <c r="BL241" s="24" t="s">
        <v>273</v>
      </c>
      <c r="BM241" s="24" t="s">
        <v>1054</v>
      </c>
    </row>
    <row r="242" s="1" customFormat="1">
      <c r="B242" s="46"/>
      <c r="C242" s="74"/>
      <c r="D242" s="249" t="s">
        <v>739</v>
      </c>
      <c r="E242" s="74"/>
      <c r="F242" s="259" t="s">
        <v>3536</v>
      </c>
      <c r="G242" s="74"/>
      <c r="H242" s="74"/>
      <c r="I242" s="203"/>
      <c r="J242" s="74"/>
      <c r="K242" s="74"/>
      <c r="L242" s="72"/>
      <c r="M242" s="260"/>
      <c r="N242" s="47"/>
      <c r="O242" s="47"/>
      <c r="P242" s="47"/>
      <c r="Q242" s="47"/>
      <c r="R242" s="47"/>
      <c r="S242" s="47"/>
      <c r="T242" s="95"/>
      <c r="AT242" s="24" t="s">
        <v>739</v>
      </c>
      <c r="AU242" s="24" t="s">
        <v>187</v>
      </c>
    </row>
    <row r="243" s="1" customFormat="1" ht="14.4" customHeight="1">
      <c r="B243" s="46"/>
      <c r="C243" s="271" t="s">
        <v>810</v>
      </c>
      <c r="D243" s="271" t="s">
        <v>422</v>
      </c>
      <c r="E243" s="272" t="s">
        <v>3537</v>
      </c>
      <c r="F243" s="273" t="s">
        <v>3538</v>
      </c>
      <c r="G243" s="274" t="s">
        <v>344</v>
      </c>
      <c r="H243" s="275">
        <v>16</v>
      </c>
      <c r="I243" s="276"/>
      <c r="J243" s="277">
        <f>ROUND(I243*H243,2)</f>
        <v>0</v>
      </c>
      <c r="K243" s="273" t="s">
        <v>3358</v>
      </c>
      <c r="L243" s="278"/>
      <c r="M243" s="279" t="s">
        <v>22</v>
      </c>
      <c r="N243" s="280" t="s">
        <v>46</v>
      </c>
      <c r="O243" s="47"/>
      <c r="P243" s="244">
        <f>O243*H243</f>
        <v>0</v>
      </c>
      <c r="Q243" s="244">
        <v>0</v>
      </c>
      <c r="R243" s="244">
        <f>Q243*H243</f>
        <v>0</v>
      </c>
      <c r="S243" s="244">
        <v>0</v>
      </c>
      <c r="T243" s="245">
        <f>S243*H243</f>
        <v>0</v>
      </c>
      <c r="AR243" s="24" t="s">
        <v>405</v>
      </c>
      <c r="AT243" s="24" t="s">
        <v>422</v>
      </c>
      <c r="AU243" s="24" t="s">
        <v>187</v>
      </c>
      <c r="AY243" s="24" t="s">
        <v>171</v>
      </c>
      <c r="BE243" s="246">
        <f>IF(N243="základní",J243,0)</f>
        <v>0</v>
      </c>
      <c r="BF243" s="246">
        <f>IF(N243="snížená",J243,0)</f>
        <v>0</v>
      </c>
      <c r="BG243" s="246">
        <f>IF(N243="zákl. přenesená",J243,0)</f>
        <v>0</v>
      </c>
      <c r="BH243" s="246">
        <f>IF(N243="sníž. přenesená",J243,0)</f>
        <v>0</v>
      </c>
      <c r="BI243" s="246">
        <f>IF(N243="nulová",J243,0)</f>
        <v>0</v>
      </c>
      <c r="BJ243" s="24" t="s">
        <v>24</v>
      </c>
      <c r="BK243" s="246">
        <f>ROUND(I243*H243,2)</f>
        <v>0</v>
      </c>
      <c r="BL243" s="24" t="s">
        <v>273</v>
      </c>
      <c r="BM243" s="24" t="s">
        <v>1063</v>
      </c>
    </row>
    <row r="244" s="1" customFormat="1">
      <c r="B244" s="46"/>
      <c r="C244" s="74"/>
      <c r="D244" s="249" t="s">
        <v>739</v>
      </c>
      <c r="E244" s="74"/>
      <c r="F244" s="259" t="s">
        <v>3539</v>
      </c>
      <c r="G244" s="74"/>
      <c r="H244" s="74"/>
      <c r="I244" s="203"/>
      <c r="J244" s="74"/>
      <c r="K244" s="74"/>
      <c r="L244" s="72"/>
      <c r="M244" s="260"/>
      <c r="N244" s="47"/>
      <c r="O244" s="47"/>
      <c r="P244" s="47"/>
      <c r="Q244" s="47"/>
      <c r="R244" s="47"/>
      <c r="S244" s="47"/>
      <c r="T244" s="95"/>
      <c r="AT244" s="24" t="s">
        <v>739</v>
      </c>
      <c r="AU244" s="24" t="s">
        <v>187</v>
      </c>
    </row>
    <row r="245" s="1" customFormat="1" ht="14.4" customHeight="1">
      <c r="B245" s="46"/>
      <c r="C245" s="271" t="s">
        <v>817</v>
      </c>
      <c r="D245" s="271" t="s">
        <v>422</v>
      </c>
      <c r="E245" s="272" t="s">
        <v>3540</v>
      </c>
      <c r="F245" s="273" t="s">
        <v>3541</v>
      </c>
      <c r="G245" s="274" t="s">
        <v>344</v>
      </c>
      <c r="H245" s="275">
        <v>16</v>
      </c>
      <c r="I245" s="276"/>
      <c r="J245" s="277">
        <f>ROUND(I245*H245,2)</f>
        <v>0</v>
      </c>
      <c r="K245" s="273" t="s">
        <v>3358</v>
      </c>
      <c r="L245" s="278"/>
      <c r="M245" s="279" t="s">
        <v>22</v>
      </c>
      <c r="N245" s="280" t="s">
        <v>46</v>
      </c>
      <c r="O245" s="47"/>
      <c r="P245" s="244">
        <f>O245*H245</f>
        <v>0</v>
      </c>
      <c r="Q245" s="244">
        <v>0</v>
      </c>
      <c r="R245" s="244">
        <f>Q245*H245</f>
        <v>0</v>
      </c>
      <c r="S245" s="244">
        <v>0</v>
      </c>
      <c r="T245" s="245">
        <f>S245*H245</f>
        <v>0</v>
      </c>
      <c r="AR245" s="24" t="s">
        <v>405</v>
      </c>
      <c r="AT245" s="24" t="s">
        <v>422</v>
      </c>
      <c r="AU245" s="24" t="s">
        <v>187</v>
      </c>
      <c r="AY245" s="24" t="s">
        <v>171</v>
      </c>
      <c r="BE245" s="246">
        <f>IF(N245="základní",J245,0)</f>
        <v>0</v>
      </c>
      <c r="BF245" s="246">
        <f>IF(N245="snížená",J245,0)</f>
        <v>0</v>
      </c>
      <c r="BG245" s="246">
        <f>IF(N245="zákl. přenesená",J245,0)</f>
        <v>0</v>
      </c>
      <c r="BH245" s="246">
        <f>IF(N245="sníž. přenesená",J245,0)</f>
        <v>0</v>
      </c>
      <c r="BI245" s="246">
        <f>IF(N245="nulová",J245,0)</f>
        <v>0</v>
      </c>
      <c r="BJ245" s="24" t="s">
        <v>24</v>
      </c>
      <c r="BK245" s="246">
        <f>ROUND(I245*H245,2)</f>
        <v>0</v>
      </c>
      <c r="BL245" s="24" t="s">
        <v>273</v>
      </c>
      <c r="BM245" s="24" t="s">
        <v>1072</v>
      </c>
    </row>
    <row r="246" s="1" customFormat="1">
      <c r="B246" s="46"/>
      <c r="C246" s="74"/>
      <c r="D246" s="249" t="s">
        <v>739</v>
      </c>
      <c r="E246" s="74"/>
      <c r="F246" s="259" t="s">
        <v>3542</v>
      </c>
      <c r="G246" s="74"/>
      <c r="H246" s="74"/>
      <c r="I246" s="203"/>
      <c r="J246" s="74"/>
      <c r="K246" s="74"/>
      <c r="L246" s="72"/>
      <c r="M246" s="260"/>
      <c r="N246" s="47"/>
      <c r="O246" s="47"/>
      <c r="P246" s="47"/>
      <c r="Q246" s="47"/>
      <c r="R246" s="47"/>
      <c r="S246" s="47"/>
      <c r="T246" s="95"/>
      <c r="AT246" s="24" t="s">
        <v>739</v>
      </c>
      <c r="AU246" s="24" t="s">
        <v>187</v>
      </c>
    </row>
    <row r="247" s="1" customFormat="1" ht="14.4" customHeight="1">
      <c r="B247" s="46"/>
      <c r="C247" s="271" t="s">
        <v>823</v>
      </c>
      <c r="D247" s="271" t="s">
        <v>422</v>
      </c>
      <c r="E247" s="272" t="s">
        <v>3543</v>
      </c>
      <c r="F247" s="273" t="s">
        <v>3544</v>
      </c>
      <c r="G247" s="274" t="s">
        <v>344</v>
      </c>
      <c r="H247" s="275">
        <v>16</v>
      </c>
      <c r="I247" s="276"/>
      <c r="J247" s="277">
        <f>ROUND(I247*H247,2)</f>
        <v>0</v>
      </c>
      <c r="K247" s="273" t="s">
        <v>3358</v>
      </c>
      <c r="L247" s="278"/>
      <c r="M247" s="279" t="s">
        <v>22</v>
      </c>
      <c r="N247" s="280" t="s">
        <v>46</v>
      </c>
      <c r="O247" s="47"/>
      <c r="P247" s="244">
        <f>O247*H247</f>
        <v>0</v>
      </c>
      <c r="Q247" s="244">
        <v>0</v>
      </c>
      <c r="R247" s="244">
        <f>Q247*H247</f>
        <v>0</v>
      </c>
      <c r="S247" s="244">
        <v>0</v>
      </c>
      <c r="T247" s="245">
        <f>S247*H247</f>
        <v>0</v>
      </c>
      <c r="AR247" s="24" t="s">
        <v>405</v>
      </c>
      <c r="AT247" s="24" t="s">
        <v>422</v>
      </c>
      <c r="AU247" s="24" t="s">
        <v>187</v>
      </c>
      <c r="AY247" s="24" t="s">
        <v>171</v>
      </c>
      <c r="BE247" s="246">
        <f>IF(N247="základní",J247,0)</f>
        <v>0</v>
      </c>
      <c r="BF247" s="246">
        <f>IF(N247="snížená",J247,0)</f>
        <v>0</v>
      </c>
      <c r="BG247" s="246">
        <f>IF(N247="zákl. přenesená",J247,0)</f>
        <v>0</v>
      </c>
      <c r="BH247" s="246">
        <f>IF(N247="sníž. přenesená",J247,0)</f>
        <v>0</v>
      </c>
      <c r="BI247" s="246">
        <f>IF(N247="nulová",J247,0)</f>
        <v>0</v>
      </c>
      <c r="BJ247" s="24" t="s">
        <v>24</v>
      </c>
      <c r="BK247" s="246">
        <f>ROUND(I247*H247,2)</f>
        <v>0</v>
      </c>
      <c r="BL247" s="24" t="s">
        <v>273</v>
      </c>
      <c r="BM247" s="24" t="s">
        <v>1080</v>
      </c>
    </row>
    <row r="248" s="1" customFormat="1">
      <c r="B248" s="46"/>
      <c r="C248" s="74"/>
      <c r="D248" s="249" t="s">
        <v>739</v>
      </c>
      <c r="E248" s="74"/>
      <c r="F248" s="259" t="s">
        <v>3545</v>
      </c>
      <c r="G248" s="74"/>
      <c r="H248" s="74"/>
      <c r="I248" s="203"/>
      <c r="J248" s="74"/>
      <c r="K248" s="74"/>
      <c r="L248" s="72"/>
      <c r="M248" s="260"/>
      <c r="N248" s="47"/>
      <c r="O248" s="47"/>
      <c r="P248" s="47"/>
      <c r="Q248" s="47"/>
      <c r="R248" s="47"/>
      <c r="S248" s="47"/>
      <c r="T248" s="95"/>
      <c r="AT248" s="24" t="s">
        <v>739</v>
      </c>
      <c r="AU248" s="24" t="s">
        <v>187</v>
      </c>
    </row>
    <row r="249" s="1" customFormat="1" ht="14.4" customHeight="1">
      <c r="B249" s="46"/>
      <c r="C249" s="271" t="s">
        <v>851</v>
      </c>
      <c r="D249" s="271" t="s">
        <v>422</v>
      </c>
      <c r="E249" s="272" t="s">
        <v>3546</v>
      </c>
      <c r="F249" s="273" t="s">
        <v>3547</v>
      </c>
      <c r="G249" s="274" t="s">
        <v>344</v>
      </c>
      <c r="H249" s="275">
        <v>16</v>
      </c>
      <c r="I249" s="276"/>
      <c r="J249" s="277">
        <f>ROUND(I249*H249,2)</f>
        <v>0</v>
      </c>
      <c r="K249" s="273" t="s">
        <v>3358</v>
      </c>
      <c r="L249" s="278"/>
      <c r="M249" s="279" t="s">
        <v>22</v>
      </c>
      <c r="N249" s="280" t="s">
        <v>46</v>
      </c>
      <c r="O249" s="47"/>
      <c r="P249" s="244">
        <f>O249*H249</f>
        <v>0</v>
      </c>
      <c r="Q249" s="244">
        <v>0</v>
      </c>
      <c r="R249" s="244">
        <f>Q249*H249</f>
        <v>0</v>
      </c>
      <c r="S249" s="244">
        <v>0</v>
      </c>
      <c r="T249" s="245">
        <f>S249*H249</f>
        <v>0</v>
      </c>
      <c r="AR249" s="24" t="s">
        <v>405</v>
      </c>
      <c r="AT249" s="24" t="s">
        <v>422</v>
      </c>
      <c r="AU249" s="24" t="s">
        <v>187</v>
      </c>
      <c r="AY249" s="24" t="s">
        <v>171</v>
      </c>
      <c r="BE249" s="246">
        <f>IF(N249="základní",J249,0)</f>
        <v>0</v>
      </c>
      <c r="BF249" s="246">
        <f>IF(N249="snížená",J249,0)</f>
        <v>0</v>
      </c>
      <c r="BG249" s="246">
        <f>IF(N249="zákl. přenesená",J249,0)</f>
        <v>0</v>
      </c>
      <c r="BH249" s="246">
        <f>IF(N249="sníž. přenesená",J249,0)</f>
        <v>0</v>
      </c>
      <c r="BI249" s="246">
        <f>IF(N249="nulová",J249,0)</f>
        <v>0</v>
      </c>
      <c r="BJ249" s="24" t="s">
        <v>24</v>
      </c>
      <c r="BK249" s="246">
        <f>ROUND(I249*H249,2)</f>
        <v>0</v>
      </c>
      <c r="BL249" s="24" t="s">
        <v>273</v>
      </c>
      <c r="BM249" s="24" t="s">
        <v>1096</v>
      </c>
    </row>
    <row r="250" s="1" customFormat="1">
      <c r="B250" s="46"/>
      <c r="C250" s="74"/>
      <c r="D250" s="249" t="s">
        <v>739</v>
      </c>
      <c r="E250" s="74"/>
      <c r="F250" s="259" t="s">
        <v>3548</v>
      </c>
      <c r="G250" s="74"/>
      <c r="H250" s="74"/>
      <c r="I250" s="203"/>
      <c r="J250" s="74"/>
      <c r="K250" s="74"/>
      <c r="L250" s="72"/>
      <c r="M250" s="260"/>
      <c r="N250" s="47"/>
      <c r="O250" s="47"/>
      <c r="P250" s="47"/>
      <c r="Q250" s="47"/>
      <c r="R250" s="47"/>
      <c r="S250" s="47"/>
      <c r="T250" s="95"/>
      <c r="AT250" s="24" t="s">
        <v>739</v>
      </c>
      <c r="AU250" s="24" t="s">
        <v>187</v>
      </c>
    </row>
    <row r="251" s="1" customFormat="1" ht="14.4" customHeight="1">
      <c r="B251" s="46"/>
      <c r="C251" s="271" t="s">
        <v>873</v>
      </c>
      <c r="D251" s="271" t="s">
        <v>422</v>
      </c>
      <c r="E251" s="272" t="s">
        <v>3549</v>
      </c>
      <c r="F251" s="273" t="s">
        <v>3550</v>
      </c>
      <c r="G251" s="274" t="s">
        <v>344</v>
      </c>
      <c r="H251" s="275">
        <v>16</v>
      </c>
      <c r="I251" s="276"/>
      <c r="J251" s="277">
        <f>ROUND(I251*H251,2)</f>
        <v>0</v>
      </c>
      <c r="K251" s="273" t="s">
        <v>3358</v>
      </c>
      <c r="L251" s="278"/>
      <c r="M251" s="279" t="s">
        <v>22</v>
      </c>
      <c r="N251" s="280" t="s">
        <v>46</v>
      </c>
      <c r="O251" s="47"/>
      <c r="P251" s="244">
        <f>O251*H251</f>
        <v>0</v>
      </c>
      <c r="Q251" s="244">
        <v>0</v>
      </c>
      <c r="R251" s="244">
        <f>Q251*H251</f>
        <v>0</v>
      </c>
      <c r="S251" s="244">
        <v>0</v>
      </c>
      <c r="T251" s="245">
        <f>S251*H251</f>
        <v>0</v>
      </c>
      <c r="AR251" s="24" t="s">
        <v>405</v>
      </c>
      <c r="AT251" s="24" t="s">
        <v>422</v>
      </c>
      <c r="AU251" s="24" t="s">
        <v>187</v>
      </c>
      <c r="AY251" s="24" t="s">
        <v>171</v>
      </c>
      <c r="BE251" s="246">
        <f>IF(N251="základní",J251,0)</f>
        <v>0</v>
      </c>
      <c r="BF251" s="246">
        <f>IF(N251="snížená",J251,0)</f>
        <v>0</v>
      </c>
      <c r="BG251" s="246">
        <f>IF(N251="zákl. přenesená",J251,0)</f>
        <v>0</v>
      </c>
      <c r="BH251" s="246">
        <f>IF(N251="sníž. přenesená",J251,0)</f>
        <v>0</v>
      </c>
      <c r="BI251" s="246">
        <f>IF(N251="nulová",J251,0)</f>
        <v>0</v>
      </c>
      <c r="BJ251" s="24" t="s">
        <v>24</v>
      </c>
      <c r="BK251" s="246">
        <f>ROUND(I251*H251,2)</f>
        <v>0</v>
      </c>
      <c r="BL251" s="24" t="s">
        <v>273</v>
      </c>
      <c r="BM251" s="24" t="s">
        <v>1124</v>
      </c>
    </row>
    <row r="252" s="1" customFormat="1">
      <c r="B252" s="46"/>
      <c r="C252" s="74"/>
      <c r="D252" s="249" t="s">
        <v>739</v>
      </c>
      <c r="E252" s="74"/>
      <c r="F252" s="259" t="s">
        <v>3551</v>
      </c>
      <c r="G252" s="74"/>
      <c r="H252" s="74"/>
      <c r="I252" s="203"/>
      <c r="J252" s="74"/>
      <c r="K252" s="74"/>
      <c r="L252" s="72"/>
      <c r="M252" s="260"/>
      <c r="N252" s="47"/>
      <c r="O252" s="47"/>
      <c r="P252" s="47"/>
      <c r="Q252" s="47"/>
      <c r="R252" s="47"/>
      <c r="S252" s="47"/>
      <c r="T252" s="95"/>
      <c r="AT252" s="24" t="s">
        <v>739</v>
      </c>
      <c r="AU252" s="24" t="s">
        <v>187</v>
      </c>
    </row>
    <row r="253" s="1" customFormat="1" ht="14.4" customHeight="1">
      <c r="B253" s="46"/>
      <c r="C253" s="271" t="s">
        <v>886</v>
      </c>
      <c r="D253" s="271" t="s">
        <v>422</v>
      </c>
      <c r="E253" s="272" t="s">
        <v>3552</v>
      </c>
      <c r="F253" s="273" t="s">
        <v>3553</v>
      </c>
      <c r="G253" s="274" t="s">
        <v>344</v>
      </c>
      <c r="H253" s="275">
        <v>16</v>
      </c>
      <c r="I253" s="276"/>
      <c r="J253" s="277">
        <f>ROUND(I253*H253,2)</f>
        <v>0</v>
      </c>
      <c r="K253" s="273" t="s">
        <v>3358</v>
      </c>
      <c r="L253" s="278"/>
      <c r="M253" s="279" t="s">
        <v>22</v>
      </c>
      <c r="N253" s="280" t="s">
        <v>46</v>
      </c>
      <c r="O253" s="47"/>
      <c r="P253" s="244">
        <f>O253*H253</f>
        <v>0</v>
      </c>
      <c r="Q253" s="244">
        <v>0</v>
      </c>
      <c r="R253" s="244">
        <f>Q253*H253</f>
        <v>0</v>
      </c>
      <c r="S253" s="244">
        <v>0</v>
      </c>
      <c r="T253" s="245">
        <f>S253*H253</f>
        <v>0</v>
      </c>
      <c r="AR253" s="24" t="s">
        <v>405</v>
      </c>
      <c r="AT253" s="24" t="s">
        <v>422</v>
      </c>
      <c r="AU253" s="24" t="s">
        <v>187</v>
      </c>
      <c r="AY253" s="24" t="s">
        <v>171</v>
      </c>
      <c r="BE253" s="246">
        <f>IF(N253="základní",J253,0)</f>
        <v>0</v>
      </c>
      <c r="BF253" s="246">
        <f>IF(N253="snížená",J253,0)</f>
        <v>0</v>
      </c>
      <c r="BG253" s="246">
        <f>IF(N253="zákl. přenesená",J253,0)</f>
        <v>0</v>
      </c>
      <c r="BH253" s="246">
        <f>IF(N253="sníž. přenesená",J253,0)</f>
        <v>0</v>
      </c>
      <c r="BI253" s="246">
        <f>IF(N253="nulová",J253,0)</f>
        <v>0</v>
      </c>
      <c r="BJ253" s="24" t="s">
        <v>24</v>
      </c>
      <c r="BK253" s="246">
        <f>ROUND(I253*H253,2)</f>
        <v>0</v>
      </c>
      <c r="BL253" s="24" t="s">
        <v>273</v>
      </c>
      <c r="BM253" s="24" t="s">
        <v>1134</v>
      </c>
    </row>
    <row r="254" s="1" customFormat="1">
      <c r="B254" s="46"/>
      <c r="C254" s="74"/>
      <c r="D254" s="249" t="s">
        <v>739</v>
      </c>
      <c r="E254" s="74"/>
      <c r="F254" s="259" t="s">
        <v>3554</v>
      </c>
      <c r="G254" s="74"/>
      <c r="H254" s="74"/>
      <c r="I254" s="203"/>
      <c r="J254" s="74"/>
      <c r="K254" s="74"/>
      <c r="L254" s="72"/>
      <c r="M254" s="260"/>
      <c r="N254" s="47"/>
      <c r="O254" s="47"/>
      <c r="P254" s="47"/>
      <c r="Q254" s="47"/>
      <c r="R254" s="47"/>
      <c r="S254" s="47"/>
      <c r="T254" s="95"/>
      <c r="AT254" s="24" t="s">
        <v>739</v>
      </c>
      <c r="AU254" s="24" t="s">
        <v>187</v>
      </c>
    </row>
    <row r="255" s="1" customFormat="1" ht="14.4" customHeight="1">
      <c r="B255" s="46"/>
      <c r="C255" s="271" t="s">
        <v>891</v>
      </c>
      <c r="D255" s="271" t="s">
        <v>422</v>
      </c>
      <c r="E255" s="272" t="s">
        <v>3555</v>
      </c>
      <c r="F255" s="273" t="s">
        <v>3556</v>
      </c>
      <c r="G255" s="274" t="s">
        <v>344</v>
      </c>
      <c r="H255" s="275">
        <v>16</v>
      </c>
      <c r="I255" s="276"/>
      <c r="J255" s="277">
        <f>ROUND(I255*H255,2)</f>
        <v>0</v>
      </c>
      <c r="K255" s="273" t="s">
        <v>3358</v>
      </c>
      <c r="L255" s="278"/>
      <c r="M255" s="279" t="s">
        <v>22</v>
      </c>
      <c r="N255" s="280" t="s">
        <v>46</v>
      </c>
      <c r="O255" s="47"/>
      <c r="P255" s="244">
        <f>O255*H255</f>
        <v>0</v>
      </c>
      <c r="Q255" s="244">
        <v>0</v>
      </c>
      <c r="R255" s="244">
        <f>Q255*H255</f>
        <v>0</v>
      </c>
      <c r="S255" s="244">
        <v>0</v>
      </c>
      <c r="T255" s="245">
        <f>S255*H255</f>
        <v>0</v>
      </c>
      <c r="AR255" s="24" t="s">
        <v>405</v>
      </c>
      <c r="AT255" s="24" t="s">
        <v>422</v>
      </c>
      <c r="AU255" s="24" t="s">
        <v>187</v>
      </c>
      <c r="AY255" s="24" t="s">
        <v>171</v>
      </c>
      <c r="BE255" s="246">
        <f>IF(N255="základní",J255,0)</f>
        <v>0</v>
      </c>
      <c r="BF255" s="246">
        <f>IF(N255="snížená",J255,0)</f>
        <v>0</v>
      </c>
      <c r="BG255" s="246">
        <f>IF(N255="zákl. přenesená",J255,0)</f>
        <v>0</v>
      </c>
      <c r="BH255" s="246">
        <f>IF(N255="sníž. přenesená",J255,0)</f>
        <v>0</v>
      </c>
      <c r="BI255" s="246">
        <f>IF(N255="nulová",J255,0)</f>
        <v>0</v>
      </c>
      <c r="BJ255" s="24" t="s">
        <v>24</v>
      </c>
      <c r="BK255" s="246">
        <f>ROUND(I255*H255,2)</f>
        <v>0</v>
      </c>
      <c r="BL255" s="24" t="s">
        <v>273</v>
      </c>
      <c r="BM255" s="24" t="s">
        <v>1145</v>
      </c>
    </row>
    <row r="256" s="1" customFormat="1">
      <c r="B256" s="46"/>
      <c r="C256" s="74"/>
      <c r="D256" s="249" t="s">
        <v>739</v>
      </c>
      <c r="E256" s="74"/>
      <c r="F256" s="259" t="s">
        <v>3557</v>
      </c>
      <c r="G256" s="74"/>
      <c r="H256" s="74"/>
      <c r="I256" s="203"/>
      <c r="J256" s="74"/>
      <c r="K256" s="74"/>
      <c r="L256" s="72"/>
      <c r="M256" s="260"/>
      <c r="N256" s="47"/>
      <c r="O256" s="47"/>
      <c r="P256" s="47"/>
      <c r="Q256" s="47"/>
      <c r="R256" s="47"/>
      <c r="S256" s="47"/>
      <c r="T256" s="95"/>
      <c r="AT256" s="24" t="s">
        <v>739</v>
      </c>
      <c r="AU256" s="24" t="s">
        <v>187</v>
      </c>
    </row>
    <row r="257" s="1" customFormat="1" ht="14.4" customHeight="1">
      <c r="B257" s="46"/>
      <c r="C257" s="271" t="s">
        <v>898</v>
      </c>
      <c r="D257" s="271" t="s">
        <v>422</v>
      </c>
      <c r="E257" s="272" t="s">
        <v>3558</v>
      </c>
      <c r="F257" s="273" t="s">
        <v>3559</v>
      </c>
      <c r="G257" s="274" t="s">
        <v>344</v>
      </c>
      <c r="H257" s="275">
        <v>16</v>
      </c>
      <c r="I257" s="276"/>
      <c r="J257" s="277">
        <f>ROUND(I257*H257,2)</f>
        <v>0</v>
      </c>
      <c r="K257" s="273" t="s">
        <v>3358</v>
      </c>
      <c r="L257" s="278"/>
      <c r="M257" s="279" t="s">
        <v>22</v>
      </c>
      <c r="N257" s="280" t="s">
        <v>46</v>
      </c>
      <c r="O257" s="47"/>
      <c r="P257" s="244">
        <f>O257*H257</f>
        <v>0</v>
      </c>
      <c r="Q257" s="244">
        <v>0</v>
      </c>
      <c r="R257" s="244">
        <f>Q257*H257</f>
        <v>0</v>
      </c>
      <c r="S257" s="244">
        <v>0</v>
      </c>
      <c r="T257" s="245">
        <f>S257*H257</f>
        <v>0</v>
      </c>
      <c r="AR257" s="24" t="s">
        <v>405</v>
      </c>
      <c r="AT257" s="24" t="s">
        <v>422</v>
      </c>
      <c r="AU257" s="24" t="s">
        <v>187</v>
      </c>
      <c r="AY257" s="24" t="s">
        <v>171</v>
      </c>
      <c r="BE257" s="246">
        <f>IF(N257="základní",J257,0)</f>
        <v>0</v>
      </c>
      <c r="BF257" s="246">
        <f>IF(N257="snížená",J257,0)</f>
        <v>0</v>
      </c>
      <c r="BG257" s="246">
        <f>IF(N257="zákl. přenesená",J257,0)</f>
        <v>0</v>
      </c>
      <c r="BH257" s="246">
        <f>IF(N257="sníž. přenesená",J257,0)</f>
        <v>0</v>
      </c>
      <c r="BI257" s="246">
        <f>IF(N257="nulová",J257,0)</f>
        <v>0</v>
      </c>
      <c r="BJ257" s="24" t="s">
        <v>24</v>
      </c>
      <c r="BK257" s="246">
        <f>ROUND(I257*H257,2)</f>
        <v>0</v>
      </c>
      <c r="BL257" s="24" t="s">
        <v>273</v>
      </c>
      <c r="BM257" s="24" t="s">
        <v>1157</v>
      </c>
    </row>
    <row r="258" s="1" customFormat="1">
      <c r="B258" s="46"/>
      <c r="C258" s="74"/>
      <c r="D258" s="249" t="s">
        <v>739</v>
      </c>
      <c r="E258" s="74"/>
      <c r="F258" s="259" t="s">
        <v>3560</v>
      </c>
      <c r="G258" s="74"/>
      <c r="H258" s="74"/>
      <c r="I258" s="203"/>
      <c r="J258" s="74"/>
      <c r="K258" s="74"/>
      <c r="L258" s="72"/>
      <c r="M258" s="260"/>
      <c r="N258" s="47"/>
      <c r="O258" s="47"/>
      <c r="P258" s="47"/>
      <c r="Q258" s="47"/>
      <c r="R258" s="47"/>
      <c r="S258" s="47"/>
      <c r="T258" s="95"/>
      <c r="AT258" s="24" t="s">
        <v>739</v>
      </c>
      <c r="AU258" s="24" t="s">
        <v>187</v>
      </c>
    </row>
    <row r="259" s="1" customFormat="1" ht="14.4" customHeight="1">
      <c r="B259" s="46"/>
      <c r="C259" s="271" t="s">
        <v>906</v>
      </c>
      <c r="D259" s="271" t="s">
        <v>422</v>
      </c>
      <c r="E259" s="272" t="s">
        <v>3561</v>
      </c>
      <c r="F259" s="273" t="s">
        <v>3562</v>
      </c>
      <c r="G259" s="274" t="s">
        <v>344</v>
      </c>
      <c r="H259" s="275">
        <v>16</v>
      </c>
      <c r="I259" s="276"/>
      <c r="J259" s="277">
        <f>ROUND(I259*H259,2)</f>
        <v>0</v>
      </c>
      <c r="K259" s="273" t="s">
        <v>3358</v>
      </c>
      <c r="L259" s="278"/>
      <c r="M259" s="279" t="s">
        <v>22</v>
      </c>
      <c r="N259" s="280" t="s">
        <v>46</v>
      </c>
      <c r="O259" s="47"/>
      <c r="P259" s="244">
        <f>O259*H259</f>
        <v>0</v>
      </c>
      <c r="Q259" s="244">
        <v>0</v>
      </c>
      <c r="R259" s="244">
        <f>Q259*H259</f>
        <v>0</v>
      </c>
      <c r="S259" s="244">
        <v>0</v>
      </c>
      <c r="T259" s="245">
        <f>S259*H259</f>
        <v>0</v>
      </c>
      <c r="AR259" s="24" t="s">
        <v>405</v>
      </c>
      <c r="AT259" s="24" t="s">
        <v>422</v>
      </c>
      <c r="AU259" s="24" t="s">
        <v>187</v>
      </c>
      <c r="AY259" s="24" t="s">
        <v>171</v>
      </c>
      <c r="BE259" s="246">
        <f>IF(N259="základní",J259,0)</f>
        <v>0</v>
      </c>
      <c r="BF259" s="246">
        <f>IF(N259="snížená",J259,0)</f>
        <v>0</v>
      </c>
      <c r="BG259" s="246">
        <f>IF(N259="zákl. přenesená",J259,0)</f>
        <v>0</v>
      </c>
      <c r="BH259" s="246">
        <f>IF(N259="sníž. přenesená",J259,0)</f>
        <v>0</v>
      </c>
      <c r="BI259" s="246">
        <f>IF(N259="nulová",J259,0)</f>
        <v>0</v>
      </c>
      <c r="BJ259" s="24" t="s">
        <v>24</v>
      </c>
      <c r="BK259" s="246">
        <f>ROUND(I259*H259,2)</f>
        <v>0</v>
      </c>
      <c r="BL259" s="24" t="s">
        <v>273</v>
      </c>
      <c r="BM259" s="24" t="s">
        <v>1166</v>
      </c>
    </row>
    <row r="260" s="1" customFormat="1">
      <c r="B260" s="46"/>
      <c r="C260" s="74"/>
      <c r="D260" s="249" t="s">
        <v>739</v>
      </c>
      <c r="E260" s="74"/>
      <c r="F260" s="259" t="s">
        <v>3563</v>
      </c>
      <c r="G260" s="74"/>
      <c r="H260" s="74"/>
      <c r="I260" s="203"/>
      <c r="J260" s="74"/>
      <c r="K260" s="74"/>
      <c r="L260" s="72"/>
      <c r="M260" s="260"/>
      <c r="N260" s="47"/>
      <c r="O260" s="47"/>
      <c r="P260" s="47"/>
      <c r="Q260" s="47"/>
      <c r="R260" s="47"/>
      <c r="S260" s="47"/>
      <c r="T260" s="95"/>
      <c r="AT260" s="24" t="s">
        <v>739</v>
      </c>
      <c r="AU260" s="24" t="s">
        <v>187</v>
      </c>
    </row>
    <row r="261" s="1" customFormat="1" ht="14.4" customHeight="1">
      <c r="B261" s="46"/>
      <c r="C261" s="271" t="s">
        <v>742</v>
      </c>
      <c r="D261" s="271" t="s">
        <v>422</v>
      </c>
      <c r="E261" s="272" t="s">
        <v>3564</v>
      </c>
      <c r="F261" s="273" t="s">
        <v>3565</v>
      </c>
      <c r="G261" s="274" t="s">
        <v>344</v>
      </c>
      <c r="H261" s="275">
        <v>35</v>
      </c>
      <c r="I261" s="276"/>
      <c r="J261" s="277">
        <f>ROUND(I261*H261,2)</f>
        <v>0</v>
      </c>
      <c r="K261" s="273" t="s">
        <v>3358</v>
      </c>
      <c r="L261" s="278"/>
      <c r="M261" s="279" t="s">
        <v>22</v>
      </c>
      <c r="N261" s="280" t="s">
        <v>46</v>
      </c>
      <c r="O261" s="47"/>
      <c r="P261" s="244">
        <f>O261*H261</f>
        <v>0</v>
      </c>
      <c r="Q261" s="244">
        <v>0</v>
      </c>
      <c r="R261" s="244">
        <f>Q261*H261</f>
        <v>0</v>
      </c>
      <c r="S261" s="244">
        <v>0</v>
      </c>
      <c r="T261" s="245">
        <f>S261*H261</f>
        <v>0</v>
      </c>
      <c r="AR261" s="24" t="s">
        <v>405</v>
      </c>
      <c r="AT261" s="24" t="s">
        <v>422</v>
      </c>
      <c r="AU261" s="24" t="s">
        <v>187</v>
      </c>
      <c r="AY261" s="24" t="s">
        <v>171</v>
      </c>
      <c r="BE261" s="246">
        <f>IF(N261="základní",J261,0)</f>
        <v>0</v>
      </c>
      <c r="BF261" s="246">
        <f>IF(N261="snížená",J261,0)</f>
        <v>0</v>
      </c>
      <c r="BG261" s="246">
        <f>IF(N261="zákl. přenesená",J261,0)</f>
        <v>0</v>
      </c>
      <c r="BH261" s="246">
        <f>IF(N261="sníž. přenesená",J261,0)</f>
        <v>0</v>
      </c>
      <c r="BI261" s="246">
        <f>IF(N261="nulová",J261,0)</f>
        <v>0</v>
      </c>
      <c r="BJ261" s="24" t="s">
        <v>24</v>
      </c>
      <c r="BK261" s="246">
        <f>ROUND(I261*H261,2)</f>
        <v>0</v>
      </c>
      <c r="BL261" s="24" t="s">
        <v>273</v>
      </c>
      <c r="BM261" s="24" t="s">
        <v>1215</v>
      </c>
    </row>
    <row r="262" s="1" customFormat="1">
      <c r="B262" s="46"/>
      <c r="C262" s="74"/>
      <c r="D262" s="249" t="s">
        <v>739</v>
      </c>
      <c r="E262" s="74"/>
      <c r="F262" s="259" t="s">
        <v>3566</v>
      </c>
      <c r="G262" s="74"/>
      <c r="H262" s="74"/>
      <c r="I262" s="203"/>
      <c r="J262" s="74"/>
      <c r="K262" s="74"/>
      <c r="L262" s="72"/>
      <c r="M262" s="260"/>
      <c r="N262" s="47"/>
      <c r="O262" s="47"/>
      <c r="P262" s="47"/>
      <c r="Q262" s="47"/>
      <c r="R262" s="47"/>
      <c r="S262" s="47"/>
      <c r="T262" s="95"/>
      <c r="AT262" s="24" t="s">
        <v>739</v>
      </c>
      <c r="AU262" s="24" t="s">
        <v>187</v>
      </c>
    </row>
    <row r="263" s="1" customFormat="1" ht="14.4" customHeight="1">
      <c r="B263" s="46"/>
      <c r="C263" s="271" t="s">
        <v>764</v>
      </c>
      <c r="D263" s="271" t="s">
        <v>422</v>
      </c>
      <c r="E263" s="272" t="s">
        <v>3567</v>
      </c>
      <c r="F263" s="273" t="s">
        <v>3568</v>
      </c>
      <c r="G263" s="274" t="s">
        <v>344</v>
      </c>
      <c r="H263" s="275">
        <v>14</v>
      </c>
      <c r="I263" s="276"/>
      <c r="J263" s="277">
        <f>ROUND(I263*H263,2)</f>
        <v>0</v>
      </c>
      <c r="K263" s="273" t="s">
        <v>3358</v>
      </c>
      <c r="L263" s="278"/>
      <c r="M263" s="279" t="s">
        <v>22</v>
      </c>
      <c r="N263" s="280" t="s">
        <v>46</v>
      </c>
      <c r="O263" s="47"/>
      <c r="P263" s="244">
        <f>O263*H263</f>
        <v>0</v>
      </c>
      <c r="Q263" s="244">
        <v>0</v>
      </c>
      <c r="R263" s="244">
        <f>Q263*H263</f>
        <v>0</v>
      </c>
      <c r="S263" s="244">
        <v>0</v>
      </c>
      <c r="T263" s="245">
        <f>S263*H263</f>
        <v>0</v>
      </c>
      <c r="AR263" s="24" t="s">
        <v>405</v>
      </c>
      <c r="AT263" s="24" t="s">
        <v>422</v>
      </c>
      <c r="AU263" s="24" t="s">
        <v>187</v>
      </c>
      <c r="AY263" s="24" t="s">
        <v>171</v>
      </c>
      <c r="BE263" s="246">
        <f>IF(N263="základní",J263,0)</f>
        <v>0</v>
      </c>
      <c r="BF263" s="246">
        <f>IF(N263="snížená",J263,0)</f>
        <v>0</v>
      </c>
      <c r="BG263" s="246">
        <f>IF(N263="zákl. přenesená",J263,0)</f>
        <v>0</v>
      </c>
      <c r="BH263" s="246">
        <f>IF(N263="sníž. přenesená",J263,0)</f>
        <v>0</v>
      </c>
      <c r="BI263" s="246">
        <f>IF(N263="nulová",J263,0)</f>
        <v>0</v>
      </c>
      <c r="BJ263" s="24" t="s">
        <v>24</v>
      </c>
      <c r="BK263" s="246">
        <f>ROUND(I263*H263,2)</f>
        <v>0</v>
      </c>
      <c r="BL263" s="24" t="s">
        <v>273</v>
      </c>
      <c r="BM263" s="24" t="s">
        <v>1227</v>
      </c>
    </row>
    <row r="264" s="1" customFormat="1">
      <c r="B264" s="46"/>
      <c r="C264" s="74"/>
      <c r="D264" s="249" t="s">
        <v>739</v>
      </c>
      <c r="E264" s="74"/>
      <c r="F264" s="259" t="s">
        <v>3569</v>
      </c>
      <c r="G264" s="74"/>
      <c r="H264" s="74"/>
      <c r="I264" s="203"/>
      <c r="J264" s="74"/>
      <c r="K264" s="74"/>
      <c r="L264" s="72"/>
      <c r="M264" s="260"/>
      <c r="N264" s="47"/>
      <c r="O264" s="47"/>
      <c r="P264" s="47"/>
      <c r="Q264" s="47"/>
      <c r="R264" s="47"/>
      <c r="S264" s="47"/>
      <c r="T264" s="95"/>
      <c r="AT264" s="24" t="s">
        <v>739</v>
      </c>
      <c r="AU264" s="24" t="s">
        <v>187</v>
      </c>
    </row>
    <row r="265" s="1" customFormat="1" ht="14.4" customHeight="1">
      <c r="B265" s="46"/>
      <c r="C265" s="271" t="s">
        <v>803</v>
      </c>
      <c r="D265" s="271" t="s">
        <v>422</v>
      </c>
      <c r="E265" s="272" t="s">
        <v>3570</v>
      </c>
      <c r="F265" s="273" t="s">
        <v>3571</v>
      </c>
      <c r="G265" s="274" t="s">
        <v>344</v>
      </c>
      <c r="H265" s="275">
        <v>16</v>
      </c>
      <c r="I265" s="276"/>
      <c r="J265" s="277">
        <f>ROUND(I265*H265,2)</f>
        <v>0</v>
      </c>
      <c r="K265" s="273" t="s">
        <v>3358</v>
      </c>
      <c r="L265" s="278"/>
      <c r="M265" s="279" t="s">
        <v>22</v>
      </c>
      <c r="N265" s="280" t="s">
        <v>46</v>
      </c>
      <c r="O265" s="47"/>
      <c r="P265" s="244">
        <f>O265*H265</f>
        <v>0</v>
      </c>
      <c r="Q265" s="244">
        <v>0</v>
      </c>
      <c r="R265" s="244">
        <f>Q265*H265</f>
        <v>0</v>
      </c>
      <c r="S265" s="244">
        <v>0</v>
      </c>
      <c r="T265" s="245">
        <f>S265*H265</f>
        <v>0</v>
      </c>
      <c r="AR265" s="24" t="s">
        <v>405</v>
      </c>
      <c r="AT265" s="24" t="s">
        <v>422</v>
      </c>
      <c r="AU265" s="24" t="s">
        <v>187</v>
      </c>
      <c r="AY265" s="24" t="s">
        <v>171</v>
      </c>
      <c r="BE265" s="246">
        <f>IF(N265="základní",J265,0)</f>
        <v>0</v>
      </c>
      <c r="BF265" s="246">
        <f>IF(N265="snížená",J265,0)</f>
        <v>0</v>
      </c>
      <c r="BG265" s="246">
        <f>IF(N265="zákl. přenesená",J265,0)</f>
        <v>0</v>
      </c>
      <c r="BH265" s="246">
        <f>IF(N265="sníž. přenesená",J265,0)</f>
        <v>0</v>
      </c>
      <c r="BI265" s="246">
        <f>IF(N265="nulová",J265,0)</f>
        <v>0</v>
      </c>
      <c r="BJ265" s="24" t="s">
        <v>24</v>
      </c>
      <c r="BK265" s="246">
        <f>ROUND(I265*H265,2)</f>
        <v>0</v>
      </c>
      <c r="BL265" s="24" t="s">
        <v>273</v>
      </c>
      <c r="BM265" s="24" t="s">
        <v>30</v>
      </c>
    </row>
    <row r="266" s="1" customFormat="1">
      <c r="B266" s="46"/>
      <c r="C266" s="74"/>
      <c r="D266" s="249" t="s">
        <v>739</v>
      </c>
      <c r="E266" s="74"/>
      <c r="F266" s="259" t="s">
        <v>3572</v>
      </c>
      <c r="G266" s="74"/>
      <c r="H266" s="74"/>
      <c r="I266" s="203"/>
      <c r="J266" s="74"/>
      <c r="K266" s="74"/>
      <c r="L266" s="72"/>
      <c r="M266" s="260"/>
      <c r="N266" s="47"/>
      <c r="O266" s="47"/>
      <c r="P266" s="47"/>
      <c r="Q266" s="47"/>
      <c r="R266" s="47"/>
      <c r="S266" s="47"/>
      <c r="T266" s="95"/>
      <c r="AT266" s="24" t="s">
        <v>739</v>
      </c>
      <c r="AU266" s="24" t="s">
        <v>187</v>
      </c>
    </row>
    <row r="267" s="1" customFormat="1" ht="14.4" customHeight="1">
      <c r="B267" s="46"/>
      <c r="C267" s="271" t="s">
        <v>925</v>
      </c>
      <c r="D267" s="271" t="s">
        <v>422</v>
      </c>
      <c r="E267" s="272" t="s">
        <v>3573</v>
      </c>
      <c r="F267" s="273" t="s">
        <v>3574</v>
      </c>
      <c r="G267" s="274" t="s">
        <v>344</v>
      </c>
      <c r="H267" s="275">
        <v>16</v>
      </c>
      <c r="I267" s="276"/>
      <c r="J267" s="277">
        <f>ROUND(I267*H267,2)</f>
        <v>0</v>
      </c>
      <c r="K267" s="273" t="s">
        <v>3358</v>
      </c>
      <c r="L267" s="278"/>
      <c r="M267" s="279" t="s">
        <v>22</v>
      </c>
      <c r="N267" s="280" t="s">
        <v>46</v>
      </c>
      <c r="O267" s="47"/>
      <c r="P267" s="244">
        <f>O267*H267</f>
        <v>0</v>
      </c>
      <c r="Q267" s="244">
        <v>0</v>
      </c>
      <c r="R267" s="244">
        <f>Q267*H267</f>
        <v>0</v>
      </c>
      <c r="S267" s="244">
        <v>0</v>
      </c>
      <c r="T267" s="245">
        <f>S267*H267</f>
        <v>0</v>
      </c>
      <c r="AR267" s="24" t="s">
        <v>405</v>
      </c>
      <c r="AT267" s="24" t="s">
        <v>422</v>
      </c>
      <c r="AU267" s="24" t="s">
        <v>187</v>
      </c>
      <c r="AY267" s="24" t="s">
        <v>171</v>
      </c>
      <c r="BE267" s="246">
        <f>IF(N267="základní",J267,0)</f>
        <v>0</v>
      </c>
      <c r="BF267" s="246">
        <f>IF(N267="snížená",J267,0)</f>
        <v>0</v>
      </c>
      <c r="BG267" s="246">
        <f>IF(N267="zákl. přenesená",J267,0)</f>
        <v>0</v>
      </c>
      <c r="BH267" s="246">
        <f>IF(N267="sníž. přenesená",J267,0)</f>
        <v>0</v>
      </c>
      <c r="BI267" s="246">
        <f>IF(N267="nulová",J267,0)</f>
        <v>0</v>
      </c>
      <c r="BJ267" s="24" t="s">
        <v>24</v>
      </c>
      <c r="BK267" s="246">
        <f>ROUND(I267*H267,2)</f>
        <v>0</v>
      </c>
      <c r="BL267" s="24" t="s">
        <v>273</v>
      </c>
      <c r="BM267" s="24" t="s">
        <v>993</v>
      </c>
    </row>
    <row r="268" s="1" customFormat="1">
      <c r="B268" s="46"/>
      <c r="C268" s="74"/>
      <c r="D268" s="249" t="s">
        <v>739</v>
      </c>
      <c r="E268" s="74"/>
      <c r="F268" s="259" t="s">
        <v>3575</v>
      </c>
      <c r="G268" s="74"/>
      <c r="H268" s="74"/>
      <c r="I268" s="203"/>
      <c r="J268" s="74"/>
      <c r="K268" s="74"/>
      <c r="L268" s="72"/>
      <c r="M268" s="260"/>
      <c r="N268" s="47"/>
      <c r="O268" s="47"/>
      <c r="P268" s="47"/>
      <c r="Q268" s="47"/>
      <c r="R268" s="47"/>
      <c r="S268" s="47"/>
      <c r="T268" s="95"/>
      <c r="AT268" s="24" t="s">
        <v>739</v>
      </c>
      <c r="AU268" s="24" t="s">
        <v>187</v>
      </c>
    </row>
    <row r="269" s="1" customFormat="1" ht="14.4" customHeight="1">
      <c r="B269" s="46"/>
      <c r="C269" s="271" t="s">
        <v>930</v>
      </c>
      <c r="D269" s="271" t="s">
        <v>422</v>
      </c>
      <c r="E269" s="272" t="s">
        <v>3576</v>
      </c>
      <c r="F269" s="273" t="s">
        <v>3577</v>
      </c>
      <c r="G269" s="274" t="s">
        <v>344</v>
      </c>
      <c r="H269" s="275">
        <v>80</v>
      </c>
      <c r="I269" s="276"/>
      <c r="J269" s="277">
        <f>ROUND(I269*H269,2)</f>
        <v>0</v>
      </c>
      <c r="K269" s="273" t="s">
        <v>3358</v>
      </c>
      <c r="L269" s="278"/>
      <c r="M269" s="279" t="s">
        <v>22</v>
      </c>
      <c r="N269" s="280" t="s">
        <v>46</v>
      </c>
      <c r="O269" s="47"/>
      <c r="P269" s="244">
        <f>O269*H269</f>
        <v>0</v>
      </c>
      <c r="Q269" s="244">
        <v>0</v>
      </c>
      <c r="R269" s="244">
        <f>Q269*H269</f>
        <v>0</v>
      </c>
      <c r="S269" s="244">
        <v>0</v>
      </c>
      <c r="T269" s="245">
        <f>S269*H269</f>
        <v>0</v>
      </c>
      <c r="AR269" s="24" t="s">
        <v>405</v>
      </c>
      <c r="AT269" s="24" t="s">
        <v>422</v>
      </c>
      <c r="AU269" s="24" t="s">
        <v>187</v>
      </c>
      <c r="AY269" s="24" t="s">
        <v>171</v>
      </c>
      <c r="BE269" s="246">
        <f>IF(N269="základní",J269,0)</f>
        <v>0</v>
      </c>
      <c r="BF269" s="246">
        <f>IF(N269="snížená",J269,0)</f>
        <v>0</v>
      </c>
      <c r="BG269" s="246">
        <f>IF(N269="zákl. přenesená",J269,0)</f>
        <v>0</v>
      </c>
      <c r="BH269" s="246">
        <f>IF(N269="sníž. přenesená",J269,0)</f>
        <v>0</v>
      </c>
      <c r="BI269" s="246">
        <f>IF(N269="nulová",J269,0)</f>
        <v>0</v>
      </c>
      <c r="BJ269" s="24" t="s">
        <v>24</v>
      </c>
      <c r="BK269" s="246">
        <f>ROUND(I269*H269,2)</f>
        <v>0</v>
      </c>
      <c r="BL269" s="24" t="s">
        <v>273</v>
      </c>
      <c r="BM269" s="24" t="s">
        <v>1028</v>
      </c>
    </row>
    <row r="270" s="1" customFormat="1">
      <c r="B270" s="46"/>
      <c r="C270" s="74"/>
      <c r="D270" s="249" t="s">
        <v>739</v>
      </c>
      <c r="E270" s="74"/>
      <c r="F270" s="259" t="s">
        <v>3578</v>
      </c>
      <c r="G270" s="74"/>
      <c r="H270" s="74"/>
      <c r="I270" s="203"/>
      <c r="J270" s="74"/>
      <c r="K270" s="74"/>
      <c r="L270" s="72"/>
      <c r="M270" s="260"/>
      <c r="N270" s="47"/>
      <c r="O270" s="47"/>
      <c r="P270" s="47"/>
      <c r="Q270" s="47"/>
      <c r="R270" s="47"/>
      <c r="S270" s="47"/>
      <c r="T270" s="95"/>
      <c r="AT270" s="24" t="s">
        <v>739</v>
      </c>
      <c r="AU270" s="24" t="s">
        <v>187</v>
      </c>
    </row>
    <row r="271" s="1" customFormat="1" ht="14.4" customHeight="1">
      <c r="B271" s="46"/>
      <c r="C271" s="271" t="s">
        <v>939</v>
      </c>
      <c r="D271" s="271" t="s">
        <v>422</v>
      </c>
      <c r="E271" s="272" t="s">
        <v>3579</v>
      </c>
      <c r="F271" s="273" t="s">
        <v>3580</v>
      </c>
      <c r="G271" s="274" t="s">
        <v>344</v>
      </c>
      <c r="H271" s="275">
        <v>16</v>
      </c>
      <c r="I271" s="276"/>
      <c r="J271" s="277">
        <f>ROUND(I271*H271,2)</f>
        <v>0</v>
      </c>
      <c r="K271" s="273" t="s">
        <v>3358</v>
      </c>
      <c r="L271" s="278"/>
      <c r="M271" s="279" t="s">
        <v>22</v>
      </c>
      <c r="N271" s="280" t="s">
        <v>46</v>
      </c>
      <c r="O271" s="47"/>
      <c r="P271" s="244">
        <f>O271*H271</f>
        <v>0</v>
      </c>
      <c r="Q271" s="244">
        <v>0</v>
      </c>
      <c r="R271" s="244">
        <f>Q271*H271</f>
        <v>0</v>
      </c>
      <c r="S271" s="244">
        <v>0</v>
      </c>
      <c r="T271" s="245">
        <f>S271*H271</f>
        <v>0</v>
      </c>
      <c r="AR271" s="24" t="s">
        <v>405</v>
      </c>
      <c r="AT271" s="24" t="s">
        <v>422</v>
      </c>
      <c r="AU271" s="24" t="s">
        <v>187</v>
      </c>
      <c r="AY271" s="24" t="s">
        <v>171</v>
      </c>
      <c r="BE271" s="246">
        <f>IF(N271="základní",J271,0)</f>
        <v>0</v>
      </c>
      <c r="BF271" s="246">
        <f>IF(N271="snížená",J271,0)</f>
        <v>0</v>
      </c>
      <c r="BG271" s="246">
        <f>IF(N271="zákl. přenesená",J271,0)</f>
        <v>0</v>
      </c>
      <c r="BH271" s="246">
        <f>IF(N271="sníž. přenesená",J271,0)</f>
        <v>0</v>
      </c>
      <c r="BI271" s="246">
        <f>IF(N271="nulová",J271,0)</f>
        <v>0</v>
      </c>
      <c r="BJ271" s="24" t="s">
        <v>24</v>
      </c>
      <c r="BK271" s="246">
        <f>ROUND(I271*H271,2)</f>
        <v>0</v>
      </c>
      <c r="BL271" s="24" t="s">
        <v>273</v>
      </c>
      <c r="BM271" s="24" t="s">
        <v>1105</v>
      </c>
    </row>
    <row r="272" s="1" customFormat="1">
      <c r="B272" s="46"/>
      <c r="C272" s="74"/>
      <c r="D272" s="249" t="s">
        <v>739</v>
      </c>
      <c r="E272" s="74"/>
      <c r="F272" s="259" t="s">
        <v>3581</v>
      </c>
      <c r="G272" s="74"/>
      <c r="H272" s="74"/>
      <c r="I272" s="203"/>
      <c r="J272" s="74"/>
      <c r="K272" s="74"/>
      <c r="L272" s="72"/>
      <c r="M272" s="260"/>
      <c r="N272" s="47"/>
      <c r="O272" s="47"/>
      <c r="P272" s="47"/>
      <c r="Q272" s="47"/>
      <c r="R272" s="47"/>
      <c r="S272" s="47"/>
      <c r="T272" s="95"/>
      <c r="AT272" s="24" t="s">
        <v>739</v>
      </c>
      <c r="AU272" s="24" t="s">
        <v>187</v>
      </c>
    </row>
    <row r="273" s="1" customFormat="1" ht="14.4" customHeight="1">
      <c r="B273" s="46"/>
      <c r="C273" s="271" t="s">
        <v>30</v>
      </c>
      <c r="D273" s="271" t="s">
        <v>422</v>
      </c>
      <c r="E273" s="272" t="s">
        <v>3582</v>
      </c>
      <c r="F273" s="273" t="s">
        <v>3583</v>
      </c>
      <c r="G273" s="274" t="s">
        <v>344</v>
      </c>
      <c r="H273" s="275">
        <v>16</v>
      </c>
      <c r="I273" s="276"/>
      <c r="J273" s="277">
        <f>ROUND(I273*H273,2)</f>
        <v>0</v>
      </c>
      <c r="K273" s="273" t="s">
        <v>3358</v>
      </c>
      <c r="L273" s="278"/>
      <c r="M273" s="279" t="s">
        <v>22</v>
      </c>
      <c r="N273" s="280" t="s">
        <v>46</v>
      </c>
      <c r="O273" s="47"/>
      <c r="P273" s="244">
        <f>O273*H273</f>
        <v>0</v>
      </c>
      <c r="Q273" s="244">
        <v>0</v>
      </c>
      <c r="R273" s="244">
        <f>Q273*H273</f>
        <v>0</v>
      </c>
      <c r="S273" s="244">
        <v>0</v>
      </c>
      <c r="T273" s="245">
        <f>S273*H273</f>
        <v>0</v>
      </c>
      <c r="AR273" s="24" t="s">
        <v>405</v>
      </c>
      <c r="AT273" s="24" t="s">
        <v>422</v>
      </c>
      <c r="AU273" s="24" t="s">
        <v>187</v>
      </c>
      <c r="AY273" s="24" t="s">
        <v>171</v>
      </c>
      <c r="BE273" s="246">
        <f>IF(N273="základní",J273,0)</f>
        <v>0</v>
      </c>
      <c r="BF273" s="246">
        <f>IF(N273="snížená",J273,0)</f>
        <v>0</v>
      </c>
      <c r="BG273" s="246">
        <f>IF(N273="zákl. přenesená",J273,0)</f>
        <v>0</v>
      </c>
      <c r="BH273" s="246">
        <f>IF(N273="sníž. přenesená",J273,0)</f>
        <v>0</v>
      </c>
      <c r="BI273" s="246">
        <f>IF(N273="nulová",J273,0)</f>
        <v>0</v>
      </c>
      <c r="BJ273" s="24" t="s">
        <v>24</v>
      </c>
      <c r="BK273" s="246">
        <f>ROUND(I273*H273,2)</f>
        <v>0</v>
      </c>
      <c r="BL273" s="24" t="s">
        <v>273</v>
      </c>
      <c r="BM273" s="24" t="s">
        <v>1113</v>
      </c>
    </row>
    <row r="274" s="1" customFormat="1">
      <c r="B274" s="46"/>
      <c r="C274" s="74"/>
      <c r="D274" s="249" t="s">
        <v>739</v>
      </c>
      <c r="E274" s="74"/>
      <c r="F274" s="259" t="s">
        <v>3584</v>
      </c>
      <c r="G274" s="74"/>
      <c r="H274" s="74"/>
      <c r="I274" s="203"/>
      <c r="J274" s="74"/>
      <c r="K274" s="74"/>
      <c r="L274" s="72"/>
      <c r="M274" s="260"/>
      <c r="N274" s="47"/>
      <c r="O274" s="47"/>
      <c r="P274" s="47"/>
      <c r="Q274" s="47"/>
      <c r="R274" s="47"/>
      <c r="S274" s="47"/>
      <c r="T274" s="95"/>
      <c r="AT274" s="24" t="s">
        <v>739</v>
      </c>
      <c r="AU274" s="24" t="s">
        <v>187</v>
      </c>
    </row>
    <row r="275" s="1" customFormat="1" ht="14.4" customHeight="1">
      <c r="B275" s="46"/>
      <c r="C275" s="271" t="s">
        <v>959</v>
      </c>
      <c r="D275" s="271" t="s">
        <v>422</v>
      </c>
      <c r="E275" s="272" t="s">
        <v>3585</v>
      </c>
      <c r="F275" s="273" t="s">
        <v>3586</v>
      </c>
      <c r="G275" s="274" t="s">
        <v>344</v>
      </c>
      <c r="H275" s="275">
        <v>16</v>
      </c>
      <c r="I275" s="276"/>
      <c r="J275" s="277">
        <f>ROUND(I275*H275,2)</f>
        <v>0</v>
      </c>
      <c r="K275" s="273" t="s">
        <v>3358</v>
      </c>
      <c r="L275" s="278"/>
      <c r="M275" s="279" t="s">
        <v>22</v>
      </c>
      <c r="N275" s="280" t="s">
        <v>46</v>
      </c>
      <c r="O275" s="47"/>
      <c r="P275" s="244">
        <f>O275*H275</f>
        <v>0</v>
      </c>
      <c r="Q275" s="244">
        <v>0</v>
      </c>
      <c r="R275" s="244">
        <f>Q275*H275</f>
        <v>0</v>
      </c>
      <c r="S275" s="244">
        <v>0</v>
      </c>
      <c r="T275" s="245">
        <f>S275*H275</f>
        <v>0</v>
      </c>
      <c r="AR275" s="24" t="s">
        <v>405</v>
      </c>
      <c r="AT275" s="24" t="s">
        <v>422</v>
      </c>
      <c r="AU275" s="24" t="s">
        <v>187</v>
      </c>
      <c r="AY275" s="24" t="s">
        <v>171</v>
      </c>
      <c r="BE275" s="246">
        <f>IF(N275="základní",J275,0)</f>
        <v>0</v>
      </c>
      <c r="BF275" s="246">
        <f>IF(N275="snížená",J275,0)</f>
        <v>0</v>
      </c>
      <c r="BG275" s="246">
        <f>IF(N275="zákl. přenesená",J275,0)</f>
        <v>0</v>
      </c>
      <c r="BH275" s="246">
        <f>IF(N275="sníž. přenesená",J275,0)</f>
        <v>0</v>
      </c>
      <c r="BI275" s="246">
        <f>IF(N275="nulová",J275,0)</f>
        <v>0</v>
      </c>
      <c r="BJ275" s="24" t="s">
        <v>24</v>
      </c>
      <c r="BK275" s="246">
        <f>ROUND(I275*H275,2)</f>
        <v>0</v>
      </c>
      <c r="BL275" s="24" t="s">
        <v>273</v>
      </c>
      <c r="BM275" s="24" t="s">
        <v>1176</v>
      </c>
    </row>
    <row r="276" s="1" customFormat="1">
      <c r="B276" s="46"/>
      <c r="C276" s="74"/>
      <c r="D276" s="249" t="s">
        <v>739</v>
      </c>
      <c r="E276" s="74"/>
      <c r="F276" s="259" t="s">
        <v>3587</v>
      </c>
      <c r="G276" s="74"/>
      <c r="H276" s="74"/>
      <c r="I276" s="203"/>
      <c r="J276" s="74"/>
      <c r="K276" s="74"/>
      <c r="L276" s="72"/>
      <c r="M276" s="260"/>
      <c r="N276" s="47"/>
      <c r="O276" s="47"/>
      <c r="P276" s="47"/>
      <c r="Q276" s="47"/>
      <c r="R276" s="47"/>
      <c r="S276" s="47"/>
      <c r="T276" s="95"/>
      <c r="AT276" s="24" t="s">
        <v>739</v>
      </c>
      <c r="AU276" s="24" t="s">
        <v>187</v>
      </c>
    </row>
    <row r="277" s="1" customFormat="1" ht="14.4" customHeight="1">
      <c r="B277" s="46"/>
      <c r="C277" s="271" t="s">
        <v>964</v>
      </c>
      <c r="D277" s="271" t="s">
        <v>422</v>
      </c>
      <c r="E277" s="272" t="s">
        <v>3588</v>
      </c>
      <c r="F277" s="273" t="s">
        <v>3589</v>
      </c>
      <c r="G277" s="274" t="s">
        <v>344</v>
      </c>
      <c r="H277" s="275">
        <v>16</v>
      </c>
      <c r="I277" s="276"/>
      <c r="J277" s="277">
        <f>ROUND(I277*H277,2)</f>
        <v>0</v>
      </c>
      <c r="K277" s="273" t="s">
        <v>3358</v>
      </c>
      <c r="L277" s="278"/>
      <c r="M277" s="279" t="s">
        <v>22</v>
      </c>
      <c r="N277" s="280" t="s">
        <v>46</v>
      </c>
      <c r="O277" s="47"/>
      <c r="P277" s="244">
        <f>O277*H277</f>
        <v>0</v>
      </c>
      <c r="Q277" s="244">
        <v>0</v>
      </c>
      <c r="R277" s="244">
        <f>Q277*H277</f>
        <v>0</v>
      </c>
      <c r="S277" s="244">
        <v>0</v>
      </c>
      <c r="T277" s="245">
        <f>S277*H277</f>
        <v>0</v>
      </c>
      <c r="AR277" s="24" t="s">
        <v>405</v>
      </c>
      <c r="AT277" s="24" t="s">
        <v>422</v>
      </c>
      <c r="AU277" s="24" t="s">
        <v>187</v>
      </c>
      <c r="AY277" s="24" t="s">
        <v>171</v>
      </c>
      <c r="BE277" s="246">
        <f>IF(N277="základní",J277,0)</f>
        <v>0</v>
      </c>
      <c r="BF277" s="246">
        <f>IF(N277="snížená",J277,0)</f>
        <v>0</v>
      </c>
      <c r="BG277" s="246">
        <f>IF(N277="zákl. přenesená",J277,0)</f>
        <v>0</v>
      </c>
      <c r="BH277" s="246">
        <f>IF(N277="sníž. přenesená",J277,0)</f>
        <v>0</v>
      </c>
      <c r="BI277" s="246">
        <f>IF(N277="nulová",J277,0)</f>
        <v>0</v>
      </c>
      <c r="BJ277" s="24" t="s">
        <v>24</v>
      </c>
      <c r="BK277" s="246">
        <f>ROUND(I277*H277,2)</f>
        <v>0</v>
      </c>
      <c r="BL277" s="24" t="s">
        <v>273</v>
      </c>
      <c r="BM277" s="24" t="s">
        <v>1187</v>
      </c>
    </row>
    <row r="278" s="1" customFormat="1">
      <c r="B278" s="46"/>
      <c r="C278" s="74"/>
      <c r="D278" s="249" t="s">
        <v>739</v>
      </c>
      <c r="E278" s="74"/>
      <c r="F278" s="259" t="s">
        <v>3590</v>
      </c>
      <c r="G278" s="74"/>
      <c r="H278" s="74"/>
      <c r="I278" s="203"/>
      <c r="J278" s="74"/>
      <c r="K278" s="74"/>
      <c r="L278" s="72"/>
      <c r="M278" s="260"/>
      <c r="N278" s="47"/>
      <c r="O278" s="47"/>
      <c r="P278" s="47"/>
      <c r="Q278" s="47"/>
      <c r="R278" s="47"/>
      <c r="S278" s="47"/>
      <c r="T278" s="95"/>
      <c r="AT278" s="24" t="s">
        <v>739</v>
      </c>
      <c r="AU278" s="24" t="s">
        <v>187</v>
      </c>
    </row>
    <row r="279" s="1" customFormat="1" ht="14.4" customHeight="1">
      <c r="B279" s="46"/>
      <c r="C279" s="271" t="s">
        <v>969</v>
      </c>
      <c r="D279" s="271" t="s">
        <v>422</v>
      </c>
      <c r="E279" s="272" t="s">
        <v>3591</v>
      </c>
      <c r="F279" s="273" t="s">
        <v>3592</v>
      </c>
      <c r="G279" s="274" t="s">
        <v>344</v>
      </c>
      <c r="H279" s="275">
        <v>70</v>
      </c>
      <c r="I279" s="276"/>
      <c r="J279" s="277">
        <f>ROUND(I279*H279,2)</f>
        <v>0</v>
      </c>
      <c r="K279" s="273" t="s">
        <v>3358</v>
      </c>
      <c r="L279" s="278"/>
      <c r="M279" s="279" t="s">
        <v>22</v>
      </c>
      <c r="N279" s="280" t="s">
        <v>46</v>
      </c>
      <c r="O279" s="47"/>
      <c r="P279" s="244">
        <f>O279*H279</f>
        <v>0</v>
      </c>
      <c r="Q279" s="244">
        <v>0</v>
      </c>
      <c r="R279" s="244">
        <f>Q279*H279</f>
        <v>0</v>
      </c>
      <c r="S279" s="244">
        <v>0</v>
      </c>
      <c r="T279" s="245">
        <f>S279*H279</f>
        <v>0</v>
      </c>
      <c r="AR279" s="24" t="s">
        <v>405</v>
      </c>
      <c r="AT279" s="24" t="s">
        <v>422</v>
      </c>
      <c r="AU279" s="24" t="s">
        <v>187</v>
      </c>
      <c r="AY279" s="24" t="s">
        <v>171</v>
      </c>
      <c r="BE279" s="246">
        <f>IF(N279="základní",J279,0)</f>
        <v>0</v>
      </c>
      <c r="BF279" s="246">
        <f>IF(N279="snížená",J279,0)</f>
        <v>0</v>
      </c>
      <c r="BG279" s="246">
        <f>IF(N279="zákl. přenesená",J279,0)</f>
        <v>0</v>
      </c>
      <c r="BH279" s="246">
        <f>IF(N279="sníž. přenesená",J279,0)</f>
        <v>0</v>
      </c>
      <c r="BI279" s="246">
        <f>IF(N279="nulová",J279,0)</f>
        <v>0</v>
      </c>
      <c r="BJ279" s="24" t="s">
        <v>24</v>
      </c>
      <c r="BK279" s="246">
        <f>ROUND(I279*H279,2)</f>
        <v>0</v>
      </c>
      <c r="BL279" s="24" t="s">
        <v>273</v>
      </c>
      <c r="BM279" s="24" t="s">
        <v>1197</v>
      </c>
    </row>
    <row r="280" s="1" customFormat="1">
      <c r="B280" s="46"/>
      <c r="C280" s="74"/>
      <c r="D280" s="249" t="s">
        <v>739</v>
      </c>
      <c r="E280" s="74"/>
      <c r="F280" s="259" t="s">
        <v>3593</v>
      </c>
      <c r="G280" s="74"/>
      <c r="H280" s="74"/>
      <c r="I280" s="203"/>
      <c r="J280" s="74"/>
      <c r="K280" s="74"/>
      <c r="L280" s="72"/>
      <c r="M280" s="260"/>
      <c r="N280" s="47"/>
      <c r="O280" s="47"/>
      <c r="P280" s="47"/>
      <c r="Q280" s="47"/>
      <c r="R280" s="47"/>
      <c r="S280" s="47"/>
      <c r="T280" s="95"/>
      <c r="AT280" s="24" t="s">
        <v>739</v>
      </c>
      <c r="AU280" s="24" t="s">
        <v>187</v>
      </c>
    </row>
    <row r="281" s="1" customFormat="1" ht="14.4" customHeight="1">
      <c r="B281" s="46"/>
      <c r="C281" s="271" t="s">
        <v>975</v>
      </c>
      <c r="D281" s="271" t="s">
        <v>422</v>
      </c>
      <c r="E281" s="272" t="s">
        <v>3594</v>
      </c>
      <c r="F281" s="273" t="s">
        <v>3595</v>
      </c>
      <c r="G281" s="274" t="s">
        <v>344</v>
      </c>
      <c r="H281" s="275">
        <v>28</v>
      </c>
      <c r="I281" s="276"/>
      <c r="J281" s="277">
        <f>ROUND(I281*H281,2)</f>
        <v>0</v>
      </c>
      <c r="K281" s="273" t="s">
        <v>3358</v>
      </c>
      <c r="L281" s="278"/>
      <c r="M281" s="279" t="s">
        <v>22</v>
      </c>
      <c r="N281" s="280" t="s">
        <v>46</v>
      </c>
      <c r="O281" s="47"/>
      <c r="P281" s="244">
        <f>O281*H281</f>
        <v>0</v>
      </c>
      <c r="Q281" s="244">
        <v>0</v>
      </c>
      <c r="R281" s="244">
        <f>Q281*H281</f>
        <v>0</v>
      </c>
      <c r="S281" s="244">
        <v>0</v>
      </c>
      <c r="T281" s="245">
        <f>S281*H281</f>
        <v>0</v>
      </c>
      <c r="AR281" s="24" t="s">
        <v>405</v>
      </c>
      <c r="AT281" s="24" t="s">
        <v>422</v>
      </c>
      <c r="AU281" s="24" t="s">
        <v>187</v>
      </c>
      <c r="AY281" s="24" t="s">
        <v>171</v>
      </c>
      <c r="BE281" s="246">
        <f>IF(N281="základní",J281,0)</f>
        <v>0</v>
      </c>
      <c r="BF281" s="246">
        <f>IF(N281="snížená",J281,0)</f>
        <v>0</v>
      </c>
      <c r="BG281" s="246">
        <f>IF(N281="zákl. přenesená",J281,0)</f>
        <v>0</v>
      </c>
      <c r="BH281" s="246">
        <f>IF(N281="sníž. přenesená",J281,0)</f>
        <v>0</v>
      </c>
      <c r="BI281" s="246">
        <f>IF(N281="nulová",J281,0)</f>
        <v>0</v>
      </c>
      <c r="BJ281" s="24" t="s">
        <v>24</v>
      </c>
      <c r="BK281" s="246">
        <f>ROUND(I281*H281,2)</f>
        <v>0</v>
      </c>
      <c r="BL281" s="24" t="s">
        <v>273</v>
      </c>
      <c r="BM281" s="24" t="s">
        <v>1206</v>
      </c>
    </row>
    <row r="282" s="1" customFormat="1">
      <c r="B282" s="46"/>
      <c r="C282" s="74"/>
      <c r="D282" s="249" t="s">
        <v>739</v>
      </c>
      <c r="E282" s="74"/>
      <c r="F282" s="259" t="s">
        <v>3596</v>
      </c>
      <c r="G282" s="74"/>
      <c r="H282" s="74"/>
      <c r="I282" s="203"/>
      <c r="J282" s="74"/>
      <c r="K282" s="74"/>
      <c r="L282" s="72"/>
      <c r="M282" s="260"/>
      <c r="N282" s="47"/>
      <c r="O282" s="47"/>
      <c r="P282" s="47"/>
      <c r="Q282" s="47"/>
      <c r="R282" s="47"/>
      <c r="S282" s="47"/>
      <c r="T282" s="95"/>
      <c r="AT282" s="24" t="s">
        <v>739</v>
      </c>
      <c r="AU282" s="24" t="s">
        <v>187</v>
      </c>
    </row>
    <row r="283" s="11" customFormat="1" ht="22.32" customHeight="1">
      <c r="B283" s="219"/>
      <c r="C283" s="220"/>
      <c r="D283" s="221" t="s">
        <v>74</v>
      </c>
      <c r="E283" s="233" t="s">
        <v>3597</v>
      </c>
      <c r="F283" s="233" t="s">
        <v>3598</v>
      </c>
      <c r="G283" s="220"/>
      <c r="H283" s="220"/>
      <c r="I283" s="223"/>
      <c r="J283" s="234">
        <f>BK283</f>
        <v>0</v>
      </c>
      <c r="K283" s="220"/>
      <c r="L283" s="225"/>
      <c r="M283" s="226"/>
      <c r="N283" s="227"/>
      <c r="O283" s="227"/>
      <c r="P283" s="228">
        <f>SUM(P284:P338)</f>
        <v>0</v>
      </c>
      <c r="Q283" s="227"/>
      <c r="R283" s="228">
        <f>SUM(R284:R338)</f>
        <v>0</v>
      </c>
      <c r="S283" s="227"/>
      <c r="T283" s="229">
        <f>SUM(T284:T338)</f>
        <v>0</v>
      </c>
      <c r="AR283" s="230" t="s">
        <v>24</v>
      </c>
      <c r="AT283" s="231" t="s">
        <v>74</v>
      </c>
      <c r="AU283" s="231" t="s">
        <v>83</v>
      </c>
      <c r="AY283" s="230" t="s">
        <v>171</v>
      </c>
      <c r="BK283" s="232">
        <f>SUM(BK284:BK338)</f>
        <v>0</v>
      </c>
    </row>
    <row r="284" s="1" customFormat="1" ht="34.2" customHeight="1">
      <c r="B284" s="46"/>
      <c r="C284" s="235" t="s">
        <v>980</v>
      </c>
      <c r="D284" s="235" t="s">
        <v>173</v>
      </c>
      <c r="E284" s="236" t="s">
        <v>3505</v>
      </c>
      <c r="F284" s="237" t="s">
        <v>3506</v>
      </c>
      <c r="G284" s="238" t="s">
        <v>344</v>
      </c>
      <c r="H284" s="239">
        <v>38</v>
      </c>
      <c r="I284" s="240"/>
      <c r="J284" s="241">
        <f>ROUND(I284*H284,2)</f>
        <v>0</v>
      </c>
      <c r="K284" s="237" t="s">
        <v>177</v>
      </c>
      <c r="L284" s="72"/>
      <c r="M284" s="242" t="s">
        <v>22</v>
      </c>
      <c r="N284" s="243" t="s">
        <v>46</v>
      </c>
      <c r="O284" s="47"/>
      <c r="P284" s="244">
        <f>O284*H284</f>
        <v>0</v>
      </c>
      <c r="Q284" s="244">
        <v>0</v>
      </c>
      <c r="R284" s="244">
        <f>Q284*H284</f>
        <v>0</v>
      </c>
      <c r="S284" s="244">
        <v>0</v>
      </c>
      <c r="T284" s="245">
        <f>S284*H284</f>
        <v>0</v>
      </c>
      <c r="AR284" s="24" t="s">
        <v>273</v>
      </c>
      <c r="AT284" s="24" t="s">
        <v>173</v>
      </c>
      <c r="AU284" s="24" t="s">
        <v>187</v>
      </c>
      <c r="AY284" s="24" t="s">
        <v>171</v>
      </c>
      <c r="BE284" s="246">
        <f>IF(N284="základní",J284,0)</f>
        <v>0</v>
      </c>
      <c r="BF284" s="246">
        <f>IF(N284="snížená",J284,0)</f>
        <v>0</v>
      </c>
      <c r="BG284" s="246">
        <f>IF(N284="zákl. přenesená",J284,0)</f>
        <v>0</v>
      </c>
      <c r="BH284" s="246">
        <f>IF(N284="sníž. přenesená",J284,0)</f>
        <v>0</v>
      </c>
      <c r="BI284" s="246">
        <f>IF(N284="nulová",J284,0)</f>
        <v>0</v>
      </c>
      <c r="BJ284" s="24" t="s">
        <v>24</v>
      </c>
      <c r="BK284" s="246">
        <f>ROUND(I284*H284,2)</f>
        <v>0</v>
      </c>
      <c r="BL284" s="24" t="s">
        <v>273</v>
      </c>
      <c r="BM284" s="24" t="s">
        <v>3599</v>
      </c>
    </row>
    <row r="285" s="12" customFormat="1">
      <c r="B285" s="247"/>
      <c r="C285" s="248"/>
      <c r="D285" s="249" t="s">
        <v>180</v>
      </c>
      <c r="E285" s="250" t="s">
        <v>22</v>
      </c>
      <c r="F285" s="251" t="s">
        <v>3600</v>
      </c>
      <c r="G285" s="248"/>
      <c r="H285" s="252">
        <v>38</v>
      </c>
      <c r="I285" s="253"/>
      <c r="J285" s="248"/>
      <c r="K285" s="248"/>
      <c r="L285" s="254"/>
      <c r="M285" s="255"/>
      <c r="N285" s="256"/>
      <c r="O285" s="256"/>
      <c r="P285" s="256"/>
      <c r="Q285" s="256"/>
      <c r="R285" s="256"/>
      <c r="S285" s="256"/>
      <c r="T285" s="257"/>
      <c r="AT285" s="258" t="s">
        <v>180</v>
      </c>
      <c r="AU285" s="258" t="s">
        <v>187</v>
      </c>
      <c r="AV285" s="12" t="s">
        <v>83</v>
      </c>
      <c r="AW285" s="12" t="s">
        <v>182</v>
      </c>
      <c r="AX285" s="12" t="s">
        <v>75</v>
      </c>
      <c r="AY285" s="258" t="s">
        <v>171</v>
      </c>
    </row>
    <row r="286" s="1" customFormat="1" ht="14.4" customHeight="1">
      <c r="B286" s="46"/>
      <c r="C286" s="271" t="s">
        <v>993</v>
      </c>
      <c r="D286" s="271" t="s">
        <v>422</v>
      </c>
      <c r="E286" s="272" t="s">
        <v>3601</v>
      </c>
      <c r="F286" s="273" t="s">
        <v>3602</v>
      </c>
      <c r="G286" s="274" t="s">
        <v>344</v>
      </c>
      <c r="H286" s="275">
        <v>19</v>
      </c>
      <c r="I286" s="276"/>
      <c r="J286" s="277">
        <f>ROUND(I286*H286,2)</f>
        <v>0</v>
      </c>
      <c r="K286" s="273" t="s">
        <v>3358</v>
      </c>
      <c r="L286" s="278"/>
      <c r="M286" s="279" t="s">
        <v>22</v>
      </c>
      <c r="N286" s="280" t="s">
        <v>46</v>
      </c>
      <c r="O286" s="47"/>
      <c r="P286" s="244">
        <f>O286*H286</f>
        <v>0</v>
      </c>
      <c r="Q286" s="244">
        <v>0</v>
      </c>
      <c r="R286" s="244">
        <f>Q286*H286</f>
        <v>0</v>
      </c>
      <c r="S286" s="244">
        <v>0</v>
      </c>
      <c r="T286" s="245">
        <f>S286*H286</f>
        <v>0</v>
      </c>
      <c r="AR286" s="24" t="s">
        <v>405</v>
      </c>
      <c r="AT286" s="24" t="s">
        <v>422</v>
      </c>
      <c r="AU286" s="24" t="s">
        <v>187</v>
      </c>
      <c r="AY286" s="24" t="s">
        <v>171</v>
      </c>
      <c r="BE286" s="246">
        <f>IF(N286="základní",J286,0)</f>
        <v>0</v>
      </c>
      <c r="BF286" s="246">
        <f>IF(N286="snížená",J286,0)</f>
        <v>0</v>
      </c>
      <c r="BG286" s="246">
        <f>IF(N286="zákl. přenesená",J286,0)</f>
        <v>0</v>
      </c>
      <c r="BH286" s="246">
        <f>IF(N286="sníž. přenesená",J286,0)</f>
        <v>0</v>
      </c>
      <c r="BI286" s="246">
        <f>IF(N286="nulová",J286,0)</f>
        <v>0</v>
      </c>
      <c r="BJ286" s="24" t="s">
        <v>24</v>
      </c>
      <c r="BK286" s="246">
        <f>ROUND(I286*H286,2)</f>
        <v>0</v>
      </c>
      <c r="BL286" s="24" t="s">
        <v>273</v>
      </c>
      <c r="BM286" s="24" t="s">
        <v>1237</v>
      </c>
    </row>
    <row r="287" s="1" customFormat="1">
      <c r="B287" s="46"/>
      <c r="C287" s="74"/>
      <c r="D287" s="249" t="s">
        <v>739</v>
      </c>
      <c r="E287" s="74"/>
      <c r="F287" s="259" t="s">
        <v>3603</v>
      </c>
      <c r="G287" s="74"/>
      <c r="H287" s="74"/>
      <c r="I287" s="203"/>
      <c r="J287" s="74"/>
      <c r="K287" s="74"/>
      <c r="L287" s="72"/>
      <c r="M287" s="260"/>
      <c r="N287" s="47"/>
      <c r="O287" s="47"/>
      <c r="P287" s="47"/>
      <c r="Q287" s="47"/>
      <c r="R287" s="47"/>
      <c r="S287" s="47"/>
      <c r="T287" s="95"/>
      <c r="AT287" s="24" t="s">
        <v>739</v>
      </c>
      <c r="AU287" s="24" t="s">
        <v>187</v>
      </c>
    </row>
    <row r="288" s="1" customFormat="1" ht="14.4" customHeight="1">
      <c r="B288" s="46"/>
      <c r="C288" s="271" t="s">
        <v>998</v>
      </c>
      <c r="D288" s="271" t="s">
        <v>422</v>
      </c>
      <c r="E288" s="272" t="s">
        <v>3604</v>
      </c>
      <c r="F288" s="273" t="s">
        <v>3605</v>
      </c>
      <c r="G288" s="274" t="s">
        <v>344</v>
      </c>
      <c r="H288" s="275">
        <v>19</v>
      </c>
      <c r="I288" s="276"/>
      <c r="J288" s="277">
        <f>ROUND(I288*H288,2)</f>
        <v>0</v>
      </c>
      <c r="K288" s="273" t="s">
        <v>3358</v>
      </c>
      <c r="L288" s="278"/>
      <c r="M288" s="279" t="s">
        <v>22</v>
      </c>
      <c r="N288" s="280" t="s">
        <v>46</v>
      </c>
      <c r="O288" s="47"/>
      <c r="P288" s="244">
        <f>O288*H288</f>
        <v>0</v>
      </c>
      <c r="Q288" s="244">
        <v>0</v>
      </c>
      <c r="R288" s="244">
        <f>Q288*H288</f>
        <v>0</v>
      </c>
      <c r="S288" s="244">
        <v>0</v>
      </c>
      <c r="T288" s="245">
        <f>S288*H288</f>
        <v>0</v>
      </c>
      <c r="AR288" s="24" t="s">
        <v>405</v>
      </c>
      <c r="AT288" s="24" t="s">
        <v>422</v>
      </c>
      <c r="AU288" s="24" t="s">
        <v>187</v>
      </c>
      <c r="AY288" s="24" t="s">
        <v>171</v>
      </c>
      <c r="BE288" s="246">
        <f>IF(N288="základní",J288,0)</f>
        <v>0</v>
      </c>
      <c r="BF288" s="246">
        <f>IF(N288="snížená",J288,0)</f>
        <v>0</v>
      </c>
      <c r="BG288" s="246">
        <f>IF(N288="zákl. přenesená",J288,0)</f>
        <v>0</v>
      </c>
      <c r="BH288" s="246">
        <f>IF(N288="sníž. přenesená",J288,0)</f>
        <v>0</v>
      </c>
      <c r="BI288" s="246">
        <f>IF(N288="nulová",J288,0)</f>
        <v>0</v>
      </c>
      <c r="BJ288" s="24" t="s">
        <v>24</v>
      </c>
      <c r="BK288" s="246">
        <f>ROUND(I288*H288,2)</f>
        <v>0</v>
      </c>
      <c r="BL288" s="24" t="s">
        <v>273</v>
      </c>
      <c r="BM288" s="24" t="s">
        <v>1266</v>
      </c>
    </row>
    <row r="289" s="1" customFormat="1">
      <c r="B289" s="46"/>
      <c r="C289" s="74"/>
      <c r="D289" s="249" t="s">
        <v>739</v>
      </c>
      <c r="E289" s="74"/>
      <c r="F289" s="259" t="s">
        <v>3606</v>
      </c>
      <c r="G289" s="74"/>
      <c r="H289" s="74"/>
      <c r="I289" s="203"/>
      <c r="J289" s="74"/>
      <c r="K289" s="74"/>
      <c r="L289" s="72"/>
      <c r="M289" s="260"/>
      <c r="N289" s="47"/>
      <c r="O289" s="47"/>
      <c r="P289" s="47"/>
      <c r="Q289" s="47"/>
      <c r="R289" s="47"/>
      <c r="S289" s="47"/>
      <c r="T289" s="95"/>
      <c r="AT289" s="24" t="s">
        <v>739</v>
      </c>
      <c r="AU289" s="24" t="s">
        <v>187</v>
      </c>
    </row>
    <row r="290" s="1" customFormat="1" ht="34.2" customHeight="1">
      <c r="B290" s="46"/>
      <c r="C290" s="235" t="s">
        <v>1006</v>
      </c>
      <c r="D290" s="235" t="s">
        <v>173</v>
      </c>
      <c r="E290" s="236" t="s">
        <v>3515</v>
      </c>
      <c r="F290" s="237" t="s">
        <v>3516</v>
      </c>
      <c r="G290" s="238" t="s">
        <v>344</v>
      </c>
      <c r="H290" s="239">
        <v>28</v>
      </c>
      <c r="I290" s="240"/>
      <c r="J290" s="241">
        <f>ROUND(I290*H290,2)</f>
        <v>0</v>
      </c>
      <c r="K290" s="237" t="s">
        <v>177</v>
      </c>
      <c r="L290" s="72"/>
      <c r="M290" s="242" t="s">
        <v>22</v>
      </c>
      <c r="N290" s="243" t="s">
        <v>46</v>
      </c>
      <c r="O290" s="47"/>
      <c r="P290" s="244">
        <f>O290*H290</f>
        <v>0</v>
      </c>
      <c r="Q290" s="244">
        <v>0</v>
      </c>
      <c r="R290" s="244">
        <f>Q290*H290</f>
        <v>0</v>
      </c>
      <c r="S290" s="244">
        <v>0</v>
      </c>
      <c r="T290" s="245">
        <f>S290*H290</f>
        <v>0</v>
      </c>
      <c r="AR290" s="24" t="s">
        <v>273</v>
      </c>
      <c r="AT290" s="24" t="s">
        <v>173</v>
      </c>
      <c r="AU290" s="24" t="s">
        <v>187</v>
      </c>
      <c r="AY290" s="24" t="s">
        <v>171</v>
      </c>
      <c r="BE290" s="246">
        <f>IF(N290="základní",J290,0)</f>
        <v>0</v>
      </c>
      <c r="BF290" s="246">
        <f>IF(N290="snížená",J290,0)</f>
        <v>0</v>
      </c>
      <c r="BG290" s="246">
        <f>IF(N290="zákl. přenesená",J290,0)</f>
        <v>0</v>
      </c>
      <c r="BH290" s="246">
        <f>IF(N290="sníž. přenesená",J290,0)</f>
        <v>0</v>
      </c>
      <c r="BI290" s="246">
        <f>IF(N290="nulová",J290,0)</f>
        <v>0</v>
      </c>
      <c r="BJ290" s="24" t="s">
        <v>24</v>
      </c>
      <c r="BK290" s="246">
        <f>ROUND(I290*H290,2)</f>
        <v>0</v>
      </c>
      <c r="BL290" s="24" t="s">
        <v>273</v>
      </c>
      <c r="BM290" s="24" t="s">
        <v>3607</v>
      </c>
    </row>
    <row r="291" s="1" customFormat="1" ht="14.4" customHeight="1">
      <c r="B291" s="46"/>
      <c r="C291" s="271" t="s">
        <v>1012</v>
      </c>
      <c r="D291" s="271" t="s">
        <v>422</v>
      </c>
      <c r="E291" s="272" t="s">
        <v>3608</v>
      </c>
      <c r="F291" s="273" t="s">
        <v>3609</v>
      </c>
      <c r="G291" s="274" t="s">
        <v>344</v>
      </c>
      <c r="H291" s="275">
        <v>28</v>
      </c>
      <c r="I291" s="276"/>
      <c r="J291" s="277">
        <f>ROUND(I291*H291,2)</f>
        <v>0</v>
      </c>
      <c r="K291" s="273" t="s">
        <v>3358</v>
      </c>
      <c r="L291" s="278"/>
      <c r="M291" s="279" t="s">
        <v>22</v>
      </c>
      <c r="N291" s="280" t="s">
        <v>46</v>
      </c>
      <c r="O291" s="47"/>
      <c r="P291" s="244">
        <f>O291*H291</f>
        <v>0</v>
      </c>
      <c r="Q291" s="244">
        <v>0</v>
      </c>
      <c r="R291" s="244">
        <f>Q291*H291</f>
        <v>0</v>
      </c>
      <c r="S291" s="244">
        <v>0</v>
      </c>
      <c r="T291" s="245">
        <f>S291*H291</f>
        <v>0</v>
      </c>
      <c r="AR291" s="24" t="s">
        <v>405</v>
      </c>
      <c r="AT291" s="24" t="s">
        <v>422</v>
      </c>
      <c r="AU291" s="24" t="s">
        <v>187</v>
      </c>
      <c r="AY291" s="24" t="s">
        <v>171</v>
      </c>
      <c r="BE291" s="246">
        <f>IF(N291="základní",J291,0)</f>
        <v>0</v>
      </c>
      <c r="BF291" s="246">
        <f>IF(N291="snížená",J291,0)</f>
        <v>0</v>
      </c>
      <c r="BG291" s="246">
        <f>IF(N291="zákl. přenesená",J291,0)</f>
        <v>0</v>
      </c>
      <c r="BH291" s="246">
        <f>IF(N291="sníž. přenesená",J291,0)</f>
        <v>0</v>
      </c>
      <c r="BI291" s="246">
        <f>IF(N291="nulová",J291,0)</f>
        <v>0</v>
      </c>
      <c r="BJ291" s="24" t="s">
        <v>24</v>
      </c>
      <c r="BK291" s="246">
        <f>ROUND(I291*H291,2)</f>
        <v>0</v>
      </c>
      <c r="BL291" s="24" t="s">
        <v>273</v>
      </c>
      <c r="BM291" s="24" t="s">
        <v>1295</v>
      </c>
    </row>
    <row r="292" s="1" customFormat="1">
      <c r="B292" s="46"/>
      <c r="C292" s="74"/>
      <c r="D292" s="249" t="s">
        <v>739</v>
      </c>
      <c r="E292" s="74"/>
      <c r="F292" s="259" t="s">
        <v>3610</v>
      </c>
      <c r="G292" s="74"/>
      <c r="H292" s="74"/>
      <c r="I292" s="203"/>
      <c r="J292" s="74"/>
      <c r="K292" s="74"/>
      <c r="L292" s="72"/>
      <c r="M292" s="260"/>
      <c r="N292" s="47"/>
      <c r="O292" s="47"/>
      <c r="P292" s="47"/>
      <c r="Q292" s="47"/>
      <c r="R292" s="47"/>
      <c r="S292" s="47"/>
      <c r="T292" s="95"/>
      <c r="AT292" s="24" t="s">
        <v>739</v>
      </c>
      <c r="AU292" s="24" t="s">
        <v>187</v>
      </c>
    </row>
    <row r="293" s="1" customFormat="1" ht="34.2" customHeight="1">
      <c r="B293" s="46"/>
      <c r="C293" s="235" t="s">
        <v>1017</v>
      </c>
      <c r="D293" s="235" t="s">
        <v>173</v>
      </c>
      <c r="E293" s="236" t="s">
        <v>3521</v>
      </c>
      <c r="F293" s="237" t="s">
        <v>3522</v>
      </c>
      <c r="G293" s="238" t="s">
        <v>344</v>
      </c>
      <c r="H293" s="239">
        <v>539</v>
      </c>
      <c r="I293" s="240"/>
      <c r="J293" s="241">
        <f>ROUND(I293*H293,2)</f>
        <v>0</v>
      </c>
      <c r="K293" s="237" t="s">
        <v>177</v>
      </c>
      <c r="L293" s="72"/>
      <c r="M293" s="242" t="s">
        <v>22</v>
      </c>
      <c r="N293" s="243" t="s">
        <v>46</v>
      </c>
      <c r="O293" s="47"/>
      <c r="P293" s="244">
        <f>O293*H293</f>
        <v>0</v>
      </c>
      <c r="Q293" s="244">
        <v>0</v>
      </c>
      <c r="R293" s="244">
        <f>Q293*H293</f>
        <v>0</v>
      </c>
      <c r="S293" s="244">
        <v>0</v>
      </c>
      <c r="T293" s="245">
        <f>S293*H293</f>
        <v>0</v>
      </c>
      <c r="AR293" s="24" t="s">
        <v>273</v>
      </c>
      <c r="AT293" s="24" t="s">
        <v>173</v>
      </c>
      <c r="AU293" s="24" t="s">
        <v>187</v>
      </c>
      <c r="AY293" s="24" t="s">
        <v>171</v>
      </c>
      <c r="BE293" s="246">
        <f>IF(N293="základní",J293,0)</f>
        <v>0</v>
      </c>
      <c r="BF293" s="246">
        <f>IF(N293="snížená",J293,0)</f>
        <v>0</v>
      </c>
      <c r="BG293" s="246">
        <f>IF(N293="zákl. přenesená",J293,0)</f>
        <v>0</v>
      </c>
      <c r="BH293" s="246">
        <f>IF(N293="sníž. přenesená",J293,0)</f>
        <v>0</v>
      </c>
      <c r="BI293" s="246">
        <f>IF(N293="nulová",J293,0)</f>
        <v>0</v>
      </c>
      <c r="BJ293" s="24" t="s">
        <v>24</v>
      </c>
      <c r="BK293" s="246">
        <f>ROUND(I293*H293,2)</f>
        <v>0</v>
      </c>
      <c r="BL293" s="24" t="s">
        <v>273</v>
      </c>
      <c r="BM293" s="24" t="s">
        <v>3611</v>
      </c>
    </row>
    <row r="294" s="12" customFormat="1">
      <c r="B294" s="247"/>
      <c r="C294" s="248"/>
      <c r="D294" s="249" t="s">
        <v>180</v>
      </c>
      <c r="E294" s="250" t="s">
        <v>22</v>
      </c>
      <c r="F294" s="251" t="s">
        <v>3612</v>
      </c>
      <c r="G294" s="248"/>
      <c r="H294" s="252">
        <v>539</v>
      </c>
      <c r="I294" s="253"/>
      <c r="J294" s="248"/>
      <c r="K294" s="248"/>
      <c r="L294" s="254"/>
      <c r="M294" s="255"/>
      <c r="N294" s="256"/>
      <c r="O294" s="256"/>
      <c r="P294" s="256"/>
      <c r="Q294" s="256"/>
      <c r="R294" s="256"/>
      <c r="S294" s="256"/>
      <c r="T294" s="257"/>
      <c r="AT294" s="258" t="s">
        <v>180</v>
      </c>
      <c r="AU294" s="258" t="s">
        <v>187</v>
      </c>
      <c r="AV294" s="12" t="s">
        <v>83</v>
      </c>
      <c r="AW294" s="12" t="s">
        <v>182</v>
      </c>
      <c r="AX294" s="12" t="s">
        <v>75</v>
      </c>
      <c r="AY294" s="258" t="s">
        <v>171</v>
      </c>
    </row>
    <row r="295" s="1" customFormat="1" ht="14.4" customHeight="1">
      <c r="B295" s="46"/>
      <c r="C295" s="271" t="s">
        <v>1022</v>
      </c>
      <c r="D295" s="271" t="s">
        <v>422</v>
      </c>
      <c r="E295" s="272" t="s">
        <v>3613</v>
      </c>
      <c r="F295" s="273" t="s">
        <v>3614</v>
      </c>
      <c r="G295" s="274" t="s">
        <v>344</v>
      </c>
      <c r="H295" s="275">
        <v>19</v>
      </c>
      <c r="I295" s="276"/>
      <c r="J295" s="277">
        <f>ROUND(I295*H295,2)</f>
        <v>0</v>
      </c>
      <c r="K295" s="273" t="s">
        <v>3358</v>
      </c>
      <c r="L295" s="278"/>
      <c r="M295" s="279" t="s">
        <v>22</v>
      </c>
      <c r="N295" s="280" t="s">
        <v>46</v>
      </c>
      <c r="O295" s="47"/>
      <c r="P295" s="244">
        <f>O295*H295</f>
        <v>0</v>
      </c>
      <c r="Q295" s="244">
        <v>0</v>
      </c>
      <c r="R295" s="244">
        <f>Q295*H295</f>
        <v>0</v>
      </c>
      <c r="S295" s="244">
        <v>0</v>
      </c>
      <c r="T295" s="245">
        <f>S295*H295</f>
        <v>0</v>
      </c>
      <c r="AR295" s="24" t="s">
        <v>405</v>
      </c>
      <c r="AT295" s="24" t="s">
        <v>422</v>
      </c>
      <c r="AU295" s="24" t="s">
        <v>187</v>
      </c>
      <c r="AY295" s="24" t="s">
        <v>171</v>
      </c>
      <c r="BE295" s="246">
        <f>IF(N295="základní",J295,0)</f>
        <v>0</v>
      </c>
      <c r="BF295" s="246">
        <f>IF(N295="snížená",J295,0)</f>
        <v>0</v>
      </c>
      <c r="BG295" s="246">
        <f>IF(N295="zákl. přenesená",J295,0)</f>
        <v>0</v>
      </c>
      <c r="BH295" s="246">
        <f>IF(N295="sníž. přenesená",J295,0)</f>
        <v>0</v>
      </c>
      <c r="BI295" s="246">
        <f>IF(N295="nulová",J295,0)</f>
        <v>0</v>
      </c>
      <c r="BJ295" s="24" t="s">
        <v>24</v>
      </c>
      <c r="BK295" s="246">
        <f>ROUND(I295*H295,2)</f>
        <v>0</v>
      </c>
      <c r="BL295" s="24" t="s">
        <v>273</v>
      </c>
      <c r="BM295" s="24" t="s">
        <v>1248</v>
      </c>
    </row>
    <row r="296" s="1" customFormat="1">
      <c r="B296" s="46"/>
      <c r="C296" s="74"/>
      <c r="D296" s="249" t="s">
        <v>739</v>
      </c>
      <c r="E296" s="74"/>
      <c r="F296" s="259" t="s">
        <v>3615</v>
      </c>
      <c r="G296" s="74"/>
      <c r="H296" s="74"/>
      <c r="I296" s="203"/>
      <c r="J296" s="74"/>
      <c r="K296" s="74"/>
      <c r="L296" s="72"/>
      <c r="M296" s="260"/>
      <c r="N296" s="47"/>
      <c r="O296" s="47"/>
      <c r="P296" s="47"/>
      <c r="Q296" s="47"/>
      <c r="R296" s="47"/>
      <c r="S296" s="47"/>
      <c r="T296" s="95"/>
      <c r="AT296" s="24" t="s">
        <v>739</v>
      </c>
      <c r="AU296" s="24" t="s">
        <v>187</v>
      </c>
    </row>
    <row r="297" s="1" customFormat="1" ht="14.4" customHeight="1">
      <c r="B297" s="46"/>
      <c r="C297" s="271" t="s">
        <v>1028</v>
      </c>
      <c r="D297" s="271" t="s">
        <v>422</v>
      </c>
      <c r="E297" s="272" t="s">
        <v>3616</v>
      </c>
      <c r="F297" s="273" t="s">
        <v>3617</v>
      </c>
      <c r="G297" s="274" t="s">
        <v>344</v>
      </c>
      <c r="H297" s="275">
        <v>19</v>
      </c>
      <c r="I297" s="276"/>
      <c r="J297" s="277">
        <f>ROUND(I297*H297,2)</f>
        <v>0</v>
      </c>
      <c r="K297" s="273" t="s">
        <v>3358</v>
      </c>
      <c r="L297" s="278"/>
      <c r="M297" s="279" t="s">
        <v>22</v>
      </c>
      <c r="N297" s="280" t="s">
        <v>46</v>
      </c>
      <c r="O297" s="47"/>
      <c r="P297" s="244">
        <f>O297*H297</f>
        <v>0</v>
      </c>
      <c r="Q297" s="244">
        <v>0</v>
      </c>
      <c r="R297" s="244">
        <f>Q297*H297</f>
        <v>0</v>
      </c>
      <c r="S297" s="244">
        <v>0</v>
      </c>
      <c r="T297" s="245">
        <f>S297*H297</f>
        <v>0</v>
      </c>
      <c r="AR297" s="24" t="s">
        <v>405</v>
      </c>
      <c r="AT297" s="24" t="s">
        <v>422</v>
      </c>
      <c r="AU297" s="24" t="s">
        <v>187</v>
      </c>
      <c r="AY297" s="24" t="s">
        <v>171</v>
      </c>
      <c r="BE297" s="246">
        <f>IF(N297="základní",J297,0)</f>
        <v>0</v>
      </c>
      <c r="BF297" s="246">
        <f>IF(N297="snížená",J297,0)</f>
        <v>0</v>
      </c>
      <c r="BG297" s="246">
        <f>IF(N297="zákl. přenesená",J297,0)</f>
        <v>0</v>
      </c>
      <c r="BH297" s="246">
        <f>IF(N297="sníž. přenesená",J297,0)</f>
        <v>0</v>
      </c>
      <c r="BI297" s="246">
        <f>IF(N297="nulová",J297,0)</f>
        <v>0</v>
      </c>
      <c r="BJ297" s="24" t="s">
        <v>24</v>
      </c>
      <c r="BK297" s="246">
        <f>ROUND(I297*H297,2)</f>
        <v>0</v>
      </c>
      <c r="BL297" s="24" t="s">
        <v>273</v>
      </c>
      <c r="BM297" s="24" t="s">
        <v>1258</v>
      </c>
    </row>
    <row r="298" s="1" customFormat="1">
      <c r="B298" s="46"/>
      <c r="C298" s="74"/>
      <c r="D298" s="249" t="s">
        <v>739</v>
      </c>
      <c r="E298" s="74"/>
      <c r="F298" s="259" t="s">
        <v>3618</v>
      </c>
      <c r="G298" s="74"/>
      <c r="H298" s="74"/>
      <c r="I298" s="203"/>
      <c r="J298" s="74"/>
      <c r="K298" s="74"/>
      <c r="L298" s="72"/>
      <c r="M298" s="260"/>
      <c r="N298" s="47"/>
      <c r="O298" s="47"/>
      <c r="P298" s="47"/>
      <c r="Q298" s="47"/>
      <c r="R298" s="47"/>
      <c r="S298" s="47"/>
      <c r="T298" s="95"/>
      <c r="AT298" s="24" t="s">
        <v>739</v>
      </c>
      <c r="AU298" s="24" t="s">
        <v>187</v>
      </c>
    </row>
    <row r="299" s="1" customFormat="1" ht="14.4" customHeight="1">
      <c r="B299" s="46"/>
      <c r="C299" s="271" t="s">
        <v>1034</v>
      </c>
      <c r="D299" s="271" t="s">
        <v>422</v>
      </c>
      <c r="E299" s="272" t="s">
        <v>3619</v>
      </c>
      <c r="F299" s="273" t="s">
        <v>3620</v>
      </c>
      <c r="G299" s="274" t="s">
        <v>344</v>
      </c>
      <c r="H299" s="275">
        <v>19</v>
      </c>
      <c r="I299" s="276"/>
      <c r="J299" s="277">
        <f>ROUND(I299*H299,2)</f>
        <v>0</v>
      </c>
      <c r="K299" s="273" t="s">
        <v>3358</v>
      </c>
      <c r="L299" s="278"/>
      <c r="M299" s="279" t="s">
        <v>22</v>
      </c>
      <c r="N299" s="280" t="s">
        <v>46</v>
      </c>
      <c r="O299" s="47"/>
      <c r="P299" s="244">
        <f>O299*H299</f>
        <v>0</v>
      </c>
      <c r="Q299" s="244">
        <v>0</v>
      </c>
      <c r="R299" s="244">
        <f>Q299*H299</f>
        <v>0</v>
      </c>
      <c r="S299" s="244">
        <v>0</v>
      </c>
      <c r="T299" s="245">
        <f>S299*H299</f>
        <v>0</v>
      </c>
      <c r="AR299" s="24" t="s">
        <v>405</v>
      </c>
      <c r="AT299" s="24" t="s">
        <v>422</v>
      </c>
      <c r="AU299" s="24" t="s">
        <v>187</v>
      </c>
      <c r="AY299" s="24" t="s">
        <v>171</v>
      </c>
      <c r="BE299" s="246">
        <f>IF(N299="základní",J299,0)</f>
        <v>0</v>
      </c>
      <c r="BF299" s="246">
        <f>IF(N299="snížená",J299,0)</f>
        <v>0</v>
      </c>
      <c r="BG299" s="246">
        <f>IF(N299="zákl. přenesená",J299,0)</f>
        <v>0</v>
      </c>
      <c r="BH299" s="246">
        <f>IF(N299="sníž. přenesená",J299,0)</f>
        <v>0</v>
      </c>
      <c r="BI299" s="246">
        <f>IF(N299="nulová",J299,0)</f>
        <v>0</v>
      </c>
      <c r="BJ299" s="24" t="s">
        <v>24</v>
      </c>
      <c r="BK299" s="246">
        <f>ROUND(I299*H299,2)</f>
        <v>0</v>
      </c>
      <c r="BL299" s="24" t="s">
        <v>273</v>
      </c>
      <c r="BM299" s="24" t="s">
        <v>1275</v>
      </c>
    </row>
    <row r="300" s="1" customFormat="1">
      <c r="B300" s="46"/>
      <c r="C300" s="74"/>
      <c r="D300" s="249" t="s">
        <v>739</v>
      </c>
      <c r="E300" s="74"/>
      <c r="F300" s="259" t="s">
        <v>3621</v>
      </c>
      <c r="G300" s="74"/>
      <c r="H300" s="74"/>
      <c r="I300" s="203"/>
      <c r="J300" s="74"/>
      <c r="K300" s="74"/>
      <c r="L300" s="72"/>
      <c r="M300" s="260"/>
      <c r="N300" s="47"/>
      <c r="O300" s="47"/>
      <c r="P300" s="47"/>
      <c r="Q300" s="47"/>
      <c r="R300" s="47"/>
      <c r="S300" s="47"/>
      <c r="T300" s="95"/>
      <c r="AT300" s="24" t="s">
        <v>739</v>
      </c>
      <c r="AU300" s="24" t="s">
        <v>187</v>
      </c>
    </row>
    <row r="301" s="1" customFormat="1" ht="14.4" customHeight="1">
      <c r="B301" s="46"/>
      <c r="C301" s="271" t="s">
        <v>1041</v>
      </c>
      <c r="D301" s="271" t="s">
        <v>422</v>
      </c>
      <c r="E301" s="272" t="s">
        <v>3622</v>
      </c>
      <c r="F301" s="273" t="s">
        <v>3623</v>
      </c>
      <c r="G301" s="274" t="s">
        <v>344</v>
      </c>
      <c r="H301" s="275">
        <v>19</v>
      </c>
      <c r="I301" s="276"/>
      <c r="J301" s="277">
        <f>ROUND(I301*H301,2)</f>
        <v>0</v>
      </c>
      <c r="K301" s="273" t="s">
        <v>3358</v>
      </c>
      <c r="L301" s="278"/>
      <c r="M301" s="279" t="s">
        <v>22</v>
      </c>
      <c r="N301" s="280" t="s">
        <v>46</v>
      </c>
      <c r="O301" s="47"/>
      <c r="P301" s="244">
        <f>O301*H301</f>
        <v>0</v>
      </c>
      <c r="Q301" s="244">
        <v>0</v>
      </c>
      <c r="R301" s="244">
        <f>Q301*H301</f>
        <v>0</v>
      </c>
      <c r="S301" s="244">
        <v>0</v>
      </c>
      <c r="T301" s="245">
        <f>S301*H301</f>
        <v>0</v>
      </c>
      <c r="AR301" s="24" t="s">
        <v>405</v>
      </c>
      <c r="AT301" s="24" t="s">
        <v>422</v>
      </c>
      <c r="AU301" s="24" t="s">
        <v>187</v>
      </c>
      <c r="AY301" s="24" t="s">
        <v>171</v>
      </c>
      <c r="BE301" s="246">
        <f>IF(N301="základní",J301,0)</f>
        <v>0</v>
      </c>
      <c r="BF301" s="246">
        <f>IF(N301="snížená",J301,0)</f>
        <v>0</v>
      </c>
      <c r="BG301" s="246">
        <f>IF(N301="zákl. přenesená",J301,0)</f>
        <v>0</v>
      </c>
      <c r="BH301" s="246">
        <f>IF(N301="sníž. přenesená",J301,0)</f>
        <v>0</v>
      </c>
      <c r="BI301" s="246">
        <f>IF(N301="nulová",J301,0)</f>
        <v>0</v>
      </c>
      <c r="BJ301" s="24" t="s">
        <v>24</v>
      </c>
      <c r="BK301" s="246">
        <f>ROUND(I301*H301,2)</f>
        <v>0</v>
      </c>
      <c r="BL301" s="24" t="s">
        <v>273</v>
      </c>
      <c r="BM301" s="24" t="s">
        <v>1285</v>
      </c>
    </row>
    <row r="302" s="1" customFormat="1">
      <c r="B302" s="46"/>
      <c r="C302" s="74"/>
      <c r="D302" s="249" t="s">
        <v>739</v>
      </c>
      <c r="E302" s="74"/>
      <c r="F302" s="259" t="s">
        <v>3624</v>
      </c>
      <c r="G302" s="74"/>
      <c r="H302" s="74"/>
      <c r="I302" s="203"/>
      <c r="J302" s="74"/>
      <c r="K302" s="74"/>
      <c r="L302" s="72"/>
      <c r="M302" s="260"/>
      <c r="N302" s="47"/>
      <c r="O302" s="47"/>
      <c r="P302" s="47"/>
      <c r="Q302" s="47"/>
      <c r="R302" s="47"/>
      <c r="S302" s="47"/>
      <c r="T302" s="95"/>
      <c r="AT302" s="24" t="s">
        <v>739</v>
      </c>
      <c r="AU302" s="24" t="s">
        <v>187</v>
      </c>
    </row>
    <row r="303" s="1" customFormat="1" ht="14.4" customHeight="1">
      <c r="B303" s="46"/>
      <c r="C303" s="271" t="s">
        <v>1050</v>
      </c>
      <c r="D303" s="271" t="s">
        <v>422</v>
      </c>
      <c r="E303" s="272" t="s">
        <v>3625</v>
      </c>
      <c r="F303" s="273" t="s">
        <v>3626</v>
      </c>
      <c r="G303" s="274" t="s">
        <v>344</v>
      </c>
      <c r="H303" s="275">
        <v>80</v>
      </c>
      <c r="I303" s="276"/>
      <c r="J303" s="277">
        <f>ROUND(I303*H303,2)</f>
        <v>0</v>
      </c>
      <c r="K303" s="273" t="s">
        <v>3358</v>
      </c>
      <c r="L303" s="278"/>
      <c r="M303" s="279" t="s">
        <v>22</v>
      </c>
      <c r="N303" s="280" t="s">
        <v>46</v>
      </c>
      <c r="O303" s="47"/>
      <c r="P303" s="244">
        <f>O303*H303</f>
        <v>0</v>
      </c>
      <c r="Q303" s="244">
        <v>0</v>
      </c>
      <c r="R303" s="244">
        <f>Q303*H303</f>
        <v>0</v>
      </c>
      <c r="S303" s="244">
        <v>0</v>
      </c>
      <c r="T303" s="245">
        <f>S303*H303</f>
        <v>0</v>
      </c>
      <c r="AR303" s="24" t="s">
        <v>405</v>
      </c>
      <c r="AT303" s="24" t="s">
        <v>422</v>
      </c>
      <c r="AU303" s="24" t="s">
        <v>187</v>
      </c>
      <c r="AY303" s="24" t="s">
        <v>171</v>
      </c>
      <c r="BE303" s="246">
        <f>IF(N303="základní",J303,0)</f>
        <v>0</v>
      </c>
      <c r="BF303" s="246">
        <f>IF(N303="snížená",J303,0)</f>
        <v>0</v>
      </c>
      <c r="BG303" s="246">
        <f>IF(N303="zákl. přenesená",J303,0)</f>
        <v>0</v>
      </c>
      <c r="BH303" s="246">
        <f>IF(N303="sníž. přenesená",J303,0)</f>
        <v>0</v>
      </c>
      <c r="BI303" s="246">
        <f>IF(N303="nulová",J303,0)</f>
        <v>0</v>
      </c>
      <c r="BJ303" s="24" t="s">
        <v>24</v>
      </c>
      <c r="BK303" s="246">
        <f>ROUND(I303*H303,2)</f>
        <v>0</v>
      </c>
      <c r="BL303" s="24" t="s">
        <v>273</v>
      </c>
      <c r="BM303" s="24" t="s">
        <v>1303</v>
      </c>
    </row>
    <row r="304" s="1" customFormat="1">
      <c r="B304" s="46"/>
      <c r="C304" s="74"/>
      <c r="D304" s="249" t="s">
        <v>739</v>
      </c>
      <c r="E304" s="74"/>
      <c r="F304" s="259" t="s">
        <v>3627</v>
      </c>
      <c r="G304" s="74"/>
      <c r="H304" s="74"/>
      <c r="I304" s="203"/>
      <c r="J304" s="74"/>
      <c r="K304" s="74"/>
      <c r="L304" s="72"/>
      <c r="M304" s="260"/>
      <c r="N304" s="47"/>
      <c r="O304" s="47"/>
      <c r="P304" s="47"/>
      <c r="Q304" s="47"/>
      <c r="R304" s="47"/>
      <c r="S304" s="47"/>
      <c r="T304" s="95"/>
      <c r="AT304" s="24" t="s">
        <v>739</v>
      </c>
      <c r="AU304" s="24" t="s">
        <v>187</v>
      </c>
    </row>
    <row r="305" s="1" customFormat="1" ht="14.4" customHeight="1">
      <c r="B305" s="46"/>
      <c r="C305" s="271" t="s">
        <v>1054</v>
      </c>
      <c r="D305" s="271" t="s">
        <v>422</v>
      </c>
      <c r="E305" s="272" t="s">
        <v>3628</v>
      </c>
      <c r="F305" s="273" t="s">
        <v>3629</v>
      </c>
      <c r="G305" s="274" t="s">
        <v>344</v>
      </c>
      <c r="H305" s="275">
        <v>19</v>
      </c>
      <c r="I305" s="276"/>
      <c r="J305" s="277">
        <f>ROUND(I305*H305,2)</f>
        <v>0</v>
      </c>
      <c r="K305" s="273" t="s">
        <v>3358</v>
      </c>
      <c r="L305" s="278"/>
      <c r="M305" s="279" t="s">
        <v>22</v>
      </c>
      <c r="N305" s="280" t="s">
        <v>46</v>
      </c>
      <c r="O305" s="47"/>
      <c r="P305" s="244">
        <f>O305*H305</f>
        <v>0</v>
      </c>
      <c r="Q305" s="244">
        <v>0</v>
      </c>
      <c r="R305" s="244">
        <f>Q305*H305</f>
        <v>0</v>
      </c>
      <c r="S305" s="244">
        <v>0</v>
      </c>
      <c r="T305" s="245">
        <f>S305*H305</f>
        <v>0</v>
      </c>
      <c r="AR305" s="24" t="s">
        <v>405</v>
      </c>
      <c r="AT305" s="24" t="s">
        <v>422</v>
      </c>
      <c r="AU305" s="24" t="s">
        <v>187</v>
      </c>
      <c r="AY305" s="24" t="s">
        <v>171</v>
      </c>
      <c r="BE305" s="246">
        <f>IF(N305="základní",J305,0)</f>
        <v>0</v>
      </c>
      <c r="BF305" s="246">
        <f>IF(N305="snížená",J305,0)</f>
        <v>0</v>
      </c>
      <c r="BG305" s="246">
        <f>IF(N305="zákl. přenesená",J305,0)</f>
        <v>0</v>
      </c>
      <c r="BH305" s="246">
        <f>IF(N305="sníž. přenesená",J305,0)</f>
        <v>0</v>
      </c>
      <c r="BI305" s="246">
        <f>IF(N305="nulová",J305,0)</f>
        <v>0</v>
      </c>
      <c r="BJ305" s="24" t="s">
        <v>24</v>
      </c>
      <c r="BK305" s="246">
        <f>ROUND(I305*H305,2)</f>
        <v>0</v>
      </c>
      <c r="BL305" s="24" t="s">
        <v>273</v>
      </c>
      <c r="BM305" s="24" t="s">
        <v>1311</v>
      </c>
    </row>
    <row r="306" s="1" customFormat="1">
      <c r="B306" s="46"/>
      <c r="C306" s="74"/>
      <c r="D306" s="249" t="s">
        <v>739</v>
      </c>
      <c r="E306" s="74"/>
      <c r="F306" s="259" t="s">
        <v>3630</v>
      </c>
      <c r="G306" s="74"/>
      <c r="H306" s="74"/>
      <c r="I306" s="203"/>
      <c r="J306" s="74"/>
      <c r="K306" s="74"/>
      <c r="L306" s="72"/>
      <c r="M306" s="260"/>
      <c r="N306" s="47"/>
      <c r="O306" s="47"/>
      <c r="P306" s="47"/>
      <c r="Q306" s="47"/>
      <c r="R306" s="47"/>
      <c r="S306" s="47"/>
      <c r="T306" s="95"/>
      <c r="AT306" s="24" t="s">
        <v>739</v>
      </c>
      <c r="AU306" s="24" t="s">
        <v>187</v>
      </c>
    </row>
    <row r="307" s="1" customFormat="1" ht="14.4" customHeight="1">
      <c r="B307" s="46"/>
      <c r="C307" s="271" t="s">
        <v>1059</v>
      </c>
      <c r="D307" s="271" t="s">
        <v>422</v>
      </c>
      <c r="E307" s="272" t="s">
        <v>3631</v>
      </c>
      <c r="F307" s="273" t="s">
        <v>3632</v>
      </c>
      <c r="G307" s="274" t="s">
        <v>344</v>
      </c>
      <c r="H307" s="275">
        <v>19</v>
      </c>
      <c r="I307" s="276"/>
      <c r="J307" s="277">
        <f>ROUND(I307*H307,2)</f>
        <v>0</v>
      </c>
      <c r="K307" s="273" t="s">
        <v>3358</v>
      </c>
      <c r="L307" s="278"/>
      <c r="M307" s="279" t="s">
        <v>22</v>
      </c>
      <c r="N307" s="280" t="s">
        <v>46</v>
      </c>
      <c r="O307" s="47"/>
      <c r="P307" s="244">
        <f>O307*H307</f>
        <v>0</v>
      </c>
      <c r="Q307" s="244">
        <v>0</v>
      </c>
      <c r="R307" s="244">
        <f>Q307*H307</f>
        <v>0</v>
      </c>
      <c r="S307" s="244">
        <v>0</v>
      </c>
      <c r="T307" s="245">
        <f>S307*H307</f>
        <v>0</v>
      </c>
      <c r="AR307" s="24" t="s">
        <v>405</v>
      </c>
      <c r="AT307" s="24" t="s">
        <v>422</v>
      </c>
      <c r="AU307" s="24" t="s">
        <v>187</v>
      </c>
      <c r="AY307" s="24" t="s">
        <v>171</v>
      </c>
      <c r="BE307" s="246">
        <f>IF(N307="základní",J307,0)</f>
        <v>0</v>
      </c>
      <c r="BF307" s="246">
        <f>IF(N307="snížená",J307,0)</f>
        <v>0</v>
      </c>
      <c r="BG307" s="246">
        <f>IF(N307="zákl. přenesená",J307,0)</f>
        <v>0</v>
      </c>
      <c r="BH307" s="246">
        <f>IF(N307="sníž. přenesená",J307,0)</f>
        <v>0</v>
      </c>
      <c r="BI307" s="246">
        <f>IF(N307="nulová",J307,0)</f>
        <v>0</v>
      </c>
      <c r="BJ307" s="24" t="s">
        <v>24</v>
      </c>
      <c r="BK307" s="246">
        <f>ROUND(I307*H307,2)</f>
        <v>0</v>
      </c>
      <c r="BL307" s="24" t="s">
        <v>273</v>
      </c>
      <c r="BM307" s="24" t="s">
        <v>1320</v>
      </c>
    </row>
    <row r="308" s="1" customFormat="1">
      <c r="B308" s="46"/>
      <c r="C308" s="74"/>
      <c r="D308" s="249" t="s">
        <v>739</v>
      </c>
      <c r="E308" s="74"/>
      <c r="F308" s="259" t="s">
        <v>3633</v>
      </c>
      <c r="G308" s="74"/>
      <c r="H308" s="74"/>
      <c r="I308" s="203"/>
      <c r="J308" s="74"/>
      <c r="K308" s="74"/>
      <c r="L308" s="72"/>
      <c r="M308" s="260"/>
      <c r="N308" s="47"/>
      <c r="O308" s="47"/>
      <c r="P308" s="47"/>
      <c r="Q308" s="47"/>
      <c r="R308" s="47"/>
      <c r="S308" s="47"/>
      <c r="T308" s="95"/>
      <c r="AT308" s="24" t="s">
        <v>739</v>
      </c>
      <c r="AU308" s="24" t="s">
        <v>187</v>
      </c>
    </row>
    <row r="309" s="1" customFormat="1" ht="14.4" customHeight="1">
      <c r="B309" s="46"/>
      <c r="C309" s="271" t="s">
        <v>1063</v>
      </c>
      <c r="D309" s="271" t="s">
        <v>422</v>
      </c>
      <c r="E309" s="272" t="s">
        <v>3634</v>
      </c>
      <c r="F309" s="273" t="s">
        <v>3635</v>
      </c>
      <c r="G309" s="274" t="s">
        <v>344</v>
      </c>
      <c r="H309" s="275">
        <v>19</v>
      </c>
      <c r="I309" s="276"/>
      <c r="J309" s="277">
        <f>ROUND(I309*H309,2)</f>
        <v>0</v>
      </c>
      <c r="K309" s="273" t="s">
        <v>3358</v>
      </c>
      <c r="L309" s="278"/>
      <c r="M309" s="279" t="s">
        <v>22</v>
      </c>
      <c r="N309" s="280" t="s">
        <v>46</v>
      </c>
      <c r="O309" s="47"/>
      <c r="P309" s="244">
        <f>O309*H309</f>
        <v>0</v>
      </c>
      <c r="Q309" s="244">
        <v>0</v>
      </c>
      <c r="R309" s="244">
        <f>Q309*H309</f>
        <v>0</v>
      </c>
      <c r="S309" s="244">
        <v>0</v>
      </c>
      <c r="T309" s="245">
        <f>S309*H309</f>
        <v>0</v>
      </c>
      <c r="AR309" s="24" t="s">
        <v>405</v>
      </c>
      <c r="AT309" s="24" t="s">
        <v>422</v>
      </c>
      <c r="AU309" s="24" t="s">
        <v>187</v>
      </c>
      <c r="AY309" s="24" t="s">
        <v>171</v>
      </c>
      <c r="BE309" s="246">
        <f>IF(N309="základní",J309,0)</f>
        <v>0</v>
      </c>
      <c r="BF309" s="246">
        <f>IF(N309="snížená",J309,0)</f>
        <v>0</v>
      </c>
      <c r="BG309" s="246">
        <f>IF(N309="zákl. přenesená",J309,0)</f>
        <v>0</v>
      </c>
      <c r="BH309" s="246">
        <f>IF(N309="sníž. přenesená",J309,0)</f>
        <v>0</v>
      </c>
      <c r="BI309" s="246">
        <f>IF(N309="nulová",J309,0)</f>
        <v>0</v>
      </c>
      <c r="BJ309" s="24" t="s">
        <v>24</v>
      </c>
      <c r="BK309" s="246">
        <f>ROUND(I309*H309,2)</f>
        <v>0</v>
      </c>
      <c r="BL309" s="24" t="s">
        <v>273</v>
      </c>
      <c r="BM309" s="24" t="s">
        <v>1330</v>
      </c>
    </row>
    <row r="310" s="1" customFormat="1">
      <c r="B310" s="46"/>
      <c r="C310" s="74"/>
      <c r="D310" s="249" t="s">
        <v>739</v>
      </c>
      <c r="E310" s="74"/>
      <c r="F310" s="259" t="s">
        <v>3636</v>
      </c>
      <c r="G310" s="74"/>
      <c r="H310" s="74"/>
      <c r="I310" s="203"/>
      <c r="J310" s="74"/>
      <c r="K310" s="74"/>
      <c r="L310" s="72"/>
      <c r="M310" s="260"/>
      <c r="N310" s="47"/>
      <c r="O310" s="47"/>
      <c r="P310" s="47"/>
      <c r="Q310" s="47"/>
      <c r="R310" s="47"/>
      <c r="S310" s="47"/>
      <c r="T310" s="95"/>
      <c r="AT310" s="24" t="s">
        <v>739</v>
      </c>
      <c r="AU310" s="24" t="s">
        <v>187</v>
      </c>
    </row>
    <row r="311" s="1" customFormat="1" ht="14.4" customHeight="1">
      <c r="B311" s="46"/>
      <c r="C311" s="271" t="s">
        <v>1068</v>
      </c>
      <c r="D311" s="271" t="s">
        <v>422</v>
      </c>
      <c r="E311" s="272" t="s">
        <v>3637</v>
      </c>
      <c r="F311" s="273" t="s">
        <v>3638</v>
      </c>
      <c r="G311" s="274" t="s">
        <v>344</v>
      </c>
      <c r="H311" s="275">
        <v>19</v>
      </c>
      <c r="I311" s="276"/>
      <c r="J311" s="277">
        <f>ROUND(I311*H311,2)</f>
        <v>0</v>
      </c>
      <c r="K311" s="273" t="s">
        <v>3358</v>
      </c>
      <c r="L311" s="278"/>
      <c r="M311" s="279" t="s">
        <v>22</v>
      </c>
      <c r="N311" s="280" t="s">
        <v>46</v>
      </c>
      <c r="O311" s="47"/>
      <c r="P311" s="244">
        <f>O311*H311</f>
        <v>0</v>
      </c>
      <c r="Q311" s="244">
        <v>0</v>
      </c>
      <c r="R311" s="244">
        <f>Q311*H311</f>
        <v>0</v>
      </c>
      <c r="S311" s="244">
        <v>0</v>
      </c>
      <c r="T311" s="245">
        <f>S311*H311</f>
        <v>0</v>
      </c>
      <c r="AR311" s="24" t="s">
        <v>405</v>
      </c>
      <c r="AT311" s="24" t="s">
        <v>422</v>
      </c>
      <c r="AU311" s="24" t="s">
        <v>187</v>
      </c>
      <c r="AY311" s="24" t="s">
        <v>171</v>
      </c>
      <c r="BE311" s="246">
        <f>IF(N311="základní",J311,0)</f>
        <v>0</v>
      </c>
      <c r="BF311" s="246">
        <f>IF(N311="snížená",J311,0)</f>
        <v>0</v>
      </c>
      <c r="BG311" s="246">
        <f>IF(N311="zákl. přenesená",J311,0)</f>
        <v>0</v>
      </c>
      <c r="BH311" s="246">
        <f>IF(N311="sníž. přenesená",J311,0)</f>
        <v>0</v>
      </c>
      <c r="BI311" s="246">
        <f>IF(N311="nulová",J311,0)</f>
        <v>0</v>
      </c>
      <c r="BJ311" s="24" t="s">
        <v>24</v>
      </c>
      <c r="BK311" s="246">
        <f>ROUND(I311*H311,2)</f>
        <v>0</v>
      </c>
      <c r="BL311" s="24" t="s">
        <v>273</v>
      </c>
      <c r="BM311" s="24" t="s">
        <v>1340</v>
      </c>
    </row>
    <row r="312" s="1" customFormat="1">
      <c r="B312" s="46"/>
      <c r="C312" s="74"/>
      <c r="D312" s="249" t="s">
        <v>739</v>
      </c>
      <c r="E312" s="74"/>
      <c r="F312" s="259" t="s">
        <v>3639</v>
      </c>
      <c r="G312" s="74"/>
      <c r="H312" s="74"/>
      <c r="I312" s="203"/>
      <c r="J312" s="74"/>
      <c r="K312" s="74"/>
      <c r="L312" s="72"/>
      <c r="M312" s="260"/>
      <c r="N312" s="47"/>
      <c r="O312" s="47"/>
      <c r="P312" s="47"/>
      <c r="Q312" s="47"/>
      <c r="R312" s="47"/>
      <c r="S312" s="47"/>
      <c r="T312" s="95"/>
      <c r="AT312" s="24" t="s">
        <v>739</v>
      </c>
      <c r="AU312" s="24" t="s">
        <v>187</v>
      </c>
    </row>
    <row r="313" s="1" customFormat="1" ht="14.4" customHeight="1">
      <c r="B313" s="46"/>
      <c r="C313" s="271" t="s">
        <v>1072</v>
      </c>
      <c r="D313" s="271" t="s">
        <v>422</v>
      </c>
      <c r="E313" s="272" t="s">
        <v>3640</v>
      </c>
      <c r="F313" s="273" t="s">
        <v>3641</v>
      </c>
      <c r="G313" s="274" t="s">
        <v>344</v>
      </c>
      <c r="H313" s="275">
        <v>19</v>
      </c>
      <c r="I313" s="276"/>
      <c r="J313" s="277">
        <f>ROUND(I313*H313,2)</f>
        <v>0</v>
      </c>
      <c r="K313" s="273" t="s">
        <v>3358</v>
      </c>
      <c r="L313" s="278"/>
      <c r="M313" s="279" t="s">
        <v>22</v>
      </c>
      <c r="N313" s="280" t="s">
        <v>46</v>
      </c>
      <c r="O313" s="47"/>
      <c r="P313" s="244">
        <f>O313*H313</f>
        <v>0</v>
      </c>
      <c r="Q313" s="244">
        <v>0</v>
      </c>
      <c r="R313" s="244">
        <f>Q313*H313</f>
        <v>0</v>
      </c>
      <c r="S313" s="244">
        <v>0</v>
      </c>
      <c r="T313" s="245">
        <f>S313*H313</f>
        <v>0</v>
      </c>
      <c r="AR313" s="24" t="s">
        <v>405</v>
      </c>
      <c r="AT313" s="24" t="s">
        <v>422</v>
      </c>
      <c r="AU313" s="24" t="s">
        <v>187</v>
      </c>
      <c r="AY313" s="24" t="s">
        <v>171</v>
      </c>
      <c r="BE313" s="246">
        <f>IF(N313="základní",J313,0)</f>
        <v>0</v>
      </c>
      <c r="BF313" s="246">
        <f>IF(N313="snížená",J313,0)</f>
        <v>0</v>
      </c>
      <c r="BG313" s="246">
        <f>IF(N313="zákl. přenesená",J313,0)</f>
        <v>0</v>
      </c>
      <c r="BH313" s="246">
        <f>IF(N313="sníž. přenesená",J313,0)</f>
        <v>0</v>
      </c>
      <c r="BI313" s="246">
        <f>IF(N313="nulová",J313,0)</f>
        <v>0</v>
      </c>
      <c r="BJ313" s="24" t="s">
        <v>24</v>
      </c>
      <c r="BK313" s="246">
        <f>ROUND(I313*H313,2)</f>
        <v>0</v>
      </c>
      <c r="BL313" s="24" t="s">
        <v>273</v>
      </c>
      <c r="BM313" s="24" t="s">
        <v>1351</v>
      </c>
    </row>
    <row r="314" s="1" customFormat="1">
      <c r="B314" s="46"/>
      <c r="C314" s="74"/>
      <c r="D314" s="249" t="s">
        <v>739</v>
      </c>
      <c r="E314" s="74"/>
      <c r="F314" s="259" t="s">
        <v>3642</v>
      </c>
      <c r="G314" s="74"/>
      <c r="H314" s="74"/>
      <c r="I314" s="203"/>
      <c r="J314" s="74"/>
      <c r="K314" s="74"/>
      <c r="L314" s="72"/>
      <c r="M314" s="260"/>
      <c r="N314" s="47"/>
      <c r="O314" s="47"/>
      <c r="P314" s="47"/>
      <c r="Q314" s="47"/>
      <c r="R314" s="47"/>
      <c r="S314" s="47"/>
      <c r="T314" s="95"/>
      <c r="AT314" s="24" t="s">
        <v>739</v>
      </c>
      <c r="AU314" s="24" t="s">
        <v>187</v>
      </c>
    </row>
    <row r="315" s="1" customFormat="1" ht="14.4" customHeight="1">
      <c r="B315" s="46"/>
      <c r="C315" s="271" t="s">
        <v>1076</v>
      </c>
      <c r="D315" s="271" t="s">
        <v>422</v>
      </c>
      <c r="E315" s="272" t="s">
        <v>3643</v>
      </c>
      <c r="F315" s="273" t="s">
        <v>3644</v>
      </c>
      <c r="G315" s="274" t="s">
        <v>344</v>
      </c>
      <c r="H315" s="275">
        <v>19</v>
      </c>
      <c r="I315" s="276"/>
      <c r="J315" s="277">
        <f>ROUND(I315*H315,2)</f>
        <v>0</v>
      </c>
      <c r="K315" s="273" t="s">
        <v>3358</v>
      </c>
      <c r="L315" s="278"/>
      <c r="M315" s="279" t="s">
        <v>22</v>
      </c>
      <c r="N315" s="280" t="s">
        <v>46</v>
      </c>
      <c r="O315" s="47"/>
      <c r="P315" s="244">
        <f>O315*H315</f>
        <v>0</v>
      </c>
      <c r="Q315" s="244">
        <v>0</v>
      </c>
      <c r="R315" s="244">
        <f>Q315*H315</f>
        <v>0</v>
      </c>
      <c r="S315" s="244">
        <v>0</v>
      </c>
      <c r="T315" s="245">
        <f>S315*H315</f>
        <v>0</v>
      </c>
      <c r="AR315" s="24" t="s">
        <v>405</v>
      </c>
      <c r="AT315" s="24" t="s">
        <v>422</v>
      </c>
      <c r="AU315" s="24" t="s">
        <v>187</v>
      </c>
      <c r="AY315" s="24" t="s">
        <v>171</v>
      </c>
      <c r="BE315" s="246">
        <f>IF(N315="základní",J315,0)</f>
        <v>0</v>
      </c>
      <c r="BF315" s="246">
        <f>IF(N315="snížená",J315,0)</f>
        <v>0</v>
      </c>
      <c r="BG315" s="246">
        <f>IF(N315="zákl. přenesená",J315,0)</f>
        <v>0</v>
      </c>
      <c r="BH315" s="246">
        <f>IF(N315="sníž. přenesená",J315,0)</f>
        <v>0</v>
      </c>
      <c r="BI315" s="246">
        <f>IF(N315="nulová",J315,0)</f>
        <v>0</v>
      </c>
      <c r="BJ315" s="24" t="s">
        <v>24</v>
      </c>
      <c r="BK315" s="246">
        <f>ROUND(I315*H315,2)</f>
        <v>0</v>
      </c>
      <c r="BL315" s="24" t="s">
        <v>273</v>
      </c>
      <c r="BM315" s="24" t="s">
        <v>1359</v>
      </c>
    </row>
    <row r="316" s="1" customFormat="1">
      <c r="B316" s="46"/>
      <c r="C316" s="74"/>
      <c r="D316" s="249" t="s">
        <v>739</v>
      </c>
      <c r="E316" s="74"/>
      <c r="F316" s="259" t="s">
        <v>3645</v>
      </c>
      <c r="G316" s="74"/>
      <c r="H316" s="74"/>
      <c r="I316" s="203"/>
      <c r="J316" s="74"/>
      <c r="K316" s="74"/>
      <c r="L316" s="72"/>
      <c r="M316" s="260"/>
      <c r="N316" s="47"/>
      <c r="O316" s="47"/>
      <c r="P316" s="47"/>
      <c r="Q316" s="47"/>
      <c r="R316" s="47"/>
      <c r="S316" s="47"/>
      <c r="T316" s="95"/>
      <c r="AT316" s="24" t="s">
        <v>739</v>
      </c>
      <c r="AU316" s="24" t="s">
        <v>187</v>
      </c>
    </row>
    <row r="317" s="1" customFormat="1" ht="14.4" customHeight="1">
      <c r="B317" s="46"/>
      <c r="C317" s="271" t="s">
        <v>1080</v>
      </c>
      <c r="D317" s="271" t="s">
        <v>422</v>
      </c>
      <c r="E317" s="272" t="s">
        <v>3646</v>
      </c>
      <c r="F317" s="273" t="s">
        <v>3647</v>
      </c>
      <c r="G317" s="274" t="s">
        <v>344</v>
      </c>
      <c r="H317" s="275">
        <v>19</v>
      </c>
      <c r="I317" s="276"/>
      <c r="J317" s="277">
        <f>ROUND(I317*H317,2)</f>
        <v>0</v>
      </c>
      <c r="K317" s="273" t="s">
        <v>3358</v>
      </c>
      <c r="L317" s="278"/>
      <c r="M317" s="279" t="s">
        <v>22</v>
      </c>
      <c r="N317" s="280" t="s">
        <v>46</v>
      </c>
      <c r="O317" s="47"/>
      <c r="P317" s="244">
        <f>O317*H317</f>
        <v>0</v>
      </c>
      <c r="Q317" s="244">
        <v>0</v>
      </c>
      <c r="R317" s="244">
        <f>Q317*H317</f>
        <v>0</v>
      </c>
      <c r="S317" s="244">
        <v>0</v>
      </c>
      <c r="T317" s="245">
        <f>S317*H317</f>
        <v>0</v>
      </c>
      <c r="AR317" s="24" t="s">
        <v>405</v>
      </c>
      <c r="AT317" s="24" t="s">
        <v>422</v>
      </c>
      <c r="AU317" s="24" t="s">
        <v>187</v>
      </c>
      <c r="AY317" s="24" t="s">
        <v>171</v>
      </c>
      <c r="BE317" s="246">
        <f>IF(N317="základní",J317,0)</f>
        <v>0</v>
      </c>
      <c r="BF317" s="246">
        <f>IF(N317="snížená",J317,0)</f>
        <v>0</v>
      </c>
      <c r="BG317" s="246">
        <f>IF(N317="zákl. přenesená",J317,0)</f>
        <v>0</v>
      </c>
      <c r="BH317" s="246">
        <f>IF(N317="sníž. přenesená",J317,0)</f>
        <v>0</v>
      </c>
      <c r="BI317" s="246">
        <f>IF(N317="nulová",J317,0)</f>
        <v>0</v>
      </c>
      <c r="BJ317" s="24" t="s">
        <v>24</v>
      </c>
      <c r="BK317" s="246">
        <f>ROUND(I317*H317,2)</f>
        <v>0</v>
      </c>
      <c r="BL317" s="24" t="s">
        <v>273</v>
      </c>
      <c r="BM317" s="24" t="s">
        <v>1371</v>
      </c>
    </row>
    <row r="318" s="1" customFormat="1">
      <c r="B318" s="46"/>
      <c r="C318" s="74"/>
      <c r="D318" s="249" t="s">
        <v>739</v>
      </c>
      <c r="E318" s="74"/>
      <c r="F318" s="259" t="s">
        <v>3648</v>
      </c>
      <c r="G318" s="74"/>
      <c r="H318" s="74"/>
      <c r="I318" s="203"/>
      <c r="J318" s="74"/>
      <c r="K318" s="74"/>
      <c r="L318" s="72"/>
      <c r="M318" s="260"/>
      <c r="N318" s="47"/>
      <c r="O318" s="47"/>
      <c r="P318" s="47"/>
      <c r="Q318" s="47"/>
      <c r="R318" s="47"/>
      <c r="S318" s="47"/>
      <c r="T318" s="95"/>
      <c r="AT318" s="24" t="s">
        <v>739</v>
      </c>
      <c r="AU318" s="24" t="s">
        <v>187</v>
      </c>
    </row>
    <row r="319" s="1" customFormat="1" ht="14.4" customHeight="1">
      <c r="B319" s="46"/>
      <c r="C319" s="271" t="s">
        <v>1090</v>
      </c>
      <c r="D319" s="271" t="s">
        <v>422</v>
      </c>
      <c r="E319" s="272" t="s">
        <v>3649</v>
      </c>
      <c r="F319" s="273" t="s">
        <v>3650</v>
      </c>
      <c r="G319" s="274" t="s">
        <v>344</v>
      </c>
      <c r="H319" s="275">
        <v>19</v>
      </c>
      <c r="I319" s="276"/>
      <c r="J319" s="277">
        <f>ROUND(I319*H319,2)</f>
        <v>0</v>
      </c>
      <c r="K319" s="273" t="s">
        <v>3358</v>
      </c>
      <c r="L319" s="278"/>
      <c r="M319" s="279" t="s">
        <v>22</v>
      </c>
      <c r="N319" s="280" t="s">
        <v>46</v>
      </c>
      <c r="O319" s="47"/>
      <c r="P319" s="244">
        <f>O319*H319</f>
        <v>0</v>
      </c>
      <c r="Q319" s="244">
        <v>0</v>
      </c>
      <c r="R319" s="244">
        <f>Q319*H319</f>
        <v>0</v>
      </c>
      <c r="S319" s="244">
        <v>0</v>
      </c>
      <c r="T319" s="245">
        <f>S319*H319</f>
        <v>0</v>
      </c>
      <c r="AR319" s="24" t="s">
        <v>405</v>
      </c>
      <c r="AT319" s="24" t="s">
        <v>422</v>
      </c>
      <c r="AU319" s="24" t="s">
        <v>187</v>
      </c>
      <c r="AY319" s="24" t="s">
        <v>171</v>
      </c>
      <c r="BE319" s="246">
        <f>IF(N319="základní",J319,0)</f>
        <v>0</v>
      </c>
      <c r="BF319" s="246">
        <f>IF(N319="snížená",J319,0)</f>
        <v>0</v>
      </c>
      <c r="BG319" s="246">
        <f>IF(N319="zákl. přenesená",J319,0)</f>
        <v>0</v>
      </c>
      <c r="BH319" s="246">
        <f>IF(N319="sníž. přenesená",J319,0)</f>
        <v>0</v>
      </c>
      <c r="BI319" s="246">
        <f>IF(N319="nulová",J319,0)</f>
        <v>0</v>
      </c>
      <c r="BJ319" s="24" t="s">
        <v>24</v>
      </c>
      <c r="BK319" s="246">
        <f>ROUND(I319*H319,2)</f>
        <v>0</v>
      </c>
      <c r="BL319" s="24" t="s">
        <v>273</v>
      </c>
      <c r="BM319" s="24" t="s">
        <v>1381</v>
      </c>
    </row>
    <row r="320" s="1" customFormat="1">
      <c r="B320" s="46"/>
      <c r="C320" s="74"/>
      <c r="D320" s="249" t="s">
        <v>739</v>
      </c>
      <c r="E320" s="74"/>
      <c r="F320" s="259" t="s">
        <v>3651</v>
      </c>
      <c r="G320" s="74"/>
      <c r="H320" s="74"/>
      <c r="I320" s="203"/>
      <c r="J320" s="74"/>
      <c r="K320" s="74"/>
      <c r="L320" s="72"/>
      <c r="M320" s="260"/>
      <c r="N320" s="47"/>
      <c r="O320" s="47"/>
      <c r="P320" s="47"/>
      <c r="Q320" s="47"/>
      <c r="R320" s="47"/>
      <c r="S320" s="47"/>
      <c r="T320" s="95"/>
      <c r="AT320" s="24" t="s">
        <v>739</v>
      </c>
      <c r="AU320" s="24" t="s">
        <v>187</v>
      </c>
    </row>
    <row r="321" s="1" customFormat="1" ht="14.4" customHeight="1">
      <c r="B321" s="46"/>
      <c r="C321" s="271" t="s">
        <v>1096</v>
      </c>
      <c r="D321" s="271" t="s">
        <v>422</v>
      </c>
      <c r="E321" s="272" t="s">
        <v>3652</v>
      </c>
      <c r="F321" s="273" t="s">
        <v>3653</v>
      </c>
      <c r="G321" s="274" t="s">
        <v>344</v>
      </c>
      <c r="H321" s="275">
        <v>19</v>
      </c>
      <c r="I321" s="276"/>
      <c r="J321" s="277">
        <f>ROUND(I321*H321,2)</f>
        <v>0</v>
      </c>
      <c r="K321" s="273" t="s">
        <v>3358</v>
      </c>
      <c r="L321" s="278"/>
      <c r="M321" s="279" t="s">
        <v>22</v>
      </c>
      <c r="N321" s="280" t="s">
        <v>46</v>
      </c>
      <c r="O321" s="47"/>
      <c r="P321" s="244">
        <f>O321*H321</f>
        <v>0</v>
      </c>
      <c r="Q321" s="244">
        <v>0</v>
      </c>
      <c r="R321" s="244">
        <f>Q321*H321</f>
        <v>0</v>
      </c>
      <c r="S321" s="244">
        <v>0</v>
      </c>
      <c r="T321" s="245">
        <f>S321*H321</f>
        <v>0</v>
      </c>
      <c r="AR321" s="24" t="s">
        <v>405</v>
      </c>
      <c r="AT321" s="24" t="s">
        <v>422</v>
      </c>
      <c r="AU321" s="24" t="s">
        <v>187</v>
      </c>
      <c r="AY321" s="24" t="s">
        <v>171</v>
      </c>
      <c r="BE321" s="246">
        <f>IF(N321="základní",J321,0)</f>
        <v>0</v>
      </c>
      <c r="BF321" s="246">
        <f>IF(N321="snížená",J321,0)</f>
        <v>0</v>
      </c>
      <c r="BG321" s="246">
        <f>IF(N321="zákl. přenesená",J321,0)</f>
        <v>0</v>
      </c>
      <c r="BH321" s="246">
        <f>IF(N321="sníž. přenesená",J321,0)</f>
        <v>0</v>
      </c>
      <c r="BI321" s="246">
        <f>IF(N321="nulová",J321,0)</f>
        <v>0</v>
      </c>
      <c r="BJ321" s="24" t="s">
        <v>24</v>
      </c>
      <c r="BK321" s="246">
        <f>ROUND(I321*H321,2)</f>
        <v>0</v>
      </c>
      <c r="BL321" s="24" t="s">
        <v>273</v>
      </c>
      <c r="BM321" s="24" t="s">
        <v>1392</v>
      </c>
    </row>
    <row r="322" s="1" customFormat="1">
      <c r="B322" s="46"/>
      <c r="C322" s="74"/>
      <c r="D322" s="249" t="s">
        <v>739</v>
      </c>
      <c r="E322" s="74"/>
      <c r="F322" s="259" t="s">
        <v>3654</v>
      </c>
      <c r="G322" s="74"/>
      <c r="H322" s="74"/>
      <c r="I322" s="203"/>
      <c r="J322" s="74"/>
      <c r="K322" s="74"/>
      <c r="L322" s="72"/>
      <c r="M322" s="260"/>
      <c r="N322" s="47"/>
      <c r="O322" s="47"/>
      <c r="P322" s="47"/>
      <c r="Q322" s="47"/>
      <c r="R322" s="47"/>
      <c r="S322" s="47"/>
      <c r="T322" s="95"/>
      <c r="AT322" s="24" t="s">
        <v>739</v>
      </c>
      <c r="AU322" s="24" t="s">
        <v>187</v>
      </c>
    </row>
    <row r="323" s="1" customFormat="1" ht="14.4" customHeight="1">
      <c r="B323" s="46"/>
      <c r="C323" s="271" t="s">
        <v>1100</v>
      </c>
      <c r="D323" s="271" t="s">
        <v>422</v>
      </c>
      <c r="E323" s="272" t="s">
        <v>3655</v>
      </c>
      <c r="F323" s="273" t="s">
        <v>3656</v>
      </c>
      <c r="G323" s="274" t="s">
        <v>344</v>
      </c>
      <c r="H323" s="275">
        <v>19</v>
      </c>
      <c r="I323" s="276"/>
      <c r="J323" s="277">
        <f>ROUND(I323*H323,2)</f>
        <v>0</v>
      </c>
      <c r="K323" s="273" t="s">
        <v>3358</v>
      </c>
      <c r="L323" s="278"/>
      <c r="M323" s="279" t="s">
        <v>22</v>
      </c>
      <c r="N323" s="280" t="s">
        <v>46</v>
      </c>
      <c r="O323" s="47"/>
      <c r="P323" s="244">
        <f>O323*H323</f>
        <v>0</v>
      </c>
      <c r="Q323" s="244">
        <v>0</v>
      </c>
      <c r="R323" s="244">
        <f>Q323*H323</f>
        <v>0</v>
      </c>
      <c r="S323" s="244">
        <v>0</v>
      </c>
      <c r="T323" s="245">
        <f>S323*H323</f>
        <v>0</v>
      </c>
      <c r="AR323" s="24" t="s">
        <v>405</v>
      </c>
      <c r="AT323" s="24" t="s">
        <v>422</v>
      </c>
      <c r="AU323" s="24" t="s">
        <v>187</v>
      </c>
      <c r="AY323" s="24" t="s">
        <v>171</v>
      </c>
      <c r="BE323" s="246">
        <f>IF(N323="základní",J323,0)</f>
        <v>0</v>
      </c>
      <c r="BF323" s="246">
        <f>IF(N323="snížená",J323,0)</f>
        <v>0</v>
      </c>
      <c r="BG323" s="246">
        <f>IF(N323="zákl. přenesená",J323,0)</f>
        <v>0</v>
      </c>
      <c r="BH323" s="246">
        <f>IF(N323="sníž. přenesená",J323,0)</f>
        <v>0</v>
      </c>
      <c r="BI323" s="246">
        <f>IF(N323="nulová",J323,0)</f>
        <v>0</v>
      </c>
      <c r="BJ323" s="24" t="s">
        <v>24</v>
      </c>
      <c r="BK323" s="246">
        <f>ROUND(I323*H323,2)</f>
        <v>0</v>
      </c>
      <c r="BL323" s="24" t="s">
        <v>273</v>
      </c>
      <c r="BM323" s="24" t="s">
        <v>1404</v>
      </c>
    </row>
    <row r="324" s="1" customFormat="1">
      <c r="B324" s="46"/>
      <c r="C324" s="74"/>
      <c r="D324" s="249" t="s">
        <v>739</v>
      </c>
      <c r="E324" s="74"/>
      <c r="F324" s="259" t="s">
        <v>3657</v>
      </c>
      <c r="G324" s="74"/>
      <c r="H324" s="74"/>
      <c r="I324" s="203"/>
      <c r="J324" s="74"/>
      <c r="K324" s="74"/>
      <c r="L324" s="72"/>
      <c r="M324" s="260"/>
      <c r="N324" s="47"/>
      <c r="O324" s="47"/>
      <c r="P324" s="47"/>
      <c r="Q324" s="47"/>
      <c r="R324" s="47"/>
      <c r="S324" s="47"/>
      <c r="T324" s="95"/>
      <c r="AT324" s="24" t="s">
        <v>739</v>
      </c>
      <c r="AU324" s="24" t="s">
        <v>187</v>
      </c>
    </row>
    <row r="325" s="1" customFormat="1" ht="14.4" customHeight="1">
      <c r="B325" s="46"/>
      <c r="C325" s="271" t="s">
        <v>1105</v>
      </c>
      <c r="D325" s="271" t="s">
        <v>422</v>
      </c>
      <c r="E325" s="272" t="s">
        <v>3658</v>
      </c>
      <c r="F325" s="273" t="s">
        <v>3659</v>
      </c>
      <c r="G325" s="274" t="s">
        <v>344</v>
      </c>
      <c r="H325" s="275">
        <v>19</v>
      </c>
      <c r="I325" s="276"/>
      <c r="J325" s="277">
        <f>ROUND(I325*H325,2)</f>
        <v>0</v>
      </c>
      <c r="K325" s="273" t="s">
        <v>3358</v>
      </c>
      <c r="L325" s="278"/>
      <c r="M325" s="279" t="s">
        <v>22</v>
      </c>
      <c r="N325" s="280" t="s">
        <v>46</v>
      </c>
      <c r="O325" s="47"/>
      <c r="P325" s="244">
        <f>O325*H325</f>
        <v>0</v>
      </c>
      <c r="Q325" s="244">
        <v>0</v>
      </c>
      <c r="R325" s="244">
        <f>Q325*H325</f>
        <v>0</v>
      </c>
      <c r="S325" s="244">
        <v>0</v>
      </c>
      <c r="T325" s="245">
        <f>S325*H325</f>
        <v>0</v>
      </c>
      <c r="AR325" s="24" t="s">
        <v>405</v>
      </c>
      <c r="AT325" s="24" t="s">
        <v>422</v>
      </c>
      <c r="AU325" s="24" t="s">
        <v>187</v>
      </c>
      <c r="AY325" s="24" t="s">
        <v>171</v>
      </c>
      <c r="BE325" s="246">
        <f>IF(N325="základní",J325,0)</f>
        <v>0</v>
      </c>
      <c r="BF325" s="246">
        <f>IF(N325="snížená",J325,0)</f>
        <v>0</v>
      </c>
      <c r="BG325" s="246">
        <f>IF(N325="zákl. přenesená",J325,0)</f>
        <v>0</v>
      </c>
      <c r="BH325" s="246">
        <f>IF(N325="sníž. přenesená",J325,0)</f>
        <v>0</v>
      </c>
      <c r="BI325" s="246">
        <f>IF(N325="nulová",J325,0)</f>
        <v>0</v>
      </c>
      <c r="BJ325" s="24" t="s">
        <v>24</v>
      </c>
      <c r="BK325" s="246">
        <f>ROUND(I325*H325,2)</f>
        <v>0</v>
      </c>
      <c r="BL325" s="24" t="s">
        <v>273</v>
      </c>
      <c r="BM325" s="24" t="s">
        <v>1415</v>
      </c>
    </row>
    <row r="326" s="1" customFormat="1">
      <c r="B326" s="46"/>
      <c r="C326" s="74"/>
      <c r="D326" s="249" t="s">
        <v>739</v>
      </c>
      <c r="E326" s="74"/>
      <c r="F326" s="259" t="s">
        <v>3660</v>
      </c>
      <c r="G326" s="74"/>
      <c r="H326" s="74"/>
      <c r="I326" s="203"/>
      <c r="J326" s="74"/>
      <c r="K326" s="74"/>
      <c r="L326" s="72"/>
      <c r="M326" s="260"/>
      <c r="N326" s="47"/>
      <c r="O326" s="47"/>
      <c r="P326" s="47"/>
      <c r="Q326" s="47"/>
      <c r="R326" s="47"/>
      <c r="S326" s="47"/>
      <c r="T326" s="95"/>
      <c r="AT326" s="24" t="s">
        <v>739</v>
      </c>
      <c r="AU326" s="24" t="s">
        <v>187</v>
      </c>
    </row>
    <row r="327" s="1" customFormat="1" ht="14.4" customHeight="1">
      <c r="B327" s="46"/>
      <c r="C327" s="271" t="s">
        <v>1109</v>
      </c>
      <c r="D327" s="271" t="s">
        <v>422</v>
      </c>
      <c r="E327" s="272" t="s">
        <v>3661</v>
      </c>
      <c r="F327" s="273" t="s">
        <v>3662</v>
      </c>
      <c r="G327" s="274" t="s">
        <v>344</v>
      </c>
      <c r="H327" s="275">
        <v>19</v>
      </c>
      <c r="I327" s="276"/>
      <c r="J327" s="277">
        <f>ROUND(I327*H327,2)</f>
        <v>0</v>
      </c>
      <c r="K327" s="273" t="s">
        <v>3358</v>
      </c>
      <c r="L327" s="278"/>
      <c r="M327" s="279" t="s">
        <v>22</v>
      </c>
      <c r="N327" s="280" t="s">
        <v>46</v>
      </c>
      <c r="O327" s="47"/>
      <c r="P327" s="244">
        <f>O327*H327</f>
        <v>0</v>
      </c>
      <c r="Q327" s="244">
        <v>0</v>
      </c>
      <c r="R327" s="244">
        <f>Q327*H327</f>
        <v>0</v>
      </c>
      <c r="S327" s="244">
        <v>0</v>
      </c>
      <c r="T327" s="245">
        <f>S327*H327</f>
        <v>0</v>
      </c>
      <c r="AR327" s="24" t="s">
        <v>405</v>
      </c>
      <c r="AT327" s="24" t="s">
        <v>422</v>
      </c>
      <c r="AU327" s="24" t="s">
        <v>187</v>
      </c>
      <c r="AY327" s="24" t="s">
        <v>171</v>
      </c>
      <c r="BE327" s="246">
        <f>IF(N327="základní",J327,0)</f>
        <v>0</v>
      </c>
      <c r="BF327" s="246">
        <f>IF(N327="snížená",J327,0)</f>
        <v>0</v>
      </c>
      <c r="BG327" s="246">
        <f>IF(N327="zákl. přenesená",J327,0)</f>
        <v>0</v>
      </c>
      <c r="BH327" s="246">
        <f>IF(N327="sníž. přenesená",J327,0)</f>
        <v>0</v>
      </c>
      <c r="BI327" s="246">
        <f>IF(N327="nulová",J327,0)</f>
        <v>0</v>
      </c>
      <c r="BJ327" s="24" t="s">
        <v>24</v>
      </c>
      <c r="BK327" s="246">
        <f>ROUND(I327*H327,2)</f>
        <v>0</v>
      </c>
      <c r="BL327" s="24" t="s">
        <v>273</v>
      </c>
      <c r="BM327" s="24" t="s">
        <v>1426</v>
      </c>
    </row>
    <row r="328" s="1" customFormat="1">
      <c r="B328" s="46"/>
      <c r="C328" s="74"/>
      <c r="D328" s="249" t="s">
        <v>739</v>
      </c>
      <c r="E328" s="74"/>
      <c r="F328" s="259" t="s">
        <v>3663</v>
      </c>
      <c r="G328" s="74"/>
      <c r="H328" s="74"/>
      <c r="I328" s="203"/>
      <c r="J328" s="74"/>
      <c r="K328" s="74"/>
      <c r="L328" s="72"/>
      <c r="M328" s="260"/>
      <c r="N328" s="47"/>
      <c r="O328" s="47"/>
      <c r="P328" s="47"/>
      <c r="Q328" s="47"/>
      <c r="R328" s="47"/>
      <c r="S328" s="47"/>
      <c r="T328" s="95"/>
      <c r="AT328" s="24" t="s">
        <v>739</v>
      </c>
      <c r="AU328" s="24" t="s">
        <v>187</v>
      </c>
    </row>
    <row r="329" s="1" customFormat="1" ht="14.4" customHeight="1">
      <c r="B329" s="46"/>
      <c r="C329" s="271" t="s">
        <v>1113</v>
      </c>
      <c r="D329" s="271" t="s">
        <v>422</v>
      </c>
      <c r="E329" s="272" t="s">
        <v>3664</v>
      </c>
      <c r="F329" s="273" t="s">
        <v>3665</v>
      </c>
      <c r="G329" s="274" t="s">
        <v>344</v>
      </c>
      <c r="H329" s="275">
        <v>19</v>
      </c>
      <c r="I329" s="276"/>
      <c r="J329" s="277">
        <f>ROUND(I329*H329,2)</f>
        <v>0</v>
      </c>
      <c r="K329" s="273" t="s">
        <v>3358</v>
      </c>
      <c r="L329" s="278"/>
      <c r="M329" s="279" t="s">
        <v>22</v>
      </c>
      <c r="N329" s="280" t="s">
        <v>46</v>
      </c>
      <c r="O329" s="47"/>
      <c r="P329" s="244">
        <f>O329*H329</f>
        <v>0</v>
      </c>
      <c r="Q329" s="244">
        <v>0</v>
      </c>
      <c r="R329" s="244">
        <f>Q329*H329</f>
        <v>0</v>
      </c>
      <c r="S329" s="244">
        <v>0</v>
      </c>
      <c r="T329" s="245">
        <f>S329*H329</f>
        <v>0</v>
      </c>
      <c r="AR329" s="24" t="s">
        <v>405</v>
      </c>
      <c r="AT329" s="24" t="s">
        <v>422</v>
      </c>
      <c r="AU329" s="24" t="s">
        <v>187</v>
      </c>
      <c r="AY329" s="24" t="s">
        <v>171</v>
      </c>
      <c r="BE329" s="246">
        <f>IF(N329="základní",J329,0)</f>
        <v>0</v>
      </c>
      <c r="BF329" s="246">
        <f>IF(N329="snížená",J329,0)</f>
        <v>0</v>
      </c>
      <c r="BG329" s="246">
        <f>IF(N329="zákl. přenesená",J329,0)</f>
        <v>0</v>
      </c>
      <c r="BH329" s="246">
        <f>IF(N329="sníž. přenesená",J329,0)</f>
        <v>0</v>
      </c>
      <c r="BI329" s="246">
        <f>IF(N329="nulová",J329,0)</f>
        <v>0</v>
      </c>
      <c r="BJ329" s="24" t="s">
        <v>24</v>
      </c>
      <c r="BK329" s="246">
        <f>ROUND(I329*H329,2)</f>
        <v>0</v>
      </c>
      <c r="BL329" s="24" t="s">
        <v>273</v>
      </c>
      <c r="BM329" s="24" t="s">
        <v>1433</v>
      </c>
    </row>
    <row r="330" s="1" customFormat="1">
      <c r="B330" s="46"/>
      <c r="C330" s="74"/>
      <c r="D330" s="249" t="s">
        <v>739</v>
      </c>
      <c r="E330" s="74"/>
      <c r="F330" s="259" t="s">
        <v>3666</v>
      </c>
      <c r="G330" s="74"/>
      <c r="H330" s="74"/>
      <c r="I330" s="203"/>
      <c r="J330" s="74"/>
      <c r="K330" s="74"/>
      <c r="L330" s="72"/>
      <c r="M330" s="260"/>
      <c r="N330" s="47"/>
      <c r="O330" s="47"/>
      <c r="P330" s="47"/>
      <c r="Q330" s="47"/>
      <c r="R330" s="47"/>
      <c r="S330" s="47"/>
      <c r="T330" s="95"/>
      <c r="AT330" s="24" t="s">
        <v>739</v>
      </c>
      <c r="AU330" s="24" t="s">
        <v>187</v>
      </c>
    </row>
    <row r="331" s="1" customFormat="1" ht="14.4" customHeight="1">
      <c r="B331" s="46"/>
      <c r="C331" s="271" t="s">
        <v>1118</v>
      </c>
      <c r="D331" s="271" t="s">
        <v>422</v>
      </c>
      <c r="E331" s="272" t="s">
        <v>3667</v>
      </c>
      <c r="F331" s="273" t="s">
        <v>3668</v>
      </c>
      <c r="G331" s="274" t="s">
        <v>344</v>
      </c>
      <c r="H331" s="275">
        <v>19</v>
      </c>
      <c r="I331" s="276"/>
      <c r="J331" s="277">
        <f>ROUND(I331*H331,2)</f>
        <v>0</v>
      </c>
      <c r="K331" s="273" t="s">
        <v>3358</v>
      </c>
      <c r="L331" s="278"/>
      <c r="M331" s="279" t="s">
        <v>22</v>
      </c>
      <c r="N331" s="280" t="s">
        <v>46</v>
      </c>
      <c r="O331" s="47"/>
      <c r="P331" s="244">
        <f>O331*H331</f>
        <v>0</v>
      </c>
      <c r="Q331" s="244">
        <v>0</v>
      </c>
      <c r="R331" s="244">
        <f>Q331*H331</f>
        <v>0</v>
      </c>
      <c r="S331" s="244">
        <v>0</v>
      </c>
      <c r="T331" s="245">
        <f>S331*H331</f>
        <v>0</v>
      </c>
      <c r="AR331" s="24" t="s">
        <v>405</v>
      </c>
      <c r="AT331" s="24" t="s">
        <v>422</v>
      </c>
      <c r="AU331" s="24" t="s">
        <v>187</v>
      </c>
      <c r="AY331" s="24" t="s">
        <v>171</v>
      </c>
      <c r="BE331" s="246">
        <f>IF(N331="základní",J331,0)</f>
        <v>0</v>
      </c>
      <c r="BF331" s="246">
        <f>IF(N331="snížená",J331,0)</f>
        <v>0</v>
      </c>
      <c r="BG331" s="246">
        <f>IF(N331="zákl. přenesená",J331,0)</f>
        <v>0</v>
      </c>
      <c r="BH331" s="246">
        <f>IF(N331="sníž. přenesená",J331,0)</f>
        <v>0</v>
      </c>
      <c r="BI331" s="246">
        <f>IF(N331="nulová",J331,0)</f>
        <v>0</v>
      </c>
      <c r="BJ331" s="24" t="s">
        <v>24</v>
      </c>
      <c r="BK331" s="246">
        <f>ROUND(I331*H331,2)</f>
        <v>0</v>
      </c>
      <c r="BL331" s="24" t="s">
        <v>273</v>
      </c>
      <c r="BM331" s="24" t="s">
        <v>1442</v>
      </c>
    </row>
    <row r="332" s="1" customFormat="1">
      <c r="B332" s="46"/>
      <c r="C332" s="74"/>
      <c r="D332" s="249" t="s">
        <v>739</v>
      </c>
      <c r="E332" s="74"/>
      <c r="F332" s="259" t="s">
        <v>3669</v>
      </c>
      <c r="G332" s="74"/>
      <c r="H332" s="74"/>
      <c r="I332" s="203"/>
      <c r="J332" s="74"/>
      <c r="K332" s="74"/>
      <c r="L332" s="72"/>
      <c r="M332" s="260"/>
      <c r="N332" s="47"/>
      <c r="O332" s="47"/>
      <c r="P332" s="47"/>
      <c r="Q332" s="47"/>
      <c r="R332" s="47"/>
      <c r="S332" s="47"/>
      <c r="T332" s="95"/>
      <c r="AT332" s="24" t="s">
        <v>739</v>
      </c>
      <c r="AU332" s="24" t="s">
        <v>187</v>
      </c>
    </row>
    <row r="333" s="1" customFormat="1" ht="14.4" customHeight="1">
      <c r="B333" s="46"/>
      <c r="C333" s="271" t="s">
        <v>1124</v>
      </c>
      <c r="D333" s="271" t="s">
        <v>422</v>
      </c>
      <c r="E333" s="272" t="s">
        <v>3670</v>
      </c>
      <c r="F333" s="273" t="s">
        <v>3671</v>
      </c>
      <c r="G333" s="274" t="s">
        <v>344</v>
      </c>
      <c r="H333" s="275">
        <v>19</v>
      </c>
      <c r="I333" s="276"/>
      <c r="J333" s="277">
        <f>ROUND(I333*H333,2)</f>
        <v>0</v>
      </c>
      <c r="K333" s="273" t="s">
        <v>3358</v>
      </c>
      <c r="L333" s="278"/>
      <c r="M333" s="279" t="s">
        <v>22</v>
      </c>
      <c r="N333" s="280" t="s">
        <v>46</v>
      </c>
      <c r="O333" s="47"/>
      <c r="P333" s="244">
        <f>O333*H333</f>
        <v>0</v>
      </c>
      <c r="Q333" s="244">
        <v>0</v>
      </c>
      <c r="R333" s="244">
        <f>Q333*H333</f>
        <v>0</v>
      </c>
      <c r="S333" s="244">
        <v>0</v>
      </c>
      <c r="T333" s="245">
        <f>S333*H333</f>
        <v>0</v>
      </c>
      <c r="AR333" s="24" t="s">
        <v>405</v>
      </c>
      <c r="AT333" s="24" t="s">
        <v>422</v>
      </c>
      <c r="AU333" s="24" t="s">
        <v>187</v>
      </c>
      <c r="AY333" s="24" t="s">
        <v>171</v>
      </c>
      <c r="BE333" s="246">
        <f>IF(N333="základní",J333,0)</f>
        <v>0</v>
      </c>
      <c r="BF333" s="246">
        <f>IF(N333="snížená",J333,0)</f>
        <v>0</v>
      </c>
      <c r="BG333" s="246">
        <f>IF(N333="zákl. přenesená",J333,0)</f>
        <v>0</v>
      </c>
      <c r="BH333" s="246">
        <f>IF(N333="sníž. přenesená",J333,0)</f>
        <v>0</v>
      </c>
      <c r="BI333" s="246">
        <f>IF(N333="nulová",J333,0)</f>
        <v>0</v>
      </c>
      <c r="BJ333" s="24" t="s">
        <v>24</v>
      </c>
      <c r="BK333" s="246">
        <f>ROUND(I333*H333,2)</f>
        <v>0</v>
      </c>
      <c r="BL333" s="24" t="s">
        <v>273</v>
      </c>
      <c r="BM333" s="24" t="s">
        <v>1455</v>
      </c>
    </row>
    <row r="334" s="1" customFormat="1">
      <c r="B334" s="46"/>
      <c r="C334" s="74"/>
      <c r="D334" s="249" t="s">
        <v>739</v>
      </c>
      <c r="E334" s="74"/>
      <c r="F334" s="259" t="s">
        <v>3672</v>
      </c>
      <c r="G334" s="74"/>
      <c r="H334" s="74"/>
      <c r="I334" s="203"/>
      <c r="J334" s="74"/>
      <c r="K334" s="74"/>
      <c r="L334" s="72"/>
      <c r="M334" s="260"/>
      <c r="N334" s="47"/>
      <c r="O334" s="47"/>
      <c r="P334" s="47"/>
      <c r="Q334" s="47"/>
      <c r="R334" s="47"/>
      <c r="S334" s="47"/>
      <c r="T334" s="95"/>
      <c r="AT334" s="24" t="s">
        <v>739</v>
      </c>
      <c r="AU334" s="24" t="s">
        <v>187</v>
      </c>
    </row>
    <row r="335" s="1" customFormat="1" ht="14.4" customHeight="1">
      <c r="B335" s="46"/>
      <c r="C335" s="271" t="s">
        <v>1128</v>
      </c>
      <c r="D335" s="271" t="s">
        <v>422</v>
      </c>
      <c r="E335" s="272" t="s">
        <v>3673</v>
      </c>
      <c r="F335" s="273" t="s">
        <v>3674</v>
      </c>
      <c r="G335" s="274" t="s">
        <v>344</v>
      </c>
      <c r="H335" s="275">
        <v>70</v>
      </c>
      <c r="I335" s="276"/>
      <c r="J335" s="277">
        <f>ROUND(I335*H335,2)</f>
        <v>0</v>
      </c>
      <c r="K335" s="273" t="s">
        <v>3358</v>
      </c>
      <c r="L335" s="278"/>
      <c r="M335" s="279" t="s">
        <v>22</v>
      </c>
      <c r="N335" s="280" t="s">
        <v>46</v>
      </c>
      <c r="O335" s="47"/>
      <c r="P335" s="244">
        <f>O335*H335</f>
        <v>0</v>
      </c>
      <c r="Q335" s="244">
        <v>0</v>
      </c>
      <c r="R335" s="244">
        <f>Q335*H335</f>
        <v>0</v>
      </c>
      <c r="S335" s="244">
        <v>0</v>
      </c>
      <c r="T335" s="245">
        <f>S335*H335</f>
        <v>0</v>
      </c>
      <c r="AR335" s="24" t="s">
        <v>405</v>
      </c>
      <c r="AT335" s="24" t="s">
        <v>422</v>
      </c>
      <c r="AU335" s="24" t="s">
        <v>187</v>
      </c>
      <c r="AY335" s="24" t="s">
        <v>171</v>
      </c>
      <c r="BE335" s="246">
        <f>IF(N335="základní",J335,0)</f>
        <v>0</v>
      </c>
      <c r="BF335" s="246">
        <f>IF(N335="snížená",J335,0)</f>
        <v>0</v>
      </c>
      <c r="BG335" s="246">
        <f>IF(N335="zákl. přenesená",J335,0)</f>
        <v>0</v>
      </c>
      <c r="BH335" s="246">
        <f>IF(N335="sníž. přenesená",J335,0)</f>
        <v>0</v>
      </c>
      <c r="BI335" s="246">
        <f>IF(N335="nulová",J335,0)</f>
        <v>0</v>
      </c>
      <c r="BJ335" s="24" t="s">
        <v>24</v>
      </c>
      <c r="BK335" s="246">
        <f>ROUND(I335*H335,2)</f>
        <v>0</v>
      </c>
      <c r="BL335" s="24" t="s">
        <v>273</v>
      </c>
      <c r="BM335" s="24" t="s">
        <v>1467</v>
      </c>
    </row>
    <row r="336" s="1" customFormat="1">
      <c r="B336" s="46"/>
      <c r="C336" s="74"/>
      <c r="D336" s="249" t="s">
        <v>739</v>
      </c>
      <c r="E336" s="74"/>
      <c r="F336" s="259" t="s">
        <v>3675</v>
      </c>
      <c r="G336" s="74"/>
      <c r="H336" s="74"/>
      <c r="I336" s="203"/>
      <c r="J336" s="74"/>
      <c r="K336" s="74"/>
      <c r="L336" s="72"/>
      <c r="M336" s="260"/>
      <c r="N336" s="47"/>
      <c r="O336" s="47"/>
      <c r="P336" s="47"/>
      <c r="Q336" s="47"/>
      <c r="R336" s="47"/>
      <c r="S336" s="47"/>
      <c r="T336" s="95"/>
      <c r="AT336" s="24" t="s">
        <v>739</v>
      </c>
      <c r="AU336" s="24" t="s">
        <v>187</v>
      </c>
    </row>
    <row r="337" s="1" customFormat="1" ht="14.4" customHeight="1">
      <c r="B337" s="46"/>
      <c r="C337" s="271" t="s">
        <v>1134</v>
      </c>
      <c r="D337" s="271" t="s">
        <v>422</v>
      </c>
      <c r="E337" s="272" t="s">
        <v>3676</v>
      </c>
      <c r="F337" s="273" t="s">
        <v>3677</v>
      </c>
      <c r="G337" s="274" t="s">
        <v>344</v>
      </c>
      <c r="H337" s="275">
        <v>28</v>
      </c>
      <c r="I337" s="276"/>
      <c r="J337" s="277">
        <f>ROUND(I337*H337,2)</f>
        <v>0</v>
      </c>
      <c r="K337" s="273" t="s">
        <v>3358</v>
      </c>
      <c r="L337" s="278"/>
      <c r="M337" s="279" t="s">
        <v>22</v>
      </c>
      <c r="N337" s="280" t="s">
        <v>46</v>
      </c>
      <c r="O337" s="47"/>
      <c r="P337" s="244">
        <f>O337*H337</f>
        <v>0</v>
      </c>
      <c r="Q337" s="244">
        <v>0</v>
      </c>
      <c r="R337" s="244">
        <f>Q337*H337</f>
        <v>0</v>
      </c>
      <c r="S337" s="244">
        <v>0</v>
      </c>
      <c r="T337" s="245">
        <f>S337*H337</f>
        <v>0</v>
      </c>
      <c r="AR337" s="24" t="s">
        <v>405</v>
      </c>
      <c r="AT337" s="24" t="s">
        <v>422</v>
      </c>
      <c r="AU337" s="24" t="s">
        <v>187</v>
      </c>
      <c r="AY337" s="24" t="s">
        <v>171</v>
      </c>
      <c r="BE337" s="246">
        <f>IF(N337="základní",J337,0)</f>
        <v>0</v>
      </c>
      <c r="BF337" s="246">
        <f>IF(N337="snížená",J337,0)</f>
        <v>0</v>
      </c>
      <c r="BG337" s="246">
        <f>IF(N337="zákl. přenesená",J337,0)</f>
        <v>0</v>
      </c>
      <c r="BH337" s="246">
        <f>IF(N337="sníž. přenesená",J337,0)</f>
        <v>0</v>
      </c>
      <c r="BI337" s="246">
        <f>IF(N337="nulová",J337,0)</f>
        <v>0</v>
      </c>
      <c r="BJ337" s="24" t="s">
        <v>24</v>
      </c>
      <c r="BK337" s="246">
        <f>ROUND(I337*H337,2)</f>
        <v>0</v>
      </c>
      <c r="BL337" s="24" t="s">
        <v>273</v>
      </c>
      <c r="BM337" s="24" t="s">
        <v>1479</v>
      </c>
    </row>
    <row r="338" s="1" customFormat="1">
      <c r="B338" s="46"/>
      <c r="C338" s="74"/>
      <c r="D338" s="249" t="s">
        <v>739</v>
      </c>
      <c r="E338" s="74"/>
      <c r="F338" s="259" t="s">
        <v>3678</v>
      </c>
      <c r="G338" s="74"/>
      <c r="H338" s="74"/>
      <c r="I338" s="203"/>
      <c r="J338" s="74"/>
      <c r="K338" s="74"/>
      <c r="L338" s="72"/>
      <c r="M338" s="260"/>
      <c r="N338" s="47"/>
      <c r="O338" s="47"/>
      <c r="P338" s="47"/>
      <c r="Q338" s="47"/>
      <c r="R338" s="47"/>
      <c r="S338" s="47"/>
      <c r="T338" s="95"/>
      <c r="AT338" s="24" t="s">
        <v>739</v>
      </c>
      <c r="AU338" s="24" t="s">
        <v>187</v>
      </c>
    </row>
    <row r="339" s="11" customFormat="1" ht="22.32" customHeight="1">
      <c r="B339" s="219"/>
      <c r="C339" s="220"/>
      <c r="D339" s="221" t="s">
        <v>74</v>
      </c>
      <c r="E339" s="233" t="s">
        <v>3679</v>
      </c>
      <c r="F339" s="233" t="s">
        <v>3680</v>
      </c>
      <c r="G339" s="220"/>
      <c r="H339" s="220"/>
      <c r="I339" s="223"/>
      <c r="J339" s="234">
        <f>BK339</f>
        <v>0</v>
      </c>
      <c r="K339" s="220"/>
      <c r="L339" s="225"/>
      <c r="M339" s="226"/>
      <c r="N339" s="227"/>
      <c r="O339" s="227"/>
      <c r="P339" s="228">
        <f>SUM(P340:P394)</f>
        <v>0</v>
      </c>
      <c r="Q339" s="227"/>
      <c r="R339" s="228">
        <f>SUM(R340:R394)</f>
        <v>0</v>
      </c>
      <c r="S339" s="227"/>
      <c r="T339" s="229">
        <f>SUM(T340:T394)</f>
        <v>0</v>
      </c>
      <c r="AR339" s="230" t="s">
        <v>24</v>
      </c>
      <c r="AT339" s="231" t="s">
        <v>74</v>
      </c>
      <c r="AU339" s="231" t="s">
        <v>83</v>
      </c>
      <c r="AY339" s="230" t="s">
        <v>171</v>
      </c>
      <c r="BK339" s="232">
        <f>SUM(BK340:BK394)</f>
        <v>0</v>
      </c>
    </row>
    <row r="340" s="1" customFormat="1" ht="34.2" customHeight="1">
      <c r="B340" s="46"/>
      <c r="C340" s="235" t="s">
        <v>1140</v>
      </c>
      <c r="D340" s="235" t="s">
        <v>173</v>
      </c>
      <c r="E340" s="236" t="s">
        <v>3505</v>
      </c>
      <c r="F340" s="237" t="s">
        <v>3506</v>
      </c>
      <c r="G340" s="238" t="s">
        <v>344</v>
      </c>
      <c r="H340" s="239">
        <v>42</v>
      </c>
      <c r="I340" s="240"/>
      <c r="J340" s="241">
        <f>ROUND(I340*H340,2)</f>
        <v>0</v>
      </c>
      <c r="K340" s="237" t="s">
        <v>177</v>
      </c>
      <c r="L340" s="72"/>
      <c r="M340" s="242" t="s">
        <v>22</v>
      </c>
      <c r="N340" s="243" t="s">
        <v>46</v>
      </c>
      <c r="O340" s="47"/>
      <c r="P340" s="244">
        <f>O340*H340</f>
        <v>0</v>
      </c>
      <c r="Q340" s="244">
        <v>0</v>
      </c>
      <c r="R340" s="244">
        <f>Q340*H340</f>
        <v>0</v>
      </c>
      <c r="S340" s="244">
        <v>0</v>
      </c>
      <c r="T340" s="245">
        <f>S340*H340</f>
        <v>0</v>
      </c>
      <c r="AR340" s="24" t="s">
        <v>273</v>
      </c>
      <c r="AT340" s="24" t="s">
        <v>173</v>
      </c>
      <c r="AU340" s="24" t="s">
        <v>187</v>
      </c>
      <c r="AY340" s="24" t="s">
        <v>171</v>
      </c>
      <c r="BE340" s="246">
        <f>IF(N340="základní",J340,0)</f>
        <v>0</v>
      </c>
      <c r="BF340" s="246">
        <f>IF(N340="snížená",J340,0)</f>
        <v>0</v>
      </c>
      <c r="BG340" s="246">
        <f>IF(N340="zákl. přenesená",J340,0)</f>
        <v>0</v>
      </c>
      <c r="BH340" s="246">
        <f>IF(N340="sníž. přenesená",J340,0)</f>
        <v>0</v>
      </c>
      <c r="BI340" s="246">
        <f>IF(N340="nulová",J340,0)</f>
        <v>0</v>
      </c>
      <c r="BJ340" s="24" t="s">
        <v>24</v>
      </c>
      <c r="BK340" s="246">
        <f>ROUND(I340*H340,2)</f>
        <v>0</v>
      </c>
      <c r="BL340" s="24" t="s">
        <v>273</v>
      </c>
      <c r="BM340" s="24" t="s">
        <v>3681</v>
      </c>
    </row>
    <row r="341" s="12" customFormat="1">
      <c r="B341" s="247"/>
      <c r="C341" s="248"/>
      <c r="D341" s="249" t="s">
        <v>180</v>
      </c>
      <c r="E341" s="250" t="s">
        <v>22</v>
      </c>
      <c r="F341" s="251" t="s">
        <v>3682</v>
      </c>
      <c r="G341" s="248"/>
      <c r="H341" s="252">
        <v>42</v>
      </c>
      <c r="I341" s="253"/>
      <c r="J341" s="248"/>
      <c r="K341" s="248"/>
      <c r="L341" s="254"/>
      <c r="M341" s="255"/>
      <c r="N341" s="256"/>
      <c r="O341" s="256"/>
      <c r="P341" s="256"/>
      <c r="Q341" s="256"/>
      <c r="R341" s="256"/>
      <c r="S341" s="256"/>
      <c r="T341" s="257"/>
      <c r="AT341" s="258" t="s">
        <v>180</v>
      </c>
      <c r="AU341" s="258" t="s">
        <v>187</v>
      </c>
      <c r="AV341" s="12" t="s">
        <v>83</v>
      </c>
      <c r="AW341" s="12" t="s">
        <v>182</v>
      </c>
      <c r="AX341" s="12" t="s">
        <v>75</v>
      </c>
      <c r="AY341" s="258" t="s">
        <v>171</v>
      </c>
    </row>
    <row r="342" s="1" customFormat="1" ht="14.4" customHeight="1">
      <c r="B342" s="46"/>
      <c r="C342" s="271" t="s">
        <v>1145</v>
      </c>
      <c r="D342" s="271" t="s">
        <v>422</v>
      </c>
      <c r="E342" s="272" t="s">
        <v>3683</v>
      </c>
      <c r="F342" s="273" t="s">
        <v>3684</v>
      </c>
      <c r="G342" s="274" t="s">
        <v>344</v>
      </c>
      <c r="H342" s="275">
        <v>21</v>
      </c>
      <c r="I342" s="276"/>
      <c r="J342" s="277">
        <f>ROUND(I342*H342,2)</f>
        <v>0</v>
      </c>
      <c r="K342" s="273" t="s">
        <v>3358</v>
      </c>
      <c r="L342" s="278"/>
      <c r="M342" s="279" t="s">
        <v>22</v>
      </c>
      <c r="N342" s="280" t="s">
        <v>46</v>
      </c>
      <c r="O342" s="47"/>
      <c r="P342" s="244">
        <f>O342*H342</f>
        <v>0</v>
      </c>
      <c r="Q342" s="244">
        <v>0</v>
      </c>
      <c r="R342" s="244">
        <f>Q342*H342</f>
        <v>0</v>
      </c>
      <c r="S342" s="244">
        <v>0</v>
      </c>
      <c r="T342" s="245">
        <f>S342*H342</f>
        <v>0</v>
      </c>
      <c r="AR342" s="24" t="s">
        <v>405</v>
      </c>
      <c r="AT342" s="24" t="s">
        <v>422</v>
      </c>
      <c r="AU342" s="24" t="s">
        <v>187</v>
      </c>
      <c r="AY342" s="24" t="s">
        <v>171</v>
      </c>
      <c r="BE342" s="246">
        <f>IF(N342="základní",J342,0)</f>
        <v>0</v>
      </c>
      <c r="BF342" s="246">
        <f>IF(N342="snížená",J342,0)</f>
        <v>0</v>
      </c>
      <c r="BG342" s="246">
        <f>IF(N342="zákl. přenesená",J342,0)</f>
        <v>0</v>
      </c>
      <c r="BH342" s="246">
        <f>IF(N342="sníž. přenesená",J342,0)</f>
        <v>0</v>
      </c>
      <c r="BI342" s="246">
        <f>IF(N342="nulová",J342,0)</f>
        <v>0</v>
      </c>
      <c r="BJ342" s="24" t="s">
        <v>24</v>
      </c>
      <c r="BK342" s="246">
        <f>ROUND(I342*H342,2)</f>
        <v>0</v>
      </c>
      <c r="BL342" s="24" t="s">
        <v>273</v>
      </c>
      <c r="BM342" s="24" t="s">
        <v>1507</v>
      </c>
    </row>
    <row r="343" s="1" customFormat="1">
      <c r="B343" s="46"/>
      <c r="C343" s="74"/>
      <c r="D343" s="249" t="s">
        <v>739</v>
      </c>
      <c r="E343" s="74"/>
      <c r="F343" s="259" t="s">
        <v>3685</v>
      </c>
      <c r="G343" s="74"/>
      <c r="H343" s="74"/>
      <c r="I343" s="203"/>
      <c r="J343" s="74"/>
      <c r="K343" s="74"/>
      <c r="L343" s="72"/>
      <c r="M343" s="260"/>
      <c r="N343" s="47"/>
      <c r="O343" s="47"/>
      <c r="P343" s="47"/>
      <c r="Q343" s="47"/>
      <c r="R343" s="47"/>
      <c r="S343" s="47"/>
      <c r="T343" s="95"/>
      <c r="AT343" s="24" t="s">
        <v>739</v>
      </c>
      <c r="AU343" s="24" t="s">
        <v>187</v>
      </c>
    </row>
    <row r="344" s="1" customFormat="1" ht="14.4" customHeight="1">
      <c r="B344" s="46"/>
      <c r="C344" s="271" t="s">
        <v>1151</v>
      </c>
      <c r="D344" s="271" t="s">
        <v>422</v>
      </c>
      <c r="E344" s="272" t="s">
        <v>3686</v>
      </c>
      <c r="F344" s="273" t="s">
        <v>3687</v>
      </c>
      <c r="G344" s="274" t="s">
        <v>344</v>
      </c>
      <c r="H344" s="275">
        <v>21</v>
      </c>
      <c r="I344" s="276"/>
      <c r="J344" s="277">
        <f>ROUND(I344*H344,2)</f>
        <v>0</v>
      </c>
      <c r="K344" s="273" t="s">
        <v>3358</v>
      </c>
      <c r="L344" s="278"/>
      <c r="M344" s="279" t="s">
        <v>22</v>
      </c>
      <c r="N344" s="280" t="s">
        <v>46</v>
      </c>
      <c r="O344" s="47"/>
      <c r="P344" s="244">
        <f>O344*H344</f>
        <v>0</v>
      </c>
      <c r="Q344" s="244">
        <v>0</v>
      </c>
      <c r="R344" s="244">
        <f>Q344*H344</f>
        <v>0</v>
      </c>
      <c r="S344" s="244">
        <v>0</v>
      </c>
      <c r="T344" s="245">
        <f>S344*H344</f>
        <v>0</v>
      </c>
      <c r="AR344" s="24" t="s">
        <v>405</v>
      </c>
      <c r="AT344" s="24" t="s">
        <v>422</v>
      </c>
      <c r="AU344" s="24" t="s">
        <v>187</v>
      </c>
      <c r="AY344" s="24" t="s">
        <v>171</v>
      </c>
      <c r="BE344" s="246">
        <f>IF(N344="základní",J344,0)</f>
        <v>0</v>
      </c>
      <c r="BF344" s="246">
        <f>IF(N344="snížená",J344,0)</f>
        <v>0</v>
      </c>
      <c r="BG344" s="246">
        <f>IF(N344="zákl. přenesená",J344,0)</f>
        <v>0</v>
      </c>
      <c r="BH344" s="246">
        <f>IF(N344="sníž. přenesená",J344,0)</f>
        <v>0</v>
      </c>
      <c r="BI344" s="246">
        <f>IF(N344="nulová",J344,0)</f>
        <v>0</v>
      </c>
      <c r="BJ344" s="24" t="s">
        <v>24</v>
      </c>
      <c r="BK344" s="246">
        <f>ROUND(I344*H344,2)</f>
        <v>0</v>
      </c>
      <c r="BL344" s="24" t="s">
        <v>273</v>
      </c>
      <c r="BM344" s="24" t="s">
        <v>1533</v>
      </c>
    </row>
    <row r="345" s="1" customFormat="1">
      <c r="B345" s="46"/>
      <c r="C345" s="74"/>
      <c r="D345" s="249" t="s">
        <v>739</v>
      </c>
      <c r="E345" s="74"/>
      <c r="F345" s="259" t="s">
        <v>3688</v>
      </c>
      <c r="G345" s="74"/>
      <c r="H345" s="74"/>
      <c r="I345" s="203"/>
      <c r="J345" s="74"/>
      <c r="K345" s="74"/>
      <c r="L345" s="72"/>
      <c r="M345" s="260"/>
      <c r="N345" s="47"/>
      <c r="O345" s="47"/>
      <c r="P345" s="47"/>
      <c r="Q345" s="47"/>
      <c r="R345" s="47"/>
      <c r="S345" s="47"/>
      <c r="T345" s="95"/>
      <c r="AT345" s="24" t="s">
        <v>739</v>
      </c>
      <c r="AU345" s="24" t="s">
        <v>187</v>
      </c>
    </row>
    <row r="346" s="1" customFormat="1" ht="34.2" customHeight="1">
      <c r="B346" s="46"/>
      <c r="C346" s="235" t="s">
        <v>1157</v>
      </c>
      <c r="D346" s="235" t="s">
        <v>173</v>
      </c>
      <c r="E346" s="236" t="s">
        <v>3515</v>
      </c>
      <c r="F346" s="237" t="s">
        <v>3516</v>
      </c>
      <c r="G346" s="238" t="s">
        <v>344</v>
      </c>
      <c r="H346" s="239">
        <v>21</v>
      </c>
      <c r="I346" s="240"/>
      <c r="J346" s="241">
        <f>ROUND(I346*H346,2)</f>
        <v>0</v>
      </c>
      <c r="K346" s="237" t="s">
        <v>177</v>
      </c>
      <c r="L346" s="72"/>
      <c r="M346" s="242" t="s">
        <v>22</v>
      </c>
      <c r="N346" s="243" t="s">
        <v>46</v>
      </c>
      <c r="O346" s="47"/>
      <c r="P346" s="244">
        <f>O346*H346</f>
        <v>0</v>
      </c>
      <c r="Q346" s="244">
        <v>0</v>
      </c>
      <c r="R346" s="244">
        <f>Q346*H346</f>
        <v>0</v>
      </c>
      <c r="S346" s="244">
        <v>0</v>
      </c>
      <c r="T346" s="245">
        <f>S346*H346</f>
        <v>0</v>
      </c>
      <c r="AR346" s="24" t="s">
        <v>273</v>
      </c>
      <c r="AT346" s="24" t="s">
        <v>173</v>
      </c>
      <c r="AU346" s="24" t="s">
        <v>187</v>
      </c>
      <c r="AY346" s="24" t="s">
        <v>171</v>
      </c>
      <c r="BE346" s="246">
        <f>IF(N346="základní",J346,0)</f>
        <v>0</v>
      </c>
      <c r="BF346" s="246">
        <f>IF(N346="snížená",J346,0)</f>
        <v>0</v>
      </c>
      <c r="BG346" s="246">
        <f>IF(N346="zákl. přenesená",J346,0)</f>
        <v>0</v>
      </c>
      <c r="BH346" s="246">
        <f>IF(N346="sníž. přenesená",J346,0)</f>
        <v>0</v>
      </c>
      <c r="BI346" s="246">
        <f>IF(N346="nulová",J346,0)</f>
        <v>0</v>
      </c>
      <c r="BJ346" s="24" t="s">
        <v>24</v>
      </c>
      <c r="BK346" s="246">
        <f>ROUND(I346*H346,2)</f>
        <v>0</v>
      </c>
      <c r="BL346" s="24" t="s">
        <v>273</v>
      </c>
      <c r="BM346" s="24" t="s">
        <v>3689</v>
      </c>
    </row>
    <row r="347" s="1" customFormat="1" ht="14.4" customHeight="1">
      <c r="B347" s="46"/>
      <c r="C347" s="271" t="s">
        <v>1162</v>
      </c>
      <c r="D347" s="271" t="s">
        <v>422</v>
      </c>
      <c r="E347" s="272" t="s">
        <v>3690</v>
      </c>
      <c r="F347" s="273" t="s">
        <v>3691</v>
      </c>
      <c r="G347" s="274" t="s">
        <v>344</v>
      </c>
      <c r="H347" s="275">
        <v>21</v>
      </c>
      <c r="I347" s="276"/>
      <c r="J347" s="277">
        <f>ROUND(I347*H347,2)</f>
        <v>0</v>
      </c>
      <c r="K347" s="273" t="s">
        <v>3358</v>
      </c>
      <c r="L347" s="278"/>
      <c r="M347" s="279" t="s">
        <v>22</v>
      </c>
      <c r="N347" s="280" t="s">
        <v>46</v>
      </c>
      <c r="O347" s="47"/>
      <c r="P347" s="244">
        <f>O347*H347</f>
        <v>0</v>
      </c>
      <c r="Q347" s="244">
        <v>0</v>
      </c>
      <c r="R347" s="244">
        <f>Q347*H347</f>
        <v>0</v>
      </c>
      <c r="S347" s="244">
        <v>0</v>
      </c>
      <c r="T347" s="245">
        <f>S347*H347</f>
        <v>0</v>
      </c>
      <c r="AR347" s="24" t="s">
        <v>405</v>
      </c>
      <c r="AT347" s="24" t="s">
        <v>422</v>
      </c>
      <c r="AU347" s="24" t="s">
        <v>187</v>
      </c>
      <c r="AY347" s="24" t="s">
        <v>171</v>
      </c>
      <c r="BE347" s="246">
        <f>IF(N347="základní",J347,0)</f>
        <v>0</v>
      </c>
      <c r="BF347" s="246">
        <f>IF(N347="snížená",J347,0)</f>
        <v>0</v>
      </c>
      <c r="BG347" s="246">
        <f>IF(N347="zákl. přenesená",J347,0)</f>
        <v>0</v>
      </c>
      <c r="BH347" s="246">
        <f>IF(N347="sníž. přenesená",J347,0)</f>
        <v>0</v>
      </c>
      <c r="BI347" s="246">
        <f>IF(N347="nulová",J347,0)</f>
        <v>0</v>
      </c>
      <c r="BJ347" s="24" t="s">
        <v>24</v>
      </c>
      <c r="BK347" s="246">
        <f>ROUND(I347*H347,2)</f>
        <v>0</v>
      </c>
      <c r="BL347" s="24" t="s">
        <v>273</v>
      </c>
      <c r="BM347" s="24" t="s">
        <v>1565</v>
      </c>
    </row>
    <row r="348" s="1" customFormat="1">
      <c r="B348" s="46"/>
      <c r="C348" s="74"/>
      <c r="D348" s="249" t="s">
        <v>739</v>
      </c>
      <c r="E348" s="74"/>
      <c r="F348" s="259" t="s">
        <v>3692</v>
      </c>
      <c r="G348" s="74"/>
      <c r="H348" s="74"/>
      <c r="I348" s="203"/>
      <c r="J348" s="74"/>
      <c r="K348" s="74"/>
      <c r="L348" s="72"/>
      <c r="M348" s="260"/>
      <c r="N348" s="47"/>
      <c r="O348" s="47"/>
      <c r="P348" s="47"/>
      <c r="Q348" s="47"/>
      <c r="R348" s="47"/>
      <c r="S348" s="47"/>
      <c r="T348" s="95"/>
      <c r="AT348" s="24" t="s">
        <v>739</v>
      </c>
      <c r="AU348" s="24" t="s">
        <v>187</v>
      </c>
    </row>
    <row r="349" s="1" customFormat="1" ht="34.2" customHeight="1">
      <c r="B349" s="46"/>
      <c r="C349" s="235" t="s">
        <v>1166</v>
      </c>
      <c r="D349" s="235" t="s">
        <v>173</v>
      </c>
      <c r="E349" s="236" t="s">
        <v>3521</v>
      </c>
      <c r="F349" s="237" t="s">
        <v>3522</v>
      </c>
      <c r="G349" s="238" t="s">
        <v>344</v>
      </c>
      <c r="H349" s="239">
        <v>518</v>
      </c>
      <c r="I349" s="240"/>
      <c r="J349" s="241">
        <f>ROUND(I349*H349,2)</f>
        <v>0</v>
      </c>
      <c r="K349" s="237" t="s">
        <v>177</v>
      </c>
      <c r="L349" s="72"/>
      <c r="M349" s="242" t="s">
        <v>22</v>
      </c>
      <c r="N349" s="243" t="s">
        <v>46</v>
      </c>
      <c r="O349" s="47"/>
      <c r="P349" s="244">
        <f>O349*H349</f>
        <v>0</v>
      </c>
      <c r="Q349" s="244">
        <v>0</v>
      </c>
      <c r="R349" s="244">
        <f>Q349*H349</f>
        <v>0</v>
      </c>
      <c r="S349" s="244">
        <v>0</v>
      </c>
      <c r="T349" s="245">
        <f>S349*H349</f>
        <v>0</v>
      </c>
      <c r="AR349" s="24" t="s">
        <v>273</v>
      </c>
      <c r="AT349" s="24" t="s">
        <v>173</v>
      </c>
      <c r="AU349" s="24" t="s">
        <v>187</v>
      </c>
      <c r="AY349" s="24" t="s">
        <v>171</v>
      </c>
      <c r="BE349" s="246">
        <f>IF(N349="základní",J349,0)</f>
        <v>0</v>
      </c>
      <c r="BF349" s="246">
        <f>IF(N349="snížená",J349,0)</f>
        <v>0</v>
      </c>
      <c r="BG349" s="246">
        <f>IF(N349="zákl. přenesená",J349,0)</f>
        <v>0</v>
      </c>
      <c r="BH349" s="246">
        <f>IF(N349="sníž. přenesená",J349,0)</f>
        <v>0</v>
      </c>
      <c r="BI349" s="246">
        <f>IF(N349="nulová",J349,0)</f>
        <v>0</v>
      </c>
      <c r="BJ349" s="24" t="s">
        <v>24</v>
      </c>
      <c r="BK349" s="246">
        <f>ROUND(I349*H349,2)</f>
        <v>0</v>
      </c>
      <c r="BL349" s="24" t="s">
        <v>273</v>
      </c>
      <c r="BM349" s="24" t="s">
        <v>3693</v>
      </c>
    </row>
    <row r="350" s="12" customFormat="1">
      <c r="B350" s="247"/>
      <c r="C350" s="248"/>
      <c r="D350" s="249" t="s">
        <v>180</v>
      </c>
      <c r="E350" s="250" t="s">
        <v>22</v>
      </c>
      <c r="F350" s="251" t="s">
        <v>3694</v>
      </c>
      <c r="G350" s="248"/>
      <c r="H350" s="252">
        <v>518</v>
      </c>
      <c r="I350" s="253"/>
      <c r="J350" s="248"/>
      <c r="K350" s="248"/>
      <c r="L350" s="254"/>
      <c r="M350" s="255"/>
      <c r="N350" s="256"/>
      <c r="O350" s="256"/>
      <c r="P350" s="256"/>
      <c r="Q350" s="256"/>
      <c r="R350" s="256"/>
      <c r="S350" s="256"/>
      <c r="T350" s="257"/>
      <c r="AT350" s="258" t="s">
        <v>180</v>
      </c>
      <c r="AU350" s="258" t="s">
        <v>187</v>
      </c>
      <c r="AV350" s="12" t="s">
        <v>83</v>
      </c>
      <c r="AW350" s="12" t="s">
        <v>182</v>
      </c>
      <c r="AX350" s="12" t="s">
        <v>75</v>
      </c>
      <c r="AY350" s="258" t="s">
        <v>171</v>
      </c>
    </row>
    <row r="351" s="1" customFormat="1" ht="14.4" customHeight="1">
      <c r="B351" s="46"/>
      <c r="C351" s="271" t="s">
        <v>1171</v>
      </c>
      <c r="D351" s="271" t="s">
        <v>422</v>
      </c>
      <c r="E351" s="272" t="s">
        <v>3695</v>
      </c>
      <c r="F351" s="273" t="s">
        <v>3696</v>
      </c>
      <c r="G351" s="274" t="s">
        <v>344</v>
      </c>
      <c r="H351" s="275">
        <v>21</v>
      </c>
      <c r="I351" s="276"/>
      <c r="J351" s="277">
        <f>ROUND(I351*H351,2)</f>
        <v>0</v>
      </c>
      <c r="K351" s="273" t="s">
        <v>3358</v>
      </c>
      <c r="L351" s="278"/>
      <c r="M351" s="279" t="s">
        <v>22</v>
      </c>
      <c r="N351" s="280" t="s">
        <v>46</v>
      </c>
      <c r="O351" s="47"/>
      <c r="P351" s="244">
        <f>O351*H351</f>
        <v>0</v>
      </c>
      <c r="Q351" s="244">
        <v>0</v>
      </c>
      <c r="R351" s="244">
        <f>Q351*H351</f>
        <v>0</v>
      </c>
      <c r="S351" s="244">
        <v>0</v>
      </c>
      <c r="T351" s="245">
        <f>S351*H351</f>
        <v>0</v>
      </c>
      <c r="AR351" s="24" t="s">
        <v>405</v>
      </c>
      <c r="AT351" s="24" t="s">
        <v>422</v>
      </c>
      <c r="AU351" s="24" t="s">
        <v>187</v>
      </c>
      <c r="AY351" s="24" t="s">
        <v>171</v>
      </c>
      <c r="BE351" s="246">
        <f>IF(N351="základní",J351,0)</f>
        <v>0</v>
      </c>
      <c r="BF351" s="246">
        <f>IF(N351="snížená",J351,0)</f>
        <v>0</v>
      </c>
      <c r="BG351" s="246">
        <f>IF(N351="zákl. přenesená",J351,0)</f>
        <v>0</v>
      </c>
      <c r="BH351" s="246">
        <f>IF(N351="sníž. přenesená",J351,0)</f>
        <v>0</v>
      </c>
      <c r="BI351" s="246">
        <f>IF(N351="nulová",J351,0)</f>
        <v>0</v>
      </c>
      <c r="BJ351" s="24" t="s">
        <v>24</v>
      </c>
      <c r="BK351" s="246">
        <f>ROUND(I351*H351,2)</f>
        <v>0</v>
      </c>
      <c r="BL351" s="24" t="s">
        <v>273</v>
      </c>
      <c r="BM351" s="24" t="s">
        <v>1516</v>
      </c>
    </row>
    <row r="352" s="1" customFormat="1">
      <c r="B352" s="46"/>
      <c r="C352" s="74"/>
      <c r="D352" s="249" t="s">
        <v>739</v>
      </c>
      <c r="E352" s="74"/>
      <c r="F352" s="259" t="s">
        <v>3697</v>
      </c>
      <c r="G352" s="74"/>
      <c r="H352" s="74"/>
      <c r="I352" s="203"/>
      <c r="J352" s="74"/>
      <c r="K352" s="74"/>
      <c r="L352" s="72"/>
      <c r="M352" s="260"/>
      <c r="N352" s="47"/>
      <c r="O352" s="47"/>
      <c r="P352" s="47"/>
      <c r="Q352" s="47"/>
      <c r="R352" s="47"/>
      <c r="S352" s="47"/>
      <c r="T352" s="95"/>
      <c r="AT352" s="24" t="s">
        <v>739</v>
      </c>
      <c r="AU352" s="24" t="s">
        <v>187</v>
      </c>
    </row>
    <row r="353" s="1" customFormat="1" ht="14.4" customHeight="1">
      <c r="B353" s="46"/>
      <c r="C353" s="271" t="s">
        <v>1176</v>
      </c>
      <c r="D353" s="271" t="s">
        <v>422</v>
      </c>
      <c r="E353" s="272" t="s">
        <v>3698</v>
      </c>
      <c r="F353" s="273" t="s">
        <v>3699</v>
      </c>
      <c r="G353" s="274" t="s">
        <v>344</v>
      </c>
      <c r="H353" s="275">
        <v>21</v>
      </c>
      <c r="I353" s="276"/>
      <c r="J353" s="277">
        <f>ROUND(I353*H353,2)</f>
        <v>0</v>
      </c>
      <c r="K353" s="273" t="s">
        <v>3358</v>
      </c>
      <c r="L353" s="278"/>
      <c r="M353" s="279" t="s">
        <v>22</v>
      </c>
      <c r="N353" s="280" t="s">
        <v>46</v>
      </c>
      <c r="O353" s="47"/>
      <c r="P353" s="244">
        <f>O353*H353</f>
        <v>0</v>
      </c>
      <c r="Q353" s="244">
        <v>0</v>
      </c>
      <c r="R353" s="244">
        <f>Q353*H353</f>
        <v>0</v>
      </c>
      <c r="S353" s="244">
        <v>0</v>
      </c>
      <c r="T353" s="245">
        <f>S353*H353</f>
        <v>0</v>
      </c>
      <c r="AR353" s="24" t="s">
        <v>405</v>
      </c>
      <c r="AT353" s="24" t="s">
        <v>422</v>
      </c>
      <c r="AU353" s="24" t="s">
        <v>187</v>
      </c>
      <c r="AY353" s="24" t="s">
        <v>171</v>
      </c>
      <c r="BE353" s="246">
        <f>IF(N353="základní",J353,0)</f>
        <v>0</v>
      </c>
      <c r="BF353" s="246">
        <f>IF(N353="snížená",J353,0)</f>
        <v>0</v>
      </c>
      <c r="BG353" s="246">
        <f>IF(N353="zákl. přenesená",J353,0)</f>
        <v>0</v>
      </c>
      <c r="BH353" s="246">
        <f>IF(N353="sníž. přenesená",J353,0)</f>
        <v>0</v>
      </c>
      <c r="BI353" s="246">
        <f>IF(N353="nulová",J353,0)</f>
        <v>0</v>
      </c>
      <c r="BJ353" s="24" t="s">
        <v>24</v>
      </c>
      <c r="BK353" s="246">
        <f>ROUND(I353*H353,2)</f>
        <v>0</v>
      </c>
      <c r="BL353" s="24" t="s">
        <v>273</v>
      </c>
      <c r="BM353" s="24" t="s">
        <v>1525</v>
      </c>
    </row>
    <row r="354" s="1" customFormat="1">
      <c r="B354" s="46"/>
      <c r="C354" s="74"/>
      <c r="D354" s="249" t="s">
        <v>739</v>
      </c>
      <c r="E354" s="74"/>
      <c r="F354" s="259" t="s">
        <v>3700</v>
      </c>
      <c r="G354" s="74"/>
      <c r="H354" s="74"/>
      <c r="I354" s="203"/>
      <c r="J354" s="74"/>
      <c r="K354" s="74"/>
      <c r="L354" s="72"/>
      <c r="M354" s="260"/>
      <c r="N354" s="47"/>
      <c r="O354" s="47"/>
      <c r="P354" s="47"/>
      <c r="Q354" s="47"/>
      <c r="R354" s="47"/>
      <c r="S354" s="47"/>
      <c r="T354" s="95"/>
      <c r="AT354" s="24" t="s">
        <v>739</v>
      </c>
      <c r="AU354" s="24" t="s">
        <v>187</v>
      </c>
    </row>
    <row r="355" s="1" customFormat="1" ht="14.4" customHeight="1">
      <c r="B355" s="46"/>
      <c r="C355" s="271" t="s">
        <v>1182</v>
      </c>
      <c r="D355" s="271" t="s">
        <v>422</v>
      </c>
      <c r="E355" s="272" t="s">
        <v>3701</v>
      </c>
      <c r="F355" s="273" t="s">
        <v>3702</v>
      </c>
      <c r="G355" s="274" t="s">
        <v>344</v>
      </c>
      <c r="H355" s="275">
        <v>21</v>
      </c>
      <c r="I355" s="276"/>
      <c r="J355" s="277">
        <f>ROUND(I355*H355,2)</f>
        <v>0</v>
      </c>
      <c r="K355" s="273" t="s">
        <v>3358</v>
      </c>
      <c r="L355" s="278"/>
      <c r="M355" s="279" t="s">
        <v>22</v>
      </c>
      <c r="N355" s="280" t="s">
        <v>46</v>
      </c>
      <c r="O355" s="47"/>
      <c r="P355" s="244">
        <f>O355*H355</f>
        <v>0</v>
      </c>
      <c r="Q355" s="244">
        <v>0</v>
      </c>
      <c r="R355" s="244">
        <f>Q355*H355</f>
        <v>0</v>
      </c>
      <c r="S355" s="244">
        <v>0</v>
      </c>
      <c r="T355" s="245">
        <f>S355*H355</f>
        <v>0</v>
      </c>
      <c r="AR355" s="24" t="s">
        <v>405</v>
      </c>
      <c r="AT355" s="24" t="s">
        <v>422</v>
      </c>
      <c r="AU355" s="24" t="s">
        <v>187</v>
      </c>
      <c r="AY355" s="24" t="s">
        <v>171</v>
      </c>
      <c r="BE355" s="246">
        <f>IF(N355="základní",J355,0)</f>
        <v>0</v>
      </c>
      <c r="BF355" s="246">
        <f>IF(N355="snížená",J355,0)</f>
        <v>0</v>
      </c>
      <c r="BG355" s="246">
        <f>IF(N355="zákl. přenesená",J355,0)</f>
        <v>0</v>
      </c>
      <c r="BH355" s="246">
        <f>IF(N355="sníž. přenesená",J355,0)</f>
        <v>0</v>
      </c>
      <c r="BI355" s="246">
        <f>IF(N355="nulová",J355,0)</f>
        <v>0</v>
      </c>
      <c r="BJ355" s="24" t="s">
        <v>24</v>
      </c>
      <c r="BK355" s="246">
        <f>ROUND(I355*H355,2)</f>
        <v>0</v>
      </c>
      <c r="BL355" s="24" t="s">
        <v>273</v>
      </c>
      <c r="BM355" s="24" t="s">
        <v>1544</v>
      </c>
    </row>
    <row r="356" s="1" customFormat="1">
      <c r="B356" s="46"/>
      <c r="C356" s="74"/>
      <c r="D356" s="249" t="s">
        <v>739</v>
      </c>
      <c r="E356" s="74"/>
      <c r="F356" s="259" t="s">
        <v>3703</v>
      </c>
      <c r="G356" s="74"/>
      <c r="H356" s="74"/>
      <c r="I356" s="203"/>
      <c r="J356" s="74"/>
      <c r="K356" s="74"/>
      <c r="L356" s="72"/>
      <c r="M356" s="260"/>
      <c r="N356" s="47"/>
      <c r="O356" s="47"/>
      <c r="P356" s="47"/>
      <c r="Q356" s="47"/>
      <c r="R356" s="47"/>
      <c r="S356" s="47"/>
      <c r="T356" s="95"/>
      <c r="AT356" s="24" t="s">
        <v>739</v>
      </c>
      <c r="AU356" s="24" t="s">
        <v>187</v>
      </c>
    </row>
    <row r="357" s="1" customFormat="1" ht="14.4" customHeight="1">
      <c r="B357" s="46"/>
      <c r="C357" s="271" t="s">
        <v>1187</v>
      </c>
      <c r="D357" s="271" t="s">
        <v>422</v>
      </c>
      <c r="E357" s="272" t="s">
        <v>3704</v>
      </c>
      <c r="F357" s="273" t="s">
        <v>3705</v>
      </c>
      <c r="G357" s="274" t="s">
        <v>344</v>
      </c>
      <c r="H357" s="275">
        <v>21</v>
      </c>
      <c r="I357" s="276"/>
      <c r="J357" s="277">
        <f>ROUND(I357*H357,2)</f>
        <v>0</v>
      </c>
      <c r="K357" s="273" t="s">
        <v>3358</v>
      </c>
      <c r="L357" s="278"/>
      <c r="M357" s="279" t="s">
        <v>22</v>
      </c>
      <c r="N357" s="280" t="s">
        <v>46</v>
      </c>
      <c r="O357" s="47"/>
      <c r="P357" s="244">
        <f>O357*H357</f>
        <v>0</v>
      </c>
      <c r="Q357" s="244">
        <v>0</v>
      </c>
      <c r="R357" s="244">
        <f>Q357*H357</f>
        <v>0</v>
      </c>
      <c r="S357" s="244">
        <v>0</v>
      </c>
      <c r="T357" s="245">
        <f>S357*H357</f>
        <v>0</v>
      </c>
      <c r="AR357" s="24" t="s">
        <v>405</v>
      </c>
      <c r="AT357" s="24" t="s">
        <v>422</v>
      </c>
      <c r="AU357" s="24" t="s">
        <v>187</v>
      </c>
      <c r="AY357" s="24" t="s">
        <v>171</v>
      </c>
      <c r="BE357" s="246">
        <f>IF(N357="základní",J357,0)</f>
        <v>0</v>
      </c>
      <c r="BF357" s="246">
        <f>IF(N357="snížená",J357,0)</f>
        <v>0</v>
      </c>
      <c r="BG357" s="246">
        <f>IF(N357="zákl. přenesená",J357,0)</f>
        <v>0</v>
      </c>
      <c r="BH357" s="246">
        <f>IF(N357="sníž. přenesená",J357,0)</f>
        <v>0</v>
      </c>
      <c r="BI357" s="246">
        <f>IF(N357="nulová",J357,0)</f>
        <v>0</v>
      </c>
      <c r="BJ357" s="24" t="s">
        <v>24</v>
      </c>
      <c r="BK357" s="246">
        <f>ROUND(I357*H357,2)</f>
        <v>0</v>
      </c>
      <c r="BL357" s="24" t="s">
        <v>273</v>
      </c>
      <c r="BM357" s="24" t="s">
        <v>1555</v>
      </c>
    </row>
    <row r="358" s="1" customFormat="1">
      <c r="B358" s="46"/>
      <c r="C358" s="74"/>
      <c r="D358" s="249" t="s">
        <v>739</v>
      </c>
      <c r="E358" s="74"/>
      <c r="F358" s="259" t="s">
        <v>3706</v>
      </c>
      <c r="G358" s="74"/>
      <c r="H358" s="74"/>
      <c r="I358" s="203"/>
      <c r="J358" s="74"/>
      <c r="K358" s="74"/>
      <c r="L358" s="72"/>
      <c r="M358" s="260"/>
      <c r="N358" s="47"/>
      <c r="O358" s="47"/>
      <c r="P358" s="47"/>
      <c r="Q358" s="47"/>
      <c r="R358" s="47"/>
      <c r="S358" s="47"/>
      <c r="T358" s="95"/>
      <c r="AT358" s="24" t="s">
        <v>739</v>
      </c>
      <c r="AU358" s="24" t="s">
        <v>187</v>
      </c>
    </row>
    <row r="359" s="1" customFormat="1" ht="14.4" customHeight="1">
      <c r="B359" s="46"/>
      <c r="C359" s="271" t="s">
        <v>1192</v>
      </c>
      <c r="D359" s="271" t="s">
        <v>422</v>
      </c>
      <c r="E359" s="272" t="s">
        <v>3707</v>
      </c>
      <c r="F359" s="273" t="s">
        <v>3708</v>
      </c>
      <c r="G359" s="274" t="s">
        <v>344</v>
      </c>
      <c r="H359" s="275">
        <v>21</v>
      </c>
      <c r="I359" s="276"/>
      <c r="J359" s="277">
        <f>ROUND(I359*H359,2)</f>
        <v>0</v>
      </c>
      <c r="K359" s="273" t="s">
        <v>3358</v>
      </c>
      <c r="L359" s="278"/>
      <c r="M359" s="279" t="s">
        <v>22</v>
      </c>
      <c r="N359" s="280" t="s">
        <v>46</v>
      </c>
      <c r="O359" s="47"/>
      <c r="P359" s="244">
        <f>O359*H359</f>
        <v>0</v>
      </c>
      <c r="Q359" s="244">
        <v>0</v>
      </c>
      <c r="R359" s="244">
        <f>Q359*H359</f>
        <v>0</v>
      </c>
      <c r="S359" s="244">
        <v>0</v>
      </c>
      <c r="T359" s="245">
        <f>S359*H359</f>
        <v>0</v>
      </c>
      <c r="AR359" s="24" t="s">
        <v>405</v>
      </c>
      <c r="AT359" s="24" t="s">
        <v>422</v>
      </c>
      <c r="AU359" s="24" t="s">
        <v>187</v>
      </c>
      <c r="AY359" s="24" t="s">
        <v>171</v>
      </c>
      <c r="BE359" s="246">
        <f>IF(N359="základní",J359,0)</f>
        <v>0</v>
      </c>
      <c r="BF359" s="246">
        <f>IF(N359="snížená",J359,0)</f>
        <v>0</v>
      </c>
      <c r="BG359" s="246">
        <f>IF(N359="zákl. přenesená",J359,0)</f>
        <v>0</v>
      </c>
      <c r="BH359" s="246">
        <f>IF(N359="sníž. přenesená",J359,0)</f>
        <v>0</v>
      </c>
      <c r="BI359" s="246">
        <f>IF(N359="nulová",J359,0)</f>
        <v>0</v>
      </c>
      <c r="BJ359" s="24" t="s">
        <v>24</v>
      </c>
      <c r="BK359" s="246">
        <f>ROUND(I359*H359,2)</f>
        <v>0</v>
      </c>
      <c r="BL359" s="24" t="s">
        <v>273</v>
      </c>
      <c r="BM359" s="24" t="s">
        <v>1575</v>
      </c>
    </row>
    <row r="360" s="1" customFormat="1">
      <c r="B360" s="46"/>
      <c r="C360" s="74"/>
      <c r="D360" s="249" t="s">
        <v>739</v>
      </c>
      <c r="E360" s="74"/>
      <c r="F360" s="259" t="s">
        <v>3709</v>
      </c>
      <c r="G360" s="74"/>
      <c r="H360" s="74"/>
      <c r="I360" s="203"/>
      <c r="J360" s="74"/>
      <c r="K360" s="74"/>
      <c r="L360" s="72"/>
      <c r="M360" s="260"/>
      <c r="N360" s="47"/>
      <c r="O360" s="47"/>
      <c r="P360" s="47"/>
      <c r="Q360" s="47"/>
      <c r="R360" s="47"/>
      <c r="S360" s="47"/>
      <c r="T360" s="95"/>
      <c r="AT360" s="24" t="s">
        <v>739</v>
      </c>
      <c r="AU360" s="24" t="s">
        <v>187</v>
      </c>
    </row>
    <row r="361" s="1" customFormat="1" ht="14.4" customHeight="1">
      <c r="B361" s="46"/>
      <c r="C361" s="271" t="s">
        <v>1197</v>
      </c>
      <c r="D361" s="271" t="s">
        <v>422</v>
      </c>
      <c r="E361" s="272" t="s">
        <v>3710</v>
      </c>
      <c r="F361" s="273" t="s">
        <v>3711</v>
      </c>
      <c r="G361" s="274" t="s">
        <v>344</v>
      </c>
      <c r="H361" s="275">
        <v>21</v>
      </c>
      <c r="I361" s="276"/>
      <c r="J361" s="277">
        <f>ROUND(I361*H361,2)</f>
        <v>0</v>
      </c>
      <c r="K361" s="273" t="s">
        <v>3358</v>
      </c>
      <c r="L361" s="278"/>
      <c r="M361" s="279" t="s">
        <v>22</v>
      </c>
      <c r="N361" s="280" t="s">
        <v>46</v>
      </c>
      <c r="O361" s="47"/>
      <c r="P361" s="244">
        <f>O361*H361</f>
        <v>0</v>
      </c>
      <c r="Q361" s="244">
        <v>0</v>
      </c>
      <c r="R361" s="244">
        <f>Q361*H361</f>
        <v>0</v>
      </c>
      <c r="S361" s="244">
        <v>0</v>
      </c>
      <c r="T361" s="245">
        <f>S361*H361</f>
        <v>0</v>
      </c>
      <c r="AR361" s="24" t="s">
        <v>405</v>
      </c>
      <c r="AT361" s="24" t="s">
        <v>422</v>
      </c>
      <c r="AU361" s="24" t="s">
        <v>187</v>
      </c>
      <c r="AY361" s="24" t="s">
        <v>171</v>
      </c>
      <c r="BE361" s="246">
        <f>IF(N361="základní",J361,0)</f>
        <v>0</v>
      </c>
      <c r="BF361" s="246">
        <f>IF(N361="snížená",J361,0)</f>
        <v>0</v>
      </c>
      <c r="BG361" s="246">
        <f>IF(N361="zákl. přenesená",J361,0)</f>
        <v>0</v>
      </c>
      <c r="BH361" s="246">
        <f>IF(N361="sníž. přenesená",J361,0)</f>
        <v>0</v>
      </c>
      <c r="BI361" s="246">
        <f>IF(N361="nulová",J361,0)</f>
        <v>0</v>
      </c>
      <c r="BJ361" s="24" t="s">
        <v>24</v>
      </c>
      <c r="BK361" s="246">
        <f>ROUND(I361*H361,2)</f>
        <v>0</v>
      </c>
      <c r="BL361" s="24" t="s">
        <v>273</v>
      </c>
      <c r="BM361" s="24" t="s">
        <v>1584</v>
      </c>
    </row>
    <row r="362" s="1" customFormat="1">
      <c r="B362" s="46"/>
      <c r="C362" s="74"/>
      <c r="D362" s="249" t="s">
        <v>739</v>
      </c>
      <c r="E362" s="74"/>
      <c r="F362" s="259" t="s">
        <v>3712</v>
      </c>
      <c r="G362" s="74"/>
      <c r="H362" s="74"/>
      <c r="I362" s="203"/>
      <c r="J362" s="74"/>
      <c r="K362" s="74"/>
      <c r="L362" s="72"/>
      <c r="M362" s="260"/>
      <c r="N362" s="47"/>
      <c r="O362" s="47"/>
      <c r="P362" s="47"/>
      <c r="Q362" s="47"/>
      <c r="R362" s="47"/>
      <c r="S362" s="47"/>
      <c r="T362" s="95"/>
      <c r="AT362" s="24" t="s">
        <v>739</v>
      </c>
      <c r="AU362" s="24" t="s">
        <v>187</v>
      </c>
    </row>
    <row r="363" s="1" customFormat="1" ht="14.4" customHeight="1">
      <c r="B363" s="46"/>
      <c r="C363" s="271" t="s">
        <v>1202</v>
      </c>
      <c r="D363" s="271" t="s">
        <v>422</v>
      </c>
      <c r="E363" s="272" t="s">
        <v>3713</v>
      </c>
      <c r="F363" s="273" t="s">
        <v>3714</v>
      </c>
      <c r="G363" s="274" t="s">
        <v>344</v>
      </c>
      <c r="H363" s="275">
        <v>21</v>
      </c>
      <c r="I363" s="276"/>
      <c r="J363" s="277">
        <f>ROUND(I363*H363,2)</f>
        <v>0</v>
      </c>
      <c r="K363" s="273" t="s">
        <v>3358</v>
      </c>
      <c r="L363" s="278"/>
      <c r="M363" s="279" t="s">
        <v>22</v>
      </c>
      <c r="N363" s="280" t="s">
        <v>46</v>
      </c>
      <c r="O363" s="47"/>
      <c r="P363" s="244">
        <f>O363*H363</f>
        <v>0</v>
      </c>
      <c r="Q363" s="244">
        <v>0</v>
      </c>
      <c r="R363" s="244">
        <f>Q363*H363</f>
        <v>0</v>
      </c>
      <c r="S363" s="244">
        <v>0</v>
      </c>
      <c r="T363" s="245">
        <f>S363*H363</f>
        <v>0</v>
      </c>
      <c r="AR363" s="24" t="s">
        <v>405</v>
      </c>
      <c r="AT363" s="24" t="s">
        <v>422</v>
      </c>
      <c r="AU363" s="24" t="s">
        <v>187</v>
      </c>
      <c r="AY363" s="24" t="s">
        <v>171</v>
      </c>
      <c r="BE363" s="246">
        <f>IF(N363="základní",J363,0)</f>
        <v>0</v>
      </c>
      <c r="BF363" s="246">
        <f>IF(N363="snížená",J363,0)</f>
        <v>0</v>
      </c>
      <c r="BG363" s="246">
        <f>IF(N363="zákl. přenesená",J363,0)</f>
        <v>0</v>
      </c>
      <c r="BH363" s="246">
        <f>IF(N363="sníž. přenesená",J363,0)</f>
        <v>0</v>
      </c>
      <c r="BI363" s="246">
        <f>IF(N363="nulová",J363,0)</f>
        <v>0</v>
      </c>
      <c r="BJ363" s="24" t="s">
        <v>24</v>
      </c>
      <c r="BK363" s="246">
        <f>ROUND(I363*H363,2)</f>
        <v>0</v>
      </c>
      <c r="BL363" s="24" t="s">
        <v>273</v>
      </c>
      <c r="BM363" s="24" t="s">
        <v>1615</v>
      </c>
    </row>
    <row r="364" s="1" customFormat="1">
      <c r="B364" s="46"/>
      <c r="C364" s="74"/>
      <c r="D364" s="249" t="s">
        <v>739</v>
      </c>
      <c r="E364" s="74"/>
      <c r="F364" s="259" t="s">
        <v>3715</v>
      </c>
      <c r="G364" s="74"/>
      <c r="H364" s="74"/>
      <c r="I364" s="203"/>
      <c r="J364" s="74"/>
      <c r="K364" s="74"/>
      <c r="L364" s="72"/>
      <c r="M364" s="260"/>
      <c r="N364" s="47"/>
      <c r="O364" s="47"/>
      <c r="P364" s="47"/>
      <c r="Q364" s="47"/>
      <c r="R364" s="47"/>
      <c r="S364" s="47"/>
      <c r="T364" s="95"/>
      <c r="AT364" s="24" t="s">
        <v>739</v>
      </c>
      <c r="AU364" s="24" t="s">
        <v>187</v>
      </c>
    </row>
    <row r="365" s="1" customFormat="1" ht="14.4" customHeight="1">
      <c r="B365" s="46"/>
      <c r="C365" s="271" t="s">
        <v>1206</v>
      </c>
      <c r="D365" s="271" t="s">
        <v>422</v>
      </c>
      <c r="E365" s="272" t="s">
        <v>3716</v>
      </c>
      <c r="F365" s="273" t="s">
        <v>3717</v>
      </c>
      <c r="G365" s="274" t="s">
        <v>344</v>
      </c>
      <c r="H365" s="275">
        <v>21</v>
      </c>
      <c r="I365" s="276"/>
      <c r="J365" s="277">
        <f>ROUND(I365*H365,2)</f>
        <v>0</v>
      </c>
      <c r="K365" s="273" t="s">
        <v>3358</v>
      </c>
      <c r="L365" s="278"/>
      <c r="M365" s="279" t="s">
        <v>22</v>
      </c>
      <c r="N365" s="280" t="s">
        <v>46</v>
      </c>
      <c r="O365" s="47"/>
      <c r="P365" s="244">
        <f>O365*H365</f>
        <v>0</v>
      </c>
      <c r="Q365" s="244">
        <v>0</v>
      </c>
      <c r="R365" s="244">
        <f>Q365*H365</f>
        <v>0</v>
      </c>
      <c r="S365" s="244">
        <v>0</v>
      </c>
      <c r="T365" s="245">
        <f>S365*H365</f>
        <v>0</v>
      </c>
      <c r="AR365" s="24" t="s">
        <v>405</v>
      </c>
      <c r="AT365" s="24" t="s">
        <v>422</v>
      </c>
      <c r="AU365" s="24" t="s">
        <v>187</v>
      </c>
      <c r="AY365" s="24" t="s">
        <v>171</v>
      </c>
      <c r="BE365" s="246">
        <f>IF(N365="základní",J365,0)</f>
        <v>0</v>
      </c>
      <c r="BF365" s="246">
        <f>IF(N365="snížená",J365,0)</f>
        <v>0</v>
      </c>
      <c r="BG365" s="246">
        <f>IF(N365="zákl. přenesená",J365,0)</f>
        <v>0</v>
      </c>
      <c r="BH365" s="246">
        <f>IF(N365="sníž. přenesená",J365,0)</f>
        <v>0</v>
      </c>
      <c r="BI365" s="246">
        <f>IF(N365="nulová",J365,0)</f>
        <v>0</v>
      </c>
      <c r="BJ365" s="24" t="s">
        <v>24</v>
      </c>
      <c r="BK365" s="246">
        <f>ROUND(I365*H365,2)</f>
        <v>0</v>
      </c>
      <c r="BL365" s="24" t="s">
        <v>273</v>
      </c>
      <c r="BM365" s="24" t="s">
        <v>1625</v>
      </c>
    </row>
    <row r="366" s="1" customFormat="1">
      <c r="B366" s="46"/>
      <c r="C366" s="74"/>
      <c r="D366" s="249" t="s">
        <v>739</v>
      </c>
      <c r="E366" s="74"/>
      <c r="F366" s="259" t="s">
        <v>3718</v>
      </c>
      <c r="G366" s="74"/>
      <c r="H366" s="74"/>
      <c r="I366" s="203"/>
      <c r="J366" s="74"/>
      <c r="K366" s="74"/>
      <c r="L366" s="72"/>
      <c r="M366" s="260"/>
      <c r="N366" s="47"/>
      <c r="O366" s="47"/>
      <c r="P366" s="47"/>
      <c r="Q366" s="47"/>
      <c r="R366" s="47"/>
      <c r="S366" s="47"/>
      <c r="T366" s="95"/>
      <c r="AT366" s="24" t="s">
        <v>739</v>
      </c>
      <c r="AU366" s="24" t="s">
        <v>187</v>
      </c>
    </row>
    <row r="367" s="1" customFormat="1" ht="14.4" customHeight="1">
      <c r="B367" s="46"/>
      <c r="C367" s="271" t="s">
        <v>1210</v>
      </c>
      <c r="D367" s="271" t="s">
        <v>422</v>
      </c>
      <c r="E367" s="272" t="s">
        <v>3719</v>
      </c>
      <c r="F367" s="273" t="s">
        <v>3720</v>
      </c>
      <c r="G367" s="274" t="s">
        <v>344</v>
      </c>
      <c r="H367" s="275">
        <v>21</v>
      </c>
      <c r="I367" s="276"/>
      <c r="J367" s="277">
        <f>ROUND(I367*H367,2)</f>
        <v>0</v>
      </c>
      <c r="K367" s="273" t="s">
        <v>3358</v>
      </c>
      <c r="L367" s="278"/>
      <c r="M367" s="279" t="s">
        <v>22</v>
      </c>
      <c r="N367" s="280" t="s">
        <v>46</v>
      </c>
      <c r="O367" s="47"/>
      <c r="P367" s="244">
        <f>O367*H367</f>
        <v>0</v>
      </c>
      <c r="Q367" s="244">
        <v>0</v>
      </c>
      <c r="R367" s="244">
        <f>Q367*H367</f>
        <v>0</v>
      </c>
      <c r="S367" s="244">
        <v>0</v>
      </c>
      <c r="T367" s="245">
        <f>S367*H367</f>
        <v>0</v>
      </c>
      <c r="AR367" s="24" t="s">
        <v>405</v>
      </c>
      <c r="AT367" s="24" t="s">
        <v>422</v>
      </c>
      <c r="AU367" s="24" t="s">
        <v>187</v>
      </c>
      <c r="AY367" s="24" t="s">
        <v>171</v>
      </c>
      <c r="BE367" s="246">
        <f>IF(N367="základní",J367,0)</f>
        <v>0</v>
      </c>
      <c r="BF367" s="246">
        <f>IF(N367="snížená",J367,0)</f>
        <v>0</v>
      </c>
      <c r="BG367" s="246">
        <f>IF(N367="zákl. přenesená",J367,0)</f>
        <v>0</v>
      </c>
      <c r="BH367" s="246">
        <f>IF(N367="sníž. přenesená",J367,0)</f>
        <v>0</v>
      </c>
      <c r="BI367" s="246">
        <f>IF(N367="nulová",J367,0)</f>
        <v>0</v>
      </c>
      <c r="BJ367" s="24" t="s">
        <v>24</v>
      </c>
      <c r="BK367" s="246">
        <f>ROUND(I367*H367,2)</f>
        <v>0</v>
      </c>
      <c r="BL367" s="24" t="s">
        <v>273</v>
      </c>
      <c r="BM367" s="24" t="s">
        <v>1644</v>
      </c>
    </row>
    <row r="368" s="1" customFormat="1">
      <c r="B368" s="46"/>
      <c r="C368" s="74"/>
      <c r="D368" s="249" t="s">
        <v>739</v>
      </c>
      <c r="E368" s="74"/>
      <c r="F368" s="259" t="s">
        <v>3721</v>
      </c>
      <c r="G368" s="74"/>
      <c r="H368" s="74"/>
      <c r="I368" s="203"/>
      <c r="J368" s="74"/>
      <c r="K368" s="74"/>
      <c r="L368" s="72"/>
      <c r="M368" s="260"/>
      <c r="N368" s="47"/>
      <c r="O368" s="47"/>
      <c r="P368" s="47"/>
      <c r="Q368" s="47"/>
      <c r="R368" s="47"/>
      <c r="S368" s="47"/>
      <c r="T368" s="95"/>
      <c r="AT368" s="24" t="s">
        <v>739</v>
      </c>
      <c r="AU368" s="24" t="s">
        <v>187</v>
      </c>
    </row>
    <row r="369" s="1" customFormat="1" ht="14.4" customHeight="1">
      <c r="B369" s="46"/>
      <c r="C369" s="271" t="s">
        <v>1215</v>
      </c>
      <c r="D369" s="271" t="s">
        <v>422</v>
      </c>
      <c r="E369" s="272" t="s">
        <v>3722</v>
      </c>
      <c r="F369" s="273" t="s">
        <v>3723</v>
      </c>
      <c r="G369" s="274" t="s">
        <v>344</v>
      </c>
      <c r="H369" s="275">
        <v>21</v>
      </c>
      <c r="I369" s="276"/>
      <c r="J369" s="277">
        <f>ROUND(I369*H369,2)</f>
        <v>0</v>
      </c>
      <c r="K369" s="273" t="s">
        <v>3358</v>
      </c>
      <c r="L369" s="278"/>
      <c r="M369" s="279" t="s">
        <v>22</v>
      </c>
      <c r="N369" s="280" t="s">
        <v>46</v>
      </c>
      <c r="O369" s="47"/>
      <c r="P369" s="244">
        <f>O369*H369</f>
        <v>0</v>
      </c>
      <c r="Q369" s="244">
        <v>0</v>
      </c>
      <c r="R369" s="244">
        <f>Q369*H369</f>
        <v>0</v>
      </c>
      <c r="S369" s="244">
        <v>0</v>
      </c>
      <c r="T369" s="245">
        <f>S369*H369</f>
        <v>0</v>
      </c>
      <c r="AR369" s="24" t="s">
        <v>405</v>
      </c>
      <c r="AT369" s="24" t="s">
        <v>422</v>
      </c>
      <c r="AU369" s="24" t="s">
        <v>187</v>
      </c>
      <c r="AY369" s="24" t="s">
        <v>171</v>
      </c>
      <c r="BE369" s="246">
        <f>IF(N369="základní",J369,0)</f>
        <v>0</v>
      </c>
      <c r="BF369" s="246">
        <f>IF(N369="snížená",J369,0)</f>
        <v>0</v>
      </c>
      <c r="BG369" s="246">
        <f>IF(N369="zákl. přenesená",J369,0)</f>
        <v>0</v>
      </c>
      <c r="BH369" s="246">
        <f>IF(N369="sníž. přenesená",J369,0)</f>
        <v>0</v>
      </c>
      <c r="BI369" s="246">
        <f>IF(N369="nulová",J369,0)</f>
        <v>0</v>
      </c>
      <c r="BJ369" s="24" t="s">
        <v>24</v>
      </c>
      <c r="BK369" s="246">
        <f>ROUND(I369*H369,2)</f>
        <v>0</v>
      </c>
      <c r="BL369" s="24" t="s">
        <v>273</v>
      </c>
      <c r="BM369" s="24" t="s">
        <v>1652</v>
      </c>
    </row>
    <row r="370" s="1" customFormat="1">
      <c r="B370" s="46"/>
      <c r="C370" s="74"/>
      <c r="D370" s="249" t="s">
        <v>739</v>
      </c>
      <c r="E370" s="74"/>
      <c r="F370" s="259" t="s">
        <v>3724</v>
      </c>
      <c r="G370" s="74"/>
      <c r="H370" s="74"/>
      <c r="I370" s="203"/>
      <c r="J370" s="74"/>
      <c r="K370" s="74"/>
      <c r="L370" s="72"/>
      <c r="M370" s="260"/>
      <c r="N370" s="47"/>
      <c r="O370" s="47"/>
      <c r="P370" s="47"/>
      <c r="Q370" s="47"/>
      <c r="R370" s="47"/>
      <c r="S370" s="47"/>
      <c r="T370" s="95"/>
      <c r="AT370" s="24" t="s">
        <v>739</v>
      </c>
      <c r="AU370" s="24" t="s">
        <v>187</v>
      </c>
    </row>
    <row r="371" s="1" customFormat="1" ht="14.4" customHeight="1">
      <c r="B371" s="46"/>
      <c r="C371" s="271" t="s">
        <v>1222</v>
      </c>
      <c r="D371" s="271" t="s">
        <v>422</v>
      </c>
      <c r="E371" s="272" t="s">
        <v>3725</v>
      </c>
      <c r="F371" s="273" t="s">
        <v>3726</v>
      </c>
      <c r="G371" s="274" t="s">
        <v>344</v>
      </c>
      <c r="H371" s="275">
        <v>21</v>
      </c>
      <c r="I371" s="276"/>
      <c r="J371" s="277">
        <f>ROUND(I371*H371,2)</f>
        <v>0</v>
      </c>
      <c r="K371" s="273" t="s">
        <v>3358</v>
      </c>
      <c r="L371" s="278"/>
      <c r="M371" s="279" t="s">
        <v>22</v>
      </c>
      <c r="N371" s="280" t="s">
        <v>46</v>
      </c>
      <c r="O371" s="47"/>
      <c r="P371" s="244">
        <f>O371*H371</f>
        <v>0</v>
      </c>
      <c r="Q371" s="244">
        <v>0</v>
      </c>
      <c r="R371" s="244">
        <f>Q371*H371</f>
        <v>0</v>
      </c>
      <c r="S371" s="244">
        <v>0</v>
      </c>
      <c r="T371" s="245">
        <f>S371*H371</f>
        <v>0</v>
      </c>
      <c r="AR371" s="24" t="s">
        <v>405</v>
      </c>
      <c r="AT371" s="24" t="s">
        <v>422</v>
      </c>
      <c r="AU371" s="24" t="s">
        <v>187</v>
      </c>
      <c r="AY371" s="24" t="s">
        <v>171</v>
      </c>
      <c r="BE371" s="246">
        <f>IF(N371="základní",J371,0)</f>
        <v>0</v>
      </c>
      <c r="BF371" s="246">
        <f>IF(N371="snížená",J371,0)</f>
        <v>0</v>
      </c>
      <c r="BG371" s="246">
        <f>IF(N371="zákl. přenesená",J371,0)</f>
        <v>0</v>
      </c>
      <c r="BH371" s="246">
        <f>IF(N371="sníž. přenesená",J371,0)</f>
        <v>0</v>
      </c>
      <c r="BI371" s="246">
        <f>IF(N371="nulová",J371,0)</f>
        <v>0</v>
      </c>
      <c r="BJ371" s="24" t="s">
        <v>24</v>
      </c>
      <c r="BK371" s="246">
        <f>ROUND(I371*H371,2)</f>
        <v>0</v>
      </c>
      <c r="BL371" s="24" t="s">
        <v>273</v>
      </c>
      <c r="BM371" s="24" t="s">
        <v>1676</v>
      </c>
    </row>
    <row r="372" s="1" customFormat="1">
      <c r="B372" s="46"/>
      <c r="C372" s="74"/>
      <c r="D372" s="249" t="s">
        <v>739</v>
      </c>
      <c r="E372" s="74"/>
      <c r="F372" s="259" t="s">
        <v>3727</v>
      </c>
      <c r="G372" s="74"/>
      <c r="H372" s="74"/>
      <c r="I372" s="203"/>
      <c r="J372" s="74"/>
      <c r="K372" s="74"/>
      <c r="L372" s="72"/>
      <c r="M372" s="260"/>
      <c r="N372" s="47"/>
      <c r="O372" s="47"/>
      <c r="P372" s="47"/>
      <c r="Q372" s="47"/>
      <c r="R372" s="47"/>
      <c r="S372" s="47"/>
      <c r="T372" s="95"/>
      <c r="AT372" s="24" t="s">
        <v>739</v>
      </c>
      <c r="AU372" s="24" t="s">
        <v>187</v>
      </c>
    </row>
    <row r="373" s="1" customFormat="1" ht="14.4" customHeight="1">
      <c r="B373" s="46"/>
      <c r="C373" s="271" t="s">
        <v>1227</v>
      </c>
      <c r="D373" s="271" t="s">
        <v>422</v>
      </c>
      <c r="E373" s="272" t="s">
        <v>3728</v>
      </c>
      <c r="F373" s="273" t="s">
        <v>3729</v>
      </c>
      <c r="G373" s="274" t="s">
        <v>344</v>
      </c>
      <c r="H373" s="275">
        <v>21</v>
      </c>
      <c r="I373" s="276"/>
      <c r="J373" s="277">
        <f>ROUND(I373*H373,2)</f>
        <v>0</v>
      </c>
      <c r="K373" s="273" t="s">
        <v>3358</v>
      </c>
      <c r="L373" s="278"/>
      <c r="M373" s="279" t="s">
        <v>22</v>
      </c>
      <c r="N373" s="280" t="s">
        <v>46</v>
      </c>
      <c r="O373" s="47"/>
      <c r="P373" s="244">
        <f>O373*H373</f>
        <v>0</v>
      </c>
      <c r="Q373" s="244">
        <v>0</v>
      </c>
      <c r="R373" s="244">
        <f>Q373*H373</f>
        <v>0</v>
      </c>
      <c r="S373" s="244">
        <v>0</v>
      </c>
      <c r="T373" s="245">
        <f>S373*H373</f>
        <v>0</v>
      </c>
      <c r="AR373" s="24" t="s">
        <v>405</v>
      </c>
      <c r="AT373" s="24" t="s">
        <v>422</v>
      </c>
      <c r="AU373" s="24" t="s">
        <v>187</v>
      </c>
      <c r="AY373" s="24" t="s">
        <v>171</v>
      </c>
      <c r="BE373" s="246">
        <f>IF(N373="základní",J373,0)</f>
        <v>0</v>
      </c>
      <c r="BF373" s="246">
        <f>IF(N373="snížená",J373,0)</f>
        <v>0</v>
      </c>
      <c r="BG373" s="246">
        <f>IF(N373="zákl. přenesená",J373,0)</f>
        <v>0</v>
      </c>
      <c r="BH373" s="246">
        <f>IF(N373="sníž. přenesená",J373,0)</f>
        <v>0</v>
      </c>
      <c r="BI373" s="246">
        <f>IF(N373="nulová",J373,0)</f>
        <v>0</v>
      </c>
      <c r="BJ373" s="24" t="s">
        <v>24</v>
      </c>
      <c r="BK373" s="246">
        <f>ROUND(I373*H373,2)</f>
        <v>0</v>
      </c>
      <c r="BL373" s="24" t="s">
        <v>273</v>
      </c>
      <c r="BM373" s="24" t="s">
        <v>1698</v>
      </c>
    </row>
    <row r="374" s="1" customFormat="1">
      <c r="B374" s="46"/>
      <c r="C374" s="74"/>
      <c r="D374" s="249" t="s">
        <v>739</v>
      </c>
      <c r="E374" s="74"/>
      <c r="F374" s="259" t="s">
        <v>3730</v>
      </c>
      <c r="G374" s="74"/>
      <c r="H374" s="74"/>
      <c r="I374" s="203"/>
      <c r="J374" s="74"/>
      <c r="K374" s="74"/>
      <c r="L374" s="72"/>
      <c r="M374" s="260"/>
      <c r="N374" s="47"/>
      <c r="O374" s="47"/>
      <c r="P374" s="47"/>
      <c r="Q374" s="47"/>
      <c r="R374" s="47"/>
      <c r="S374" s="47"/>
      <c r="T374" s="95"/>
      <c r="AT374" s="24" t="s">
        <v>739</v>
      </c>
      <c r="AU374" s="24" t="s">
        <v>187</v>
      </c>
    </row>
    <row r="375" s="1" customFormat="1" ht="14.4" customHeight="1">
      <c r="B375" s="46"/>
      <c r="C375" s="271" t="s">
        <v>1232</v>
      </c>
      <c r="D375" s="271" t="s">
        <v>422</v>
      </c>
      <c r="E375" s="272" t="s">
        <v>3731</v>
      </c>
      <c r="F375" s="273" t="s">
        <v>3732</v>
      </c>
      <c r="G375" s="274" t="s">
        <v>344</v>
      </c>
      <c r="H375" s="275">
        <v>21</v>
      </c>
      <c r="I375" s="276"/>
      <c r="J375" s="277">
        <f>ROUND(I375*H375,2)</f>
        <v>0</v>
      </c>
      <c r="K375" s="273" t="s">
        <v>3358</v>
      </c>
      <c r="L375" s="278"/>
      <c r="M375" s="279" t="s">
        <v>22</v>
      </c>
      <c r="N375" s="280" t="s">
        <v>46</v>
      </c>
      <c r="O375" s="47"/>
      <c r="P375" s="244">
        <f>O375*H375</f>
        <v>0</v>
      </c>
      <c r="Q375" s="244">
        <v>0</v>
      </c>
      <c r="R375" s="244">
        <f>Q375*H375</f>
        <v>0</v>
      </c>
      <c r="S375" s="244">
        <v>0</v>
      </c>
      <c r="T375" s="245">
        <f>S375*H375</f>
        <v>0</v>
      </c>
      <c r="AR375" s="24" t="s">
        <v>405</v>
      </c>
      <c r="AT375" s="24" t="s">
        <v>422</v>
      </c>
      <c r="AU375" s="24" t="s">
        <v>187</v>
      </c>
      <c r="AY375" s="24" t="s">
        <v>171</v>
      </c>
      <c r="BE375" s="246">
        <f>IF(N375="základní",J375,0)</f>
        <v>0</v>
      </c>
      <c r="BF375" s="246">
        <f>IF(N375="snížená",J375,0)</f>
        <v>0</v>
      </c>
      <c r="BG375" s="246">
        <f>IF(N375="zákl. přenesená",J375,0)</f>
        <v>0</v>
      </c>
      <c r="BH375" s="246">
        <f>IF(N375="sníž. přenesená",J375,0)</f>
        <v>0</v>
      </c>
      <c r="BI375" s="246">
        <f>IF(N375="nulová",J375,0)</f>
        <v>0</v>
      </c>
      <c r="BJ375" s="24" t="s">
        <v>24</v>
      </c>
      <c r="BK375" s="246">
        <f>ROUND(I375*H375,2)</f>
        <v>0</v>
      </c>
      <c r="BL375" s="24" t="s">
        <v>273</v>
      </c>
      <c r="BM375" s="24" t="s">
        <v>1719</v>
      </c>
    </row>
    <row r="376" s="1" customFormat="1">
      <c r="B376" s="46"/>
      <c r="C376" s="74"/>
      <c r="D376" s="249" t="s">
        <v>739</v>
      </c>
      <c r="E376" s="74"/>
      <c r="F376" s="259" t="s">
        <v>3733</v>
      </c>
      <c r="G376" s="74"/>
      <c r="H376" s="74"/>
      <c r="I376" s="203"/>
      <c r="J376" s="74"/>
      <c r="K376" s="74"/>
      <c r="L376" s="72"/>
      <c r="M376" s="260"/>
      <c r="N376" s="47"/>
      <c r="O376" s="47"/>
      <c r="P376" s="47"/>
      <c r="Q376" s="47"/>
      <c r="R376" s="47"/>
      <c r="S376" s="47"/>
      <c r="T376" s="95"/>
      <c r="AT376" s="24" t="s">
        <v>739</v>
      </c>
      <c r="AU376" s="24" t="s">
        <v>187</v>
      </c>
    </row>
    <row r="377" s="1" customFormat="1" ht="14.4" customHeight="1">
      <c r="B377" s="46"/>
      <c r="C377" s="271" t="s">
        <v>1237</v>
      </c>
      <c r="D377" s="271" t="s">
        <v>422</v>
      </c>
      <c r="E377" s="272" t="s">
        <v>3734</v>
      </c>
      <c r="F377" s="273" t="s">
        <v>3735</v>
      </c>
      <c r="G377" s="274" t="s">
        <v>344</v>
      </c>
      <c r="H377" s="275">
        <v>21</v>
      </c>
      <c r="I377" s="276"/>
      <c r="J377" s="277">
        <f>ROUND(I377*H377,2)</f>
        <v>0</v>
      </c>
      <c r="K377" s="273" t="s">
        <v>3358</v>
      </c>
      <c r="L377" s="278"/>
      <c r="M377" s="279" t="s">
        <v>22</v>
      </c>
      <c r="N377" s="280" t="s">
        <v>46</v>
      </c>
      <c r="O377" s="47"/>
      <c r="P377" s="244">
        <f>O377*H377</f>
        <v>0</v>
      </c>
      <c r="Q377" s="244">
        <v>0</v>
      </c>
      <c r="R377" s="244">
        <f>Q377*H377</f>
        <v>0</v>
      </c>
      <c r="S377" s="244">
        <v>0</v>
      </c>
      <c r="T377" s="245">
        <f>S377*H377</f>
        <v>0</v>
      </c>
      <c r="AR377" s="24" t="s">
        <v>405</v>
      </c>
      <c r="AT377" s="24" t="s">
        <v>422</v>
      </c>
      <c r="AU377" s="24" t="s">
        <v>187</v>
      </c>
      <c r="AY377" s="24" t="s">
        <v>171</v>
      </c>
      <c r="BE377" s="246">
        <f>IF(N377="základní",J377,0)</f>
        <v>0</v>
      </c>
      <c r="BF377" s="246">
        <f>IF(N377="snížená",J377,0)</f>
        <v>0</v>
      </c>
      <c r="BG377" s="246">
        <f>IF(N377="zákl. přenesená",J377,0)</f>
        <v>0</v>
      </c>
      <c r="BH377" s="246">
        <f>IF(N377="sníž. přenesená",J377,0)</f>
        <v>0</v>
      </c>
      <c r="BI377" s="246">
        <f>IF(N377="nulová",J377,0)</f>
        <v>0</v>
      </c>
      <c r="BJ377" s="24" t="s">
        <v>24</v>
      </c>
      <c r="BK377" s="246">
        <f>ROUND(I377*H377,2)</f>
        <v>0</v>
      </c>
      <c r="BL377" s="24" t="s">
        <v>273</v>
      </c>
      <c r="BM377" s="24" t="s">
        <v>1727</v>
      </c>
    </row>
    <row r="378" s="1" customFormat="1">
      <c r="B378" s="46"/>
      <c r="C378" s="74"/>
      <c r="D378" s="249" t="s">
        <v>739</v>
      </c>
      <c r="E378" s="74"/>
      <c r="F378" s="259" t="s">
        <v>3736</v>
      </c>
      <c r="G378" s="74"/>
      <c r="H378" s="74"/>
      <c r="I378" s="203"/>
      <c r="J378" s="74"/>
      <c r="K378" s="74"/>
      <c r="L378" s="72"/>
      <c r="M378" s="260"/>
      <c r="N378" s="47"/>
      <c r="O378" s="47"/>
      <c r="P378" s="47"/>
      <c r="Q378" s="47"/>
      <c r="R378" s="47"/>
      <c r="S378" s="47"/>
      <c r="T378" s="95"/>
      <c r="AT378" s="24" t="s">
        <v>739</v>
      </c>
      <c r="AU378" s="24" t="s">
        <v>187</v>
      </c>
    </row>
    <row r="379" s="1" customFormat="1" ht="14.4" customHeight="1">
      <c r="B379" s="46"/>
      <c r="C379" s="271" t="s">
        <v>1243</v>
      </c>
      <c r="D379" s="271" t="s">
        <v>422</v>
      </c>
      <c r="E379" s="272" t="s">
        <v>3737</v>
      </c>
      <c r="F379" s="273" t="s">
        <v>3738</v>
      </c>
      <c r="G379" s="274" t="s">
        <v>344</v>
      </c>
      <c r="H379" s="275">
        <v>21</v>
      </c>
      <c r="I379" s="276"/>
      <c r="J379" s="277">
        <f>ROUND(I379*H379,2)</f>
        <v>0</v>
      </c>
      <c r="K379" s="273" t="s">
        <v>3358</v>
      </c>
      <c r="L379" s="278"/>
      <c r="M379" s="279" t="s">
        <v>22</v>
      </c>
      <c r="N379" s="280" t="s">
        <v>46</v>
      </c>
      <c r="O379" s="47"/>
      <c r="P379" s="244">
        <f>O379*H379</f>
        <v>0</v>
      </c>
      <c r="Q379" s="244">
        <v>0</v>
      </c>
      <c r="R379" s="244">
        <f>Q379*H379</f>
        <v>0</v>
      </c>
      <c r="S379" s="244">
        <v>0</v>
      </c>
      <c r="T379" s="245">
        <f>S379*H379</f>
        <v>0</v>
      </c>
      <c r="AR379" s="24" t="s">
        <v>405</v>
      </c>
      <c r="AT379" s="24" t="s">
        <v>422</v>
      </c>
      <c r="AU379" s="24" t="s">
        <v>187</v>
      </c>
      <c r="AY379" s="24" t="s">
        <v>171</v>
      </c>
      <c r="BE379" s="246">
        <f>IF(N379="základní",J379,0)</f>
        <v>0</v>
      </c>
      <c r="BF379" s="246">
        <f>IF(N379="snížená",J379,0)</f>
        <v>0</v>
      </c>
      <c r="BG379" s="246">
        <f>IF(N379="zákl. přenesená",J379,0)</f>
        <v>0</v>
      </c>
      <c r="BH379" s="246">
        <f>IF(N379="sníž. přenesená",J379,0)</f>
        <v>0</v>
      </c>
      <c r="BI379" s="246">
        <f>IF(N379="nulová",J379,0)</f>
        <v>0</v>
      </c>
      <c r="BJ379" s="24" t="s">
        <v>24</v>
      </c>
      <c r="BK379" s="246">
        <f>ROUND(I379*H379,2)</f>
        <v>0</v>
      </c>
      <c r="BL379" s="24" t="s">
        <v>273</v>
      </c>
      <c r="BM379" s="24" t="s">
        <v>1739</v>
      </c>
    </row>
    <row r="380" s="1" customFormat="1">
      <c r="B380" s="46"/>
      <c r="C380" s="74"/>
      <c r="D380" s="249" t="s">
        <v>739</v>
      </c>
      <c r="E380" s="74"/>
      <c r="F380" s="259" t="s">
        <v>3739</v>
      </c>
      <c r="G380" s="74"/>
      <c r="H380" s="74"/>
      <c r="I380" s="203"/>
      <c r="J380" s="74"/>
      <c r="K380" s="74"/>
      <c r="L380" s="72"/>
      <c r="M380" s="260"/>
      <c r="N380" s="47"/>
      <c r="O380" s="47"/>
      <c r="P380" s="47"/>
      <c r="Q380" s="47"/>
      <c r="R380" s="47"/>
      <c r="S380" s="47"/>
      <c r="T380" s="95"/>
      <c r="AT380" s="24" t="s">
        <v>739</v>
      </c>
      <c r="AU380" s="24" t="s">
        <v>187</v>
      </c>
    </row>
    <row r="381" s="1" customFormat="1" ht="14.4" customHeight="1">
      <c r="B381" s="46"/>
      <c r="C381" s="271" t="s">
        <v>1248</v>
      </c>
      <c r="D381" s="271" t="s">
        <v>422</v>
      </c>
      <c r="E381" s="272" t="s">
        <v>3740</v>
      </c>
      <c r="F381" s="273" t="s">
        <v>3741</v>
      </c>
      <c r="G381" s="274" t="s">
        <v>344</v>
      </c>
      <c r="H381" s="275">
        <v>21</v>
      </c>
      <c r="I381" s="276"/>
      <c r="J381" s="277">
        <f>ROUND(I381*H381,2)</f>
        <v>0</v>
      </c>
      <c r="K381" s="273" t="s">
        <v>3358</v>
      </c>
      <c r="L381" s="278"/>
      <c r="M381" s="279" t="s">
        <v>22</v>
      </c>
      <c r="N381" s="280" t="s">
        <v>46</v>
      </c>
      <c r="O381" s="47"/>
      <c r="P381" s="244">
        <f>O381*H381</f>
        <v>0</v>
      </c>
      <c r="Q381" s="244">
        <v>0</v>
      </c>
      <c r="R381" s="244">
        <f>Q381*H381</f>
        <v>0</v>
      </c>
      <c r="S381" s="244">
        <v>0</v>
      </c>
      <c r="T381" s="245">
        <f>S381*H381</f>
        <v>0</v>
      </c>
      <c r="AR381" s="24" t="s">
        <v>405</v>
      </c>
      <c r="AT381" s="24" t="s">
        <v>422</v>
      </c>
      <c r="AU381" s="24" t="s">
        <v>187</v>
      </c>
      <c r="AY381" s="24" t="s">
        <v>171</v>
      </c>
      <c r="BE381" s="246">
        <f>IF(N381="základní",J381,0)</f>
        <v>0</v>
      </c>
      <c r="BF381" s="246">
        <f>IF(N381="snížená",J381,0)</f>
        <v>0</v>
      </c>
      <c r="BG381" s="246">
        <f>IF(N381="zákl. přenesená",J381,0)</f>
        <v>0</v>
      </c>
      <c r="BH381" s="246">
        <f>IF(N381="sníž. přenesená",J381,0)</f>
        <v>0</v>
      </c>
      <c r="BI381" s="246">
        <f>IF(N381="nulová",J381,0)</f>
        <v>0</v>
      </c>
      <c r="BJ381" s="24" t="s">
        <v>24</v>
      </c>
      <c r="BK381" s="246">
        <f>ROUND(I381*H381,2)</f>
        <v>0</v>
      </c>
      <c r="BL381" s="24" t="s">
        <v>273</v>
      </c>
      <c r="BM381" s="24" t="s">
        <v>1752</v>
      </c>
    </row>
    <row r="382" s="1" customFormat="1">
      <c r="B382" s="46"/>
      <c r="C382" s="74"/>
      <c r="D382" s="249" t="s">
        <v>739</v>
      </c>
      <c r="E382" s="74"/>
      <c r="F382" s="259" t="s">
        <v>3742</v>
      </c>
      <c r="G382" s="74"/>
      <c r="H382" s="74"/>
      <c r="I382" s="203"/>
      <c r="J382" s="74"/>
      <c r="K382" s="74"/>
      <c r="L382" s="72"/>
      <c r="M382" s="260"/>
      <c r="N382" s="47"/>
      <c r="O382" s="47"/>
      <c r="P382" s="47"/>
      <c r="Q382" s="47"/>
      <c r="R382" s="47"/>
      <c r="S382" s="47"/>
      <c r="T382" s="95"/>
      <c r="AT382" s="24" t="s">
        <v>739</v>
      </c>
      <c r="AU382" s="24" t="s">
        <v>187</v>
      </c>
    </row>
    <row r="383" s="1" customFormat="1" ht="14.4" customHeight="1">
      <c r="B383" s="46"/>
      <c r="C383" s="271" t="s">
        <v>1254</v>
      </c>
      <c r="D383" s="271" t="s">
        <v>422</v>
      </c>
      <c r="E383" s="272" t="s">
        <v>3743</v>
      </c>
      <c r="F383" s="273" t="s">
        <v>3744</v>
      </c>
      <c r="G383" s="274" t="s">
        <v>344</v>
      </c>
      <c r="H383" s="275">
        <v>21</v>
      </c>
      <c r="I383" s="276"/>
      <c r="J383" s="277">
        <f>ROUND(I383*H383,2)</f>
        <v>0</v>
      </c>
      <c r="K383" s="273" t="s">
        <v>3358</v>
      </c>
      <c r="L383" s="278"/>
      <c r="M383" s="279" t="s">
        <v>22</v>
      </c>
      <c r="N383" s="280" t="s">
        <v>46</v>
      </c>
      <c r="O383" s="47"/>
      <c r="P383" s="244">
        <f>O383*H383</f>
        <v>0</v>
      </c>
      <c r="Q383" s="244">
        <v>0</v>
      </c>
      <c r="R383" s="244">
        <f>Q383*H383</f>
        <v>0</v>
      </c>
      <c r="S383" s="244">
        <v>0</v>
      </c>
      <c r="T383" s="245">
        <f>S383*H383</f>
        <v>0</v>
      </c>
      <c r="AR383" s="24" t="s">
        <v>405</v>
      </c>
      <c r="AT383" s="24" t="s">
        <v>422</v>
      </c>
      <c r="AU383" s="24" t="s">
        <v>187</v>
      </c>
      <c r="AY383" s="24" t="s">
        <v>171</v>
      </c>
      <c r="BE383" s="246">
        <f>IF(N383="základní",J383,0)</f>
        <v>0</v>
      </c>
      <c r="BF383" s="246">
        <f>IF(N383="snížená",J383,0)</f>
        <v>0</v>
      </c>
      <c r="BG383" s="246">
        <f>IF(N383="zákl. přenesená",J383,0)</f>
        <v>0</v>
      </c>
      <c r="BH383" s="246">
        <f>IF(N383="sníž. přenesená",J383,0)</f>
        <v>0</v>
      </c>
      <c r="BI383" s="246">
        <f>IF(N383="nulová",J383,0)</f>
        <v>0</v>
      </c>
      <c r="BJ383" s="24" t="s">
        <v>24</v>
      </c>
      <c r="BK383" s="246">
        <f>ROUND(I383*H383,2)</f>
        <v>0</v>
      </c>
      <c r="BL383" s="24" t="s">
        <v>273</v>
      </c>
      <c r="BM383" s="24" t="s">
        <v>1797</v>
      </c>
    </row>
    <row r="384" s="1" customFormat="1">
      <c r="B384" s="46"/>
      <c r="C384" s="74"/>
      <c r="D384" s="249" t="s">
        <v>739</v>
      </c>
      <c r="E384" s="74"/>
      <c r="F384" s="259" t="s">
        <v>3745</v>
      </c>
      <c r="G384" s="74"/>
      <c r="H384" s="74"/>
      <c r="I384" s="203"/>
      <c r="J384" s="74"/>
      <c r="K384" s="74"/>
      <c r="L384" s="72"/>
      <c r="M384" s="260"/>
      <c r="N384" s="47"/>
      <c r="O384" s="47"/>
      <c r="P384" s="47"/>
      <c r="Q384" s="47"/>
      <c r="R384" s="47"/>
      <c r="S384" s="47"/>
      <c r="T384" s="95"/>
      <c r="AT384" s="24" t="s">
        <v>739</v>
      </c>
      <c r="AU384" s="24" t="s">
        <v>187</v>
      </c>
    </row>
    <row r="385" s="1" customFormat="1" ht="14.4" customHeight="1">
      <c r="B385" s="46"/>
      <c r="C385" s="271" t="s">
        <v>1258</v>
      </c>
      <c r="D385" s="271" t="s">
        <v>422</v>
      </c>
      <c r="E385" s="272" t="s">
        <v>3746</v>
      </c>
      <c r="F385" s="273" t="s">
        <v>3747</v>
      </c>
      <c r="G385" s="274" t="s">
        <v>344</v>
      </c>
      <c r="H385" s="275">
        <v>21</v>
      </c>
      <c r="I385" s="276"/>
      <c r="J385" s="277">
        <f>ROUND(I385*H385,2)</f>
        <v>0</v>
      </c>
      <c r="K385" s="273" t="s">
        <v>3358</v>
      </c>
      <c r="L385" s="278"/>
      <c r="M385" s="279" t="s">
        <v>22</v>
      </c>
      <c r="N385" s="280" t="s">
        <v>46</v>
      </c>
      <c r="O385" s="47"/>
      <c r="P385" s="244">
        <f>O385*H385</f>
        <v>0</v>
      </c>
      <c r="Q385" s="244">
        <v>0</v>
      </c>
      <c r="R385" s="244">
        <f>Q385*H385</f>
        <v>0</v>
      </c>
      <c r="S385" s="244">
        <v>0</v>
      </c>
      <c r="T385" s="245">
        <f>S385*H385</f>
        <v>0</v>
      </c>
      <c r="AR385" s="24" t="s">
        <v>405</v>
      </c>
      <c r="AT385" s="24" t="s">
        <v>422</v>
      </c>
      <c r="AU385" s="24" t="s">
        <v>187</v>
      </c>
      <c r="AY385" s="24" t="s">
        <v>171</v>
      </c>
      <c r="BE385" s="246">
        <f>IF(N385="základní",J385,0)</f>
        <v>0</v>
      </c>
      <c r="BF385" s="246">
        <f>IF(N385="snížená",J385,0)</f>
        <v>0</v>
      </c>
      <c r="BG385" s="246">
        <f>IF(N385="zákl. přenesená",J385,0)</f>
        <v>0</v>
      </c>
      <c r="BH385" s="246">
        <f>IF(N385="sníž. přenesená",J385,0)</f>
        <v>0</v>
      </c>
      <c r="BI385" s="246">
        <f>IF(N385="nulová",J385,0)</f>
        <v>0</v>
      </c>
      <c r="BJ385" s="24" t="s">
        <v>24</v>
      </c>
      <c r="BK385" s="246">
        <f>ROUND(I385*H385,2)</f>
        <v>0</v>
      </c>
      <c r="BL385" s="24" t="s">
        <v>273</v>
      </c>
      <c r="BM385" s="24" t="s">
        <v>1808</v>
      </c>
    </row>
    <row r="386" s="1" customFormat="1">
      <c r="B386" s="46"/>
      <c r="C386" s="74"/>
      <c r="D386" s="249" t="s">
        <v>739</v>
      </c>
      <c r="E386" s="74"/>
      <c r="F386" s="259" t="s">
        <v>3748</v>
      </c>
      <c r="G386" s="74"/>
      <c r="H386" s="74"/>
      <c r="I386" s="203"/>
      <c r="J386" s="74"/>
      <c r="K386" s="74"/>
      <c r="L386" s="72"/>
      <c r="M386" s="260"/>
      <c r="N386" s="47"/>
      <c r="O386" s="47"/>
      <c r="P386" s="47"/>
      <c r="Q386" s="47"/>
      <c r="R386" s="47"/>
      <c r="S386" s="47"/>
      <c r="T386" s="95"/>
      <c r="AT386" s="24" t="s">
        <v>739</v>
      </c>
      <c r="AU386" s="24" t="s">
        <v>187</v>
      </c>
    </row>
    <row r="387" s="1" customFormat="1" ht="14.4" customHeight="1">
      <c r="B387" s="46"/>
      <c r="C387" s="271" t="s">
        <v>1262</v>
      </c>
      <c r="D387" s="271" t="s">
        <v>422</v>
      </c>
      <c r="E387" s="272" t="s">
        <v>3749</v>
      </c>
      <c r="F387" s="273" t="s">
        <v>3750</v>
      </c>
      <c r="G387" s="274" t="s">
        <v>344</v>
      </c>
      <c r="H387" s="275">
        <v>21</v>
      </c>
      <c r="I387" s="276"/>
      <c r="J387" s="277">
        <f>ROUND(I387*H387,2)</f>
        <v>0</v>
      </c>
      <c r="K387" s="273" t="s">
        <v>3358</v>
      </c>
      <c r="L387" s="278"/>
      <c r="M387" s="279" t="s">
        <v>22</v>
      </c>
      <c r="N387" s="280" t="s">
        <v>46</v>
      </c>
      <c r="O387" s="47"/>
      <c r="P387" s="244">
        <f>O387*H387</f>
        <v>0</v>
      </c>
      <c r="Q387" s="244">
        <v>0</v>
      </c>
      <c r="R387" s="244">
        <f>Q387*H387</f>
        <v>0</v>
      </c>
      <c r="S387" s="244">
        <v>0</v>
      </c>
      <c r="T387" s="245">
        <f>S387*H387</f>
        <v>0</v>
      </c>
      <c r="AR387" s="24" t="s">
        <v>405</v>
      </c>
      <c r="AT387" s="24" t="s">
        <v>422</v>
      </c>
      <c r="AU387" s="24" t="s">
        <v>187</v>
      </c>
      <c r="AY387" s="24" t="s">
        <v>171</v>
      </c>
      <c r="BE387" s="246">
        <f>IF(N387="základní",J387,0)</f>
        <v>0</v>
      </c>
      <c r="BF387" s="246">
        <f>IF(N387="snížená",J387,0)</f>
        <v>0</v>
      </c>
      <c r="BG387" s="246">
        <f>IF(N387="zákl. přenesená",J387,0)</f>
        <v>0</v>
      </c>
      <c r="BH387" s="246">
        <f>IF(N387="sníž. přenesená",J387,0)</f>
        <v>0</v>
      </c>
      <c r="BI387" s="246">
        <f>IF(N387="nulová",J387,0)</f>
        <v>0</v>
      </c>
      <c r="BJ387" s="24" t="s">
        <v>24</v>
      </c>
      <c r="BK387" s="246">
        <f>ROUND(I387*H387,2)</f>
        <v>0</v>
      </c>
      <c r="BL387" s="24" t="s">
        <v>273</v>
      </c>
      <c r="BM387" s="24" t="s">
        <v>1820</v>
      </c>
    </row>
    <row r="388" s="1" customFormat="1">
      <c r="B388" s="46"/>
      <c r="C388" s="74"/>
      <c r="D388" s="249" t="s">
        <v>739</v>
      </c>
      <c r="E388" s="74"/>
      <c r="F388" s="259" t="s">
        <v>3751</v>
      </c>
      <c r="G388" s="74"/>
      <c r="H388" s="74"/>
      <c r="I388" s="203"/>
      <c r="J388" s="74"/>
      <c r="K388" s="74"/>
      <c r="L388" s="72"/>
      <c r="M388" s="260"/>
      <c r="N388" s="47"/>
      <c r="O388" s="47"/>
      <c r="P388" s="47"/>
      <c r="Q388" s="47"/>
      <c r="R388" s="47"/>
      <c r="S388" s="47"/>
      <c r="T388" s="95"/>
      <c r="AT388" s="24" t="s">
        <v>739</v>
      </c>
      <c r="AU388" s="24" t="s">
        <v>187</v>
      </c>
    </row>
    <row r="389" s="1" customFormat="1" ht="14.4" customHeight="1">
      <c r="B389" s="46"/>
      <c r="C389" s="271" t="s">
        <v>1266</v>
      </c>
      <c r="D389" s="271" t="s">
        <v>422</v>
      </c>
      <c r="E389" s="272" t="s">
        <v>3752</v>
      </c>
      <c r="F389" s="273" t="s">
        <v>3753</v>
      </c>
      <c r="G389" s="274" t="s">
        <v>344</v>
      </c>
      <c r="H389" s="275">
        <v>21</v>
      </c>
      <c r="I389" s="276"/>
      <c r="J389" s="277">
        <f>ROUND(I389*H389,2)</f>
        <v>0</v>
      </c>
      <c r="K389" s="273" t="s">
        <v>3358</v>
      </c>
      <c r="L389" s="278"/>
      <c r="M389" s="279" t="s">
        <v>22</v>
      </c>
      <c r="N389" s="280" t="s">
        <v>46</v>
      </c>
      <c r="O389" s="47"/>
      <c r="P389" s="244">
        <f>O389*H389</f>
        <v>0</v>
      </c>
      <c r="Q389" s="244">
        <v>0</v>
      </c>
      <c r="R389" s="244">
        <f>Q389*H389</f>
        <v>0</v>
      </c>
      <c r="S389" s="244">
        <v>0</v>
      </c>
      <c r="T389" s="245">
        <f>S389*H389</f>
        <v>0</v>
      </c>
      <c r="AR389" s="24" t="s">
        <v>405</v>
      </c>
      <c r="AT389" s="24" t="s">
        <v>422</v>
      </c>
      <c r="AU389" s="24" t="s">
        <v>187</v>
      </c>
      <c r="AY389" s="24" t="s">
        <v>171</v>
      </c>
      <c r="BE389" s="246">
        <f>IF(N389="základní",J389,0)</f>
        <v>0</v>
      </c>
      <c r="BF389" s="246">
        <f>IF(N389="snížená",J389,0)</f>
        <v>0</v>
      </c>
      <c r="BG389" s="246">
        <f>IF(N389="zákl. přenesená",J389,0)</f>
        <v>0</v>
      </c>
      <c r="BH389" s="246">
        <f>IF(N389="sníž. přenesená",J389,0)</f>
        <v>0</v>
      </c>
      <c r="BI389" s="246">
        <f>IF(N389="nulová",J389,0)</f>
        <v>0</v>
      </c>
      <c r="BJ389" s="24" t="s">
        <v>24</v>
      </c>
      <c r="BK389" s="246">
        <f>ROUND(I389*H389,2)</f>
        <v>0</v>
      </c>
      <c r="BL389" s="24" t="s">
        <v>273</v>
      </c>
      <c r="BM389" s="24" t="s">
        <v>1832</v>
      </c>
    </row>
    <row r="390" s="1" customFormat="1">
      <c r="B390" s="46"/>
      <c r="C390" s="74"/>
      <c r="D390" s="249" t="s">
        <v>739</v>
      </c>
      <c r="E390" s="74"/>
      <c r="F390" s="259" t="s">
        <v>3754</v>
      </c>
      <c r="G390" s="74"/>
      <c r="H390" s="74"/>
      <c r="I390" s="203"/>
      <c r="J390" s="74"/>
      <c r="K390" s="74"/>
      <c r="L390" s="72"/>
      <c r="M390" s="260"/>
      <c r="N390" s="47"/>
      <c r="O390" s="47"/>
      <c r="P390" s="47"/>
      <c r="Q390" s="47"/>
      <c r="R390" s="47"/>
      <c r="S390" s="47"/>
      <c r="T390" s="95"/>
      <c r="AT390" s="24" t="s">
        <v>739</v>
      </c>
      <c r="AU390" s="24" t="s">
        <v>187</v>
      </c>
    </row>
    <row r="391" s="1" customFormat="1" ht="14.4" customHeight="1">
      <c r="B391" s="46"/>
      <c r="C391" s="271" t="s">
        <v>1271</v>
      </c>
      <c r="D391" s="271" t="s">
        <v>422</v>
      </c>
      <c r="E391" s="272" t="s">
        <v>3755</v>
      </c>
      <c r="F391" s="273" t="s">
        <v>3756</v>
      </c>
      <c r="G391" s="274" t="s">
        <v>344</v>
      </c>
      <c r="H391" s="275">
        <v>70</v>
      </c>
      <c r="I391" s="276"/>
      <c r="J391" s="277">
        <f>ROUND(I391*H391,2)</f>
        <v>0</v>
      </c>
      <c r="K391" s="273" t="s">
        <v>3358</v>
      </c>
      <c r="L391" s="278"/>
      <c r="M391" s="279" t="s">
        <v>22</v>
      </c>
      <c r="N391" s="280" t="s">
        <v>46</v>
      </c>
      <c r="O391" s="47"/>
      <c r="P391" s="244">
        <f>O391*H391</f>
        <v>0</v>
      </c>
      <c r="Q391" s="244">
        <v>0</v>
      </c>
      <c r="R391" s="244">
        <f>Q391*H391</f>
        <v>0</v>
      </c>
      <c r="S391" s="244">
        <v>0</v>
      </c>
      <c r="T391" s="245">
        <f>S391*H391</f>
        <v>0</v>
      </c>
      <c r="AR391" s="24" t="s">
        <v>405</v>
      </c>
      <c r="AT391" s="24" t="s">
        <v>422</v>
      </c>
      <c r="AU391" s="24" t="s">
        <v>187</v>
      </c>
      <c r="AY391" s="24" t="s">
        <v>171</v>
      </c>
      <c r="BE391" s="246">
        <f>IF(N391="základní",J391,0)</f>
        <v>0</v>
      </c>
      <c r="BF391" s="246">
        <f>IF(N391="snížená",J391,0)</f>
        <v>0</v>
      </c>
      <c r="BG391" s="246">
        <f>IF(N391="zákl. přenesená",J391,0)</f>
        <v>0</v>
      </c>
      <c r="BH391" s="246">
        <f>IF(N391="sníž. přenesená",J391,0)</f>
        <v>0</v>
      </c>
      <c r="BI391" s="246">
        <f>IF(N391="nulová",J391,0)</f>
        <v>0</v>
      </c>
      <c r="BJ391" s="24" t="s">
        <v>24</v>
      </c>
      <c r="BK391" s="246">
        <f>ROUND(I391*H391,2)</f>
        <v>0</v>
      </c>
      <c r="BL391" s="24" t="s">
        <v>273</v>
      </c>
      <c r="BM391" s="24" t="s">
        <v>3757</v>
      </c>
    </row>
    <row r="392" s="1" customFormat="1">
      <c r="B392" s="46"/>
      <c r="C392" s="74"/>
      <c r="D392" s="249" t="s">
        <v>739</v>
      </c>
      <c r="E392" s="74"/>
      <c r="F392" s="259" t="s">
        <v>3758</v>
      </c>
      <c r="G392" s="74"/>
      <c r="H392" s="74"/>
      <c r="I392" s="203"/>
      <c r="J392" s="74"/>
      <c r="K392" s="74"/>
      <c r="L392" s="72"/>
      <c r="M392" s="260"/>
      <c r="N392" s="47"/>
      <c r="O392" s="47"/>
      <c r="P392" s="47"/>
      <c r="Q392" s="47"/>
      <c r="R392" s="47"/>
      <c r="S392" s="47"/>
      <c r="T392" s="95"/>
      <c r="AT392" s="24" t="s">
        <v>739</v>
      </c>
      <c r="AU392" s="24" t="s">
        <v>187</v>
      </c>
    </row>
    <row r="393" s="1" customFormat="1" ht="14.4" customHeight="1">
      <c r="B393" s="46"/>
      <c r="C393" s="271" t="s">
        <v>1275</v>
      </c>
      <c r="D393" s="271" t="s">
        <v>422</v>
      </c>
      <c r="E393" s="272" t="s">
        <v>3759</v>
      </c>
      <c r="F393" s="273" t="s">
        <v>3760</v>
      </c>
      <c r="G393" s="274" t="s">
        <v>344</v>
      </c>
      <c r="H393" s="275">
        <v>28</v>
      </c>
      <c r="I393" s="276"/>
      <c r="J393" s="277">
        <f>ROUND(I393*H393,2)</f>
        <v>0</v>
      </c>
      <c r="K393" s="273" t="s">
        <v>3358</v>
      </c>
      <c r="L393" s="278"/>
      <c r="M393" s="279" t="s">
        <v>22</v>
      </c>
      <c r="N393" s="280" t="s">
        <v>46</v>
      </c>
      <c r="O393" s="47"/>
      <c r="P393" s="244">
        <f>O393*H393</f>
        <v>0</v>
      </c>
      <c r="Q393" s="244">
        <v>0</v>
      </c>
      <c r="R393" s="244">
        <f>Q393*H393</f>
        <v>0</v>
      </c>
      <c r="S393" s="244">
        <v>0</v>
      </c>
      <c r="T393" s="245">
        <f>S393*H393</f>
        <v>0</v>
      </c>
      <c r="AR393" s="24" t="s">
        <v>405</v>
      </c>
      <c r="AT393" s="24" t="s">
        <v>422</v>
      </c>
      <c r="AU393" s="24" t="s">
        <v>187</v>
      </c>
      <c r="AY393" s="24" t="s">
        <v>171</v>
      </c>
      <c r="BE393" s="246">
        <f>IF(N393="základní",J393,0)</f>
        <v>0</v>
      </c>
      <c r="BF393" s="246">
        <f>IF(N393="snížená",J393,0)</f>
        <v>0</v>
      </c>
      <c r="BG393" s="246">
        <f>IF(N393="zákl. přenesená",J393,0)</f>
        <v>0</v>
      </c>
      <c r="BH393" s="246">
        <f>IF(N393="sníž. přenesená",J393,0)</f>
        <v>0</v>
      </c>
      <c r="BI393" s="246">
        <f>IF(N393="nulová",J393,0)</f>
        <v>0</v>
      </c>
      <c r="BJ393" s="24" t="s">
        <v>24</v>
      </c>
      <c r="BK393" s="246">
        <f>ROUND(I393*H393,2)</f>
        <v>0</v>
      </c>
      <c r="BL393" s="24" t="s">
        <v>273</v>
      </c>
      <c r="BM393" s="24" t="s">
        <v>3761</v>
      </c>
    </row>
    <row r="394" s="1" customFormat="1">
      <c r="B394" s="46"/>
      <c r="C394" s="74"/>
      <c r="D394" s="249" t="s">
        <v>739</v>
      </c>
      <c r="E394" s="74"/>
      <c r="F394" s="259" t="s">
        <v>3762</v>
      </c>
      <c r="G394" s="74"/>
      <c r="H394" s="74"/>
      <c r="I394" s="203"/>
      <c r="J394" s="74"/>
      <c r="K394" s="74"/>
      <c r="L394" s="72"/>
      <c r="M394" s="260"/>
      <c r="N394" s="47"/>
      <c r="O394" s="47"/>
      <c r="P394" s="47"/>
      <c r="Q394" s="47"/>
      <c r="R394" s="47"/>
      <c r="S394" s="47"/>
      <c r="T394" s="95"/>
      <c r="AT394" s="24" t="s">
        <v>739</v>
      </c>
      <c r="AU394" s="24" t="s">
        <v>187</v>
      </c>
    </row>
    <row r="395" s="11" customFormat="1" ht="22.32" customHeight="1">
      <c r="B395" s="219"/>
      <c r="C395" s="220"/>
      <c r="D395" s="221" t="s">
        <v>74</v>
      </c>
      <c r="E395" s="233" t="s">
        <v>3763</v>
      </c>
      <c r="F395" s="233" t="s">
        <v>3764</v>
      </c>
      <c r="G395" s="220"/>
      <c r="H395" s="220"/>
      <c r="I395" s="223"/>
      <c r="J395" s="234">
        <f>BK395</f>
        <v>0</v>
      </c>
      <c r="K395" s="220"/>
      <c r="L395" s="225"/>
      <c r="M395" s="226"/>
      <c r="N395" s="227"/>
      <c r="O395" s="227"/>
      <c r="P395" s="228">
        <f>SUM(P396:P450)</f>
        <v>0</v>
      </c>
      <c r="Q395" s="227"/>
      <c r="R395" s="228">
        <f>SUM(R396:R450)</f>
        <v>0</v>
      </c>
      <c r="S395" s="227"/>
      <c r="T395" s="229">
        <f>SUM(T396:T450)</f>
        <v>0</v>
      </c>
      <c r="AR395" s="230" t="s">
        <v>24</v>
      </c>
      <c r="AT395" s="231" t="s">
        <v>74</v>
      </c>
      <c r="AU395" s="231" t="s">
        <v>83</v>
      </c>
      <c r="AY395" s="230" t="s">
        <v>171</v>
      </c>
      <c r="BK395" s="232">
        <f>SUM(BK396:BK450)</f>
        <v>0</v>
      </c>
    </row>
    <row r="396" s="1" customFormat="1" ht="34.2" customHeight="1">
      <c r="B396" s="46"/>
      <c r="C396" s="235" t="s">
        <v>1281</v>
      </c>
      <c r="D396" s="235" t="s">
        <v>173</v>
      </c>
      <c r="E396" s="236" t="s">
        <v>3505</v>
      </c>
      <c r="F396" s="237" t="s">
        <v>3506</v>
      </c>
      <c r="G396" s="238" t="s">
        <v>344</v>
      </c>
      <c r="H396" s="239">
        <v>48</v>
      </c>
      <c r="I396" s="240"/>
      <c r="J396" s="241">
        <f>ROUND(I396*H396,2)</f>
        <v>0</v>
      </c>
      <c r="K396" s="237" t="s">
        <v>177</v>
      </c>
      <c r="L396" s="72"/>
      <c r="M396" s="242" t="s">
        <v>22</v>
      </c>
      <c r="N396" s="243" t="s">
        <v>46</v>
      </c>
      <c r="O396" s="47"/>
      <c r="P396" s="244">
        <f>O396*H396</f>
        <v>0</v>
      </c>
      <c r="Q396" s="244">
        <v>0</v>
      </c>
      <c r="R396" s="244">
        <f>Q396*H396</f>
        <v>0</v>
      </c>
      <c r="S396" s="244">
        <v>0</v>
      </c>
      <c r="T396" s="245">
        <f>S396*H396</f>
        <v>0</v>
      </c>
      <c r="AR396" s="24" t="s">
        <v>273</v>
      </c>
      <c r="AT396" s="24" t="s">
        <v>173</v>
      </c>
      <c r="AU396" s="24" t="s">
        <v>187</v>
      </c>
      <c r="AY396" s="24" t="s">
        <v>171</v>
      </c>
      <c r="BE396" s="246">
        <f>IF(N396="základní",J396,0)</f>
        <v>0</v>
      </c>
      <c r="BF396" s="246">
        <f>IF(N396="snížená",J396,0)</f>
        <v>0</v>
      </c>
      <c r="BG396" s="246">
        <f>IF(N396="zákl. přenesená",J396,0)</f>
        <v>0</v>
      </c>
      <c r="BH396" s="246">
        <f>IF(N396="sníž. přenesená",J396,0)</f>
        <v>0</v>
      </c>
      <c r="BI396" s="246">
        <f>IF(N396="nulová",J396,0)</f>
        <v>0</v>
      </c>
      <c r="BJ396" s="24" t="s">
        <v>24</v>
      </c>
      <c r="BK396" s="246">
        <f>ROUND(I396*H396,2)</f>
        <v>0</v>
      </c>
      <c r="BL396" s="24" t="s">
        <v>273</v>
      </c>
      <c r="BM396" s="24" t="s">
        <v>3765</v>
      </c>
    </row>
    <row r="397" s="12" customFormat="1">
      <c r="B397" s="247"/>
      <c r="C397" s="248"/>
      <c r="D397" s="249" t="s">
        <v>180</v>
      </c>
      <c r="E397" s="250" t="s">
        <v>22</v>
      </c>
      <c r="F397" s="251" t="s">
        <v>3766</v>
      </c>
      <c r="G397" s="248"/>
      <c r="H397" s="252">
        <v>48</v>
      </c>
      <c r="I397" s="253"/>
      <c r="J397" s="248"/>
      <c r="K397" s="248"/>
      <c r="L397" s="254"/>
      <c r="M397" s="255"/>
      <c r="N397" s="256"/>
      <c r="O397" s="256"/>
      <c r="P397" s="256"/>
      <c r="Q397" s="256"/>
      <c r="R397" s="256"/>
      <c r="S397" s="256"/>
      <c r="T397" s="257"/>
      <c r="AT397" s="258" t="s">
        <v>180</v>
      </c>
      <c r="AU397" s="258" t="s">
        <v>187</v>
      </c>
      <c r="AV397" s="12" t="s">
        <v>83</v>
      </c>
      <c r="AW397" s="12" t="s">
        <v>182</v>
      </c>
      <c r="AX397" s="12" t="s">
        <v>75</v>
      </c>
      <c r="AY397" s="258" t="s">
        <v>171</v>
      </c>
    </row>
    <row r="398" s="1" customFormat="1" ht="14.4" customHeight="1">
      <c r="B398" s="46"/>
      <c r="C398" s="271" t="s">
        <v>1285</v>
      </c>
      <c r="D398" s="271" t="s">
        <v>422</v>
      </c>
      <c r="E398" s="272" t="s">
        <v>3767</v>
      </c>
      <c r="F398" s="273" t="s">
        <v>3768</v>
      </c>
      <c r="G398" s="274" t="s">
        <v>344</v>
      </c>
      <c r="H398" s="275">
        <v>24</v>
      </c>
      <c r="I398" s="276"/>
      <c r="J398" s="277">
        <f>ROUND(I398*H398,2)</f>
        <v>0</v>
      </c>
      <c r="K398" s="273" t="s">
        <v>3358</v>
      </c>
      <c r="L398" s="278"/>
      <c r="M398" s="279" t="s">
        <v>22</v>
      </c>
      <c r="N398" s="280" t="s">
        <v>46</v>
      </c>
      <c r="O398" s="47"/>
      <c r="P398" s="244">
        <f>O398*H398</f>
        <v>0</v>
      </c>
      <c r="Q398" s="244">
        <v>0</v>
      </c>
      <c r="R398" s="244">
        <f>Q398*H398</f>
        <v>0</v>
      </c>
      <c r="S398" s="244">
        <v>0</v>
      </c>
      <c r="T398" s="245">
        <f>S398*H398</f>
        <v>0</v>
      </c>
      <c r="AR398" s="24" t="s">
        <v>405</v>
      </c>
      <c r="AT398" s="24" t="s">
        <v>422</v>
      </c>
      <c r="AU398" s="24" t="s">
        <v>187</v>
      </c>
      <c r="AY398" s="24" t="s">
        <v>171</v>
      </c>
      <c r="BE398" s="246">
        <f>IF(N398="základní",J398,0)</f>
        <v>0</v>
      </c>
      <c r="BF398" s="246">
        <f>IF(N398="snížená",J398,0)</f>
        <v>0</v>
      </c>
      <c r="BG398" s="246">
        <f>IF(N398="zákl. přenesená",J398,0)</f>
        <v>0</v>
      </c>
      <c r="BH398" s="246">
        <f>IF(N398="sníž. přenesená",J398,0)</f>
        <v>0</v>
      </c>
      <c r="BI398" s="246">
        <f>IF(N398="nulová",J398,0)</f>
        <v>0</v>
      </c>
      <c r="BJ398" s="24" t="s">
        <v>24</v>
      </c>
      <c r="BK398" s="246">
        <f>ROUND(I398*H398,2)</f>
        <v>0</v>
      </c>
      <c r="BL398" s="24" t="s">
        <v>273</v>
      </c>
      <c r="BM398" s="24" t="s">
        <v>3769</v>
      </c>
    </row>
    <row r="399" s="1" customFormat="1">
      <c r="B399" s="46"/>
      <c r="C399" s="74"/>
      <c r="D399" s="249" t="s">
        <v>739</v>
      </c>
      <c r="E399" s="74"/>
      <c r="F399" s="259" t="s">
        <v>3770</v>
      </c>
      <c r="G399" s="74"/>
      <c r="H399" s="74"/>
      <c r="I399" s="203"/>
      <c r="J399" s="74"/>
      <c r="K399" s="74"/>
      <c r="L399" s="72"/>
      <c r="M399" s="260"/>
      <c r="N399" s="47"/>
      <c r="O399" s="47"/>
      <c r="P399" s="47"/>
      <c r="Q399" s="47"/>
      <c r="R399" s="47"/>
      <c r="S399" s="47"/>
      <c r="T399" s="95"/>
      <c r="AT399" s="24" t="s">
        <v>739</v>
      </c>
      <c r="AU399" s="24" t="s">
        <v>187</v>
      </c>
    </row>
    <row r="400" s="1" customFormat="1" ht="14.4" customHeight="1">
      <c r="B400" s="46"/>
      <c r="C400" s="271" t="s">
        <v>1290</v>
      </c>
      <c r="D400" s="271" t="s">
        <v>422</v>
      </c>
      <c r="E400" s="272" t="s">
        <v>3771</v>
      </c>
      <c r="F400" s="273" t="s">
        <v>3772</v>
      </c>
      <c r="G400" s="274" t="s">
        <v>344</v>
      </c>
      <c r="H400" s="275">
        <v>24</v>
      </c>
      <c r="I400" s="276"/>
      <c r="J400" s="277">
        <f>ROUND(I400*H400,2)</f>
        <v>0</v>
      </c>
      <c r="K400" s="273" t="s">
        <v>3358</v>
      </c>
      <c r="L400" s="278"/>
      <c r="M400" s="279" t="s">
        <v>22</v>
      </c>
      <c r="N400" s="280" t="s">
        <v>46</v>
      </c>
      <c r="O400" s="47"/>
      <c r="P400" s="244">
        <f>O400*H400</f>
        <v>0</v>
      </c>
      <c r="Q400" s="244">
        <v>0</v>
      </c>
      <c r="R400" s="244">
        <f>Q400*H400</f>
        <v>0</v>
      </c>
      <c r="S400" s="244">
        <v>0</v>
      </c>
      <c r="T400" s="245">
        <f>S400*H400</f>
        <v>0</v>
      </c>
      <c r="AR400" s="24" t="s">
        <v>405</v>
      </c>
      <c r="AT400" s="24" t="s">
        <v>422</v>
      </c>
      <c r="AU400" s="24" t="s">
        <v>187</v>
      </c>
      <c r="AY400" s="24" t="s">
        <v>171</v>
      </c>
      <c r="BE400" s="246">
        <f>IF(N400="základní",J400,0)</f>
        <v>0</v>
      </c>
      <c r="BF400" s="246">
        <f>IF(N400="snížená",J400,0)</f>
        <v>0</v>
      </c>
      <c r="BG400" s="246">
        <f>IF(N400="zákl. přenesená",J400,0)</f>
        <v>0</v>
      </c>
      <c r="BH400" s="246">
        <f>IF(N400="sníž. přenesená",J400,0)</f>
        <v>0</v>
      </c>
      <c r="BI400" s="246">
        <f>IF(N400="nulová",J400,0)</f>
        <v>0</v>
      </c>
      <c r="BJ400" s="24" t="s">
        <v>24</v>
      </c>
      <c r="BK400" s="246">
        <f>ROUND(I400*H400,2)</f>
        <v>0</v>
      </c>
      <c r="BL400" s="24" t="s">
        <v>273</v>
      </c>
      <c r="BM400" s="24" t="s">
        <v>3773</v>
      </c>
    </row>
    <row r="401" s="1" customFormat="1">
      <c r="B401" s="46"/>
      <c r="C401" s="74"/>
      <c r="D401" s="249" t="s">
        <v>739</v>
      </c>
      <c r="E401" s="74"/>
      <c r="F401" s="259" t="s">
        <v>3774</v>
      </c>
      <c r="G401" s="74"/>
      <c r="H401" s="74"/>
      <c r="I401" s="203"/>
      <c r="J401" s="74"/>
      <c r="K401" s="74"/>
      <c r="L401" s="72"/>
      <c r="M401" s="260"/>
      <c r="N401" s="47"/>
      <c r="O401" s="47"/>
      <c r="P401" s="47"/>
      <c r="Q401" s="47"/>
      <c r="R401" s="47"/>
      <c r="S401" s="47"/>
      <c r="T401" s="95"/>
      <c r="AT401" s="24" t="s">
        <v>739</v>
      </c>
      <c r="AU401" s="24" t="s">
        <v>187</v>
      </c>
    </row>
    <row r="402" s="1" customFormat="1" ht="34.2" customHeight="1">
      <c r="B402" s="46"/>
      <c r="C402" s="235" t="s">
        <v>1295</v>
      </c>
      <c r="D402" s="235" t="s">
        <v>173</v>
      </c>
      <c r="E402" s="236" t="s">
        <v>3515</v>
      </c>
      <c r="F402" s="237" t="s">
        <v>3516</v>
      </c>
      <c r="G402" s="238" t="s">
        <v>344</v>
      </c>
      <c r="H402" s="239">
        <v>28</v>
      </c>
      <c r="I402" s="240"/>
      <c r="J402" s="241">
        <f>ROUND(I402*H402,2)</f>
        <v>0</v>
      </c>
      <c r="K402" s="237" t="s">
        <v>177</v>
      </c>
      <c r="L402" s="72"/>
      <c r="M402" s="242" t="s">
        <v>22</v>
      </c>
      <c r="N402" s="243" t="s">
        <v>46</v>
      </c>
      <c r="O402" s="47"/>
      <c r="P402" s="244">
        <f>O402*H402</f>
        <v>0</v>
      </c>
      <c r="Q402" s="244">
        <v>0</v>
      </c>
      <c r="R402" s="244">
        <f>Q402*H402</f>
        <v>0</v>
      </c>
      <c r="S402" s="244">
        <v>0</v>
      </c>
      <c r="T402" s="245">
        <f>S402*H402</f>
        <v>0</v>
      </c>
      <c r="AR402" s="24" t="s">
        <v>273</v>
      </c>
      <c r="AT402" s="24" t="s">
        <v>173</v>
      </c>
      <c r="AU402" s="24" t="s">
        <v>187</v>
      </c>
      <c r="AY402" s="24" t="s">
        <v>171</v>
      </c>
      <c r="BE402" s="246">
        <f>IF(N402="základní",J402,0)</f>
        <v>0</v>
      </c>
      <c r="BF402" s="246">
        <f>IF(N402="snížená",J402,0)</f>
        <v>0</v>
      </c>
      <c r="BG402" s="246">
        <f>IF(N402="zákl. přenesená",J402,0)</f>
        <v>0</v>
      </c>
      <c r="BH402" s="246">
        <f>IF(N402="sníž. přenesená",J402,0)</f>
        <v>0</v>
      </c>
      <c r="BI402" s="246">
        <f>IF(N402="nulová",J402,0)</f>
        <v>0</v>
      </c>
      <c r="BJ402" s="24" t="s">
        <v>24</v>
      </c>
      <c r="BK402" s="246">
        <f>ROUND(I402*H402,2)</f>
        <v>0</v>
      </c>
      <c r="BL402" s="24" t="s">
        <v>273</v>
      </c>
      <c r="BM402" s="24" t="s">
        <v>3775</v>
      </c>
    </row>
    <row r="403" s="1" customFormat="1" ht="14.4" customHeight="1">
      <c r="B403" s="46"/>
      <c r="C403" s="271" t="s">
        <v>1299</v>
      </c>
      <c r="D403" s="271" t="s">
        <v>422</v>
      </c>
      <c r="E403" s="272" t="s">
        <v>3776</v>
      </c>
      <c r="F403" s="273" t="s">
        <v>3777</v>
      </c>
      <c r="G403" s="274" t="s">
        <v>344</v>
      </c>
      <c r="H403" s="275">
        <v>28</v>
      </c>
      <c r="I403" s="276"/>
      <c r="J403" s="277">
        <f>ROUND(I403*H403,2)</f>
        <v>0</v>
      </c>
      <c r="K403" s="273" t="s">
        <v>3358</v>
      </c>
      <c r="L403" s="278"/>
      <c r="M403" s="279" t="s">
        <v>22</v>
      </c>
      <c r="N403" s="280" t="s">
        <v>46</v>
      </c>
      <c r="O403" s="47"/>
      <c r="P403" s="244">
        <f>O403*H403</f>
        <v>0</v>
      </c>
      <c r="Q403" s="244">
        <v>0</v>
      </c>
      <c r="R403" s="244">
        <f>Q403*H403</f>
        <v>0</v>
      </c>
      <c r="S403" s="244">
        <v>0</v>
      </c>
      <c r="T403" s="245">
        <f>S403*H403</f>
        <v>0</v>
      </c>
      <c r="AR403" s="24" t="s">
        <v>405</v>
      </c>
      <c r="AT403" s="24" t="s">
        <v>422</v>
      </c>
      <c r="AU403" s="24" t="s">
        <v>187</v>
      </c>
      <c r="AY403" s="24" t="s">
        <v>171</v>
      </c>
      <c r="BE403" s="246">
        <f>IF(N403="základní",J403,0)</f>
        <v>0</v>
      </c>
      <c r="BF403" s="246">
        <f>IF(N403="snížená",J403,0)</f>
        <v>0</v>
      </c>
      <c r="BG403" s="246">
        <f>IF(N403="zákl. přenesená",J403,0)</f>
        <v>0</v>
      </c>
      <c r="BH403" s="246">
        <f>IF(N403="sníž. přenesená",J403,0)</f>
        <v>0</v>
      </c>
      <c r="BI403" s="246">
        <f>IF(N403="nulová",J403,0)</f>
        <v>0</v>
      </c>
      <c r="BJ403" s="24" t="s">
        <v>24</v>
      </c>
      <c r="BK403" s="246">
        <f>ROUND(I403*H403,2)</f>
        <v>0</v>
      </c>
      <c r="BL403" s="24" t="s">
        <v>273</v>
      </c>
      <c r="BM403" s="24" t="s">
        <v>3778</v>
      </c>
    </row>
    <row r="404" s="1" customFormat="1">
      <c r="B404" s="46"/>
      <c r="C404" s="74"/>
      <c r="D404" s="249" t="s">
        <v>739</v>
      </c>
      <c r="E404" s="74"/>
      <c r="F404" s="259" t="s">
        <v>3779</v>
      </c>
      <c r="G404" s="74"/>
      <c r="H404" s="74"/>
      <c r="I404" s="203"/>
      <c r="J404" s="74"/>
      <c r="K404" s="74"/>
      <c r="L404" s="72"/>
      <c r="M404" s="260"/>
      <c r="N404" s="47"/>
      <c r="O404" s="47"/>
      <c r="P404" s="47"/>
      <c r="Q404" s="47"/>
      <c r="R404" s="47"/>
      <c r="S404" s="47"/>
      <c r="T404" s="95"/>
      <c r="AT404" s="24" t="s">
        <v>739</v>
      </c>
      <c r="AU404" s="24" t="s">
        <v>187</v>
      </c>
    </row>
    <row r="405" s="1" customFormat="1" ht="34.2" customHeight="1">
      <c r="B405" s="46"/>
      <c r="C405" s="235" t="s">
        <v>1303</v>
      </c>
      <c r="D405" s="235" t="s">
        <v>173</v>
      </c>
      <c r="E405" s="236" t="s">
        <v>3521</v>
      </c>
      <c r="F405" s="237" t="s">
        <v>3522</v>
      </c>
      <c r="G405" s="238" t="s">
        <v>344</v>
      </c>
      <c r="H405" s="239">
        <v>634</v>
      </c>
      <c r="I405" s="240"/>
      <c r="J405" s="241">
        <f>ROUND(I405*H405,2)</f>
        <v>0</v>
      </c>
      <c r="K405" s="237" t="s">
        <v>177</v>
      </c>
      <c r="L405" s="72"/>
      <c r="M405" s="242" t="s">
        <v>22</v>
      </c>
      <c r="N405" s="243" t="s">
        <v>46</v>
      </c>
      <c r="O405" s="47"/>
      <c r="P405" s="244">
        <f>O405*H405</f>
        <v>0</v>
      </c>
      <c r="Q405" s="244">
        <v>0</v>
      </c>
      <c r="R405" s="244">
        <f>Q405*H405</f>
        <v>0</v>
      </c>
      <c r="S405" s="244">
        <v>0</v>
      </c>
      <c r="T405" s="245">
        <f>S405*H405</f>
        <v>0</v>
      </c>
      <c r="AR405" s="24" t="s">
        <v>273</v>
      </c>
      <c r="AT405" s="24" t="s">
        <v>173</v>
      </c>
      <c r="AU405" s="24" t="s">
        <v>187</v>
      </c>
      <c r="AY405" s="24" t="s">
        <v>171</v>
      </c>
      <c r="BE405" s="246">
        <f>IF(N405="základní",J405,0)</f>
        <v>0</v>
      </c>
      <c r="BF405" s="246">
        <f>IF(N405="snížená",J405,0)</f>
        <v>0</v>
      </c>
      <c r="BG405" s="246">
        <f>IF(N405="zákl. přenesená",J405,0)</f>
        <v>0</v>
      </c>
      <c r="BH405" s="246">
        <f>IF(N405="sníž. přenesená",J405,0)</f>
        <v>0</v>
      </c>
      <c r="BI405" s="246">
        <f>IF(N405="nulová",J405,0)</f>
        <v>0</v>
      </c>
      <c r="BJ405" s="24" t="s">
        <v>24</v>
      </c>
      <c r="BK405" s="246">
        <f>ROUND(I405*H405,2)</f>
        <v>0</v>
      </c>
      <c r="BL405" s="24" t="s">
        <v>273</v>
      </c>
      <c r="BM405" s="24" t="s">
        <v>3780</v>
      </c>
    </row>
    <row r="406" s="12" customFormat="1">
      <c r="B406" s="247"/>
      <c r="C406" s="248"/>
      <c r="D406" s="249" t="s">
        <v>180</v>
      </c>
      <c r="E406" s="250" t="s">
        <v>22</v>
      </c>
      <c r="F406" s="251" t="s">
        <v>3781</v>
      </c>
      <c r="G406" s="248"/>
      <c r="H406" s="252">
        <v>634</v>
      </c>
      <c r="I406" s="253"/>
      <c r="J406" s="248"/>
      <c r="K406" s="248"/>
      <c r="L406" s="254"/>
      <c r="M406" s="255"/>
      <c r="N406" s="256"/>
      <c r="O406" s="256"/>
      <c r="P406" s="256"/>
      <c r="Q406" s="256"/>
      <c r="R406" s="256"/>
      <c r="S406" s="256"/>
      <c r="T406" s="257"/>
      <c r="AT406" s="258" t="s">
        <v>180</v>
      </c>
      <c r="AU406" s="258" t="s">
        <v>187</v>
      </c>
      <c r="AV406" s="12" t="s">
        <v>83</v>
      </c>
      <c r="AW406" s="12" t="s">
        <v>182</v>
      </c>
      <c r="AX406" s="12" t="s">
        <v>75</v>
      </c>
      <c r="AY406" s="258" t="s">
        <v>171</v>
      </c>
    </row>
    <row r="407" s="1" customFormat="1" ht="14.4" customHeight="1">
      <c r="B407" s="46"/>
      <c r="C407" s="271" t="s">
        <v>1307</v>
      </c>
      <c r="D407" s="271" t="s">
        <v>422</v>
      </c>
      <c r="E407" s="272" t="s">
        <v>3782</v>
      </c>
      <c r="F407" s="273" t="s">
        <v>3783</v>
      </c>
      <c r="G407" s="274" t="s">
        <v>344</v>
      </c>
      <c r="H407" s="275">
        <v>24</v>
      </c>
      <c r="I407" s="276"/>
      <c r="J407" s="277">
        <f>ROUND(I407*H407,2)</f>
        <v>0</v>
      </c>
      <c r="K407" s="273" t="s">
        <v>3358</v>
      </c>
      <c r="L407" s="278"/>
      <c r="M407" s="279" t="s">
        <v>22</v>
      </c>
      <c r="N407" s="280" t="s">
        <v>46</v>
      </c>
      <c r="O407" s="47"/>
      <c r="P407" s="244">
        <f>O407*H407</f>
        <v>0</v>
      </c>
      <c r="Q407" s="244">
        <v>0</v>
      </c>
      <c r="R407" s="244">
        <f>Q407*H407</f>
        <v>0</v>
      </c>
      <c r="S407" s="244">
        <v>0</v>
      </c>
      <c r="T407" s="245">
        <f>S407*H407</f>
        <v>0</v>
      </c>
      <c r="AR407" s="24" t="s">
        <v>405</v>
      </c>
      <c r="AT407" s="24" t="s">
        <v>422</v>
      </c>
      <c r="AU407" s="24" t="s">
        <v>187</v>
      </c>
      <c r="AY407" s="24" t="s">
        <v>171</v>
      </c>
      <c r="BE407" s="246">
        <f>IF(N407="základní",J407,0)</f>
        <v>0</v>
      </c>
      <c r="BF407" s="246">
        <f>IF(N407="snížená",J407,0)</f>
        <v>0</v>
      </c>
      <c r="BG407" s="246">
        <f>IF(N407="zákl. přenesená",J407,0)</f>
        <v>0</v>
      </c>
      <c r="BH407" s="246">
        <f>IF(N407="sníž. přenesená",J407,0)</f>
        <v>0</v>
      </c>
      <c r="BI407" s="246">
        <f>IF(N407="nulová",J407,0)</f>
        <v>0</v>
      </c>
      <c r="BJ407" s="24" t="s">
        <v>24</v>
      </c>
      <c r="BK407" s="246">
        <f>ROUND(I407*H407,2)</f>
        <v>0</v>
      </c>
      <c r="BL407" s="24" t="s">
        <v>273</v>
      </c>
      <c r="BM407" s="24" t="s">
        <v>3784</v>
      </c>
    </row>
    <row r="408" s="1" customFormat="1">
      <c r="B408" s="46"/>
      <c r="C408" s="74"/>
      <c r="D408" s="249" t="s">
        <v>739</v>
      </c>
      <c r="E408" s="74"/>
      <c r="F408" s="259" t="s">
        <v>3785</v>
      </c>
      <c r="G408" s="74"/>
      <c r="H408" s="74"/>
      <c r="I408" s="203"/>
      <c r="J408" s="74"/>
      <c r="K408" s="74"/>
      <c r="L408" s="72"/>
      <c r="M408" s="260"/>
      <c r="N408" s="47"/>
      <c r="O408" s="47"/>
      <c r="P408" s="47"/>
      <c r="Q408" s="47"/>
      <c r="R408" s="47"/>
      <c r="S408" s="47"/>
      <c r="T408" s="95"/>
      <c r="AT408" s="24" t="s">
        <v>739</v>
      </c>
      <c r="AU408" s="24" t="s">
        <v>187</v>
      </c>
    </row>
    <row r="409" s="1" customFormat="1" ht="14.4" customHeight="1">
      <c r="B409" s="46"/>
      <c r="C409" s="271" t="s">
        <v>1311</v>
      </c>
      <c r="D409" s="271" t="s">
        <v>422</v>
      </c>
      <c r="E409" s="272" t="s">
        <v>3786</v>
      </c>
      <c r="F409" s="273" t="s">
        <v>3787</v>
      </c>
      <c r="G409" s="274" t="s">
        <v>344</v>
      </c>
      <c r="H409" s="275">
        <v>24</v>
      </c>
      <c r="I409" s="276"/>
      <c r="J409" s="277">
        <f>ROUND(I409*H409,2)</f>
        <v>0</v>
      </c>
      <c r="K409" s="273" t="s">
        <v>3358</v>
      </c>
      <c r="L409" s="278"/>
      <c r="M409" s="279" t="s">
        <v>22</v>
      </c>
      <c r="N409" s="280" t="s">
        <v>46</v>
      </c>
      <c r="O409" s="47"/>
      <c r="P409" s="244">
        <f>O409*H409</f>
        <v>0</v>
      </c>
      <c r="Q409" s="244">
        <v>0</v>
      </c>
      <c r="R409" s="244">
        <f>Q409*H409</f>
        <v>0</v>
      </c>
      <c r="S409" s="244">
        <v>0</v>
      </c>
      <c r="T409" s="245">
        <f>S409*H409</f>
        <v>0</v>
      </c>
      <c r="AR409" s="24" t="s">
        <v>405</v>
      </c>
      <c r="AT409" s="24" t="s">
        <v>422</v>
      </c>
      <c r="AU409" s="24" t="s">
        <v>187</v>
      </c>
      <c r="AY409" s="24" t="s">
        <v>171</v>
      </c>
      <c r="BE409" s="246">
        <f>IF(N409="základní",J409,0)</f>
        <v>0</v>
      </c>
      <c r="BF409" s="246">
        <f>IF(N409="snížená",J409,0)</f>
        <v>0</v>
      </c>
      <c r="BG409" s="246">
        <f>IF(N409="zákl. přenesená",J409,0)</f>
        <v>0</v>
      </c>
      <c r="BH409" s="246">
        <f>IF(N409="sníž. přenesená",J409,0)</f>
        <v>0</v>
      </c>
      <c r="BI409" s="246">
        <f>IF(N409="nulová",J409,0)</f>
        <v>0</v>
      </c>
      <c r="BJ409" s="24" t="s">
        <v>24</v>
      </c>
      <c r="BK409" s="246">
        <f>ROUND(I409*H409,2)</f>
        <v>0</v>
      </c>
      <c r="BL409" s="24" t="s">
        <v>273</v>
      </c>
      <c r="BM409" s="24" t="s">
        <v>3788</v>
      </c>
    </row>
    <row r="410" s="1" customFormat="1">
      <c r="B410" s="46"/>
      <c r="C410" s="74"/>
      <c r="D410" s="249" t="s">
        <v>739</v>
      </c>
      <c r="E410" s="74"/>
      <c r="F410" s="259" t="s">
        <v>3789</v>
      </c>
      <c r="G410" s="74"/>
      <c r="H410" s="74"/>
      <c r="I410" s="203"/>
      <c r="J410" s="74"/>
      <c r="K410" s="74"/>
      <c r="L410" s="72"/>
      <c r="M410" s="260"/>
      <c r="N410" s="47"/>
      <c r="O410" s="47"/>
      <c r="P410" s="47"/>
      <c r="Q410" s="47"/>
      <c r="R410" s="47"/>
      <c r="S410" s="47"/>
      <c r="T410" s="95"/>
      <c r="AT410" s="24" t="s">
        <v>739</v>
      </c>
      <c r="AU410" s="24" t="s">
        <v>187</v>
      </c>
    </row>
    <row r="411" s="1" customFormat="1" ht="14.4" customHeight="1">
      <c r="B411" s="46"/>
      <c r="C411" s="271" t="s">
        <v>1316</v>
      </c>
      <c r="D411" s="271" t="s">
        <v>422</v>
      </c>
      <c r="E411" s="272" t="s">
        <v>3790</v>
      </c>
      <c r="F411" s="273" t="s">
        <v>3791</v>
      </c>
      <c r="G411" s="274" t="s">
        <v>344</v>
      </c>
      <c r="H411" s="275">
        <v>24</v>
      </c>
      <c r="I411" s="276"/>
      <c r="J411" s="277">
        <f>ROUND(I411*H411,2)</f>
        <v>0</v>
      </c>
      <c r="K411" s="273" t="s">
        <v>3358</v>
      </c>
      <c r="L411" s="278"/>
      <c r="M411" s="279" t="s">
        <v>22</v>
      </c>
      <c r="N411" s="280" t="s">
        <v>46</v>
      </c>
      <c r="O411" s="47"/>
      <c r="P411" s="244">
        <f>O411*H411</f>
        <v>0</v>
      </c>
      <c r="Q411" s="244">
        <v>0</v>
      </c>
      <c r="R411" s="244">
        <f>Q411*H411</f>
        <v>0</v>
      </c>
      <c r="S411" s="244">
        <v>0</v>
      </c>
      <c r="T411" s="245">
        <f>S411*H411</f>
        <v>0</v>
      </c>
      <c r="AR411" s="24" t="s">
        <v>405</v>
      </c>
      <c r="AT411" s="24" t="s">
        <v>422</v>
      </c>
      <c r="AU411" s="24" t="s">
        <v>187</v>
      </c>
      <c r="AY411" s="24" t="s">
        <v>171</v>
      </c>
      <c r="BE411" s="246">
        <f>IF(N411="základní",J411,0)</f>
        <v>0</v>
      </c>
      <c r="BF411" s="246">
        <f>IF(N411="snížená",J411,0)</f>
        <v>0</v>
      </c>
      <c r="BG411" s="246">
        <f>IF(N411="zákl. přenesená",J411,0)</f>
        <v>0</v>
      </c>
      <c r="BH411" s="246">
        <f>IF(N411="sníž. přenesená",J411,0)</f>
        <v>0</v>
      </c>
      <c r="BI411" s="246">
        <f>IF(N411="nulová",J411,0)</f>
        <v>0</v>
      </c>
      <c r="BJ411" s="24" t="s">
        <v>24</v>
      </c>
      <c r="BK411" s="246">
        <f>ROUND(I411*H411,2)</f>
        <v>0</v>
      </c>
      <c r="BL411" s="24" t="s">
        <v>273</v>
      </c>
      <c r="BM411" s="24" t="s">
        <v>3792</v>
      </c>
    </row>
    <row r="412" s="1" customFormat="1">
      <c r="B412" s="46"/>
      <c r="C412" s="74"/>
      <c r="D412" s="249" t="s">
        <v>739</v>
      </c>
      <c r="E412" s="74"/>
      <c r="F412" s="259" t="s">
        <v>3793</v>
      </c>
      <c r="G412" s="74"/>
      <c r="H412" s="74"/>
      <c r="I412" s="203"/>
      <c r="J412" s="74"/>
      <c r="K412" s="74"/>
      <c r="L412" s="72"/>
      <c r="M412" s="260"/>
      <c r="N412" s="47"/>
      <c r="O412" s="47"/>
      <c r="P412" s="47"/>
      <c r="Q412" s="47"/>
      <c r="R412" s="47"/>
      <c r="S412" s="47"/>
      <c r="T412" s="95"/>
      <c r="AT412" s="24" t="s">
        <v>739</v>
      </c>
      <c r="AU412" s="24" t="s">
        <v>187</v>
      </c>
    </row>
    <row r="413" s="1" customFormat="1" ht="14.4" customHeight="1">
      <c r="B413" s="46"/>
      <c r="C413" s="271" t="s">
        <v>1320</v>
      </c>
      <c r="D413" s="271" t="s">
        <v>422</v>
      </c>
      <c r="E413" s="272" t="s">
        <v>3794</v>
      </c>
      <c r="F413" s="273" t="s">
        <v>3795</v>
      </c>
      <c r="G413" s="274" t="s">
        <v>344</v>
      </c>
      <c r="H413" s="275">
        <v>24</v>
      </c>
      <c r="I413" s="276"/>
      <c r="J413" s="277">
        <f>ROUND(I413*H413,2)</f>
        <v>0</v>
      </c>
      <c r="K413" s="273" t="s">
        <v>3358</v>
      </c>
      <c r="L413" s="278"/>
      <c r="M413" s="279" t="s">
        <v>22</v>
      </c>
      <c r="N413" s="280" t="s">
        <v>46</v>
      </c>
      <c r="O413" s="47"/>
      <c r="P413" s="244">
        <f>O413*H413</f>
        <v>0</v>
      </c>
      <c r="Q413" s="244">
        <v>0</v>
      </c>
      <c r="R413" s="244">
        <f>Q413*H413</f>
        <v>0</v>
      </c>
      <c r="S413" s="244">
        <v>0</v>
      </c>
      <c r="T413" s="245">
        <f>S413*H413</f>
        <v>0</v>
      </c>
      <c r="AR413" s="24" t="s">
        <v>405</v>
      </c>
      <c r="AT413" s="24" t="s">
        <v>422</v>
      </c>
      <c r="AU413" s="24" t="s">
        <v>187</v>
      </c>
      <c r="AY413" s="24" t="s">
        <v>171</v>
      </c>
      <c r="BE413" s="246">
        <f>IF(N413="základní",J413,0)</f>
        <v>0</v>
      </c>
      <c r="BF413" s="246">
        <f>IF(N413="snížená",J413,0)</f>
        <v>0</v>
      </c>
      <c r="BG413" s="246">
        <f>IF(N413="zákl. přenesená",J413,0)</f>
        <v>0</v>
      </c>
      <c r="BH413" s="246">
        <f>IF(N413="sníž. přenesená",J413,0)</f>
        <v>0</v>
      </c>
      <c r="BI413" s="246">
        <f>IF(N413="nulová",J413,0)</f>
        <v>0</v>
      </c>
      <c r="BJ413" s="24" t="s">
        <v>24</v>
      </c>
      <c r="BK413" s="246">
        <f>ROUND(I413*H413,2)</f>
        <v>0</v>
      </c>
      <c r="BL413" s="24" t="s">
        <v>273</v>
      </c>
      <c r="BM413" s="24" t="s">
        <v>3796</v>
      </c>
    </row>
    <row r="414" s="1" customFormat="1">
      <c r="B414" s="46"/>
      <c r="C414" s="74"/>
      <c r="D414" s="249" t="s">
        <v>739</v>
      </c>
      <c r="E414" s="74"/>
      <c r="F414" s="259" t="s">
        <v>3797</v>
      </c>
      <c r="G414" s="74"/>
      <c r="H414" s="74"/>
      <c r="I414" s="203"/>
      <c r="J414" s="74"/>
      <c r="K414" s="74"/>
      <c r="L414" s="72"/>
      <c r="M414" s="260"/>
      <c r="N414" s="47"/>
      <c r="O414" s="47"/>
      <c r="P414" s="47"/>
      <c r="Q414" s="47"/>
      <c r="R414" s="47"/>
      <c r="S414" s="47"/>
      <c r="T414" s="95"/>
      <c r="AT414" s="24" t="s">
        <v>739</v>
      </c>
      <c r="AU414" s="24" t="s">
        <v>187</v>
      </c>
    </row>
    <row r="415" s="1" customFormat="1" ht="14.4" customHeight="1">
      <c r="B415" s="46"/>
      <c r="C415" s="271" t="s">
        <v>1325</v>
      </c>
      <c r="D415" s="271" t="s">
        <v>422</v>
      </c>
      <c r="E415" s="272" t="s">
        <v>3798</v>
      </c>
      <c r="F415" s="273" t="s">
        <v>3799</v>
      </c>
      <c r="G415" s="274" t="s">
        <v>344</v>
      </c>
      <c r="H415" s="275">
        <v>80</v>
      </c>
      <c r="I415" s="276"/>
      <c r="J415" s="277">
        <f>ROUND(I415*H415,2)</f>
        <v>0</v>
      </c>
      <c r="K415" s="273" t="s">
        <v>3358</v>
      </c>
      <c r="L415" s="278"/>
      <c r="M415" s="279" t="s">
        <v>22</v>
      </c>
      <c r="N415" s="280" t="s">
        <v>46</v>
      </c>
      <c r="O415" s="47"/>
      <c r="P415" s="244">
        <f>O415*H415</f>
        <v>0</v>
      </c>
      <c r="Q415" s="244">
        <v>0</v>
      </c>
      <c r="R415" s="244">
        <f>Q415*H415</f>
        <v>0</v>
      </c>
      <c r="S415" s="244">
        <v>0</v>
      </c>
      <c r="T415" s="245">
        <f>S415*H415</f>
        <v>0</v>
      </c>
      <c r="AR415" s="24" t="s">
        <v>405</v>
      </c>
      <c r="AT415" s="24" t="s">
        <v>422</v>
      </c>
      <c r="AU415" s="24" t="s">
        <v>187</v>
      </c>
      <c r="AY415" s="24" t="s">
        <v>171</v>
      </c>
      <c r="BE415" s="246">
        <f>IF(N415="základní",J415,0)</f>
        <v>0</v>
      </c>
      <c r="BF415" s="246">
        <f>IF(N415="snížená",J415,0)</f>
        <v>0</v>
      </c>
      <c r="BG415" s="246">
        <f>IF(N415="zákl. přenesená",J415,0)</f>
        <v>0</v>
      </c>
      <c r="BH415" s="246">
        <f>IF(N415="sníž. přenesená",J415,0)</f>
        <v>0</v>
      </c>
      <c r="BI415" s="246">
        <f>IF(N415="nulová",J415,0)</f>
        <v>0</v>
      </c>
      <c r="BJ415" s="24" t="s">
        <v>24</v>
      </c>
      <c r="BK415" s="246">
        <f>ROUND(I415*H415,2)</f>
        <v>0</v>
      </c>
      <c r="BL415" s="24" t="s">
        <v>273</v>
      </c>
      <c r="BM415" s="24" t="s">
        <v>3800</v>
      </c>
    </row>
    <row r="416" s="1" customFormat="1">
      <c r="B416" s="46"/>
      <c r="C416" s="74"/>
      <c r="D416" s="249" t="s">
        <v>739</v>
      </c>
      <c r="E416" s="74"/>
      <c r="F416" s="259" t="s">
        <v>3801</v>
      </c>
      <c r="G416" s="74"/>
      <c r="H416" s="74"/>
      <c r="I416" s="203"/>
      <c r="J416" s="74"/>
      <c r="K416" s="74"/>
      <c r="L416" s="72"/>
      <c r="M416" s="260"/>
      <c r="N416" s="47"/>
      <c r="O416" s="47"/>
      <c r="P416" s="47"/>
      <c r="Q416" s="47"/>
      <c r="R416" s="47"/>
      <c r="S416" s="47"/>
      <c r="T416" s="95"/>
      <c r="AT416" s="24" t="s">
        <v>739</v>
      </c>
      <c r="AU416" s="24" t="s">
        <v>187</v>
      </c>
    </row>
    <row r="417" s="1" customFormat="1" ht="14.4" customHeight="1">
      <c r="B417" s="46"/>
      <c r="C417" s="271" t="s">
        <v>1330</v>
      </c>
      <c r="D417" s="271" t="s">
        <v>422</v>
      </c>
      <c r="E417" s="272" t="s">
        <v>3802</v>
      </c>
      <c r="F417" s="273" t="s">
        <v>3803</v>
      </c>
      <c r="G417" s="274" t="s">
        <v>344</v>
      </c>
      <c r="H417" s="275">
        <v>24</v>
      </c>
      <c r="I417" s="276"/>
      <c r="J417" s="277">
        <f>ROUND(I417*H417,2)</f>
        <v>0</v>
      </c>
      <c r="K417" s="273" t="s">
        <v>3358</v>
      </c>
      <c r="L417" s="278"/>
      <c r="M417" s="279" t="s">
        <v>22</v>
      </c>
      <c r="N417" s="280" t="s">
        <v>46</v>
      </c>
      <c r="O417" s="47"/>
      <c r="P417" s="244">
        <f>O417*H417</f>
        <v>0</v>
      </c>
      <c r="Q417" s="244">
        <v>0</v>
      </c>
      <c r="R417" s="244">
        <f>Q417*H417</f>
        <v>0</v>
      </c>
      <c r="S417" s="244">
        <v>0</v>
      </c>
      <c r="T417" s="245">
        <f>S417*H417</f>
        <v>0</v>
      </c>
      <c r="AR417" s="24" t="s">
        <v>405</v>
      </c>
      <c r="AT417" s="24" t="s">
        <v>422</v>
      </c>
      <c r="AU417" s="24" t="s">
        <v>187</v>
      </c>
      <c r="AY417" s="24" t="s">
        <v>171</v>
      </c>
      <c r="BE417" s="246">
        <f>IF(N417="základní",J417,0)</f>
        <v>0</v>
      </c>
      <c r="BF417" s="246">
        <f>IF(N417="snížená",J417,0)</f>
        <v>0</v>
      </c>
      <c r="BG417" s="246">
        <f>IF(N417="zákl. přenesená",J417,0)</f>
        <v>0</v>
      </c>
      <c r="BH417" s="246">
        <f>IF(N417="sníž. přenesená",J417,0)</f>
        <v>0</v>
      </c>
      <c r="BI417" s="246">
        <f>IF(N417="nulová",J417,0)</f>
        <v>0</v>
      </c>
      <c r="BJ417" s="24" t="s">
        <v>24</v>
      </c>
      <c r="BK417" s="246">
        <f>ROUND(I417*H417,2)</f>
        <v>0</v>
      </c>
      <c r="BL417" s="24" t="s">
        <v>273</v>
      </c>
      <c r="BM417" s="24" t="s">
        <v>3804</v>
      </c>
    </row>
    <row r="418" s="1" customFormat="1">
      <c r="B418" s="46"/>
      <c r="C418" s="74"/>
      <c r="D418" s="249" t="s">
        <v>739</v>
      </c>
      <c r="E418" s="74"/>
      <c r="F418" s="259" t="s">
        <v>3805</v>
      </c>
      <c r="G418" s="74"/>
      <c r="H418" s="74"/>
      <c r="I418" s="203"/>
      <c r="J418" s="74"/>
      <c r="K418" s="74"/>
      <c r="L418" s="72"/>
      <c r="M418" s="260"/>
      <c r="N418" s="47"/>
      <c r="O418" s="47"/>
      <c r="P418" s="47"/>
      <c r="Q418" s="47"/>
      <c r="R418" s="47"/>
      <c r="S418" s="47"/>
      <c r="T418" s="95"/>
      <c r="AT418" s="24" t="s">
        <v>739</v>
      </c>
      <c r="AU418" s="24" t="s">
        <v>187</v>
      </c>
    </row>
    <row r="419" s="1" customFormat="1" ht="14.4" customHeight="1">
      <c r="B419" s="46"/>
      <c r="C419" s="271" t="s">
        <v>1335</v>
      </c>
      <c r="D419" s="271" t="s">
        <v>422</v>
      </c>
      <c r="E419" s="272" t="s">
        <v>3806</v>
      </c>
      <c r="F419" s="273" t="s">
        <v>3807</v>
      </c>
      <c r="G419" s="274" t="s">
        <v>344</v>
      </c>
      <c r="H419" s="275">
        <v>24</v>
      </c>
      <c r="I419" s="276"/>
      <c r="J419" s="277">
        <f>ROUND(I419*H419,2)</f>
        <v>0</v>
      </c>
      <c r="K419" s="273" t="s">
        <v>3358</v>
      </c>
      <c r="L419" s="278"/>
      <c r="M419" s="279" t="s">
        <v>22</v>
      </c>
      <c r="N419" s="280" t="s">
        <v>46</v>
      </c>
      <c r="O419" s="47"/>
      <c r="P419" s="244">
        <f>O419*H419</f>
        <v>0</v>
      </c>
      <c r="Q419" s="244">
        <v>0</v>
      </c>
      <c r="R419" s="244">
        <f>Q419*H419</f>
        <v>0</v>
      </c>
      <c r="S419" s="244">
        <v>0</v>
      </c>
      <c r="T419" s="245">
        <f>S419*H419</f>
        <v>0</v>
      </c>
      <c r="AR419" s="24" t="s">
        <v>405</v>
      </c>
      <c r="AT419" s="24" t="s">
        <v>422</v>
      </c>
      <c r="AU419" s="24" t="s">
        <v>187</v>
      </c>
      <c r="AY419" s="24" t="s">
        <v>171</v>
      </c>
      <c r="BE419" s="246">
        <f>IF(N419="základní",J419,0)</f>
        <v>0</v>
      </c>
      <c r="BF419" s="246">
        <f>IF(N419="snížená",J419,0)</f>
        <v>0</v>
      </c>
      <c r="BG419" s="246">
        <f>IF(N419="zákl. přenesená",J419,0)</f>
        <v>0</v>
      </c>
      <c r="BH419" s="246">
        <f>IF(N419="sníž. přenesená",J419,0)</f>
        <v>0</v>
      </c>
      <c r="BI419" s="246">
        <f>IF(N419="nulová",J419,0)</f>
        <v>0</v>
      </c>
      <c r="BJ419" s="24" t="s">
        <v>24</v>
      </c>
      <c r="BK419" s="246">
        <f>ROUND(I419*H419,2)</f>
        <v>0</v>
      </c>
      <c r="BL419" s="24" t="s">
        <v>273</v>
      </c>
      <c r="BM419" s="24" t="s">
        <v>3808</v>
      </c>
    </row>
    <row r="420" s="1" customFormat="1">
      <c r="B420" s="46"/>
      <c r="C420" s="74"/>
      <c r="D420" s="249" t="s">
        <v>739</v>
      </c>
      <c r="E420" s="74"/>
      <c r="F420" s="259" t="s">
        <v>3809</v>
      </c>
      <c r="G420" s="74"/>
      <c r="H420" s="74"/>
      <c r="I420" s="203"/>
      <c r="J420" s="74"/>
      <c r="K420" s="74"/>
      <c r="L420" s="72"/>
      <c r="M420" s="260"/>
      <c r="N420" s="47"/>
      <c r="O420" s="47"/>
      <c r="P420" s="47"/>
      <c r="Q420" s="47"/>
      <c r="R420" s="47"/>
      <c r="S420" s="47"/>
      <c r="T420" s="95"/>
      <c r="AT420" s="24" t="s">
        <v>739</v>
      </c>
      <c r="AU420" s="24" t="s">
        <v>187</v>
      </c>
    </row>
    <row r="421" s="1" customFormat="1" ht="14.4" customHeight="1">
      <c r="B421" s="46"/>
      <c r="C421" s="271" t="s">
        <v>1340</v>
      </c>
      <c r="D421" s="271" t="s">
        <v>422</v>
      </c>
      <c r="E421" s="272" t="s">
        <v>3810</v>
      </c>
      <c r="F421" s="273" t="s">
        <v>3811</v>
      </c>
      <c r="G421" s="274" t="s">
        <v>344</v>
      </c>
      <c r="H421" s="275">
        <v>24</v>
      </c>
      <c r="I421" s="276"/>
      <c r="J421" s="277">
        <f>ROUND(I421*H421,2)</f>
        <v>0</v>
      </c>
      <c r="K421" s="273" t="s">
        <v>3358</v>
      </c>
      <c r="L421" s="278"/>
      <c r="M421" s="279" t="s">
        <v>22</v>
      </c>
      <c r="N421" s="280" t="s">
        <v>46</v>
      </c>
      <c r="O421" s="47"/>
      <c r="P421" s="244">
        <f>O421*H421</f>
        <v>0</v>
      </c>
      <c r="Q421" s="244">
        <v>0</v>
      </c>
      <c r="R421" s="244">
        <f>Q421*H421</f>
        <v>0</v>
      </c>
      <c r="S421" s="244">
        <v>0</v>
      </c>
      <c r="T421" s="245">
        <f>S421*H421</f>
        <v>0</v>
      </c>
      <c r="AR421" s="24" t="s">
        <v>405</v>
      </c>
      <c r="AT421" s="24" t="s">
        <v>422</v>
      </c>
      <c r="AU421" s="24" t="s">
        <v>187</v>
      </c>
      <c r="AY421" s="24" t="s">
        <v>171</v>
      </c>
      <c r="BE421" s="246">
        <f>IF(N421="základní",J421,0)</f>
        <v>0</v>
      </c>
      <c r="BF421" s="246">
        <f>IF(N421="snížená",J421,0)</f>
        <v>0</v>
      </c>
      <c r="BG421" s="246">
        <f>IF(N421="zákl. přenesená",J421,0)</f>
        <v>0</v>
      </c>
      <c r="BH421" s="246">
        <f>IF(N421="sníž. přenesená",J421,0)</f>
        <v>0</v>
      </c>
      <c r="BI421" s="246">
        <f>IF(N421="nulová",J421,0)</f>
        <v>0</v>
      </c>
      <c r="BJ421" s="24" t="s">
        <v>24</v>
      </c>
      <c r="BK421" s="246">
        <f>ROUND(I421*H421,2)</f>
        <v>0</v>
      </c>
      <c r="BL421" s="24" t="s">
        <v>273</v>
      </c>
      <c r="BM421" s="24" t="s">
        <v>3812</v>
      </c>
    </row>
    <row r="422" s="1" customFormat="1">
      <c r="B422" s="46"/>
      <c r="C422" s="74"/>
      <c r="D422" s="249" t="s">
        <v>739</v>
      </c>
      <c r="E422" s="74"/>
      <c r="F422" s="259" t="s">
        <v>3813</v>
      </c>
      <c r="G422" s="74"/>
      <c r="H422" s="74"/>
      <c r="I422" s="203"/>
      <c r="J422" s="74"/>
      <c r="K422" s="74"/>
      <c r="L422" s="72"/>
      <c r="M422" s="260"/>
      <c r="N422" s="47"/>
      <c r="O422" s="47"/>
      <c r="P422" s="47"/>
      <c r="Q422" s="47"/>
      <c r="R422" s="47"/>
      <c r="S422" s="47"/>
      <c r="T422" s="95"/>
      <c r="AT422" s="24" t="s">
        <v>739</v>
      </c>
      <c r="AU422" s="24" t="s">
        <v>187</v>
      </c>
    </row>
    <row r="423" s="1" customFormat="1" ht="14.4" customHeight="1">
      <c r="B423" s="46"/>
      <c r="C423" s="271" t="s">
        <v>1344</v>
      </c>
      <c r="D423" s="271" t="s">
        <v>422</v>
      </c>
      <c r="E423" s="272" t="s">
        <v>3814</v>
      </c>
      <c r="F423" s="273" t="s">
        <v>3815</v>
      </c>
      <c r="G423" s="274" t="s">
        <v>344</v>
      </c>
      <c r="H423" s="275">
        <v>24</v>
      </c>
      <c r="I423" s="276"/>
      <c r="J423" s="277">
        <f>ROUND(I423*H423,2)</f>
        <v>0</v>
      </c>
      <c r="K423" s="273" t="s">
        <v>3358</v>
      </c>
      <c r="L423" s="278"/>
      <c r="M423" s="279" t="s">
        <v>22</v>
      </c>
      <c r="N423" s="280" t="s">
        <v>46</v>
      </c>
      <c r="O423" s="47"/>
      <c r="P423" s="244">
        <f>O423*H423</f>
        <v>0</v>
      </c>
      <c r="Q423" s="244">
        <v>0</v>
      </c>
      <c r="R423" s="244">
        <f>Q423*H423</f>
        <v>0</v>
      </c>
      <c r="S423" s="244">
        <v>0</v>
      </c>
      <c r="T423" s="245">
        <f>S423*H423</f>
        <v>0</v>
      </c>
      <c r="AR423" s="24" t="s">
        <v>405</v>
      </c>
      <c r="AT423" s="24" t="s">
        <v>422</v>
      </c>
      <c r="AU423" s="24" t="s">
        <v>187</v>
      </c>
      <c r="AY423" s="24" t="s">
        <v>171</v>
      </c>
      <c r="BE423" s="246">
        <f>IF(N423="základní",J423,0)</f>
        <v>0</v>
      </c>
      <c r="BF423" s="246">
        <f>IF(N423="snížená",J423,0)</f>
        <v>0</v>
      </c>
      <c r="BG423" s="246">
        <f>IF(N423="zákl. přenesená",J423,0)</f>
        <v>0</v>
      </c>
      <c r="BH423" s="246">
        <f>IF(N423="sníž. přenesená",J423,0)</f>
        <v>0</v>
      </c>
      <c r="BI423" s="246">
        <f>IF(N423="nulová",J423,0)</f>
        <v>0</v>
      </c>
      <c r="BJ423" s="24" t="s">
        <v>24</v>
      </c>
      <c r="BK423" s="246">
        <f>ROUND(I423*H423,2)</f>
        <v>0</v>
      </c>
      <c r="BL423" s="24" t="s">
        <v>273</v>
      </c>
      <c r="BM423" s="24" t="s">
        <v>3816</v>
      </c>
    </row>
    <row r="424" s="1" customFormat="1">
      <c r="B424" s="46"/>
      <c r="C424" s="74"/>
      <c r="D424" s="249" t="s">
        <v>739</v>
      </c>
      <c r="E424" s="74"/>
      <c r="F424" s="259" t="s">
        <v>3817</v>
      </c>
      <c r="G424" s="74"/>
      <c r="H424" s="74"/>
      <c r="I424" s="203"/>
      <c r="J424" s="74"/>
      <c r="K424" s="74"/>
      <c r="L424" s="72"/>
      <c r="M424" s="260"/>
      <c r="N424" s="47"/>
      <c r="O424" s="47"/>
      <c r="P424" s="47"/>
      <c r="Q424" s="47"/>
      <c r="R424" s="47"/>
      <c r="S424" s="47"/>
      <c r="T424" s="95"/>
      <c r="AT424" s="24" t="s">
        <v>739</v>
      </c>
      <c r="AU424" s="24" t="s">
        <v>187</v>
      </c>
    </row>
    <row r="425" s="1" customFormat="1" ht="14.4" customHeight="1">
      <c r="B425" s="46"/>
      <c r="C425" s="271" t="s">
        <v>1351</v>
      </c>
      <c r="D425" s="271" t="s">
        <v>422</v>
      </c>
      <c r="E425" s="272" t="s">
        <v>3818</v>
      </c>
      <c r="F425" s="273" t="s">
        <v>3819</v>
      </c>
      <c r="G425" s="274" t="s">
        <v>344</v>
      </c>
      <c r="H425" s="275">
        <v>24</v>
      </c>
      <c r="I425" s="276"/>
      <c r="J425" s="277">
        <f>ROUND(I425*H425,2)</f>
        <v>0</v>
      </c>
      <c r="K425" s="273" t="s">
        <v>3358</v>
      </c>
      <c r="L425" s="278"/>
      <c r="M425" s="279" t="s">
        <v>22</v>
      </c>
      <c r="N425" s="280" t="s">
        <v>46</v>
      </c>
      <c r="O425" s="47"/>
      <c r="P425" s="244">
        <f>O425*H425</f>
        <v>0</v>
      </c>
      <c r="Q425" s="244">
        <v>0</v>
      </c>
      <c r="R425" s="244">
        <f>Q425*H425</f>
        <v>0</v>
      </c>
      <c r="S425" s="244">
        <v>0</v>
      </c>
      <c r="T425" s="245">
        <f>S425*H425</f>
        <v>0</v>
      </c>
      <c r="AR425" s="24" t="s">
        <v>405</v>
      </c>
      <c r="AT425" s="24" t="s">
        <v>422</v>
      </c>
      <c r="AU425" s="24" t="s">
        <v>187</v>
      </c>
      <c r="AY425" s="24" t="s">
        <v>171</v>
      </c>
      <c r="BE425" s="246">
        <f>IF(N425="základní",J425,0)</f>
        <v>0</v>
      </c>
      <c r="BF425" s="246">
        <f>IF(N425="snížená",J425,0)</f>
        <v>0</v>
      </c>
      <c r="BG425" s="246">
        <f>IF(N425="zákl. přenesená",J425,0)</f>
        <v>0</v>
      </c>
      <c r="BH425" s="246">
        <f>IF(N425="sníž. přenesená",J425,0)</f>
        <v>0</v>
      </c>
      <c r="BI425" s="246">
        <f>IF(N425="nulová",J425,0)</f>
        <v>0</v>
      </c>
      <c r="BJ425" s="24" t="s">
        <v>24</v>
      </c>
      <c r="BK425" s="246">
        <f>ROUND(I425*H425,2)</f>
        <v>0</v>
      </c>
      <c r="BL425" s="24" t="s">
        <v>273</v>
      </c>
      <c r="BM425" s="24" t="s">
        <v>3820</v>
      </c>
    </row>
    <row r="426" s="1" customFormat="1">
      <c r="B426" s="46"/>
      <c r="C426" s="74"/>
      <c r="D426" s="249" t="s">
        <v>739</v>
      </c>
      <c r="E426" s="74"/>
      <c r="F426" s="259" t="s">
        <v>3821</v>
      </c>
      <c r="G426" s="74"/>
      <c r="H426" s="74"/>
      <c r="I426" s="203"/>
      <c r="J426" s="74"/>
      <c r="K426" s="74"/>
      <c r="L426" s="72"/>
      <c r="M426" s="260"/>
      <c r="N426" s="47"/>
      <c r="O426" s="47"/>
      <c r="P426" s="47"/>
      <c r="Q426" s="47"/>
      <c r="R426" s="47"/>
      <c r="S426" s="47"/>
      <c r="T426" s="95"/>
      <c r="AT426" s="24" t="s">
        <v>739</v>
      </c>
      <c r="AU426" s="24" t="s">
        <v>187</v>
      </c>
    </row>
    <row r="427" s="1" customFormat="1" ht="14.4" customHeight="1">
      <c r="B427" s="46"/>
      <c r="C427" s="271" t="s">
        <v>1355</v>
      </c>
      <c r="D427" s="271" t="s">
        <v>422</v>
      </c>
      <c r="E427" s="272" t="s">
        <v>3822</v>
      </c>
      <c r="F427" s="273" t="s">
        <v>3823</v>
      </c>
      <c r="G427" s="274" t="s">
        <v>344</v>
      </c>
      <c r="H427" s="275">
        <v>24</v>
      </c>
      <c r="I427" s="276"/>
      <c r="J427" s="277">
        <f>ROUND(I427*H427,2)</f>
        <v>0</v>
      </c>
      <c r="K427" s="273" t="s">
        <v>3358</v>
      </c>
      <c r="L427" s="278"/>
      <c r="M427" s="279" t="s">
        <v>22</v>
      </c>
      <c r="N427" s="280" t="s">
        <v>46</v>
      </c>
      <c r="O427" s="47"/>
      <c r="P427" s="244">
        <f>O427*H427</f>
        <v>0</v>
      </c>
      <c r="Q427" s="244">
        <v>0</v>
      </c>
      <c r="R427" s="244">
        <f>Q427*H427</f>
        <v>0</v>
      </c>
      <c r="S427" s="244">
        <v>0</v>
      </c>
      <c r="T427" s="245">
        <f>S427*H427</f>
        <v>0</v>
      </c>
      <c r="AR427" s="24" t="s">
        <v>405</v>
      </c>
      <c r="AT427" s="24" t="s">
        <v>422</v>
      </c>
      <c r="AU427" s="24" t="s">
        <v>187</v>
      </c>
      <c r="AY427" s="24" t="s">
        <v>171</v>
      </c>
      <c r="BE427" s="246">
        <f>IF(N427="základní",J427,0)</f>
        <v>0</v>
      </c>
      <c r="BF427" s="246">
        <f>IF(N427="snížená",J427,0)</f>
        <v>0</v>
      </c>
      <c r="BG427" s="246">
        <f>IF(N427="zákl. přenesená",J427,0)</f>
        <v>0</v>
      </c>
      <c r="BH427" s="246">
        <f>IF(N427="sníž. přenesená",J427,0)</f>
        <v>0</v>
      </c>
      <c r="BI427" s="246">
        <f>IF(N427="nulová",J427,0)</f>
        <v>0</v>
      </c>
      <c r="BJ427" s="24" t="s">
        <v>24</v>
      </c>
      <c r="BK427" s="246">
        <f>ROUND(I427*H427,2)</f>
        <v>0</v>
      </c>
      <c r="BL427" s="24" t="s">
        <v>273</v>
      </c>
      <c r="BM427" s="24" t="s">
        <v>3824</v>
      </c>
    </row>
    <row r="428" s="1" customFormat="1">
      <c r="B428" s="46"/>
      <c r="C428" s="74"/>
      <c r="D428" s="249" t="s">
        <v>739</v>
      </c>
      <c r="E428" s="74"/>
      <c r="F428" s="259" t="s">
        <v>3825</v>
      </c>
      <c r="G428" s="74"/>
      <c r="H428" s="74"/>
      <c r="I428" s="203"/>
      <c r="J428" s="74"/>
      <c r="K428" s="74"/>
      <c r="L428" s="72"/>
      <c r="M428" s="260"/>
      <c r="N428" s="47"/>
      <c r="O428" s="47"/>
      <c r="P428" s="47"/>
      <c r="Q428" s="47"/>
      <c r="R428" s="47"/>
      <c r="S428" s="47"/>
      <c r="T428" s="95"/>
      <c r="AT428" s="24" t="s">
        <v>739</v>
      </c>
      <c r="AU428" s="24" t="s">
        <v>187</v>
      </c>
    </row>
    <row r="429" s="1" customFormat="1" ht="14.4" customHeight="1">
      <c r="B429" s="46"/>
      <c r="C429" s="271" t="s">
        <v>1359</v>
      </c>
      <c r="D429" s="271" t="s">
        <v>422</v>
      </c>
      <c r="E429" s="272" t="s">
        <v>3826</v>
      </c>
      <c r="F429" s="273" t="s">
        <v>3827</v>
      </c>
      <c r="G429" s="274" t="s">
        <v>344</v>
      </c>
      <c r="H429" s="275">
        <v>24</v>
      </c>
      <c r="I429" s="276"/>
      <c r="J429" s="277">
        <f>ROUND(I429*H429,2)</f>
        <v>0</v>
      </c>
      <c r="K429" s="273" t="s">
        <v>3358</v>
      </c>
      <c r="L429" s="278"/>
      <c r="M429" s="279" t="s">
        <v>22</v>
      </c>
      <c r="N429" s="280" t="s">
        <v>46</v>
      </c>
      <c r="O429" s="47"/>
      <c r="P429" s="244">
        <f>O429*H429</f>
        <v>0</v>
      </c>
      <c r="Q429" s="244">
        <v>0</v>
      </c>
      <c r="R429" s="244">
        <f>Q429*H429</f>
        <v>0</v>
      </c>
      <c r="S429" s="244">
        <v>0</v>
      </c>
      <c r="T429" s="245">
        <f>S429*H429</f>
        <v>0</v>
      </c>
      <c r="AR429" s="24" t="s">
        <v>405</v>
      </c>
      <c r="AT429" s="24" t="s">
        <v>422</v>
      </c>
      <c r="AU429" s="24" t="s">
        <v>187</v>
      </c>
      <c r="AY429" s="24" t="s">
        <v>171</v>
      </c>
      <c r="BE429" s="246">
        <f>IF(N429="základní",J429,0)</f>
        <v>0</v>
      </c>
      <c r="BF429" s="246">
        <f>IF(N429="snížená",J429,0)</f>
        <v>0</v>
      </c>
      <c r="BG429" s="246">
        <f>IF(N429="zákl. přenesená",J429,0)</f>
        <v>0</v>
      </c>
      <c r="BH429" s="246">
        <f>IF(N429="sníž. přenesená",J429,0)</f>
        <v>0</v>
      </c>
      <c r="BI429" s="246">
        <f>IF(N429="nulová",J429,0)</f>
        <v>0</v>
      </c>
      <c r="BJ429" s="24" t="s">
        <v>24</v>
      </c>
      <c r="BK429" s="246">
        <f>ROUND(I429*H429,2)</f>
        <v>0</v>
      </c>
      <c r="BL429" s="24" t="s">
        <v>273</v>
      </c>
      <c r="BM429" s="24" t="s">
        <v>3828</v>
      </c>
    </row>
    <row r="430" s="1" customFormat="1">
      <c r="B430" s="46"/>
      <c r="C430" s="74"/>
      <c r="D430" s="249" t="s">
        <v>739</v>
      </c>
      <c r="E430" s="74"/>
      <c r="F430" s="259" t="s">
        <v>3829</v>
      </c>
      <c r="G430" s="74"/>
      <c r="H430" s="74"/>
      <c r="I430" s="203"/>
      <c r="J430" s="74"/>
      <c r="K430" s="74"/>
      <c r="L430" s="72"/>
      <c r="M430" s="260"/>
      <c r="N430" s="47"/>
      <c r="O430" s="47"/>
      <c r="P430" s="47"/>
      <c r="Q430" s="47"/>
      <c r="R430" s="47"/>
      <c r="S430" s="47"/>
      <c r="T430" s="95"/>
      <c r="AT430" s="24" t="s">
        <v>739</v>
      </c>
      <c r="AU430" s="24" t="s">
        <v>187</v>
      </c>
    </row>
    <row r="431" s="1" customFormat="1" ht="14.4" customHeight="1">
      <c r="B431" s="46"/>
      <c r="C431" s="271" t="s">
        <v>1367</v>
      </c>
      <c r="D431" s="271" t="s">
        <v>422</v>
      </c>
      <c r="E431" s="272" t="s">
        <v>3830</v>
      </c>
      <c r="F431" s="273" t="s">
        <v>3831</v>
      </c>
      <c r="G431" s="274" t="s">
        <v>344</v>
      </c>
      <c r="H431" s="275">
        <v>24</v>
      </c>
      <c r="I431" s="276"/>
      <c r="J431" s="277">
        <f>ROUND(I431*H431,2)</f>
        <v>0</v>
      </c>
      <c r="K431" s="273" t="s">
        <v>3358</v>
      </c>
      <c r="L431" s="278"/>
      <c r="M431" s="279" t="s">
        <v>22</v>
      </c>
      <c r="N431" s="280" t="s">
        <v>46</v>
      </c>
      <c r="O431" s="47"/>
      <c r="P431" s="244">
        <f>O431*H431</f>
        <v>0</v>
      </c>
      <c r="Q431" s="244">
        <v>0</v>
      </c>
      <c r="R431" s="244">
        <f>Q431*H431</f>
        <v>0</v>
      </c>
      <c r="S431" s="244">
        <v>0</v>
      </c>
      <c r="T431" s="245">
        <f>S431*H431</f>
        <v>0</v>
      </c>
      <c r="AR431" s="24" t="s">
        <v>405</v>
      </c>
      <c r="AT431" s="24" t="s">
        <v>422</v>
      </c>
      <c r="AU431" s="24" t="s">
        <v>187</v>
      </c>
      <c r="AY431" s="24" t="s">
        <v>171</v>
      </c>
      <c r="BE431" s="246">
        <f>IF(N431="základní",J431,0)</f>
        <v>0</v>
      </c>
      <c r="BF431" s="246">
        <f>IF(N431="snížená",J431,0)</f>
        <v>0</v>
      </c>
      <c r="BG431" s="246">
        <f>IF(N431="zákl. přenesená",J431,0)</f>
        <v>0</v>
      </c>
      <c r="BH431" s="246">
        <f>IF(N431="sníž. přenesená",J431,0)</f>
        <v>0</v>
      </c>
      <c r="BI431" s="246">
        <f>IF(N431="nulová",J431,0)</f>
        <v>0</v>
      </c>
      <c r="BJ431" s="24" t="s">
        <v>24</v>
      </c>
      <c r="BK431" s="246">
        <f>ROUND(I431*H431,2)</f>
        <v>0</v>
      </c>
      <c r="BL431" s="24" t="s">
        <v>273</v>
      </c>
      <c r="BM431" s="24" t="s">
        <v>3832</v>
      </c>
    </row>
    <row r="432" s="1" customFormat="1">
      <c r="B432" s="46"/>
      <c r="C432" s="74"/>
      <c r="D432" s="249" t="s">
        <v>739</v>
      </c>
      <c r="E432" s="74"/>
      <c r="F432" s="259" t="s">
        <v>3833</v>
      </c>
      <c r="G432" s="74"/>
      <c r="H432" s="74"/>
      <c r="I432" s="203"/>
      <c r="J432" s="74"/>
      <c r="K432" s="74"/>
      <c r="L432" s="72"/>
      <c r="M432" s="260"/>
      <c r="N432" s="47"/>
      <c r="O432" s="47"/>
      <c r="P432" s="47"/>
      <c r="Q432" s="47"/>
      <c r="R432" s="47"/>
      <c r="S432" s="47"/>
      <c r="T432" s="95"/>
      <c r="AT432" s="24" t="s">
        <v>739</v>
      </c>
      <c r="AU432" s="24" t="s">
        <v>187</v>
      </c>
    </row>
    <row r="433" s="1" customFormat="1" ht="14.4" customHeight="1">
      <c r="B433" s="46"/>
      <c r="C433" s="271" t="s">
        <v>1371</v>
      </c>
      <c r="D433" s="271" t="s">
        <v>422</v>
      </c>
      <c r="E433" s="272" t="s">
        <v>3834</v>
      </c>
      <c r="F433" s="273" t="s">
        <v>3835</v>
      </c>
      <c r="G433" s="274" t="s">
        <v>344</v>
      </c>
      <c r="H433" s="275">
        <v>24</v>
      </c>
      <c r="I433" s="276"/>
      <c r="J433" s="277">
        <f>ROUND(I433*H433,2)</f>
        <v>0</v>
      </c>
      <c r="K433" s="273" t="s">
        <v>3358</v>
      </c>
      <c r="L433" s="278"/>
      <c r="M433" s="279" t="s">
        <v>22</v>
      </c>
      <c r="N433" s="280" t="s">
        <v>46</v>
      </c>
      <c r="O433" s="47"/>
      <c r="P433" s="244">
        <f>O433*H433</f>
        <v>0</v>
      </c>
      <c r="Q433" s="244">
        <v>0</v>
      </c>
      <c r="R433" s="244">
        <f>Q433*H433</f>
        <v>0</v>
      </c>
      <c r="S433" s="244">
        <v>0</v>
      </c>
      <c r="T433" s="245">
        <f>S433*H433</f>
        <v>0</v>
      </c>
      <c r="AR433" s="24" t="s">
        <v>405</v>
      </c>
      <c r="AT433" s="24" t="s">
        <v>422</v>
      </c>
      <c r="AU433" s="24" t="s">
        <v>187</v>
      </c>
      <c r="AY433" s="24" t="s">
        <v>171</v>
      </c>
      <c r="BE433" s="246">
        <f>IF(N433="základní",J433,0)</f>
        <v>0</v>
      </c>
      <c r="BF433" s="246">
        <f>IF(N433="snížená",J433,0)</f>
        <v>0</v>
      </c>
      <c r="BG433" s="246">
        <f>IF(N433="zákl. přenesená",J433,0)</f>
        <v>0</v>
      </c>
      <c r="BH433" s="246">
        <f>IF(N433="sníž. přenesená",J433,0)</f>
        <v>0</v>
      </c>
      <c r="BI433" s="246">
        <f>IF(N433="nulová",J433,0)</f>
        <v>0</v>
      </c>
      <c r="BJ433" s="24" t="s">
        <v>24</v>
      </c>
      <c r="BK433" s="246">
        <f>ROUND(I433*H433,2)</f>
        <v>0</v>
      </c>
      <c r="BL433" s="24" t="s">
        <v>273</v>
      </c>
      <c r="BM433" s="24" t="s">
        <v>3836</v>
      </c>
    </row>
    <row r="434" s="1" customFormat="1">
      <c r="B434" s="46"/>
      <c r="C434" s="74"/>
      <c r="D434" s="249" t="s">
        <v>739</v>
      </c>
      <c r="E434" s="74"/>
      <c r="F434" s="259" t="s">
        <v>3837</v>
      </c>
      <c r="G434" s="74"/>
      <c r="H434" s="74"/>
      <c r="I434" s="203"/>
      <c r="J434" s="74"/>
      <c r="K434" s="74"/>
      <c r="L434" s="72"/>
      <c r="M434" s="260"/>
      <c r="N434" s="47"/>
      <c r="O434" s="47"/>
      <c r="P434" s="47"/>
      <c r="Q434" s="47"/>
      <c r="R434" s="47"/>
      <c r="S434" s="47"/>
      <c r="T434" s="95"/>
      <c r="AT434" s="24" t="s">
        <v>739</v>
      </c>
      <c r="AU434" s="24" t="s">
        <v>187</v>
      </c>
    </row>
    <row r="435" s="1" customFormat="1" ht="14.4" customHeight="1">
      <c r="B435" s="46"/>
      <c r="C435" s="271" t="s">
        <v>1375</v>
      </c>
      <c r="D435" s="271" t="s">
        <v>422</v>
      </c>
      <c r="E435" s="272" t="s">
        <v>3838</v>
      </c>
      <c r="F435" s="273" t="s">
        <v>3839</v>
      </c>
      <c r="G435" s="274" t="s">
        <v>344</v>
      </c>
      <c r="H435" s="275">
        <v>24</v>
      </c>
      <c r="I435" s="276"/>
      <c r="J435" s="277">
        <f>ROUND(I435*H435,2)</f>
        <v>0</v>
      </c>
      <c r="K435" s="273" t="s">
        <v>3358</v>
      </c>
      <c r="L435" s="278"/>
      <c r="M435" s="279" t="s">
        <v>22</v>
      </c>
      <c r="N435" s="280" t="s">
        <v>46</v>
      </c>
      <c r="O435" s="47"/>
      <c r="P435" s="244">
        <f>O435*H435</f>
        <v>0</v>
      </c>
      <c r="Q435" s="244">
        <v>0</v>
      </c>
      <c r="R435" s="244">
        <f>Q435*H435</f>
        <v>0</v>
      </c>
      <c r="S435" s="244">
        <v>0</v>
      </c>
      <c r="T435" s="245">
        <f>S435*H435</f>
        <v>0</v>
      </c>
      <c r="AR435" s="24" t="s">
        <v>405</v>
      </c>
      <c r="AT435" s="24" t="s">
        <v>422</v>
      </c>
      <c r="AU435" s="24" t="s">
        <v>187</v>
      </c>
      <c r="AY435" s="24" t="s">
        <v>171</v>
      </c>
      <c r="BE435" s="246">
        <f>IF(N435="základní",J435,0)</f>
        <v>0</v>
      </c>
      <c r="BF435" s="246">
        <f>IF(N435="snížená",J435,0)</f>
        <v>0</v>
      </c>
      <c r="BG435" s="246">
        <f>IF(N435="zákl. přenesená",J435,0)</f>
        <v>0</v>
      </c>
      <c r="BH435" s="246">
        <f>IF(N435="sníž. přenesená",J435,0)</f>
        <v>0</v>
      </c>
      <c r="BI435" s="246">
        <f>IF(N435="nulová",J435,0)</f>
        <v>0</v>
      </c>
      <c r="BJ435" s="24" t="s">
        <v>24</v>
      </c>
      <c r="BK435" s="246">
        <f>ROUND(I435*H435,2)</f>
        <v>0</v>
      </c>
      <c r="BL435" s="24" t="s">
        <v>273</v>
      </c>
      <c r="BM435" s="24" t="s">
        <v>3840</v>
      </c>
    </row>
    <row r="436" s="1" customFormat="1">
      <c r="B436" s="46"/>
      <c r="C436" s="74"/>
      <c r="D436" s="249" t="s">
        <v>739</v>
      </c>
      <c r="E436" s="74"/>
      <c r="F436" s="259" t="s">
        <v>3841</v>
      </c>
      <c r="G436" s="74"/>
      <c r="H436" s="74"/>
      <c r="I436" s="203"/>
      <c r="J436" s="74"/>
      <c r="K436" s="74"/>
      <c r="L436" s="72"/>
      <c r="M436" s="260"/>
      <c r="N436" s="47"/>
      <c r="O436" s="47"/>
      <c r="P436" s="47"/>
      <c r="Q436" s="47"/>
      <c r="R436" s="47"/>
      <c r="S436" s="47"/>
      <c r="T436" s="95"/>
      <c r="AT436" s="24" t="s">
        <v>739</v>
      </c>
      <c r="AU436" s="24" t="s">
        <v>187</v>
      </c>
    </row>
    <row r="437" s="1" customFormat="1" ht="14.4" customHeight="1">
      <c r="B437" s="46"/>
      <c r="C437" s="271" t="s">
        <v>1381</v>
      </c>
      <c r="D437" s="271" t="s">
        <v>422</v>
      </c>
      <c r="E437" s="272" t="s">
        <v>3842</v>
      </c>
      <c r="F437" s="273" t="s">
        <v>3843</v>
      </c>
      <c r="G437" s="274" t="s">
        <v>344</v>
      </c>
      <c r="H437" s="275">
        <v>24</v>
      </c>
      <c r="I437" s="276"/>
      <c r="J437" s="277">
        <f>ROUND(I437*H437,2)</f>
        <v>0</v>
      </c>
      <c r="K437" s="273" t="s">
        <v>3358</v>
      </c>
      <c r="L437" s="278"/>
      <c r="M437" s="279" t="s">
        <v>22</v>
      </c>
      <c r="N437" s="280" t="s">
        <v>46</v>
      </c>
      <c r="O437" s="47"/>
      <c r="P437" s="244">
        <f>O437*H437</f>
        <v>0</v>
      </c>
      <c r="Q437" s="244">
        <v>0</v>
      </c>
      <c r="R437" s="244">
        <f>Q437*H437</f>
        <v>0</v>
      </c>
      <c r="S437" s="244">
        <v>0</v>
      </c>
      <c r="T437" s="245">
        <f>S437*H437</f>
        <v>0</v>
      </c>
      <c r="AR437" s="24" t="s">
        <v>405</v>
      </c>
      <c r="AT437" s="24" t="s">
        <v>422</v>
      </c>
      <c r="AU437" s="24" t="s">
        <v>187</v>
      </c>
      <c r="AY437" s="24" t="s">
        <v>171</v>
      </c>
      <c r="BE437" s="246">
        <f>IF(N437="základní",J437,0)</f>
        <v>0</v>
      </c>
      <c r="BF437" s="246">
        <f>IF(N437="snížená",J437,0)</f>
        <v>0</v>
      </c>
      <c r="BG437" s="246">
        <f>IF(N437="zákl. přenesená",J437,0)</f>
        <v>0</v>
      </c>
      <c r="BH437" s="246">
        <f>IF(N437="sníž. přenesená",J437,0)</f>
        <v>0</v>
      </c>
      <c r="BI437" s="246">
        <f>IF(N437="nulová",J437,0)</f>
        <v>0</v>
      </c>
      <c r="BJ437" s="24" t="s">
        <v>24</v>
      </c>
      <c r="BK437" s="246">
        <f>ROUND(I437*H437,2)</f>
        <v>0</v>
      </c>
      <c r="BL437" s="24" t="s">
        <v>273</v>
      </c>
      <c r="BM437" s="24" t="s">
        <v>3844</v>
      </c>
    </row>
    <row r="438" s="1" customFormat="1">
      <c r="B438" s="46"/>
      <c r="C438" s="74"/>
      <c r="D438" s="249" t="s">
        <v>739</v>
      </c>
      <c r="E438" s="74"/>
      <c r="F438" s="259" t="s">
        <v>3845</v>
      </c>
      <c r="G438" s="74"/>
      <c r="H438" s="74"/>
      <c r="I438" s="203"/>
      <c r="J438" s="74"/>
      <c r="K438" s="74"/>
      <c r="L438" s="72"/>
      <c r="M438" s="260"/>
      <c r="N438" s="47"/>
      <c r="O438" s="47"/>
      <c r="P438" s="47"/>
      <c r="Q438" s="47"/>
      <c r="R438" s="47"/>
      <c r="S438" s="47"/>
      <c r="T438" s="95"/>
      <c r="AT438" s="24" t="s">
        <v>739</v>
      </c>
      <c r="AU438" s="24" t="s">
        <v>187</v>
      </c>
    </row>
    <row r="439" s="1" customFormat="1" ht="14.4" customHeight="1">
      <c r="B439" s="46"/>
      <c r="C439" s="271" t="s">
        <v>1386</v>
      </c>
      <c r="D439" s="271" t="s">
        <v>422</v>
      </c>
      <c r="E439" s="272" t="s">
        <v>3846</v>
      </c>
      <c r="F439" s="273" t="s">
        <v>3847</v>
      </c>
      <c r="G439" s="274" t="s">
        <v>344</v>
      </c>
      <c r="H439" s="275">
        <v>24</v>
      </c>
      <c r="I439" s="276"/>
      <c r="J439" s="277">
        <f>ROUND(I439*H439,2)</f>
        <v>0</v>
      </c>
      <c r="K439" s="273" t="s">
        <v>3358</v>
      </c>
      <c r="L439" s="278"/>
      <c r="M439" s="279" t="s">
        <v>22</v>
      </c>
      <c r="N439" s="280" t="s">
        <v>46</v>
      </c>
      <c r="O439" s="47"/>
      <c r="P439" s="244">
        <f>O439*H439</f>
        <v>0</v>
      </c>
      <c r="Q439" s="244">
        <v>0</v>
      </c>
      <c r="R439" s="244">
        <f>Q439*H439</f>
        <v>0</v>
      </c>
      <c r="S439" s="244">
        <v>0</v>
      </c>
      <c r="T439" s="245">
        <f>S439*H439</f>
        <v>0</v>
      </c>
      <c r="AR439" s="24" t="s">
        <v>405</v>
      </c>
      <c r="AT439" s="24" t="s">
        <v>422</v>
      </c>
      <c r="AU439" s="24" t="s">
        <v>187</v>
      </c>
      <c r="AY439" s="24" t="s">
        <v>171</v>
      </c>
      <c r="BE439" s="246">
        <f>IF(N439="základní",J439,0)</f>
        <v>0</v>
      </c>
      <c r="BF439" s="246">
        <f>IF(N439="snížená",J439,0)</f>
        <v>0</v>
      </c>
      <c r="BG439" s="246">
        <f>IF(N439="zákl. přenesená",J439,0)</f>
        <v>0</v>
      </c>
      <c r="BH439" s="246">
        <f>IF(N439="sníž. přenesená",J439,0)</f>
        <v>0</v>
      </c>
      <c r="BI439" s="246">
        <f>IF(N439="nulová",J439,0)</f>
        <v>0</v>
      </c>
      <c r="BJ439" s="24" t="s">
        <v>24</v>
      </c>
      <c r="BK439" s="246">
        <f>ROUND(I439*H439,2)</f>
        <v>0</v>
      </c>
      <c r="BL439" s="24" t="s">
        <v>273</v>
      </c>
      <c r="BM439" s="24" t="s">
        <v>3848</v>
      </c>
    </row>
    <row r="440" s="1" customFormat="1">
      <c r="B440" s="46"/>
      <c r="C440" s="74"/>
      <c r="D440" s="249" t="s">
        <v>739</v>
      </c>
      <c r="E440" s="74"/>
      <c r="F440" s="259" t="s">
        <v>3849</v>
      </c>
      <c r="G440" s="74"/>
      <c r="H440" s="74"/>
      <c r="I440" s="203"/>
      <c r="J440" s="74"/>
      <c r="K440" s="74"/>
      <c r="L440" s="72"/>
      <c r="M440" s="260"/>
      <c r="N440" s="47"/>
      <c r="O440" s="47"/>
      <c r="P440" s="47"/>
      <c r="Q440" s="47"/>
      <c r="R440" s="47"/>
      <c r="S440" s="47"/>
      <c r="T440" s="95"/>
      <c r="AT440" s="24" t="s">
        <v>739</v>
      </c>
      <c r="AU440" s="24" t="s">
        <v>187</v>
      </c>
    </row>
    <row r="441" s="1" customFormat="1" ht="14.4" customHeight="1">
      <c r="B441" s="46"/>
      <c r="C441" s="271" t="s">
        <v>1392</v>
      </c>
      <c r="D441" s="271" t="s">
        <v>422</v>
      </c>
      <c r="E441" s="272" t="s">
        <v>3850</v>
      </c>
      <c r="F441" s="273" t="s">
        <v>3851</v>
      </c>
      <c r="G441" s="274" t="s">
        <v>344</v>
      </c>
      <c r="H441" s="275">
        <v>24</v>
      </c>
      <c r="I441" s="276"/>
      <c r="J441" s="277">
        <f>ROUND(I441*H441,2)</f>
        <v>0</v>
      </c>
      <c r="K441" s="273" t="s">
        <v>3358</v>
      </c>
      <c r="L441" s="278"/>
      <c r="M441" s="279" t="s">
        <v>22</v>
      </c>
      <c r="N441" s="280" t="s">
        <v>46</v>
      </c>
      <c r="O441" s="47"/>
      <c r="P441" s="244">
        <f>O441*H441</f>
        <v>0</v>
      </c>
      <c r="Q441" s="244">
        <v>0</v>
      </c>
      <c r="R441" s="244">
        <f>Q441*H441</f>
        <v>0</v>
      </c>
      <c r="S441" s="244">
        <v>0</v>
      </c>
      <c r="T441" s="245">
        <f>S441*H441</f>
        <v>0</v>
      </c>
      <c r="AR441" s="24" t="s">
        <v>405</v>
      </c>
      <c r="AT441" s="24" t="s">
        <v>422</v>
      </c>
      <c r="AU441" s="24" t="s">
        <v>187</v>
      </c>
      <c r="AY441" s="24" t="s">
        <v>171</v>
      </c>
      <c r="BE441" s="246">
        <f>IF(N441="základní",J441,0)</f>
        <v>0</v>
      </c>
      <c r="BF441" s="246">
        <f>IF(N441="snížená",J441,0)</f>
        <v>0</v>
      </c>
      <c r="BG441" s="246">
        <f>IF(N441="zákl. přenesená",J441,0)</f>
        <v>0</v>
      </c>
      <c r="BH441" s="246">
        <f>IF(N441="sníž. přenesená",J441,0)</f>
        <v>0</v>
      </c>
      <c r="BI441" s="246">
        <f>IF(N441="nulová",J441,0)</f>
        <v>0</v>
      </c>
      <c r="BJ441" s="24" t="s">
        <v>24</v>
      </c>
      <c r="BK441" s="246">
        <f>ROUND(I441*H441,2)</f>
        <v>0</v>
      </c>
      <c r="BL441" s="24" t="s">
        <v>273</v>
      </c>
      <c r="BM441" s="24" t="s">
        <v>3852</v>
      </c>
    </row>
    <row r="442" s="1" customFormat="1">
      <c r="B442" s="46"/>
      <c r="C442" s="74"/>
      <c r="D442" s="249" t="s">
        <v>739</v>
      </c>
      <c r="E442" s="74"/>
      <c r="F442" s="259" t="s">
        <v>3853</v>
      </c>
      <c r="G442" s="74"/>
      <c r="H442" s="74"/>
      <c r="I442" s="203"/>
      <c r="J442" s="74"/>
      <c r="K442" s="74"/>
      <c r="L442" s="72"/>
      <c r="M442" s="260"/>
      <c r="N442" s="47"/>
      <c r="O442" s="47"/>
      <c r="P442" s="47"/>
      <c r="Q442" s="47"/>
      <c r="R442" s="47"/>
      <c r="S442" s="47"/>
      <c r="T442" s="95"/>
      <c r="AT442" s="24" t="s">
        <v>739</v>
      </c>
      <c r="AU442" s="24" t="s">
        <v>187</v>
      </c>
    </row>
    <row r="443" s="1" customFormat="1" ht="14.4" customHeight="1">
      <c r="B443" s="46"/>
      <c r="C443" s="271" t="s">
        <v>1398</v>
      </c>
      <c r="D443" s="271" t="s">
        <v>422</v>
      </c>
      <c r="E443" s="272" t="s">
        <v>3854</v>
      </c>
      <c r="F443" s="273" t="s">
        <v>3855</v>
      </c>
      <c r="G443" s="274" t="s">
        <v>344</v>
      </c>
      <c r="H443" s="275">
        <v>24</v>
      </c>
      <c r="I443" s="276"/>
      <c r="J443" s="277">
        <f>ROUND(I443*H443,2)</f>
        <v>0</v>
      </c>
      <c r="K443" s="273" t="s">
        <v>3358</v>
      </c>
      <c r="L443" s="278"/>
      <c r="M443" s="279" t="s">
        <v>22</v>
      </c>
      <c r="N443" s="280" t="s">
        <v>46</v>
      </c>
      <c r="O443" s="47"/>
      <c r="P443" s="244">
        <f>O443*H443</f>
        <v>0</v>
      </c>
      <c r="Q443" s="244">
        <v>0</v>
      </c>
      <c r="R443" s="244">
        <f>Q443*H443</f>
        <v>0</v>
      </c>
      <c r="S443" s="244">
        <v>0</v>
      </c>
      <c r="T443" s="245">
        <f>S443*H443</f>
        <v>0</v>
      </c>
      <c r="AR443" s="24" t="s">
        <v>405</v>
      </c>
      <c r="AT443" s="24" t="s">
        <v>422</v>
      </c>
      <c r="AU443" s="24" t="s">
        <v>187</v>
      </c>
      <c r="AY443" s="24" t="s">
        <v>171</v>
      </c>
      <c r="BE443" s="246">
        <f>IF(N443="základní",J443,0)</f>
        <v>0</v>
      </c>
      <c r="BF443" s="246">
        <f>IF(N443="snížená",J443,0)</f>
        <v>0</v>
      </c>
      <c r="BG443" s="246">
        <f>IF(N443="zákl. přenesená",J443,0)</f>
        <v>0</v>
      </c>
      <c r="BH443" s="246">
        <f>IF(N443="sníž. přenesená",J443,0)</f>
        <v>0</v>
      </c>
      <c r="BI443" s="246">
        <f>IF(N443="nulová",J443,0)</f>
        <v>0</v>
      </c>
      <c r="BJ443" s="24" t="s">
        <v>24</v>
      </c>
      <c r="BK443" s="246">
        <f>ROUND(I443*H443,2)</f>
        <v>0</v>
      </c>
      <c r="BL443" s="24" t="s">
        <v>273</v>
      </c>
      <c r="BM443" s="24" t="s">
        <v>3856</v>
      </c>
    </row>
    <row r="444" s="1" customFormat="1">
      <c r="B444" s="46"/>
      <c r="C444" s="74"/>
      <c r="D444" s="249" t="s">
        <v>739</v>
      </c>
      <c r="E444" s="74"/>
      <c r="F444" s="259" t="s">
        <v>3857</v>
      </c>
      <c r="G444" s="74"/>
      <c r="H444" s="74"/>
      <c r="I444" s="203"/>
      <c r="J444" s="74"/>
      <c r="K444" s="74"/>
      <c r="L444" s="72"/>
      <c r="M444" s="260"/>
      <c r="N444" s="47"/>
      <c r="O444" s="47"/>
      <c r="P444" s="47"/>
      <c r="Q444" s="47"/>
      <c r="R444" s="47"/>
      <c r="S444" s="47"/>
      <c r="T444" s="95"/>
      <c r="AT444" s="24" t="s">
        <v>739</v>
      </c>
      <c r="AU444" s="24" t="s">
        <v>187</v>
      </c>
    </row>
    <row r="445" s="1" customFormat="1" ht="14.4" customHeight="1">
      <c r="B445" s="46"/>
      <c r="C445" s="271" t="s">
        <v>1404</v>
      </c>
      <c r="D445" s="271" t="s">
        <v>422</v>
      </c>
      <c r="E445" s="272" t="s">
        <v>3858</v>
      </c>
      <c r="F445" s="273" t="s">
        <v>3859</v>
      </c>
      <c r="G445" s="274" t="s">
        <v>344</v>
      </c>
      <c r="H445" s="275">
        <v>24</v>
      </c>
      <c r="I445" s="276"/>
      <c r="J445" s="277">
        <f>ROUND(I445*H445,2)</f>
        <v>0</v>
      </c>
      <c r="K445" s="273" t="s">
        <v>3358</v>
      </c>
      <c r="L445" s="278"/>
      <c r="M445" s="279" t="s">
        <v>22</v>
      </c>
      <c r="N445" s="280" t="s">
        <v>46</v>
      </c>
      <c r="O445" s="47"/>
      <c r="P445" s="244">
        <f>O445*H445</f>
        <v>0</v>
      </c>
      <c r="Q445" s="244">
        <v>0</v>
      </c>
      <c r="R445" s="244">
        <f>Q445*H445</f>
        <v>0</v>
      </c>
      <c r="S445" s="244">
        <v>0</v>
      </c>
      <c r="T445" s="245">
        <f>S445*H445</f>
        <v>0</v>
      </c>
      <c r="AR445" s="24" t="s">
        <v>405</v>
      </c>
      <c r="AT445" s="24" t="s">
        <v>422</v>
      </c>
      <c r="AU445" s="24" t="s">
        <v>187</v>
      </c>
      <c r="AY445" s="24" t="s">
        <v>171</v>
      </c>
      <c r="BE445" s="246">
        <f>IF(N445="základní",J445,0)</f>
        <v>0</v>
      </c>
      <c r="BF445" s="246">
        <f>IF(N445="snížená",J445,0)</f>
        <v>0</v>
      </c>
      <c r="BG445" s="246">
        <f>IF(N445="zákl. přenesená",J445,0)</f>
        <v>0</v>
      </c>
      <c r="BH445" s="246">
        <f>IF(N445="sníž. přenesená",J445,0)</f>
        <v>0</v>
      </c>
      <c r="BI445" s="246">
        <f>IF(N445="nulová",J445,0)</f>
        <v>0</v>
      </c>
      <c r="BJ445" s="24" t="s">
        <v>24</v>
      </c>
      <c r="BK445" s="246">
        <f>ROUND(I445*H445,2)</f>
        <v>0</v>
      </c>
      <c r="BL445" s="24" t="s">
        <v>273</v>
      </c>
      <c r="BM445" s="24" t="s">
        <v>3860</v>
      </c>
    </row>
    <row r="446" s="1" customFormat="1">
      <c r="B446" s="46"/>
      <c r="C446" s="74"/>
      <c r="D446" s="249" t="s">
        <v>739</v>
      </c>
      <c r="E446" s="74"/>
      <c r="F446" s="259" t="s">
        <v>3861</v>
      </c>
      <c r="G446" s="74"/>
      <c r="H446" s="74"/>
      <c r="I446" s="203"/>
      <c r="J446" s="74"/>
      <c r="K446" s="74"/>
      <c r="L446" s="72"/>
      <c r="M446" s="260"/>
      <c r="N446" s="47"/>
      <c r="O446" s="47"/>
      <c r="P446" s="47"/>
      <c r="Q446" s="47"/>
      <c r="R446" s="47"/>
      <c r="S446" s="47"/>
      <c r="T446" s="95"/>
      <c r="AT446" s="24" t="s">
        <v>739</v>
      </c>
      <c r="AU446" s="24" t="s">
        <v>187</v>
      </c>
    </row>
    <row r="447" s="1" customFormat="1" ht="14.4" customHeight="1">
      <c r="B447" s="46"/>
      <c r="C447" s="271" t="s">
        <v>1409</v>
      </c>
      <c r="D447" s="271" t="s">
        <v>422</v>
      </c>
      <c r="E447" s="272" t="s">
        <v>3862</v>
      </c>
      <c r="F447" s="273" t="s">
        <v>3863</v>
      </c>
      <c r="G447" s="274" t="s">
        <v>344</v>
      </c>
      <c r="H447" s="275">
        <v>70</v>
      </c>
      <c r="I447" s="276"/>
      <c r="J447" s="277">
        <f>ROUND(I447*H447,2)</f>
        <v>0</v>
      </c>
      <c r="K447" s="273" t="s">
        <v>3358</v>
      </c>
      <c r="L447" s="278"/>
      <c r="M447" s="279" t="s">
        <v>22</v>
      </c>
      <c r="N447" s="280" t="s">
        <v>46</v>
      </c>
      <c r="O447" s="47"/>
      <c r="P447" s="244">
        <f>O447*H447</f>
        <v>0</v>
      </c>
      <c r="Q447" s="244">
        <v>0</v>
      </c>
      <c r="R447" s="244">
        <f>Q447*H447</f>
        <v>0</v>
      </c>
      <c r="S447" s="244">
        <v>0</v>
      </c>
      <c r="T447" s="245">
        <f>S447*H447</f>
        <v>0</v>
      </c>
      <c r="AR447" s="24" t="s">
        <v>405</v>
      </c>
      <c r="AT447" s="24" t="s">
        <v>422</v>
      </c>
      <c r="AU447" s="24" t="s">
        <v>187</v>
      </c>
      <c r="AY447" s="24" t="s">
        <v>171</v>
      </c>
      <c r="BE447" s="246">
        <f>IF(N447="základní",J447,0)</f>
        <v>0</v>
      </c>
      <c r="BF447" s="246">
        <f>IF(N447="snížená",J447,0)</f>
        <v>0</v>
      </c>
      <c r="BG447" s="246">
        <f>IF(N447="zákl. přenesená",J447,0)</f>
        <v>0</v>
      </c>
      <c r="BH447" s="246">
        <f>IF(N447="sníž. přenesená",J447,0)</f>
        <v>0</v>
      </c>
      <c r="BI447" s="246">
        <f>IF(N447="nulová",J447,0)</f>
        <v>0</v>
      </c>
      <c r="BJ447" s="24" t="s">
        <v>24</v>
      </c>
      <c r="BK447" s="246">
        <f>ROUND(I447*H447,2)</f>
        <v>0</v>
      </c>
      <c r="BL447" s="24" t="s">
        <v>273</v>
      </c>
      <c r="BM447" s="24" t="s">
        <v>3864</v>
      </c>
    </row>
    <row r="448" s="1" customFormat="1">
      <c r="B448" s="46"/>
      <c r="C448" s="74"/>
      <c r="D448" s="249" t="s">
        <v>739</v>
      </c>
      <c r="E448" s="74"/>
      <c r="F448" s="259" t="s">
        <v>3865</v>
      </c>
      <c r="G448" s="74"/>
      <c r="H448" s="74"/>
      <c r="I448" s="203"/>
      <c r="J448" s="74"/>
      <c r="K448" s="74"/>
      <c r="L448" s="72"/>
      <c r="M448" s="260"/>
      <c r="N448" s="47"/>
      <c r="O448" s="47"/>
      <c r="P448" s="47"/>
      <c r="Q448" s="47"/>
      <c r="R448" s="47"/>
      <c r="S448" s="47"/>
      <c r="T448" s="95"/>
      <c r="AT448" s="24" t="s">
        <v>739</v>
      </c>
      <c r="AU448" s="24" t="s">
        <v>187</v>
      </c>
    </row>
    <row r="449" s="1" customFormat="1" ht="14.4" customHeight="1">
      <c r="B449" s="46"/>
      <c r="C449" s="271" t="s">
        <v>1415</v>
      </c>
      <c r="D449" s="271" t="s">
        <v>422</v>
      </c>
      <c r="E449" s="272" t="s">
        <v>3866</v>
      </c>
      <c r="F449" s="273" t="s">
        <v>3867</v>
      </c>
      <c r="G449" s="274" t="s">
        <v>344</v>
      </c>
      <c r="H449" s="275">
        <v>28</v>
      </c>
      <c r="I449" s="276"/>
      <c r="J449" s="277">
        <f>ROUND(I449*H449,2)</f>
        <v>0</v>
      </c>
      <c r="K449" s="273" t="s">
        <v>3358</v>
      </c>
      <c r="L449" s="278"/>
      <c r="M449" s="279" t="s">
        <v>22</v>
      </c>
      <c r="N449" s="280" t="s">
        <v>46</v>
      </c>
      <c r="O449" s="47"/>
      <c r="P449" s="244">
        <f>O449*H449</f>
        <v>0</v>
      </c>
      <c r="Q449" s="244">
        <v>0</v>
      </c>
      <c r="R449" s="244">
        <f>Q449*H449</f>
        <v>0</v>
      </c>
      <c r="S449" s="244">
        <v>0</v>
      </c>
      <c r="T449" s="245">
        <f>S449*H449</f>
        <v>0</v>
      </c>
      <c r="AR449" s="24" t="s">
        <v>405</v>
      </c>
      <c r="AT449" s="24" t="s">
        <v>422</v>
      </c>
      <c r="AU449" s="24" t="s">
        <v>187</v>
      </c>
      <c r="AY449" s="24" t="s">
        <v>171</v>
      </c>
      <c r="BE449" s="246">
        <f>IF(N449="základní",J449,0)</f>
        <v>0</v>
      </c>
      <c r="BF449" s="246">
        <f>IF(N449="snížená",J449,0)</f>
        <v>0</v>
      </c>
      <c r="BG449" s="246">
        <f>IF(N449="zákl. přenesená",J449,0)</f>
        <v>0</v>
      </c>
      <c r="BH449" s="246">
        <f>IF(N449="sníž. přenesená",J449,0)</f>
        <v>0</v>
      </c>
      <c r="BI449" s="246">
        <f>IF(N449="nulová",J449,0)</f>
        <v>0</v>
      </c>
      <c r="BJ449" s="24" t="s">
        <v>24</v>
      </c>
      <c r="BK449" s="246">
        <f>ROUND(I449*H449,2)</f>
        <v>0</v>
      </c>
      <c r="BL449" s="24" t="s">
        <v>273</v>
      </c>
      <c r="BM449" s="24" t="s">
        <v>3868</v>
      </c>
    </row>
    <row r="450" s="1" customFormat="1">
      <c r="B450" s="46"/>
      <c r="C450" s="74"/>
      <c r="D450" s="249" t="s">
        <v>739</v>
      </c>
      <c r="E450" s="74"/>
      <c r="F450" s="259" t="s">
        <v>3869</v>
      </c>
      <c r="G450" s="74"/>
      <c r="H450" s="74"/>
      <c r="I450" s="203"/>
      <c r="J450" s="74"/>
      <c r="K450" s="74"/>
      <c r="L450" s="72"/>
      <c r="M450" s="260"/>
      <c r="N450" s="47"/>
      <c r="O450" s="47"/>
      <c r="P450" s="47"/>
      <c r="Q450" s="47"/>
      <c r="R450" s="47"/>
      <c r="S450" s="47"/>
      <c r="T450" s="95"/>
      <c r="AT450" s="24" t="s">
        <v>739</v>
      </c>
      <c r="AU450" s="24" t="s">
        <v>187</v>
      </c>
    </row>
    <row r="451" s="11" customFormat="1" ht="22.32" customHeight="1">
      <c r="B451" s="219"/>
      <c r="C451" s="220"/>
      <c r="D451" s="221" t="s">
        <v>74</v>
      </c>
      <c r="E451" s="233" t="s">
        <v>3870</v>
      </c>
      <c r="F451" s="233" t="s">
        <v>3871</v>
      </c>
      <c r="G451" s="220"/>
      <c r="H451" s="220"/>
      <c r="I451" s="223"/>
      <c r="J451" s="234">
        <f>BK451</f>
        <v>0</v>
      </c>
      <c r="K451" s="220"/>
      <c r="L451" s="225"/>
      <c r="M451" s="226"/>
      <c r="N451" s="227"/>
      <c r="O451" s="227"/>
      <c r="P451" s="228">
        <f>SUM(P452:P460)</f>
        <v>0</v>
      </c>
      <c r="Q451" s="227"/>
      <c r="R451" s="228">
        <f>SUM(R452:R460)</f>
        <v>0</v>
      </c>
      <c r="S451" s="227"/>
      <c r="T451" s="229">
        <f>SUM(T452:T460)</f>
        <v>0</v>
      </c>
      <c r="AR451" s="230" t="s">
        <v>24</v>
      </c>
      <c r="AT451" s="231" t="s">
        <v>74</v>
      </c>
      <c r="AU451" s="231" t="s">
        <v>83</v>
      </c>
      <c r="AY451" s="230" t="s">
        <v>171</v>
      </c>
      <c r="BK451" s="232">
        <f>SUM(BK452:BK460)</f>
        <v>0</v>
      </c>
    </row>
    <row r="452" s="1" customFormat="1" ht="34.2" customHeight="1">
      <c r="B452" s="46"/>
      <c r="C452" s="235" t="s">
        <v>1420</v>
      </c>
      <c r="D452" s="235" t="s">
        <v>173</v>
      </c>
      <c r="E452" s="236" t="s">
        <v>3872</v>
      </c>
      <c r="F452" s="237" t="s">
        <v>3873</v>
      </c>
      <c r="G452" s="238" t="s">
        <v>344</v>
      </c>
      <c r="H452" s="239">
        <v>40</v>
      </c>
      <c r="I452" s="240"/>
      <c r="J452" s="241">
        <f>ROUND(I452*H452,2)</f>
        <v>0</v>
      </c>
      <c r="K452" s="237" t="s">
        <v>177</v>
      </c>
      <c r="L452" s="72"/>
      <c r="M452" s="242" t="s">
        <v>22</v>
      </c>
      <c r="N452" s="243" t="s">
        <v>46</v>
      </c>
      <c r="O452" s="47"/>
      <c r="P452" s="244">
        <f>O452*H452</f>
        <v>0</v>
      </c>
      <c r="Q452" s="244">
        <v>0</v>
      </c>
      <c r="R452" s="244">
        <f>Q452*H452</f>
        <v>0</v>
      </c>
      <c r="S452" s="244">
        <v>0</v>
      </c>
      <c r="T452" s="245">
        <f>S452*H452</f>
        <v>0</v>
      </c>
      <c r="AR452" s="24" t="s">
        <v>273</v>
      </c>
      <c r="AT452" s="24" t="s">
        <v>173</v>
      </c>
      <c r="AU452" s="24" t="s">
        <v>187</v>
      </c>
      <c r="AY452" s="24" t="s">
        <v>171</v>
      </c>
      <c r="BE452" s="246">
        <f>IF(N452="základní",J452,0)</f>
        <v>0</v>
      </c>
      <c r="BF452" s="246">
        <f>IF(N452="snížená",J452,0)</f>
        <v>0</v>
      </c>
      <c r="BG452" s="246">
        <f>IF(N452="zákl. přenesená",J452,0)</f>
        <v>0</v>
      </c>
      <c r="BH452" s="246">
        <f>IF(N452="sníž. přenesená",J452,0)</f>
        <v>0</v>
      </c>
      <c r="BI452" s="246">
        <f>IF(N452="nulová",J452,0)</f>
        <v>0</v>
      </c>
      <c r="BJ452" s="24" t="s">
        <v>24</v>
      </c>
      <c r="BK452" s="246">
        <f>ROUND(I452*H452,2)</f>
        <v>0</v>
      </c>
      <c r="BL452" s="24" t="s">
        <v>273</v>
      </c>
      <c r="BM452" s="24" t="s">
        <v>3874</v>
      </c>
    </row>
    <row r="453" s="1" customFormat="1" ht="22.8" customHeight="1">
      <c r="B453" s="46"/>
      <c r="C453" s="271" t="s">
        <v>1426</v>
      </c>
      <c r="D453" s="271" t="s">
        <v>422</v>
      </c>
      <c r="E453" s="272" t="s">
        <v>3875</v>
      </c>
      <c r="F453" s="273" t="s">
        <v>3876</v>
      </c>
      <c r="G453" s="274" t="s">
        <v>344</v>
      </c>
      <c r="H453" s="275">
        <v>40</v>
      </c>
      <c r="I453" s="276"/>
      <c r="J453" s="277">
        <f>ROUND(I453*H453,2)</f>
        <v>0</v>
      </c>
      <c r="K453" s="273" t="s">
        <v>3358</v>
      </c>
      <c r="L453" s="278"/>
      <c r="M453" s="279" t="s">
        <v>22</v>
      </c>
      <c r="N453" s="280" t="s">
        <v>46</v>
      </c>
      <c r="O453" s="47"/>
      <c r="P453" s="244">
        <f>O453*H453</f>
        <v>0</v>
      </c>
      <c r="Q453" s="244">
        <v>0</v>
      </c>
      <c r="R453" s="244">
        <f>Q453*H453</f>
        <v>0</v>
      </c>
      <c r="S453" s="244">
        <v>0</v>
      </c>
      <c r="T453" s="245">
        <f>S453*H453</f>
        <v>0</v>
      </c>
      <c r="AR453" s="24" t="s">
        <v>405</v>
      </c>
      <c r="AT453" s="24" t="s">
        <v>422</v>
      </c>
      <c r="AU453" s="24" t="s">
        <v>187</v>
      </c>
      <c r="AY453" s="24" t="s">
        <v>171</v>
      </c>
      <c r="BE453" s="246">
        <f>IF(N453="základní",J453,0)</f>
        <v>0</v>
      </c>
      <c r="BF453" s="246">
        <f>IF(N453="snížená",J453,0)</f>
        <v>0</v>
      </c>
      <c r="BG453" s="246">
        <f>IF(N453="zákl. přenesená",J453,0)</f>
        <v>0</v>
      </c>
      <c r="BH453" s="246">
        <f>IF(N453="sníž. přenesená",J453,0)</f>
        <v>0</v>
      </c>
      <c r="BI453" s="246">
        <f>IF(N453="nulová",J453,0)</f>
        <v>0</v>
      </c>
      <c r="BJ453" s="24" t="s">
        <v>24</v>
      </c>
      <c r="BK453" s="246">
        <f>ROUND(I453*H453,2)</f>
        <v>0</v>
      </c>
      <c r="BL453" s="24" t="s">
        <v>273</v>
      </c>
      <c r="BM453" s="24" t="s">
        <v>3877</v>
      </c>
    </row>
    <row r="454" s="1" customFormat="1">
      <c r="B454" s="46"/>
      <c r="C454" s="74"/>
      <c r="D454" s="249" t="s">
        <v>739</v>
      </c>
      <c r="E454" s="74"/>
      <c r="F454" s="259" t="s">
        <v>3878</v>
      </c>
      <c r="G454" s="74"/>
      <c r="H454" s="74"/>
      <c r="I454" s="203"/>
      <c r="J454" s="74"/>
      <c r="K454" s="74"/>
      <c r="L454" s="72"/>
      <c r="M454" s="260"/>
      <c r="N454" s="47"/>
      <c r="O454" s="47"/>
      <c r="P454" s="47"/>
      <c r="Q454" s="47"/>
      <c r="R454" s="47"/>
      <c r="S454" s="47"/>
      <c r="T454" s="95"/>
      <c r="AT454" s="24" t="s">
        <v>739</v>
      </c>
      <c r="AU454" s="24" t="s">
        <v>187</v>
      </c>
    </row>
    <row r="455" s="1" customFormat="1" ht="34.2" customHeight="1">
      <c r="B455" s="46"/>
      <c r="C455" s="235" t="s">
        <v>1430</v>
      </c>
      <c r="D455" s="235" t="s">
        <v>173</v>
      </c>
      <c r="E455" s="236" t="s">
        <v>3879</v>
      </c>
      <c r="F455" s="237" t="s">
        <v>3880</v>
      </c>
      <c r="G455" s="238" t="s">
        <v>344</v>
      </c>
      <c r="H455" s="239">
        <v>40</v>
      </c>
      <c r="I455" s="240"/>
      <c r="J455" s="241">
        <f>ROUND(I455*H455,2)</f>
        <v>0</v>
      </c>
      <c r="K455" s="237" t="s">
        <v>177</v>
      </c>
      <c r="L455" s="72"/>
      <c r="M455" s="242" t="s">
        <v>22</v>
      </c>
      <c r="N455" s="243" t="s">
        <v>46</v>
      </c>
      <c r="O455" s="47"/>
      <c r="P455" s="244">
        <f>O455*H455</f>
        <v>0</v>
      </c>
      <c r="Q455" s="244">
        <v>0</v>
      </c>
      <c r="R455" s="244">
        <f>Q455*H455</f>
        <v>0</v>
      </c>
      <c r="S455" s="244">
        <v>0</v>
      </c>
      <c r="T455" s="245">
        <f>S455*H455</f>
        <v>0</v>
      </c>
      <c r="AR455" s="24" t="s">
        <v>273</v>
      </c>
      <c r="AT455" s="24" t="s">
        <v>173</v>
      </c>
      <c r="AU455" s="24" t="s">
        <v>187</v>
      </c>
      <c r="AY455" s="24" t="s">
        <v>171</v>
      </c>
      <c r="BE455" s="246">
        <f>IF(N455="základní",J455,0)</f>
        <v>0</v>
      </c>
      <c r="BF455" s="246">
        <f>IF(N455="snížená",J455,0)</f>
        <v>0</v>
      </c>
      <c r="BG455" s="246">
        <f>IF(N455="zákl. přenesená",J455,0)</f>
        <v>0</v>
      </c>
      <c r="BH455" s="246">
        <f>IF(N455="sníž. přenesená",J455,0)</f>
        <v>0</v>
      </c>
      <c r="BI455" s="246">
        <f>IF(N455="nulová",J455,0)</f>
        <v>0</v>
      </c>
      <c r="BJ455" s="24" t="s">
        <v>24</v>
      </c>
      <c r="BK455" s="246">
        <f>ROUND(I455*H455,2)</f>
        <v>0</v>
      </c>
      <c r="BL455" s="24" t="s">
        <v>273</v>
      </c>
      <c r="BM455" s="24" t="s">
        <v>3881</v>
      </c>
    </row>
    <row r="456" s="1" customFormat="1" ht="14.4" customHeight="1">
      <c r="B456" s="46"/>
      <c r="C456" s="271" t="s">
        <v>1433</v>
      </c>
      <c r="D456" s="271" t="s">
        <v>422</v>
      </c>
      <c r="E456" s="272" t="s">
        <v>3882</v>
      </c>
      <c r="F456" s="273" t="s">
        <v>3883</v>
      </c>
      <c r="G456" s="274" t="s">
        <v>344</v>
      </c>
      <c r="H456" s="275">
        <v>40</v>
      </c>
      <c r="I456" s="276"/>
      <c r="J456" s="277">
        <f>ROUND(I456*H456,2)</f>
        <v>0</v>
      </c>
      <c r="K456" s="273" t="s">
        <v>3358</v>
      </c>
      <c r="L456" s="278"/>
      <c r="M456" s="279" t="s">
        <v>22</v>
      </c>
      <c r="N456" s="280" t="s">
        <v>46</v>
      </c>
      <c r="O456" s="47"/>
      <c r="P456" s="244">
        <f>O456*H456</f>
        <v>0</v>
      </c>
      <c r="Q456" s="244">
        <v>0</v>
      </c>
      <c r="R456" s="244">
        <f>Q456*H456</f>
        <v>0</v>
      </c>
      <c r="S456" s="244">
        <v>0</v>
      </c>
      <c r="T456" s="245">
        <f>S456*H456</f>
        <v>0</v>
      </c>
      <c r="AR456" s="24" t="s">
        <v>405</v>
      </c>
      <c r="AT456" s="24" t="s">
        <v>422</v>
      </c>
      <c r="AU456" s="24" t="s">
        <v>187</v>
      </c>
      <c r="AY456" s="24" t="s">
        <v>171</v>
      </c>
      <c r="BE456" s="246">
        <f>IF(N456="základní",J456,0)</f>
        <v>0</v>
      </c>
      <c r="BF456" s="246">
        <f>IF(N456="snížená",J456,0)</f>
        <v>0</v>
      </c>
      <c r="BG456" s="246">
        <f>IF(N456="zákl. přenesená",J456,0)</f>
        <v>0</v>
      </c>
      <c r="BH456" s="246">
        <f>IF(N456="sníž. přenesená",J456,0)</f>
        <v>0</v>
      </c>
      <c r="BI456" s="246">
        <f>IF(N456="nulová",J456,0)</f>
        <v>0</v>
      </c>
      <c r="BJ456" s="24" t="s">
        <v>24</v>
      </c>
      <c r="BK456" s="246">
        <f>ROUND(I456*H456,2)</f>
        <v>0</v>
      </c>
      <c r="BL456" s="24" t="s">
        <v>273</v>
      </c>
      <c r="BM456" s="24" t="s">
        <v>3884</v>
      </c>
    </row>
    <row r="457" s="1" customFormat="1">
      <c r="B457" s="46"/>
      <c r="C457" s="74"/>
      <c r="D457" s="249" t="s">
        <v>739</v>
      </c>
      <c r="E457" s="74"/>
      <c r="F457" s="259" t="s">
        <v>3885</v>
      </c>
      <c r="G457" s="74"/>
      <c r="H457" s="74"/>
      <c r="I457" s="203"/>
      <c r="J457" s="74"/>
      <c r="K457" s="74"/>
      <c r="L457" s="72"/>
      <c r="M457" s="260"/>
      <c r="N457" s="47"/>
      <c r="O457" s="47"/>
      <c r="P457" s="47"/>
      <c r="Q457" s="47"/>
      <c r="R457" s="47"/>
      <c r="S457" s="47"/>
      <c r="T457" s="95"/>
      <c r="AT457" s="24" t="s">
        <v>739</v>
      </c>
      <c r="AU457" s="24" t="s">
        <v>187</v>
      </c>
    </row>
    <row r="458" s="1" customFormat="1" ht="34.2" customHeight="1">
      <c r="B458" s="46"/>
      <c r="C458" s="235" t="s">
        <v>1437</v>
      </c>
      <c r="D458" s="235" t="s">
        <v>173</v>
      </c>
      <c r="E458" s="236" t="s">
        <v>3521</v>
      </c>
      <c r="F458" s="237" t="s">
        <v>3522</v>
      </c>
      <c r="G458" s="238" t="s">
        <v>344</v>
      </c>
      <c r="H458" s="239">
        <v>10</v>
      </c>
      <c r="I458" s="240"/>
      <c r="J458" s="241">
        <f>ROUND(I458*H458,2)</f>
        <v>0</v>
      </c>
      <c r="K458" s="237" t="s">
        <v>177</v>
      </c>
      <c r="L458" s="72"/>
      <c r="M458" s="242" t="s">
        <v>22</v>
      </c>
      <c r="N458" s="243" t="s">
        <v>46</v>
      </c>
      <c r="O458" s="47"/>
      <c r="P458" s="244">
        <f>O458*H458</f>
        <v>0</v>
      </c>
      <c r="Q458" s="244">
        <v>0</v>
      </c>
      <c r="R458" s="244">
        <f>Q458*H458</f>
        <v>0</v>
      </c>
      <c r="S458" s="244">
        <v>0</v>
      </c>
      <c r="T458" s="245">
        <f>S458*H458</f>
        <v>0</v>
      </c>
      <c r="AR458" s="24" t="s">
        <v>273</v>
      </c>
      <c r="AT458" s="24" t="s">
        <v>173</v>
      </c>
      <c r="AU458" s="24" t="s">
        <v>187</v>
      </c>
      <c r="AY458" s="24" t="s">
        <v>171</v>
      </c>
      <c r="BE458" s="246">
        <f>IF(N458="základní",J458,0)</f>
        <v>0</v>
      </c>
      <c r="BF458" s="246">
        <f>IF(N458="snížená",J458,0)</f>
        <v>0</v>
      </c>
      <c r="BG458" s="246">
        <f>IF(N458="zákl. přenesená",J458,0)</f>
        <v>0</v>
      </c>
      <c r="BH458" s="246">
        <f>IF(N458="sníž. přenesená",J458,0)</f>
        <v>0</v>
      </c>
      <c r="BI458" s="246">
        <f>IF(N458="nulová",J458,0)</f>
        <v>0</v>
      </c>
      <c r="BJ458" s="24" t="s">
        <v>24</v>
      </c>
      <c r="BK458" s="246">
        <f>ROUND(I458*H458,2)</f>
        <v>0</v>
      </c>
      <c r="BL458" s="24" t="s">
        <v>273</v>
      </c>
      <c r="BM458" s="24" t="s">
        <v>3886</v>
      </c>
    </row>
    <row r="459" s="1" customFormat="1" ht="14.4" customHeight="1">
      <c r="B459" s="46"/>
      <c r="C459" s="271" t="s">
        <v>1442</v>
      </c>
      <c r="D459" s="271" t="s">
        <v>422</v>
      </c>
      <c r="E459" s="272" t="s">
        <v>3887</v>
      </c>
      <c r="F459" s="273" t="s">
        <v>3888</v>
      </c>
      <c r="G459" s="274" t="s">
        <v>344</v>
      </c>
      <c r="H459" s="275">
        <v>10</v>
      </c>
      <c r="I459" s="276"/>
      <c r="J459" s="277">
        <f>ROUND(I459*H459,2)</f>
        <v>0</v>
      </c>
      <c r="K459" s="273" t="s">
        <v>3358</v>
      </c>
      <c r="L459" s="278"/>
      <c r="M459" s="279" t="s">
        <v>22</v>
      </c>
      <c r="N459" s="280" t="s">
        <v>46</v>
      </c>
      <c r="O459" s="47"/>
      <c r="P459" s="244">
        <f>O459*H459</f>
        <v>0</v>
      </c>
      <c r="Q459" s="244">
        <v>0</v>
      </c>
      <c r="R459" s="244">
        <f>Q459*H459</f>
        <v>0</v>
      </c>
      <c r="S459" s="244">
        <v>0</v>
      </c>
      <c r="T459" s="245">
        <f>S459*H459</f>
        <v>0</v>
      </c>
      <c r="AR459" s="24" t="s">
        <v>405</v>
      </c>
      <c r="AT459" s="24" t="s">
        <v>422</v>
      </c>
      <c r="AU459" s="24" t="s">
        <v>187</v>
      </c>
      <c r="AY459" s="24" t="s">
        <v>171</v>
      </c>
      <c r="BE459" s="246">
        <f>IF(N459="základní",J459,0)</f>
        <v>0</v>
      </c>
      <c r="BF459" s="246">
        <f>IF(N459="snížená",J459,0)</f>
        <v>0</v>
      </c>
      <c r="BG459" s="246">
        <f>IF(N459="zákl. přenesená",J459,0)</f>
        <v>0</v>
      </c>
      <c r="BH459" s="246">
        <f>IF(N459="sníž. přenesená",J459,0)</f>
        <v>0</v>
      </c>
      <c r="BI459" s="246">
        <f>IF(N459="nulová",J459,0)</f>
        <v>0</v>
      </c>
      <c r="BJ459" s="24" t="s">
        <v>24</v>
      </c>
      <c r="BK459" s="246">
        <f>ROUND(I459*H459,2)</f>
        <v>0</v>
      </c>
      <c r="BL459" s="24" t="s">
        <v>273</v>
      </c>
      <c r="BM459" s="24" t="s">
        <v>3889</v>
      </c>
    </row>
    <row r="460" s="1" customFormat="1">
      <c r="B460" s="46"/>
      <c r="C460" s="74"/>
      <c r="D460" s="249" t="s">
        <v>739</v>
      </c>
      <c r="E460" s="74"/>
      <c r="F460" s="259" t="s">
        <v>3890</v>
      </c>
      <c r="G460" s="74"/>
      <c r="H460" s="74"/>
      <c r="I460" s="203"/>
      <c r="J460" s="74"/>
      <c r="K460" s="74"/>
      <c r="L460" s="72"/>
      <c r="M460" s="260"/>
      <c r="N460" s="47"/>
      <c r="O460" s="47"/>
      <c r="P460" s="47"/>
      <c r="Q460" s="47"/>
      <c r="R460" s="47"/>
      <c r="S460" s="47"/>
      <c r="T460" s="95"/>
      <c r="AT460" s="24" t="s">
        <v>739</v>
      </c>
      <c r="AU460" s="24" t="s">
        <v>187</v>
      </c>
    </row>
    <row r="461" s="11" customFormat="1" ht="22.32" customHeight="1">
      <c r="B461" s="219"/>
      <c r="C461" s="220"/>
      <c r="D461" s="221" t="s">
        <v>74</v>
      </c>
      <c r="E461" s="233" t="s">
        <v>3891</v>
      </c>
      <c r="F461" s="233" t="s">
        <v>3892</v>
      </c>
      <c r="G461" s="220"/>
      <c r="H461" s="220"/>
      <c r="I461" s="223"/>
      <c r="J461" s="234">
        <f>BK461</f>
        <v>0</v>
      </c>
      <c r="K461" s="220"/>
      <c r="L461" s="225"/>
      <c r="M461" s="226"/>
      <c r="N461" s="227"/>
      <c r="O461" s="227"/>
      <c r="P461" s="228">
        <f>SUM(P462:P489)</f>
        <v>0</v>
      </c>
      <c r="Q461" s="227"/>
      <c r="R461" s="228">
        <f>SUM(R462:R489)</f>
        <v>0</v>
      </c>
      <c r="S461" s="227"/>
      <c r="T461" s="229">
        <f>SUM(T462:T489)</f>
        <v>0</v>
      </c>
      <c r="AR461" s="230" t="s">
        <v>24</v>
      </c>
      <c r="AT461" s="231" t="s">
        <v>74</v>
      </c>
      <c r="AU461" s="231" t="s">
        <v>83</v>
      </c>
      <c r="AY461" s="230" t="s">
        <v>171</v>
      </c>
      <c r="BK461" s="232">
        <f>SUM(BK462:BK489)</f>
        <v>0</v>
      </c>
    </row>
    <row r="462" s="1" customFormat="1" ht="34.2" customHeight="1">
      <c r="B462" s="46"/>
      <c r="C462" s="235" t="s">
        <v>1449</v>
      </c>
      <c r="D462" s="235" t="s">
        <v>173</v>
      </c>
      <c r="E462" s="236" t="s">
        <v>3515</v>
      </c>
      <c r="F462" s="237" t="s">
        <v>3516</v>
      </c>
      <c r="G462" s="238" t="s">
        <v>344</v>
      </c>
      <c r="H462" s="239">
        <v>160</v>
      </c>
      <c r="I462" s="240"/>
      <c r="J462" s="241">
        <f>ROUND(I462*H462,2)</f>
        <v>0</v>
      </c>
      <c r="K462" s="237" t="s">
        <v>177</v>
      </c>
      <c r="L462" s="72"/>
      <c r="M462" s="242" t="s">
        <v>22</v>
      </c>
      <c r="N462" s="243" t="s">
        <v>46</v>
      </c>
      <c r="O462" s="47"/>
      <c r="P462" s="244">
        <f>O462*H462</f>
        <v>0</v>
      </c>
      <c r="Q462" s="244">
        <v>0</v>
      </c>
      <c r="R462" s="244">
        <f>Q462*H462</f>
        <v>0</v>
      </c>
      <c r="S462" s="244">
        <v>0</v>
      </c>
      <c r="T462" s="245">
        <f>S462*H462</f>
        <v>0</v>
      </c>
      <c r="AR462" s="24" t="s">
        <v>273</v>
      </c>
      <c r="AT462" s="24" t="s">
        <v>173</v>
      </c>
      <c r="AU462" s="24" t="s">
        <v>187</v>
      </c>
      <c r="AY462" s="24" t="s">
        <v>171</v>
      </c>
      <c r="BE462" s="246">
        <f>IF(N462="základní",J462,0)</f>
        <v>0</v>
      </c>
      <c r="BF462" s="246">
        <f>IF(N462="snížená",J462,0)</f>
        <v>0</v>
      </c>
      <c r="BG462" s="246">
        <f>IF(N462="zákl. přenesená",J462,0)</f>
        <v>0</v>
      </c>
      <c r="BH462" s="246">
        <f>IF(N462="sníž. přenesená",J462,0)</f>
        <v>0</v>
      </c>
      <c r="BI462" s="246">
        <f>IF(N462="nulová",J462,0)</f>
        <v>0</v>
      </c>
      <c r="BJ462" s="24" t="s">
        <v>24</v>
      </c>
      <c r="BK462" s="246">
        <f>ROUND(I462*H462,2)</f>
        <v>0</v>
      </c>
      <c r="BL462" s="24" t="s">
        <v>273</v>
      </c>
      <c r="BM462" s="24" t="s">
        <v>3893</v>
      </c>
    </row>
    <row r="463" s="12" customFormat="1">
      <c r="B463" s="247"/>
      <c r="C463" s="248"/>
      <c r="D463" s="249" t="s">
        <v>180</v>
      </c>
      <c r="E463" s="250" t="s">
        <v>22</v>
      </c>
      <c r="F463" s="251" t="s">
        <v>3894</v>
      </c>
      <c r="G463" s="248"/>
      <c r="H463" s="252">
        <v>160</v>
      </c>
      <c r="I463" s="253"/>
      <c r="J463" s="248"/>
      <c r="K463" s="248"/>
      <c r="L463" s="254"/>
      <c r="M463" s="255"/>
      <c r="N463" s="256"/>
      <c r="O463" s="256"/>
      <c r="P463" s="256"/>
      <c r="Q463" s="256"/>
      <c r="R463" s="256"/>
      <c r="S463" s="256"/>
      <c r="T463" s="257"/>
      <c r="AT463" s="258" t="s">
        <v>180</v>
      </c>
      <c r="AU463" s="258" t="s">
        <v>187</v>
      </c>
      <c r="AV463" s="12" t="s">
        <v>83</v>
      </c>
      <c r="AW463" s="12" t="s">
        <v>182</v>
      </c>
      <c r="AX463" s="12" t="s">
        <v>75</v>
      </c>
      <c r="AY463" s="258" t="s">
        <v>171</v>
      </c>
    </row>
    <row r="464" s="1" customFormat="1" ht="14.4" customHeight="1">
      <c r="B464" s="46"/>
      <c r="C464" s="271" t="s">
        <v>1455</v>
      </c>
      <c r="D464" s="271" t="s">
        <v>422</v>
      </c>
      <c r="E464" s="272" t="s">
        <v>3895</v>
      </c>
      <c r="F464" s="273" t="s">
        <v>3896</v>
      </c>
      <c r="G464" s="274" t="s">
        <v>344</v>
      </c>
      <c r="H464" s="275">
        <v>80</v>
      </c>
      <c r="I464" s="276"/>
      <c r="J464" s="277">
        <f>ROUND(I464*H464,2)</f>
        <v>0</v>
      </c>
      <c r="K464" s="273" t="s">
        <v>3358</v>
      </c>
      <c r="L464" s="278"/>
      <c r="M464" s="279" t="s">
        <v>22</v>
      </c>
      <c r="N464" s="280" t="s">
        <v>46</v>
      </c>
      <c r="O464" s="47"/>
      <c r="P464" s="244">
        <f>O464*H464</f>
        <v>0</v>
      </c>
      <c r="Q464" s="244">
        <v>0</v>
      </c>
      <c r="R464" s="244">
        <f>Q464*H464</f>
        <v>0</v>
      </c>
      <c r="S464" s="244">
        <v>0</v>
      </c>
      <c r="T464" s="245">
        <f>S464*H464</f>
        <v>0</v>
      </c>
      <c r="AR464" s="24" t="s">
        <v>405</v>
      </c>
      <c r="AT464" s="24" t="s">
        <v>422</v>
      </c>
      <c r="AU464" s="24" t="s">
        <v>187</v>
      </c>
      <c r="AY464" s="24" t="s">
        <v>171</v>
      </c>
      <c r="BE464" s="246">
        <f>IF(N464="základní",J464,0)</f>
        <v>0</v>
      </c>
      <c r="BF464" s="246">
        <f>IF(N464="snížená",J464,0)</f>
        <v>0</v>
      </c>
      <c r="BG464" s="246">
        <f>IF(N464="zákl. přenesená",J464,0)</f>
        <v>0</v>
      </c>
      <c r="BH464" s="246">
        <f>IF(N464="sníž. přenesená",J464,0)</f>
        <v>0</v>
      </c>
      <c r="BI464" s="246">
        <f>IF(N464="nulová",J464,0)</f>
        <v>0</v>
      </c>
      <c r="BJ464" s="24" t="s">
        <v>24</v>
      </c>
      <c r="BK464" s="246">
        <f>ROUND(I464*H464,2)</f>
        <v>0</v>
      </c>
      <c r="BL464" s="24" t="s">
        <v>273</v>
      </c>
      <c r="BM464" s="24" t="s">
        <v>3897</v>
      </c>
    </row>
    <row r="465" s="1" customFormat="1">
      <c r="B465" s="46"/>
      <c r="C465" s="74"/>
      <c r="D465" s="249" t="s">
        <v>739</v>
      </c>
      <c r="E465" s="74"/>
      <c r="F465" s="259" t="s">
        <v>3898</v>
      </c>
      <c r="G465" s="74"/>
      <c r="H465" s="74"/>
      <c r="I465" s="203"/>
      <c r="J465" s="74"/>
      <c r="K465" s="74"/>
      <c r="L465" s="72"/>
      <c r="M465" s="260"/>
      <c r="N465" s="47"/>
      <c r="O465" s="47"/>
      <c r="P465" s="47"/>
      <c r="Q465" s="47"/>
      <c r="R465" s="47"/>
      <c r="S465" s="47"/>
      <c r="T465" s="95"/>
      <c r="AT465" s="24" t="s">
        <v>739</v>
      </c>
      <c r="AU465" s="24" t="s">
        <v>187</v>
      </c>
    </row>
    <row r="466" s="1" customFormat="1" ht="14.4" customHeight="1">
      <c r="B466" s="46"/>
      <c r="C466" s="271" t="s">
        <v>1461</v>
      </c>
      <c r="D466" s="271" t="s">
        <v>422</v>
      </c>
      <c r="E466" s="272" t="s">
        <v>3899</v>
      </c>
      <c r="F466" s="273" t="s">
        <v>3900</v>
      </c>
      <c r="G466" s="274" t="s">
        <v>344</v>
      </c>
      <c r="H466" s="275">
        <v>80</v>
      </c>
      <c r="I466" s="276"/>
      <c r="J466" s="277">
        <f>ROUND(I466*H466,2)</f>
        <v>0</v>
      </c>
      <c r="K466" s="273" t="s">
        <v>3358</v>
      </c>
      <c r="L466" s="278"/>
      <c r="M466" s="279" t="s">
        <v>22</v>
      </c>
      <c r="N466" s="280" t="s">
        <v>46</v>
      </c>
      <c r="O466" s="47"/>
      <c r="P466" s="244">
        <f>O466*H466</f>
        <v>0</v>
      </c>
      <c r="Q466" s="244">
        <v>0</v>
      </c>
      <c r="R466" s="244">
        <f>Q466*H466</f>
        <v>0</v>
      </c>
      <c r="S466" s="244">
        <v>0</v>
      </c>
      <c r="T466" s="245">
        <f>S466*H466</f>
        <v>0</v>
      </c>
      <c r="AR466" s="24" t="s">
        <v>405</v>
      </c>
      <c r="AT466" s="24" t="s">
        <v>422</v>
      </c>
      <c r="AU466" s="24" t="s">
        <v>187</v>
      </c>
      <c r="AY466" s="24" t="s">
        <v>171</v>
      </c>
      <c r="BE466" s="246">
        <f>IF(N466="základní",J466,0)</f>
        <v>0</v>
      </c>
      <c r="BF466" s="246">
        <f>IF(N466="snížená",J466,0)</f>
        <v>0</v>
      </c>
      <c r="BG466" s="246">
        <f>IF(N466="zákl. přenesená",J466,0)</f>
        <v>0</v>
      </c>
      <c r="BH466" s="246">
        <f>IF(N466="sníž. přenesená",J466,0)</f>
        <v>0</v>
      </c>
      <c r="BI466" s="246">
        <f>IF(N466="nulová",J466,0)</f>
        <v>0</v>
      </c>
      <c r="BJ466" s="24" t="s">
        <v>24</v>
      </c>
      <c r="BK466" s="246">
        <f>ROUND(I466*H466,2)</f>
        <v>0</v>
      </c>
      <c r="BL466" s="24" t="s">
        <v>273</v>
      </c>
      <c r="BM466" s="24" t="s">
        <v>3901</v>
      </c>
    </row>
    <row r="467" s="1" customFormat="1">
      <c r="B467" s="46"/>
      <c r="C467" s="74"/>
      <c r="D467" s="249" t="s">
        <v>739</v>
      </c>
      <c r="E467" s="74"/>
      <c r="F467" s="259" t="s">
        <v>3902</v>
      </c>
      <c r="G467" s="74"/>
      <c r="H467" s="74"/>
      <c r="I467" s="203"/>
      <c r="J467" s="74"/>
      <c r="K467" s="74"/>
      <c r="L467" s="72"/>
      <c r="M467" s="260"/>
      <c r="N467" s="47"/>
      <c r="O467" s="47"/>
      <c r="P467" s="47"/>
      <c r="Q467" s="47"/>
      <c r="R467" s="47"/>
      <c r="S467" s="47"/>
      <c r="T467" s="95"/>
      <c r="AT467" s="24" t="s">
        <v>739</v>
      </c>
      <c r="AU467" s="24" t="s">
        <v>187</v>
      </c>
    </row>
    <row r="468" s="1" customFormat="1" ht="34.2" customHeight="1">
      <c r="B468" s="46"/>
      <c r="C468" s="235" t="s">
        <v>1467</v>
      </c>
      <c r="D468" s="235" t="s">
        <v>173</v>
      </c>
      <c r="E468" s="236" t="s">
        <v>3879</v>
      </c>
      <c r="F468" s="237" t="s">
        <v>3880</v>
      </c>
      <c r="G468" s="238" t="s">
        <v>344</v>
      </c>
      <c r="H468" s="239">
        <v>160</v>
      </c>
      <c r="I468" s="240"/>
      <c r="J468" s="241">
        <f>ROUND(I468*H468,2)</f>
        <v>0</v>
      </c>
      <c r="K468" s="237" t="s">
        <v>177</v>
      </c>
      <c r="L468" s="72"/>
      <c r="M468" s="242" t="s">
        <v>22</v>
      </c>
      <c r="N468" s="243" t="s">
        <v>46</v>
      </c>
      <c r="O468" s="47"/>
      <c r="P468" s="244">
        <f>O468*H468</f>
        <v>0</v>
      </c>
      <c r="Q468" s="244">
        <v>0</v>
      </c>
      <c r="R468" s="244">
        <f>Q468*H468</f>
        <v>0</v>
      </c>
      <c r="S468" s="244">
        <v>0</v>
      </c>
      <c r="T468" s="245">
        <f>S468*H468</f>
        <v>0</v>
      </c>
      <c r="AR468" s="24" t="s">
        <v>273</v>
      </c>
      <c r="AT468" s="24" t="s">
        <v>173</v>
      </c>
      <c r="AU468" s="24" t="s">
        <v>187</v>
      </c>
      <c r="AY468" s="24" t="s">
        <v>171</v>
      </c>
      <c r="BE468" s="246">
        <f>IF(N468="základní",J468,0)</f>
        <v>0</v>
      </c>
      <c r="BF468" s="246">
        <f>IF(N468="snížená",J468,0)</f>
        <v>0</v>
      </c>
      <c r="BG468" s="246">
        <f>IF(N468="zákl. přenesená",J468,0)</f>
        <v>0</v>
      </c>
      <c r="BH468" s="246">
        <f>IF(N468="sníž. přenesená",J468,0)</f>
        <v>0</v>
      </c>
      <c r="BI468" s="246">
        <f>IF(N468="nulová",J468,0)</f>
        <v>0</v>
      </c>
      <c r="BJ468" s="24" t="s">
        <v>24</v>
      </c>
      <c r="BK468" s="246">
        <f>ROUND(I468*H468,2)</f>
        <v>0</v>
      </c>
      <c r="BL468" s="24" t="s">
        <v>273</v>
      </c>
      <c r="BM468" s="24" t="s">
        <v>3903</v>
      </c>
    </row>
    <row r="469" s="1" customFormat="1" ht="14.4" customHeight="1">
      <c r="B469" s="46"/>
      <c r="C469" s="271" t="s">
        <v>1473</v>
      </c>
      <c r="D469" s="271" t="s">
        <v>422</v>
      </c>
      <c r="E469" s="272" t="s">
        <v>3904</v>
      </c>
      <c r="F469" s="273" t="s">
        <v>3905</v>
      </c>
      <c r="G469" s="274" t="s">
        <v>344</v>
      </c>
      <c r="H469" s="275">
        <v>80</v>
      </c>
      <c r="I469" s="276"/>
      <c r="J469" s="277">
        <f>ROUND(I469*H469,2)</f>
        <v>0</v>
      </c>
      <c r="K469" s="273" t="s">
        <v>3358</v>
      </c>
      <c r="L469" s="278"/>
      <c r="M469" s="279" t="s">
        <v>22</v>
      </c>
      <c r="N469" s="280" t="s">
        <v>46</v>
      </c>
      <c r="O469" s="47"/>
      <c r="P469" s="244">
        <f>O469*H469</f>
        <v>0</v>
      </c>
      <c r="Q469" s="244">
        <v>0</v>
      </c>
      <c r="R469" s="244">
        <f>Q469*H469</f>
        <v>0</v>
      </c>
      <c r="S469" s="244">
        <v>0</v>
      </c>
      <c r="T469" s="245">
        <f>S469*H469</f>
        <v>0</v>
      </c>
      <c r="AR469" s="24" t="s">
        <v>405</v>
      </c>
      <c r="AT469" s="24" t="s">
        <v>422</v>
      </c>
      <c r="AU469" s="24" t="s">
        <v>187</v>
      </c>
      <c r="AY469" s="24" t="s">
        <v>171</v>
      </c>
      <c r="BE469" s="246">
        <f>IF(N469="základní",J469,0)</f>
        <v>0</v>
      </c>
      <c r="BF469" s="246">
        <f>IF(N469="snížená",J469,0)</f>
        <v>0</v>
      </c>
      <c r="BG469" s="246">
        <f>IF(N469="zákl. přenesená",J469,0)</f>
        <v>0</v>
      </c>
      <c r="BH469" s="246">
        <f>IF(N469="sníž. přenesená",J469,0)</f>
        <v>0</v>
      </c>
      <c r="BI469" s="246">
        <f>IF(N469="nulová",J469,0)</f>
        <v>0</v>
      </c>
      <c r="BJ469" s="24" t="s">
        <v>24</v>
      </c>
      <c r="BK469" s="246">
        <f>ROUND(I469*H469,2)</f>
        <v>0</v>
      </c>
      <c r="BL469" s="24" t="s">
        <v>273</v>
      </c>
      <c r="BM469" s="24" t="s">
        <v>3906</v>
      </c>
    </row>
    <row r="470" s="1" customFormat="1">
      <c r="B470" s="46"/>
      <c r="C470" s="74"/>
      <c r="D470" s="249" t="s">
        <v>739</v>
      </c>
      <c r="E470" s="74"/>
      <c r="F470" s="259" t="s">
        <v>3907</v>
      </c>
      <c r="G470" s="74"/>
      <c r="H470" s="74"/>
      <c r="I470" s="203"/>
      <c r="J470" s="74"/>
      <c r="K470" s="74"/>
      <c r="L470" s="72"/>
      <c r="M470" s="260"/>
      <c r="N470" s="47"/>
      <c r="O470" s="47"/>
      <c r="P470" s="47"/>
      <c r="Q470" s="47"/>
      <c r="R470" s="47"/>
      <c r="S470" s="47"/>
      <c r="T470" s="95"/>
      <c r="AT470" s="24" t="s">
        <v>739</v>
      </c>
      <c r="AU470" s="24" t="s">
        <v>187</v>
      </c>
    </row>
    <row r="471" s="1" customFormat="1" ht="14.4" customHeight="1">
      <c r="B471" s="46"/>
      <c r="C471" s="271" t="s">
        <v>1479</v>
      </c>
      <c r="D471" s="271" t="s">
        <v>422</v>
      </c>
      <c r="E471" s="272" t="s">
        <v>3908</v>
      </c>
      <c r="F471" s="273" t="s">
        <v>3909</v>
      </c>
      <c r="G471" s="274" t="s">
        <v>344</v>
      </c>
      <c r="H471" s="275">
        <v>80</v>
      </c>
      <c r="I471" s="276"/>
      <c r="J471" s="277">
        <f>ROUND(I471*H471,2)</f>
        <v>0</v>
      </c>
      <c r="K471" s="273" t="s">
        <v>3358</v>
      </c>
      <c r="L471" s="278"/>
      <c r="M471" s="279" t="s">
        <v>22</v>
      </c>
      <c r="N471" s="280" t="s">
        <v>46</v>
      </c>
      <c r="O471" s="47"/>
      <c r="P471" s="244">
        <f>O471*H471</f>
        <v>0</v>
      </c>
      <c r="Q471" s="244">
        <v>0</v>
      </c>
      <c r="R471" s="244">
        <f>Q471*H471</f>
        <v>0</v>
      </c>
      <c r="S471" s="244">
        <v>0</v>
      </c>
      <c r="T471" s="245">
        <f>S471*H471</f>
        <v>0</v>
      </c>
      <c r="AR471" s="24" t="s">
        <v>405</v>
      </c>
      <c r="AT471" s="24" t="s">
        <v>422</v>
      </c>
      <c r="AU471" s="24" t="s">
        <v>187</v>
      </c>
      <c r="AY471" s="24" t="s">
        <v>171</v>
      </c>
      <c r="BE471" s="246">
        <f>IF(N471="základní",J471,0)</f>
        <v>0</v>
      </c>
      <c r="BF471" s="246">
        <f>IF(N471="snížená",J471,0)</f>
        <v>0</v>
      </c>
      <c r="BG471" s="246">
        <f>IF(N471="zákl. přenesená",J471,0)</f>
        <v>0</v>
      </c>
      <c r="BH471" s="246">
        <f>IF(N471="sníž. přenesená",J471,0)</f>
        <v>0</v>
      </c>
      <c r="BI471" s="246">
        <f>IF(N471="nulová",J471,0)</f>
        <v>0</v>
      </c>
      <c r="BJ471" s="24" t="s">
        <v>24</v>
      </c>
      <c r="BK471" s="246">
        <f>ROUND(I471*H471,2)</f>
        <v>0</v>
      </c>
      <c r="BL471" s="24" t="s">
        <v>273</v>
      </c>
      <c r="BM471" s="24" t="s">
        <v>3910</v>
      </c>
    </row>
    <row r="472" s="1" customFormat="1">
      <c r="B472" s="46"/>
      <c r="C472" s="74"/>
      <c r="D472" s="249" t="s">
        <v>739</v>
      </c>
      <c r="E472" s="74"/>
      <c r="F472" s="259" t="s">
        <v>3911</v>
      </c>
      <c r="G472" s="74"/>
      <c r="H472" s="74"/>
      <c r="I472" s="203"/>
      <c r="J472" s="74"/>
      <c r="K472" s="74"/>
      <c r="L472" s="72"/>
      <c r="M472" s="260"/>
      <c r="N472" s="47"/>
      <c r="O472" s="47"/>
      <c r="P472" s="47"/>
      <c r="Q472" s="47"/>
      <c r="R472" s="47"/>
      <c r="S472" s="47"/>
      <c r="T472" s="95"/>
      <c r="AT472" s="24" t="s">
        <v>739</v>
      </c>
      <c r="AU472" s="24" t="s">
        <v>187</v>
      </c>
    </row>
    <row r="473" s="1" customFormat="1" ht="34.2" customHeight="1">
      <c r="B473" s="46"/>
      <c r="C473" s="235" t="s">
        <v>1483</v>
      </c>
      <c r="D473" s="235" t="s">
        <v>173</v>
      </c>
      <c r="E473" s="236" t="s">
        <v>3521</v>
      </c>
      <c r="F473" s="237" t="s">
        <v>3522</v>
      </c>
      <c r="G473" s="238" t="s">
        <v>344</v>
      </c>
      <c r="H473" s="239">
        <v>298</v>
      </c>
      <c r="I473" s="240"/>
      <c r="J473" s="241">
        <f>ROUND(I473*H473,2)</f>
        <v>0</v>
      </c>
      <c r="K473" s="237" t="s">
        <v>177</v>
      </c>
      <c r="L473" s="72"/>
      <c r="M473" s="242" t="s">
        <v>22</v>
      </c>
      <c r="N473" s="243" t="s">
        <v>46</v>
      </c>
      <c r="O473" s="47"/>
      <c r="P473" s="244">
        <f>O473*H473</f>
        <v>0</v>
      </c>
      <c r="Q473" s="244">
        <v>0</v>
      </c>
      <c r="R473" s="244">
        <f>Q473*H473</f>
        <v>0</v>
      </c>
      <c r="S473" s="244">
        <v>0</v>
      </c>
      <c r="T473" s="245">
        <f>S473*H473</f>
        <v>0</v>
      </c>
      <c r="AR473" s="24" t="s">
        <v>273</v>
      </c>
      <c r="AT473" s="24" t="s">
        <v>173</v>
      </c>
      <c r="AU473" s="24" t="s">
        <v>187</v>
      </c>
      <c r="AY473" s="24" t="s">
        <v>171</v>
      </c>
      <c r="BE473" s="246">
        <f>IF(N473="základní",J473,0)</f>
        <v>0</v>
      </c>
      <c r="BF473" s="246">
        <f>IF(N473="snížená",J473,0)</f>
        <v>0</v>
      </c>
      <c r="BG473" s="246">
        <f>IF(N473="zákl. přenesená",J473,0)</f>
        <v>0</v>
      </c>
      <c r="BH473" s="246">
        <f>IF(N473="sníž. přenesená",J473,0)</f>
        <v>0</v>
      </c>
      <c r="BI473" s="246">
        <f>IF(N473="nulová",J473,0)</f>
        <v>0</v>
      </c>
      <c r="BJ473" s="24" t="s">
        <v>24</v>
      </c>
      <c r="BK473" s="246">
        <f>ROUND(I473*H473,2)</f>
        <v>0</v>
      </c>
      <c r="BL473" s="24" t="s">
        <v>273</v>
      </c>
      <c r="BM473" s="24" t="s">
        <v>3912</v>
      </c>
    </row>
    <row r="474" s="12" customFormat="1">
      <c r="B474" s="247"/>
      <c r="C474" s="248"/>
      <c r="D474" s="249" t="s">
        <v>180</v>
      </c>
      <c r="E474" s="250" t="s">
        <v>22</v>
      </c>
      <c r="F474" s="251" t="s">
        <v>3913</v>
      </c>
      <c r="G474" s="248"/>
      <c r="H474" s="252">
        <v>298</v>
      </c>
      <c r="I474" s="253"/>
      <c r="J474" s="248"/>
      <c r="K474" s="248"/>
      <c r="L474" s="254"/>
      <c r="M474" s="255"/>
      <c r="N474" s="256"/>
      <c r="O474" s="256"/>
      <c r="P474" s="256"/>
      <c r="Q474" s="256"/>
      <c r="R474" s="256"/>
      <c r="S474" s="256"/>
      <c r="T474" s="257"/>
      <c r="AT474" s="258" t="s">
        <v>180</v>
      </c>
      <c r="AU474" s="258" t="s">
        <v>187</v>
      </c>
      <c r="AV474" s="12" t="s">
        <v>83</v>
      </c>
      <c r="AW474" s="12" t="s">
        <v>182</v>
      </c>
      <c r="AX474" s="12" t="s">
        <v>75</v>
      </c>
      <c r="AY474" s="258" t="s">
        <v>171</v>
      </c>
    </row>
    <row r="475" s="1" customFormat="1" ht="14.4" customHeight="1">
      <c r="B475" s="46"/>
      <c r="C475" s="271" t="s">
        <v>1507</v>
      </c>
      <c r="D475" s="271" t="s">
        <v>422</v>
      </c>
      <c r="E475" s="272" t="s">
        <v>3914</v>
      </c>
      <c r="F475" s="273" t="s">
        <v>3915</v>
      </c>
      <c r="G475" s="274" t="s">
        <v>344</v>
      </c>
      <c r="H475" s="275">
        <v>30</v>
      </c>
      <c r="I475" s="276"/>
      <c r="J475" s="277">
        <f>ROUND(I475*H475,2)</f>
        <v>0</v>
      </c>
      <c r="K475" s="273" t="s">
        <v>3358</v>
      </c>
      <c r="L475" s="278"/>
      <c r="M475" s="279" t="s">
        <v>22</v>
      </c>
      <c r="N475" s="280" t="s">
        <v>46</v>
      </c>
      <c r="O475" s="47"/>
      <c r="P475" s="244">
        <f>O475*H475</f>
        <v>0</v>
      </c>
      <c r="Q475" s="244">
        <v>0</v>
      </c>
      <c r="R475" s="244">
        <f>Q475*H475</f>
        <v>0</v>
      </c>
      <c r="S475" s="244">
        <v>0</v>
      </c>
      <c r="T475" s="245">
        <f>S475*H475</f>
        <v>0</v>
      </c>
      <c r="AR475" s="24" t="s">
        <v>405</v>
      </c>
      <c r="AT475" s="24" t="s">
        <v>422</v>
      </c>
      <c r="AU475" s="24" t="s">
        <v>187</v>
      </c>
      <c r="AY475" s="24" t="s">
        <v>171</v>
      </c>
      <c r="BE475" s="246">
        <f>IF(N475="základní",J475,0)</f>
        <v>0</v>
      </c>
      <c r="BF475" s="246">
        <f>IF(N475="snížená",J475,0)</f>
        <v>0</v>
      </c>
      <c r="BG475" s="246">
        <f>IF(N475="zákl. přenesená",J475,0)</f>
        <v>0</v>
      </c>
      <c r="BH475" s="246">
        <f>IF(N475="sníž. přenesená",J475,0)</f>
        <v>0</v>
      </c>
      <c r="BI475" s="246">
        <f>IF(N475="nulová",J475,0)</f>
        <v>0</v>
      </c>
      <c r="BJ475" s="24" t="s">
        <v>24</v>
      </c>
      <c r="BK475" s="246">
        <f>ROUND(I475*H475,2)</f>
        <v>0</v>
      </c>
      <c r="BL475" s="24" t="s">
        <v>273</v>
      </c>
      <c r="BM475" s="24" t="s">
        <v>3916</v>
      </c>
    </row>
    <row r="476" s="1" customFormat="1">
      <c r="B476" s="46"/>
      <c r="C476" s="74"/>
      <c r="D476" s="249" t="s">
        <v>739</v>
      </c>
      <c r="E476" s="74"/>
      <c r="F476" s="259" t="s">
        <v>3917</v>
      </c>
      <c r="G476" s="74"/>
      <c r="H476" s="74"/>
      <c r="I476" s="203"/>
      <c r="J476" s="74"/>
      <c r="K476" s="74"/>
      <c r="L476" s="72"/>
      <c r="M476" s="260"/>
      <c r="N476" s="47"/>
      <c r="O476" s="47"/>
      <c r="P476" s="47"/>
      <c r="Q476" s="47"/>
      <c r="R476" s="47"/>
      <c r="S476" s="47"/>
      <c r="T476" s="95"/>
      <c r="AT476" s="24" t="s">
        <v>739</v>
      </c>
      <c r="AU476" s="24" t="s">
        <v>187</v>
      </c>
    </row>
    <row r="477" s="1" customFormat="1" ht="14.4" customHeight="1">
      <c r="B477" s="46"/>
      <c r="C477" s="271" t="s">
        <v>1511</v>
      </c>
      <c r="D477" s="271" t="s">
        <v>422</v>
      </c>
      <c r="E477" s="272" t="s">
        <v>3918</v>
      </c>
      <c r="F477" s="273" t="s">
        <v>3919</v>
      </c>
      <c r="G477" s="274" t="s">
        <v>344</v>
      </c>
      <c r="H477" s="275">
        <v>80</v>
      </c>
      <c r="I477" s="276"/>
      <c r="J477" s="277">
        <f>ROUND(I477*H477,2)</f>
        <v>0</v>
      </c>
      <c r="K477" s="273" t="s">
        <v>3358</v>
      </c>
      <c r="L477" s="278"/>
      <c r="M477" s="279" t="s">
        <v>22</v>
      </c>
      <c r="N477" s="280" t="s">
        <v>46</v>
      </c>
      <c r="O477" s="47"/>
      <c r="P477" s="244">
        <f>O477*H477</f>
        <v>0</v>
      </c>
      <c r="Q477" s="244">
        <v>0</v>
      </c>
      <c r="R477" s="244">
        <f>Q477*H477</f>
        <v>0</v>
      </c>
      <c r="S477" s="244">
        <v>0</v>
      </c>
      <c r="T477" s="245">
        <f>S477*H477</f>
        <v>0</v>
      </c>
      <c r="AR477" s="24" t="s">
        <v>405</v>
      </c>
      <c r="AT477" s="24" t="s">
        <v>422</v>
      </c>
      <c r="AU477" s="24" t="s">
        <v>187</v>
      </c>
      <c r="AY477" s="24" t="s">
        <v>171</v>
      </c>
      <c r="BE477" s="246">
        <f>IF(N477="základní",J477,0)</f>
        <v>0</v>
      </c>
      <c r="BF477" s="246">
        <f>IF(N477="snížená",J477,0)</f>
        <v>0</v>
      </c>
      <c r="BG477" s="246">
        <f>IF(N477="zákl. přenesená",J477,0)</f>
        <v>0</v>
      </c>
      <c r="BH477" s="246">
        <f>IF(N477="sníž. přenesená",J477,0)</f>
        <v>0</v>
      </c>
      <c r="BI477" s="246">
        <f>IF(N477="nulová",J477,0)</f>
        <v>0</v>
      </c>
      <c r="BJ477" s="24" t="s">
        <v>24</v>
      </c>
      <c r="BK477" s="246">
        <f>ROUND(I477*H477,2)</f>
        <v>0</v>
      </c>
      <c r="BL477" s="24" t="s">
        <v>273</v>
      </c>
      <c r="BM477" s="24" t="s">
        <v>3920</v>
      </c>
    </row>
    <row r="478" s="1" customFormat="1">
      <c r="B478" s="46"/>
      <c r="C478" s="74"/>
      <c r="D478" s="249" t="s">
        <v>739</v>
      </c>
      <c r="E478" s="74"/>
      <c r="F478" s="259" t="s">
        <v>3921</v>
      </c>
      <c r="G478" s="74"/>
      <c r="H478" s="74"/>
      <c r="I478" s="203"/>
      <c r="J478" s="74"/>
      <c r="K478" s="74"/>
      <c r="L478" s="72"/>
      <c r="M478" s="260"/>
      <c r="N478" s="47"/>
      <c r="O478" s="47"/>
      <c r="P478" s="47"/>
      <c r="Q478" s="47"/>
      <c r="R478" s="47"/>
      <c r="S478" s="47"/>
      <c r="T478" s="95"/>
      <c r="AT478" s="24" t="s">
        <v>739</v>
      </c>
      <c r="AU478" s="24" t="s">
        <v>187</v>
      </c>
    </row>
    <row r="479" s="1" customFormat="1" ht="14.4" customHeight="1">
      <c r="B479" s="46"/>
      <c r="C479" s="271" t="s">
        <v>1516</v>
      </c>
      <c r="D479" s="271" t="s">
        <v>422</v>
      </c>
      <c r="E479" s="272" t="s">
        <v>3922</v>
      </c>
      <c r="F479" s="273" t="s">
        <v>3923</v>
      </c>
      <c r="G479" s="274" t="s">
        <v>344</v>
      </c>
      <c r="H479" s="275">
        <v>80</v>
      </c>
      <c r="I479" s="276"/>
      <c r="J479" s="277">
        <f>ROUND(I479*H479,2)</f>
        <v>0</v>
      </c>
      <c r="K479" s="273" t="s">
        <v>3358</v>
      </c>
      <c r="L479" s="278"/>
      <c r="M479" s="279" t="s">
        <v>22</v>
      </c>
      <c r="N479" s="280" t="s">
        <v>46</v>
      </c>
      <c r="O479" s="47"/>
      <c r="P479" s="244">
        <f>O479*H479</f>
        <v>0</v>
      </c>
      <c r="Q479" s="244">
        <v>0</v>
      </c>
      <c r="R479" s="244">
        <f>Q479*H479</f>
        <v>0</v>
      </c>
      <c r="S479" s="244">
        <v>0</v>
      </c>
      <c r="T479" s="245">
        <f>S479*H479</f>
        <v>0</v>
      </c>
      <c r="AR479" s="24" t="s">
        <v>405</v>
      </c>
      <c r="AT479" s="24" t="s">
        <v>422</v>
      </c>
      <c r="AU479" s="24" t="s">
        <v>187</v>
      </c>
      <c r="AY479" s="24" t="s">
        <v>171</v>
      </c>
      <c r="BE479" s="246">
        <f>IF(N479="základní",J479,0)</f>
        <v>0</v>
      </c>
      <c r="BF479" s="246">
        <f>IF(N479="snížená",J479,0)</f>
        <v>0</v>
      </c>
      <c r="BG479" s="246">
        <f>IF(N479="zákl. přenesená",J479,0)</f>
        <v>0</v>
      </c>
      <c r="BH479" s="246">
        <f>IF(N479="sníž. přenesená",J479,0)</f>
        <v>0</v>
      </c>
      <c r="BI479" s="246">
        <f>IF(N479="nulová",J479,0)</f>
        <v>0</v>
      </c>
      <c r="BJ479" s="24" t="s">
        <v>24</v>
      </c>
      <c r="BK479" s="246">
        <f>ROUND(I479*H479,2)</f>
        <v>0</v>
      </c>
      <c r="BL479" s="24" t="s">
        <v>273</v>
      </c>
      <c r="BM479" s="24" t="s">
        <v>3924</v>
      </c>
    </row>
    <row r="480" s="1" customFormat="1">
      <c r="B480" s="46"/>
      <c r="C480" s="74"/>
      <c r="D480" s="249" t="s">
        <v>739</v>
      </c>
      <c r="E480" s="74"/>
      <c r="F480" s="259" t="s">
        <v>3925</v>
      </c>
      <c r="G480" s="74"/>
      <c r="H480" s="74"/>
      <c r="I480" s="203"/>
      <c r="J480" s="74"/>
      <c r="K480" s="74"/>
      <c r="L480" s="72"/>
      <c r="M480" s="260"/>
      <c r="N480" s="47"/>
      <c r="O480" s="47"/>
      <c r="P480" s="47"/>
      <c r="Q480" s="47"/>
      <c r="R480" s="47"/>
      <c r="S480" s="47"/>
      <c r="T480" s="95"/>
      <c r="AT480" s="24" t="s">
        <v>739</v>
      </c>
      <c r="AU480" s="24" t="s">
        <v>187</v>
      </c>
    </row>
    <row r="481" s="1" customFormat="1" ht="14.4" customHeight="1">
      <c r="B481" s="46"/>
      <c r="C481" s="271" t="s">
        <v>1521</v>
      </c>
      <c r="D481" s="271" t="s">
        <v>422</v>
      </c>
      <c r="E481" s="272" t="s">
        <v>3926</v>
      </c>
      <c r="F481" s="273" t="s">
        <v>3927</v>
      </c>
      <c r="G481" s="274" t="s">
        <v>344</v>
      </c>
      <c r="H481" s="275">
        <v>80</v>
      </c>
      <c r="I481" s="276"/>
      <c r="J481" s="277">
        <f>ROUND(I481*H481,2)</f>
        <v>0</v>
      </c>
      <c r="K481" s="273" t="s">
        <v>3358</v>
      </c>
      <c r="L481" s="278"/>
      <c r="M481" s="279" t="s">
        <v>22</v>
      </c>
      <c r="N481" s="280" t="s">
        <v>46</v>
      </c>
      <c r="O481" s="47"/>
      <c r="P481" s="244">
        <f>O481*H481</f>
        <v>0</v>
      </c>
      <c r="Q481" s="244">
        <v>0</v>
      </c>
      <c r="R481" s="244">
        <f>Q481*H481</f>
        <v>0</v>
      </c>
      <c r="S481" s="244">
        <v>0</v>
      </c>
      <c r="T481" s="245">
        <f>S481*H481</f>
        <v>0</v>
      </c>
      <c r="AR481" s="24" t="s">
        <v>405</v>
      </c>
      <c r="AT481" s="24" t="s">
        <v>422</v>
      </c>
      <c r="AU481" s="24" t="s">
        <v>187</v>
      </c>
      <c r="AY481" s="24" t="s">
        <v>171</v>
      </c>
      <c r="BE481" s="246">
        <f>IF(N481="základní",J481,0)</f>
        <v>0</v>
      </c>
      <c r="BF481" s="246">
        <f>IF(N481="snížená",J481,0)</f>
        <v>0</v>
      </c>
      <c r="BG481" s="246">
        <f>IF(N481="zákl. přenesená",J481,0)</f>
        <v>0</v>
      </c>
      <c r="BH481" s="246">
        <f>IF(N481="sníž. přenesená",J481,0)</f>
        <v>0</v>
      </c>
      <c r="BI481" s="246">
        <f>IF(N481="nulová",J481,0)</f>
        <v>0</v>
      </c>
      <c r="BJ481" s="24" t="s">
        <v>24</v>
      </c>
      <c r="BK481" s="246">
        <f>ROUND(I481*H481,2)</f>
        <v>0</v>
      </c>
      <c r="BL481" s="24" t="s">
        <v>273</v>
      </c>
      <c r="BM481" s="24" t="s">
        <v>3928</v>
      </c>
    </row>
    <row r="482" s="1" customFormat="1">
      <c r="B482" s="46"/>
      <c r="C482" s="74"/>
      <c r="D482" s="249" t="s">
        <v>739</v>
      </c>
      <c r="E482" s="74"/>
      <c r="F482" s="259" t="s">
        <v>3929</v>
      </c>
      <c r="G482" s="74"/>
      <c r="H482" s="74"/>
      <c r="I482" s="203"/>
      <c r="J482" s="74"/>
      <c r="K482" s="74"/>
      <c r="L482" s="72"/>
      <c r="M482" s="260"/>
      <c r="N482" s="47"/>
      <c r="O482" s="47"/>
      <c r="P482" s="47"/>
      <c r="Q482" s="47"/>
      <c r="R482" s="47"/>
      <c r="S482" s="47"/>
      <c r="T482" s="95"/>
      <c r="AT482" s="24" t="s">
        <v>739</v>
      </c>
      <c r="AU482" s="24" t="s">
        <v>187</v>
      </c>
    </row>
    <row r="483" s="1" customFormat="1" ht="22.8" customHeight="1">
      <c r="B483" s="46"/>
      <c r="C483" s="271" t="s">
        <v>1525</v>
      </c>
      <c r="D483" s="271" t="s">
        <v>422</v>
      </c>
      <c r="E483" s="272" t="s">
        <v>3930</v>
      </c>
      <c r="F483" s="273" t="s">
        <v>3931</v>
      </c>
      <c r="G483" s="274" t="s">
        <v>344</v>
      </c>
      <c r="H483" s="275">
        <v>28</v>
      </c>
      <c r="I483" s="276"/>
      <c r="J483" s="277">
        <f>ROUND(I483*H483,2)</f>
        <v>0</v>
      </c>
      <c r="K483" s="273" t="s">
        <v>22</v>
      </c>
      <c r="L483" s="278"/>
      <c r="M483" s="279" t="s">
        <v>22</v>
      </c>
      <c r="N483" s="280" t="s">
        <v>46</v>
      </c>
      <c r="O483" s="47"/>
      <c r="P483" s="244">
        <f>O483*H483</f>
        <v>0</v>
      </c>
      <c r="Q483" s="244">
        <v>0</v>
      </c>
      <c r="R483" s="244">
        <f>Q483*H483</f>
        <v>0</v>
      </c>
      <c r="S483" s="244">
        <v>0</v>
      </c>
      <c r="T483" s="245">
        <f>S483*H483</f>
        <v>0</v>
      </c>
      <c r="AR483" s="24" t="s">
        <v>405</v>
      </c>
      <c r="AT483" s="24" t="s">
        <v>422</v>
      </c>
      <c r="AU483" s="24" t="s">
        <v>187</v>
      </c>
      <c r="AY483" s="24" t="s">
        <v>171</v>
      </c>
      <c r="BE483" s="246">
        <f>IF(N483="základní",J483,0)</f>
        <v>0</v>
      </c>
      <c r="BF483" s="246">
        <f>IF(N483="snížená",J483,0)</f>
        <v>0</v>
      </c>
      <c r="BG483" s="246">
        <f>IF(N483="zákl. přenesená",J483,0)</f>
        <v>0</v>
      </c>
      <c r="BH483" s="246">
        <f>IF(N483="sníž. přenesená",J483,0)</f>
        <v>0</v>
      </c>
      <c r="BI483" s="246">
        <f>IF(N483="nulová",J483,0)</f>
        <v>0</v>
      </c>
      <c r="BJ483" s="24" t="s">
        <v>24</v>
      </c>
      <c r="BK483" s="246">
        <f>ROUND(I483*H483,2)</f>
        <v>0</v>
      </c>
      <c r="BL483" s="24" t="s">
        <v>273</v>
      </c>
      <c r="BM483" s="24" t="s">
        <v>3932</v>
      </c>
    </row>
    <row r="484" s="1" customFormat="1">
      <c r="B484" s="46"/>
      <c r="C484" s="74"/>
      <c r="D484" s="249" t="s">
        <v>739</v>
      </c>
      <c r="E484" s="74"/>
      <c r="F484" s="259" t="s">
        <v>3933</v>
      </c>
      <c r="G484" s="74"/>
      <c r="H484" s="74"/>
      <c r="I484" s="203"/>
      <c r="J484" s="74"/>
      <c r="K484" s="74"/>
      <c r="L484" s="72"/>
      <c r="M484" s="260"/>
      <c r="N484" s="47"/>
      <c r="O484" s="47"/>
      <c r="P484" s="47"/>
      <c r="Q484" s="47"/>
      <c r="R484" s="47"/>
      <c r="S484" s="47"/>
      <c r="T484" s="95"/>
      <c r="AT484" s="24" t="s">
        <v>739</v>
      </c>
      <c r="AU484" s="24" t="s">
        <v>187</v>
      </c>
    </row>
    <row r="485" s="1" customFormat="1" ht="34.2" customHeight="1">
      <c r="B485" s="46"/>
      <c r="C485" s="235" t="s">
        <v>1529</v>
      </c>
      <c r="D485" s="235" t="s">
        <v>173</v>
      </c>
      <c r="E485" s="236" t="s">
        <v>3934</v>
      </c>
      <c r="F485" s="237" t="s">
        <v>3935</v>
      </c>
      <c r="G485" s="238" t="s">
        <v>344</v>
      </c>
      <c r="H485" s="239">
        <v>60</v>
      </c>
      <c r="I485" s="240"/>
      <c r="J485" s="241">
        <f>ROUND(I485*H485,2)</f>
        <v>0</v>
      </c>
      <c r="K485" s="237" t="s">
        <v>177</v>
      </c>
      <c r="L485" s="72"/>
      <c r="M485" s="242" t="s">
        <v>22</v>
      </c>
      <c r="N485" s="243" t="s">
        <v>46</v>
      </c>
      <c r="O485" s="47"/>
      <c r="P485" s="244">
        <f>O485*H485</f>
        <v>0</v>
      </c>
      <c r="Q485" s="244">
        <v>0</v>
      </c>
      <c r="R485" s="244">
        <f>Q485*H485</f>
        <v>0</v>
      </c>
      <c r="S485" s="244">
        <v>0</v>
      </c>
      <c r="T485" s="245">
        <f>S485*H485</f>
        <v>0</v>
      </c>
      <c r="AR485" s="24" t="s">
        <v>273</v>
      </c>
      <c r="AT485" s="24" t="s">
        <v>173</v>
      </c>
      <c r="AU485" s="24" t="s">
        <v>187</v>
      </c>
      <c r="AY485" s="24" t="s">
        <v>171</v>
      </c>
      <c r="BE485" s="246">
        <f>IF(N485="základní",J485,0)</f>
        <v>0</v>
      </c>
      <c r="BF485" s="246">
        <f>IF(N485="snížená",J485,0)</f>
        <v>0</v>
      </c>
      <c r="BG485" s="246">
        <f>IF(N485="zákl. přenesená",J485,0)</f>
        <v>0</v>
      </c>
      <c r="BH485" s="246">
        <f>IF(N485="sníž. přenesená",J485,0)</f>
        <v>0</v>
      </c>
      <c r="BI485" s="246">
        <f>IF(N485="nulová",J485,0)</f>
        <v>0</v>
      </c>
      <c r="BJ485" s="24" t="s">
        <v>24</v>
      </c>
      <c r="BK485" s="246">
        <f>ROUND(I485*H485,2)</f>
        <v>0</v>
      </c>
      <c r="BL485" s="24" t="s">
        <v>273</v>
      </c>
      <c r="BM485" s="24" t="s">
        <v>3936</v>
      </c>
    </row>
    <row r="486" s="1" customFormat="1" ht="14.4" customHeight="1">
      <c r="B486" s="46"/>
      <c r="C486" s="271" t="s">
        <v>1533</v>
      </c>
      <c r="D486" s="271" t="s">
        <v>422</v>
      </c>
      <c r="E486" s="272" t="s">
        <v>3937</v>
      </c>
      <c r="F486" s="273" t="s">
        <v>3938</v>
      </c>
      <c r="G486" s="274" t="s">
        <v>344</v>
      </c>
      <c r="H486" s="275">
        <v>60</v>
      </c>
      <c r="I486" s="276"/>
      <c r="J486" s="277">
        <f>ROUND(I486*H486,2)</f>
        <v>0</v>
      </c>
      <c r="K486" s="273" t="s">
        <v>3358</v>
      </c>
      <c r="L486" s="278"/>
      <c r="M486" s="279" t="s">
        <v>22</v>
      </c>
      <c r="N486" s="280" t="s">
        <v>46</v>
      </c>
      <c r="O486" s="47"/>
      <c r="P486" s="244">
        <f>O486*H486</f>
        <v>0</v>
      </c>
      <c r="Q486" s="244">
        <v>0</v>
      </c>
      <c r="R486" s="244">
        <f>Q486*H486</f>
        <v>0</v>
      </c>
      <c r="S486" s="244">
        <v>0</v>
      </c>
      <c r="T486" s="245">
        <f>S486*H486</f>
        <v>0</v>
      </c>
      <c r="AR486" s="24" t="s">
        <v>405</v>
      </c>
      <c r="AT486" s="24" t="s">
        <v>422</v>
      </c>
      <c r="AU486" s="24" t="s">
        <v>187</v>
      </c>
      <c r="AY486" s="24" t="s">
        <v>171</v>
      </c>
      <c r="BE486" s="246">
        <f>IF(N486="základní",J486,0)</f>
        <v>0</v>
      </c>
      <c r="BF486" s="246">
        <f>IF(N486="snížená",J486,0)</f>
        <v>0</v>
      </c>
      <c r="BG486" s="246">
        <f>IF(N486="zákl. přenesená",J486,0)</f>
        <v>0</v>
      </c>
      <c r="BH486" s="246">
        <f>IF(N486="sníž. přenesená",J486,0)</f>
        <v>0</v>
      </c>
      <c r="BI486" s="246">
        <f>IF(N486="nulová",J486,0)</f>
        <v>0</v>
      </c>
      <c r="BJ486" s="24" t="s">
        <v>24</v>
      </c>
      <c r="BK486" s="246">
        <f>ROUND(I486*H486,2)</f>
        <v>0</v>
      </c>
      <c r="BL486" s="24" t="s">
        <v>273</v>
      </c>
      <c r="BM486" s="24" t="s">
        <v>3939</v>
      </c>
    </row>
    <row r="487" s="1" customFormat="1" ht="14.4" customHeight="1">
      <c r="B487" s="46"/>
      <c r="C487" s="235" t="s">
        <v>1538</v>
      </c>
      <c r="D487" s="235" t="s">
        <v>173</v>
      </c>
      <c r="E487" s="236" t="s">
        <v>3196</v>
      </c>
      <c r="F487" s="237" t="s">
        <v>3197</v>
      </c>
      <c r="G487" s="238" t="s">
        <v>214</v>
      </c>
      <c r="H487" s="239">
        <v>20</v>
      </c>
      <c r="I487" s="240"/>
      <c r="J487" s="241">
        <f>ROUND(I487*H487,2)</f>
        <v>0</v>
      </c>
      <c r="K487" s="237" t="s">
        <v>177</v>
      </c>
      <c r="L487" s="72"/>
      <c r="M487" s="242" t="s">
        <v>22</v>
      </c>
      <c r="N487" s="243" t="s">
        <v>46</v>
      </c>
      <c r="O487" s="47"/>
      <c r="P487" s="244">
        <f>O487*H487</f>
        <v>0</v>
      </c>
      <c r="Q487" s="244">
        <v>0</v>
      </c>
      <c r="R487" s="244">
        <f>Q487*H487</f>
        <v>0</v>
      </c>
      <c r="S487" s="244">
        <v>0</v>
      </c>
      <c r="T487" s="245">
        <f>S487*H487</f>
        <v>0</v>
      </c>
      <c r="AR487" s="24" t="s">
        <v>273</v>
      </c>
      <c r="AT487" s="24" t="s">
        <v>173</v>
      </c>
      <c r="AU487" s="24" t="s">
        <v>187</v>
      </c>
      <c r="AY487" s="24" t="s">
        <v>171</v>
      </c>
      <c r="BE487" s="246">
        <f>IF(N487="základní",J487,0)</f>
        <v>0</v>
      </c>
      <c r="BF487" s="246">
        <f>IF(N487="snížená",J487,0)</f>
        <v>0</v>
      </c>
      <c r="BG487" s="246">
        <f>IF(N487="zákl. přenesená",J487,0)</f>
        <v>0</v>
      </c>
      <c r="BH487" s="246">
        <f>IF(N487="sníž. přenesená",J487,0)</f>
        <v>0</v>
      </c>
      <c r="BI487" s="246">
        <f>IF(N487="nulová",J487,0)</f>
        <v>0</v>
      </c>
      <c r="BJ487" s="24" t="s">
        <v>24</v>
      </c>
      <c r="BK487" s="246">
        <f>ROUND(I487*H487,2)</f>
        <v>0</v>
      </c>
      <c r="BL487" s="24" t="s">
        <v>273</v>
      </c>
      <c r="BM487" s="24" t="s">
        <v>3940</v>
      </c>
    </row>
    <row r="488" s="1" customFormat="1">
      <c r="B488" s="46"/>
      <c r="C488" s="74"/>
      <c r="D488" s="249" t="s">
        <v>201</v>
      </c>
      <c r="E488" s="74"/>
      <c r="F488" s="259" t="s">
        <v>3199</v>
      </c>
      <c r="G488" s="74"/>
      <c r="H488" s="74"/>
      <c r="I488" s="203"/>
      <c r="J488" s="74"/>
      <c r="K488" s="74"/>
      <c r="L488" s="72"/>
      <c r="M488" s="260"/>
      <c r="N488" s="47"/>
      <c r="O488" s="47"/>
      <c r="P488" s="47"/>
      <c r="Q488" s="47"/>
      <c r="R488" s="47"/>
      <c r="S488" s="47"/>
      <c r="T488" s="95"/>
      <c r="AT488" s="24" t="s">
        <v>201</v>
      </c>
      <c r="AU488" s="24" t="s">
        <v>187</v>
      </c>
    </row>
    <row r="489" s="1" customFormat="1" ht="14.4" customHeight="1">
      <c r="B489" s="46"/>
      <c r="C489" s="271" t="s">
        <v>1544</v>
      </c>
      <c r="D489" s="271" t="s">
        <v>422</v>
      </c>
      <c r="E489" s="272" t="s">
        <v>3941</v>
      </c>
      <c r="F489" s="273" t="s">
        <v>3942</v>
      </c>
      <c r="G489" s="274" t="s">
        <v>1246</v>
      </c>
      <c r="H489" s="275">
        <v>20</v>
      </c>
      <c r="I489" s="276"/>
      <c r="J489" s="277">
        <f>ROUND(I489*H489,2)</f>
        <v>0</v>
      </c>
      <c r="K489" s="273" t="s">
        <v>3358</v>
      </c>
      <c r="L489" s="278"/>
      <c r="M489" s="279" t="s">
        <v>22</v>
      </c>
      <c r="N489" s="280" t="s">
        <v>46</v>
      </c>
      <c r="O489" s="47"/>
      <c r="P489" s="244">
        <f>O489*H489</f>
        <v>0</v>
      </c>
      <c r="Q489" s="244">
        <v>0</v>
      </c>
      <c r="R489" s="244">
        <f>Q489*H489</f>
        <v>0</v>
      </c>
      <c r="S489" s="244">
        <v>0</v>
      </c>
      <c r="T489" s="245">
        <f>S489*H489</f>
        <v>0</v>
      </c>
      <c r="AR489" s="24" t="s">
        <v>405</v>
      </c>
      <c r="AT489" s="24" t="s">
        <v>422</v>
      </c>
      <c r="AU489" s="24" t="s">
        <v>187</v>
      </c>
      <c r="AY489" s="24" t="s">
        <v>171</v>
      </c>
      <c r="BE489" s="246">
        <f>IF(N489="základní",J489,0)</f>
        <v>0</v>
      </c>
      <c r="BF489" s="246">
        <f>IF(N489="snížená",J489,0)</f>
        <v>0</v>
      </c>
      <c r="BG489" s="246">
        <f>IF(N489="zákl. přenesená",J489,0)</f>
        <v>0</v>
      </c>
      <c r="BH489" s="246">
        <f>IF(N489="sníž. přenesená",J489,0)</f>
        <v>0</v>
      </c>
      <c r="BI489" s="246">
        <f>IF(N489="nulová",J489,0)</f>
        <v>0</v>
      </c>
      <c r="BJ489" s="24" t="s">
        <v>24</v>
      </c>
      <c r="BK489" s="246">
        <f>ROUND(I489*H489,2)</f>
        <v>0</v>
      </c>
      <c r="BL489" s="24" t="s">
        <v>273</v>
      </c>
      <c r="BM489" s="24" t="s">
        <v>3943</v>
      </c>
    </row>
    <row r="490" s="11" customFormat="1" ht="37.44" customHeight="1">
      <c r="B490" s="219"/>
      <c r="C490" s="220"/>
      <c r="D490" s="221" t="s">
        <v>74</v>
      </c>
      <c r="E490" s="222" t="s">
        <v>3944</v>
      </c>
      <c r="F490" s="222" t="s">
        <v>3945</v>
      </c>
      <c r="G490" s="220"/>
      <c r="H490" s="220"/>
      <c r="I490" s="223"/>
      <c r="J490" s="224">
        <f>BK490</f>
        <v>0</v>
      </c>
      <c r="K490" s="220"/>
      <c r="L490" s="225"/>
      <c r="M490" s="226"/>
      <c r="N490" s="227"/>
      <c r="O490" s="227"/>
      <c r="P490" s="228">
        <f>SUM(P491:P501)</f>
        <v>0</v>
      </c>
      <c r="Q490" s="227"/>
      <c r="R490" s="228">
        <f>SUM(R491:R501)</f>
        <v>0</v>
      </c>
      <c r="S490" s="227"/>
      <c r="T490" s="229">
        <f>SUM(T491:T501)</f>
        <v>0</v>
      </c>
      <c r="AR490" s="230" t="s">
        <v>24</v>
      </c>
      <c r="AT490" s="231" t="s">
        <v>74</v>
      </c>
      <c r="AU490" s="231" t="s">
        <v>75</v>
      </c>
      <c r="AY490" s="230" t="s">
        <v>171</v>
      </c>
      <c r="BK490" s="232">
        <f>SUM(BK491:BK501)</f>
        <v>0</v>
      </c>
    </row>
    <row r="491" s="1" customFormat="1" ht="14.4" customHeight="1">
      <c r="B491" s="46"/>
      <c r="C491" s="235" t="s">
        <v>1549</v>
      </c>
      <c r="D491" s="235" t="s">
        <v>173</v>
      </c>
      <c r="E491" s="236" t="s">
        <v>3946</v>
      </c>
      <c r="F491" s="237" t="s">
        <v>3947</v>
      </c>
      <c r="G491" s="238" t="s">
        <v>1246</v>
      </c>
      <c r="H491" s="239">
        <v>1</v>
      </c>
      <c r="I491" s="240"/>
      <c r="J491" s="241">
        <f>ROUND(I491*H491,2)</f>
        <v>0</v>
      </c>
      <c r="K491" s="237" t="s">
        <v>3358</v>
      </c>
      <c r="L491" s="72"/>
      <c r="M491" s="242" t="s">
        <v>22</v>
      </c>
      <c r="N491" s="243" t="s">
        <v>46</v>
      </c>
      <c r="O491" s="47"/>
      <c r="P491" s="244">
        <f>O491*H491</f>
        <v>0</v>
      </c>
      <c r="Q491" s="244">
        <v>0</v>
      </c>
      <c r="R491" s="244">
        <f>Q491*H491</f>
        <v>0</v>
      </c>
      <c r="S491" s="244">
        <v>0</v>
      </c>
      <c r="T491" s="245">
        <f>S491*H491</f>
        <v>0</v>
      </c>
      <c r="AR491" s="24" t="s">
        <v>2187</v>
      </c>
      <c r="AT491" s="24" t="s">
        <v>173</v>
      </c>
      <c r="AU491" s="24" t="s">
        <v>24</v>
      </c>
      <c r="AY491" s="24" t="s">
        <v>171</v>
      </c>
      <c r="BE491" s="246">
        <f>IF(N491="základní",J491,0)</f>
        <v>0</v>
      </c>
      <c r="BF491" s="246">
        <f>IF(N491="snížená",J491,0)</f>
        <v>0</v>
      </c>
      <c r="BG491" s="246">
        <f>IF(N491="zákl. přenesená",J491,0)</f>
        <v>0</v>
      </c>
      <c r="BH491" s="246">
        <f>IF(N491="sníž. přenesená",J491,0)</f>
        <v>0</v>
      </c>
      <c r="BI491" s="246">
        <f>IF(N491="nulová",J491,0)</f>
        <v>0</v>
      </c>
      <c r="BJ491" s="24" t="s">
        <v>24</v>
      </c>
      <c r="BK491" s="246">
        <f>ROUND(I491*H491,2)</f>
        <v>0</v>
      </c>
      <c r="BL491" s="24" t="s">
        <v>2187</v>
      </c>
      <c r="BM491" s="24" t="s">
        <v>3948</v>
      </c>
    </row>
    <row r="492" s="1" customFormat="1" ht="14.4" customHeight="1">
      <c r="B492" s="46"/>
      <c r="C492" s="235" t="s">
        <v>1555</v>
      </c>
      <c r="D492" s="235" t="s">
        <v>173</v>
      </c>
      <c r="E492" s="236" t="s">
        <v>3949</v>
      </c>
      <c r="F492" s="237" t="s">
        <v>3950</v>
      </c>
      <c r="G492" s="238" t="s">
        <v>1246</v>
      </c>
      <c r="H492" s="239">
        <v>1</v>
      </c>
      <c r="I492" s="240"/>
      <c r="J492" s="241">
        <f>ROUND(I492*H492,2)</f>
        <v>0</v>
      </c>
      <c r="K492" s="237" t="s">
        <v>3358</v>
      </c>
      <c r="L492" s="72"/>
      <c r="M492" s="242" t="s">
        <v>22</v>
      </c>
      <c r="N492" s="243" t="s">
        <v>46</v>
      </c>
      <c r="O492" s="47"/>
      <c r="P492" s="244">
        <f>O492*H492</f>
        <v>0</v>
      </c>
      <c r="Q492" s="244">
        <v>0</v>
      </c>
      <c r="R492" s="244">
        <f>Q492*H492</f>
        <v>0</v>
      </c>
      <c r="S492" s="244">
        <v>0</v>
      </c>
      <c r="T492" s="245">
        <f>S492*H492</f>
        <v>0</v>
      </c>
      <c r="AR492" s="24" t="s">
        <v>2187</v>
      </c>
      <c r="AT492" s="24" t="s">
        <v>173</v>
      </c>
      <c r="AU492" s="24" t="s">
        <v>24</v>
      </c>
      <c r="AY492" s="24" t="s">
        <v>171</v>
      </c>
      <c r="BE492" s="246">
        <f>IF(N492="základní",J492,0)</f>
        <v>0</v>
      </c>
      <c r="BF492" s="246">
        <f>IF(N492="snížená",J492,0)</f>
        <v>0</v>
      </c>
      <c r="BG492" s="246">
        <f>IF(N492="zákl. přenesená",J492,0)</f>
        <v>0</v>
      </c>
      <c r="BH492" s="246">
        <f>IF(N492="sníž. přenesená",J492,0)</f>
        <v>0</v>
      </c>
      <c r="BI492" s="246">
        <f>IF(N492="nulová",J492,0)</f>
        <v>0</v>
      </c>
      <c r="BJ492" s="24" t="s">
        <v>24</v>
      </c>
      <c r="BK492" s="246">
        <f>ROUND(I492*H492,2)</f>
        <v>0</v>
      </c>
      <c r="BL492" s="24" t="s">
        <v>2187</v>
      </c>
      <c r="BM492" s="24" t="s">
        <v>3951</v>
      </c>
    </row>
    <row r="493" s="1" customFormat="1" ht="14.4" customHeight="1">
      <c r="B493" s="46"/>
      <c r="C493" s="235" t="s">
        <v>1560</v>
      </c>
      <c r="D493" s="235" t="s">
        <v>173</v>
      </c>
      <c r="E493" s="236" t="s">
        <v>3952</v>
      </c>
      <c r="F493" s="237" t="s">
        <v>3953</v>
      </c>
      <c r="G493" s="238" t="s">
        <v>1246</v>
      </c>
      <c r="H493" s="239">
        <v>1</v>
      </c>
      <c r="I493" s="240"/>
      <c r="J493" s="241">
        <f>ROUND(I493*H493,2)</f>
        <v>0</v>
      </c>
      <c r="K493" s="237" t="s">
        <v>3358</v>
      </c>
      <c r="L493" s="72"/>
      <c r="M493" s="242" t="s">
        <v>22</v>
      </c>
      <c r="N493" s="243" t="s">
        <v>46</v>
      </c>
      <c r="O493" s="47"/>
      <c r="P493" s="244">
        <f>O493*H493</f>
        <v>0</v>
      </c>
      <c r="Q493" s="244">
        <v>0</v>
      </c>
      <c r="R493" s="244">
        <f>Q493*H493</f>
        <v>0</v>
      </c>
      <c r="S493" s="244">
        <v>0</v>
      </c>
      <c r="T493" s="245">
        <f>S493*H493</f>
        <v>0</v>
      </c>
      <c r="AR493" s="24" t="s">
        <v>2187</v>
      </c>
      <c r="AT493" s="24" t="s">
        <v>173</v>
      </c>
      <c r="AU493" s="24" t="s">
        <v>24</v>
      </c>
      <c r="AY493" s="24" t="s">
        <v>171</v>
      </c>
      <c r="BE493" s="246">
        <f>IF(N493="základní",J493,0)</f>
        <v>0</v>
      </c>
      <c r="BF493" s="246">
        <f>IF(N493="snížená",J493,0)</f>
        <v>0</v>
      </c>
      <c r="BG493" s="246">
        <f>IF(N493="zákl. přenesená",J493,0)</f>
        <v>0</v>
      </c>
      <c r="BH493" s="246">
        <f>IF(N493="sníž. přenesená",J493,0)</f>
        <v>0</v>
      </c>
      <c r="BI493" s="246">
        <f>IF(N493="nulová",J493,0)</f>
        <v>0</v>
      </c>
      <c r="BJ493" s="24" t="s">
        <v>24</v>
      </c>
      <c r="BK493" s="246">
        <f>ROUND(I493*H493,2)</f>
        <v>0</v>
      </c>
      <c r="BL493" s="24" t="s">
        <v>2187</v>
      </c>
      <c r="BM493" s="24" t="s">
        <v>3954</v>
      </c>
    </row>
    <row r="494" s="1" customFormat="1" ht="14.4" customHeight="1">
      <c r="B494" s="46"/>
      <c r="C494" s="235" t="s">
        <v>1565</v>
      </c>
      <c r="D494" s="235" t="s">
        <v>173</v>
      </c>
      <c r="E494" s="236" t="s">
        <v>3955</v>
      </c>
      <c r="F494" s="237" t="s">
        <v>3956</v>
      </c>
      <c r="G494" s="238" t="s">
        <v>1246</v>
      </c>
      <c r="H494" s="239">
        <v>1</v>
      </c>
      <c r="I494" s="240"/>
      <c r="J494" s="241">
        <f>ROUND(I494*H494,2)</f>
        <v>0</v>
      </c>
      <c r="K494" s="237" t="s">
        <v>3358</v>
      </c>
      <c r="L494" s="72"/>
      <c r="M494" s="242" t="s">
        <v>22</v>
      </c>
      <c r="N494" s="243" t="s">
        <v>46</v>
      </c>
      <c r="O494" s="47"/>
      <c r="P494" s="244">
        <f>O494*H494</f>
        <v>0</v>
      </c>
      <c r="Q494" s="244">
        <v>0</v>
      </c>
      <c r="R494" s="244">
        <f>Q494*H494</f>
        <v>0</v>
      </c>
      <c r="S494" s="244">
        <v>0</v>
      </c>
      <c r="T494" s="245">
        <f>S494*H494</f>
        <v>0</v>
      </c>
      <c r="AR494" s="24" t="s">
        <v>2187</v>
      </c>
      <c r="AT494" s="24" t="s">
        <v>173</v>
      </c>
      <c r="AU494" s="24" t="s">
        <v>24</v>
      </c>
      <c r="AY494" s="24" t="s">
        <v>171</v>
      </c>
      <c r="BE494" s="246">
        <f>IF(N494="základní",J494,0)</f>
        <v>0</v>
      </c>
      <c r="BF494" s="246">
        <f>IF(N494="snížená",J494,0)</f>
        <v>0</v>
      </c>
      <c r="BG494" s="246">
        <f>IF(N494="zákl. přenesená",J494,0)</f>
        <v>0</v>
      </c>
      <c r="BH494" s="246">
        <f>IF(N494="sníž. přenesená",J494,0)</f>
        <v>0</v>
      </c>
      <c r="BI494" s="246">
        <f>IF(N494="nulová",J494,0)</f>
        <v>0</v>
      </c>
      <c r="BJ494" s="24" t="s">
        <v>24</v>
      </c>
      <c r="BK494" s="246">
        <f>ROUND(I494*H494,2)</f>
        <v>0</v>
      </c>
      <c r="BL494" s="24" t="s">
        <v>2187</v>
      </c>
      <c r="BM494" s="24" t="s">
        <v>3957</v>
      </c>
    </row>
    <row r="495" s="1" customFormat="1" ht="14.4" customHeight="1">
      <c r="B495" s="46"/>
      <c r="C495" s="235" t="s">
        <v>1570</v>
      </c>
      <c r="D495" s="235" t="s">
        <v>173</v>
      </c>
      <c r="E495" s="236" t="s">
        <v>3958</v>
      </c>
      <c r="F495" s="237" t="s">
        <v>3959</v>
      </c>
      <c r="G495" s="238" t="s">
        <v>1246</v>
      </c>
      <c r="H495" s="239">
        <v>1</v>
      </c>
      <c r="I495" s="240"/>
      <c r="J495" s="241">
        <f>ROUND(I495*H495,2)</f>
        <v>0</v>
      </c>
      <c r="K495" s="237" t="s">
        <v>3358</v>
      </c>
      <c r="L495" s="72"/>
      <c r="M495" s="242" t="s">
        <v>22</v>
      </c>
      <c r="N495" s="243" t="s">
        <v>46</v>
      </c>
      <c r="O495" s="47"/>
      <c r="P495" s="244">
        <f>O495*H495</f>
        <v>0</v>
      </c>
      <c r="Q495" s="244">
        <v>0</v>
      </c>
      <c r="R495" s="244">
        <f>Q495*H495</f>
        <v>0</v>
      </c>
      <c r="S495" s="244">
        <v>0</v>
      </c>
      <c r="T495" s="245">
        <f>S495*H495</f>
        <v>0</v>
      </c>
      <c r="AR495" s="24" t="s">
        <v>2187</v>
      </c>
      <c r="AT495" s="24" t="s">
        <v>173</v>
      </c>
      <c r="AU495" s="24" t="s">
        <v>24</v>
      </c>
      <c r="AY495" s="24" t="s">
        <v>171</v>
      </c>
      <c r="BE495" s="246">
        <f>IF(N495="základní",J495,0)</f>
        <v>0</v>
      </c>
      <c r="BF495" s="246">
        <f>IF(N495="snížená",J495,0)</f>
        <v>0</v>
      </c>
      <c r="BG495" s="246">
        <f>IF(N495="zákl. přenesená",J495,0)</f>
        <v>0</v>
      </c>
      <c r="BH495" s="246">
        <f>IF(N495="sníž. přenesená",J495,0)</f>
        <v>0</v>
      </c>
      <c r="BI495" s="246">
        <f>IF(N495="nulová",J495,0)</f>
        <v>0</v>
      </c>
      <c r="BJ495" s="24" t="s">
        <v>24</v>
      </c>
      <c r="BK495" s="246">
        <f>ROUND(I495*H495,2)</f>
        <v>0</v>
      </c>
      <c r="BL495" s="24" t="s">
        <v>2187</v>
      </c>
      <c r="BM495" s="24" t="s">
        <v>3960</v>
      </c>
    </row>
    <row r="496" s="1" customFormat="1" ht="14.4" customHeight="1">
      <c r="B496" s="46"/>
      <c r="C496" s="235" t="s">
        <v>1575</v>
      </c>
      <c r="D496" s="235" t="s">
        <v>173</v>
      </c>
      <c r="E496" s="236" t="s">
        <v>3961</v>
      </c>
      <c r="F496" s="237" t="s">
        <v>3962</v>
      </c>
      <c r="G496" s="238" t="s">
        <v>1246</v>
      </c>
      <c r="H496" s="239">
        <v>1</v>
      </c>
      <c r="I496" s="240"/>
      <c r="J496" s="241">
        <f>ROUND(I496*H496,2)</f>
        <v>0</v>
      </c>
      <c r="K496" s="237" t="s">
        <v>3358</v>
      </c>
      <c r="L496" s="72"/>
      <c r="M496" s="242" t="s">
        <v>22</v>
      </c>
      <c r="N496" s="243" t="s">
        <v>46</v>
      </c>
      <c r="O496" s="47"/>
      <c r="P496" s="244">
        <f>O496*H496</f>
        <v>0</v>
      </c>
      <c r="Q496" s="244">
        <v>0</v>
      </c>
      <c r="R496" s="244">
        <f>Q496*H496</f>
        <v>0</v>
      </c>
      <c r="S496" s="244">
        <v>0</v>
      </c>
      <c r="T496" s="245">
        <f>S496*H496</f>
        <v>0</v>
      </c>
      <c r="AR496" s="24" t="s">
        <v>2187</v>
      </c>
      <c r="AT496" s="24" t="s">
        <v>173</v>
      </c>
      <c r="AU496" s="24" t="s">
        <v>24</v>
      </c>
      <c r="AY496" s="24" t="s">
        <v>171</v>
      </c>
      <c r="BE496" s="246">
        <f>IF(N496="základní",J496,0)</f>
        <v>0</v>
      </c>
      <c r="BF496" s="246">
        <f>IF(N496="snížená",J496,0)</f>
        <v>0</v>
      </c>
      <c r="BG496" s="246">
        <f>IF(N496="zákl. přenesená",J496,0)</f>
        <v>0</v>
      </c>
      <c r="BH496" s="246">
        <f>IF(N496="sníž. přenesená",J496,0)</f>
        <v>0</v>
      </c>
      <c r="BI496" s="246">
        <f>IF(N496="nulová",J496,0)</f>
        <v>0</v>
      </c>
      <c r="BJ496" s="24" t="s">
        <v>24</v>
      </c>
      <c r="BK496" s="246">
        <f>ROUND(I496*H496,2)</f>
        <v>0</v>
      </c>
      <c r="BL496" s="24" t="s">
        <v>2187</v>
      </c>
      <c r="BM496" s="24" t="s">
        <v>3963</v>
      </c>
    </row>
    <row r="497" s="1" customFormat="1" ht="14.4" customHeight="1">
      <c r="B497" s="46"/>
      <c r="C497" s="235" t="s">
        <v>1580</v>
      </c>
      <c r="D497" s="235" t="s">
        <v>173</v>
      </c>
      <c r="E497" s="236" t="s">
        <v>3964</v>
      </c>
      <c r="F497" s="237" t="s">
        <v>3965</v>
      </c>
      <c r="G497" s="238" t="s">
        <v>1246</v>
      </c>
      <c r="H497" s="239">
        <v>1</v>
      </c>
      <c r="I497" s="240"/>
      <c r="J497" s="241">
        <f>ROUND(I497*H497,2)</f>
        <v>0</v>
      </c>
      <c r="K497" s="237" t="s">
        <v>3358</v>
      </c>
      <c r="L497" s="72"/>
      <c r="M497" s="242" t="s">
        <v>22</v>
      </c>
      <c r="N497" s="243" t="s">
        <v>46</v>
      </c>
      <c r="O497" s="47"/>
      <c r="P497" s="244">
        <f>O497*H497</f>
        <v>0</v>
      </c>
      <c r="Q497" s="244">
        <v>0</v>
      </c>
      <c r="R497" s="244">
        <f>Q497*H497</f>
        <v>0</v>
      </c>
      <c r="S497" s="244">
        <v>0</v>
      </c>
      <c r="T497" s="245">
        <f>S497*H497</f>
        <v>0</v>
      </c>
      <c r="AR497" s="24" t="s">
        <v>2187</v>
      </c>
      <c r="AT497" s="24" t="s">
        <v>173</v>
      </c>
      <c r="AU497" s="24" t="s">
        <v>24</v>
      </c>
      <c r="AY497" s="24" t="s">
        <v>171</v>
      </c>
      <c r="BE497" s="246">
        <f>IF(N497="základní",J497,0)</f>
        <v>0</v>
      </c>
      <c r="BF497" s="246">
        <f>IF(N497="snížená",J497,0)</f>
        <v>0</v>
      </c>
      <c r="BG497" s="246">
        <f>IF(N497="zákl. přenesená",J497,0)</f>
        <v>0</v>
      </c>
      <c r="BH497" s="246">
        <f>IF(N497="sníž. přenesená",J497,0)</f>
        <v>0</v>
      </c>
      <c r="BI497" s="246">
        <f>IF(N497="nulová",J497,0)</f>
        <v>0</v>
      </c>
      <c r="BJ497" s="24" t="s">
        <v>24</v>
      </c>
      <c r="BK497" s="246">
        <f>ROUND(I497*H497,2)</f>
        <v>0</v>
      </c>
      <c r="BL497" s="24" t="s">
        <v>2187</v>
      </c>
      <c r="BM497" s="24" t="s">
        <v>3966</v>
      </c>
    </row>
    <row r="498" s="1" customFormat="1" ht="14.4" customHeight="1">
      <c r="B498" s="46"/>
      <c r="C498" s="235" t="s">
        <v>1584</v>
      </c>
      <c r="D498" s="235" t="s">
        <v>173</v>
      </c>
      <c r="E498" s="236" t="s">
        <v>3967</v>
      </c>
      <c r="F498" s="237" t="s">
        <v>3968</v>
      </c>
      <c r="G498" s="238" t="s">
        <v>1246</v>
      </c>
      <c r="H498" s="239">
        <v>1</v>
      </c>
      <c r="I498" s="240"/>
      <c r="J498" s="241">
        <f>ROUND(I498*H498,2)</f>
        <v>0</v>
      </c>
      <c r="K498" s="237" t="s">
        <v>3358</v>
      </c>
      <c r="L498" s="72"/>
      <c r="M498" s="242" t="s">
        <v>22</v>
      </c>
      <c r="N498" s="243" t="s">
        <v>46</v>
      </c>
      <c r="O498" s="47"/>
      <c r="P498" s="244">
        <f>O498*H498</f>
        <v>0</v>
      </c>
      <c r="Q498" s="244">
        <v>0</v>
      </c>
      <c r="R498" s="244">
        <f>Q498*H498</f>
        <v>0</v>
      </c>
      <c r="S498" s="244">
        <v>0</v>
      </c>
      <c r="T498" s="245">
        <f>S498*H498</f>
        <v>0</v>
      </c>
      <c r="AR498" s="24" t="s">
        <v>2187</v>
      </c>
      <c r="AT498" s="24" t="s">
        <v>173</v>
      </c>
      <c r="AU498" s="24" t="s">
        <v>24</v>
      </c>
      <c r="AY498" s="24" t="s">
        <v>171</v>
      </c>
      <c r="BE498" s="246">
        <f>IF(N498="základní",J498,0)</f>
        <v>0</v>
      </c>
      <c r="BF498" s="246">
        <f>IF(N498="snížená",J498,0)</f>
        <v>0</v>
      </c>
      <c r="BG498" s="246">
        <f>IF(N498="zákl. přenesená",J498,0)</f>
        <v>0</v>
      </c>
      <c r="BH498" s="246">
        <f>IF(N498="sníž. přenesená",J498,0)</f>
        <v>0</v>
      </c>
      <c r="BI498" s="246">
        <f>IF(N498="nulová",J498,0)</f>
        <v>0</v>
      </c>
      <c r="BJ498" s="24" t="s">
        <v>24</v>
      </c>
      <c r="BK498" s="246">
        <f>ROUND(I498*H498,2)</f>
        <v>0</v>
      </c>
      <c r="BL498" s="24" t="s">
        <v>2187</v>
      </c>
      <c r="BM498" s="24" t="s">
        <v>3969</v>
      </c>
    </row>
    <row r="499" s="1" customFormat="1" ht="14.4" customHeight="1">
      <c r="B499" s="46"/>
      <c r="C499" s="235" t="s">
        <v>1590</v>
      </c>
      <c r="D499" s="235" t="s">
        <v>173</v>
      </c>
      <c r="E499" s="236" t="s">
        <v>3970</v>
      </c>
      <c r="F499" s="237" t="s">
        <v>3971</v>
      </c>
      <c r="G499" s="238" t="s">
        <v>3972</v>
      </c>
      <c r="H499" s="298"/>
      <c r="I499" s="240"/>
      <c r="J499" s="241">
        <f>ROUND(I499*H499,2)</f>
        <v>0</v>
      </c>
      <c r="K499" s="237" t="s">
        <v>3358</v>
      </c>
      <c r="L499" s="72"/>
      <c r="M499" s="242" t="s">
        <v>22</v>
      </c>
      <c r="N499" s="243" t="s">
        <v>46</v>
      </c>
      <c r="O499" s="47"/>
      <c r="P499" s="244">
        <f>O499*H499</f>
        <v>0</v>
      </c>
      <c r="Q499" s="244">
        <v>0</v>
      </c>
      <c r="R499" s="244">
        <f>Q499*H499</f>
        <v>0</v>
      </c>
      <c r="S499" s="244">
        <v>0</v>
      </c>
      <c r="T499" s="245">
        <f>S499*H499</f>
        <v>0</v>
      </c>
      <c r="AR499" s="24" t="s">
        <v>2187</v>
      </c>
      <c r="AT499" s="24" t="s">
        <v>173</v>
      </c>
      <c r="AU499" s="24" t="s">
        <v>24</v>
      </c>
      <c r="AY499" s="24" t="s">
        <v>171</v>
      </c>
      <c r="BE499" s="246">
        <f>IF(N499="základní",J499,0)</f>
        <v>0</v>
      </c>
      <c r="BF499" s="246">
        <f>IF(N499="snížená",J499,0)</f>
        <v>0</v>
      </c>
      <c r="BG499" s="246">
        <f>IF(N499="zákl. přenesená",J499,0)</f>
        <v>0</v>
      </c>
      <c r="BH499" s="246">
        <f>IF(N499="sníž. přenesená",J499,0)</f>
        <v>0</v>
      </c>
      <c r="BI499" s="246">
        <f>IF(N499="nulová",J499,0)</f>
        <v>0</v>
      </c>
      <c r="BJ499" s="24" t="s">
        <v>24</v>
      </c>
      <c r="BK499" s="246">
        <f>ROUND(I499*H499,2)</f>
        <v>0</v>
      </c>
      <c r="BL499" s="24" t="s">
        <v>2187</v>
      </c>
      <c r="BM499" s="24" t="s">
        <v>3973</v>
      </c>
    </row>
    <row r="500" s="1" customFormat="1" ht="14.4" customHeight="1">
      <c r="B500" s="46"/>
      <c r="C500" s="235" t="s">
        <v>1615</v>
      </c>
      <c r="D500" s="235" t="s">
        <v>173</v>
      </c>
      <c r="E500" s="236" t="s">
        <v>3974</v>
      </c>
      <c r="F500" s="237" t="s">
        <v>3975</v>
      </c>
      <c r="G500" s="238" t="s">
        <v>1246</v>
      </c>
      <c r="H500" s="239">
        <v>1</v>
      </c>
      <c r="I500" s="240"/>
      <c r="J500" s="241">
        <f>ROUND(I500*H500,2)</f>
        <v>0</v>
      </c>
      <c r="K500" s="237" t="s">
        <v>3358</v>
      </c>
      <c r="L500" s="72"/>
      <c r="M500" s="242" t="s">
        <v>22</v>
      </c>
      <c r="N500" s="243" t="s">
        <v>46</v>
      </c>
      <c r="O500" s="47"/>
      <c r="P500" s="244">
        <f>O500*H500</f>
        <v>0</v>
      </c>
      <c r="Q500" s="244">
        <v>0</v>
      </c>
      <c r="R500" s="244">
        <f>Q500*H500</f>
        <v>0</v>
      </c>
      <c r="S500" s="244">
        <v>0</v>
      </c>
      <c r="T500" s="245">
        <f>S500*H500</f>
        <v>0</v>
      </c>
      <c r="AR500" s="24" t="s">
        <v>2187</v>
      </c>
      <c r="AT500" s="24" t="s">
        <v>173</v>
      </c>
      <c r="AU500" s="24" t="s">
        <v>24</v>
      </c>
      <c r="AY500" s="24" t="s">
        <v>171</v>
      </c>
      <c r="BE500" s="246">
        <f>IF(N500="základní",J500,0)</f>
        <v>0</v>
      </c>
      <c r="BF500" s="246">
        <f>IF(N500="snížená",J500,0)</f>
        <v>0</v>
      </c>
      <c r="BG500" s="246">
        <f>IF(N500="zákl. přenesená",J500,0)</f>
        <v>0</v>
      </c>
      <c r="BH500" s="246">
        <f>IF(N500="sníž. přenesená",J500,0)</f>
        <v>0</v>
      </c>
      <c r="BI500" s="246">
        <f>IF(N500="nulová",J500,0)</f>
        <v>0</v>
      </c>
      <c r="BJ500" s="24" t="s">
        <v>24</v>
      </c>
      <c r="BK500" s="246">
        <f>ROUND(I500*H500,2)</f>
        <v>0</v>
      </c>
      <c r="BL500" s="24" t="s">
        <v>2187</v>
      </c>
      <c r="BM500" s="24" t="s">
        <v>3976</v>
      </c>
    </row>
    <row r="501" s="1" customFormat="1" ht="14.4" customHeight="1">
      <c r="B501" s="46"/>
      <c r="C501" s="235" t="s">
        <v>1621</v>
      </c>
      <c r="D501" s="235" t="s">
        <v>173</v>
      </c>
      <c r="E501" s="236" t="s">
        <v>3977</v>
      </c>
      <c r="F501" s="237" t="s">
        <v>3978</v>
      </c>
      <c r="G501" s="238" t="s">
        <v>1246</v>
      </c>
      <c r="H501" s="239">
        <v>1</v>
      </c>
      <c r="I501" s="240"/>
      <c r="J501" s="241">
        <f>ROUND(I501*H501,2)</f>
        <v>0</v>
      </c>
      <c r="K501" s="237" t="s">
        <v>3358</v>
      </c>
      <c r="L501" s="72"/>
      <c r="M501" s="242" t="s">
        <v>22</v>
      </c>
      <c r="N501" s="299" t="s">
        <v>46</v>
      </c>
      <c r="O501" s="296"/>
      <c r="P501" s="300">
        <f>O501*H501</f>
        <v>0</v>
      </c>
      <c r="Q501" s="300">
        <v>0</v>
      </c>
      <c r="R501" s="300">
        <f>Q501*H501</f>
        <v>0</v>
      </c>
      <c r="S501" s="300">
        <v>0</v>
      </c>
      <c r="T501" s="301">
        <f>S501*H501</f>
        <v>0</v>
      </c>
      <c r="AR501" s="24" t="s">
        <v>2187</v>
      </c>
      <c r="AT501" s="24" t="s">
        <v>173</v>
      </c>
      <c r="AU501" s="24" t="s">
        <v>24</v>
      </c>
      <c r="AY501" s="24" t="s">
        <v>171</v>
      </c>
      <c r="BE501" s="246">
        <f>IF(N501="základní",J501,0)</f>
        <v>0</v>
      </c>
      <c r="BF501" s="246">
        <f>IF(N501="snížená",J501,0)</f>
        <v>0</v>
      </c>
      <c r="BG501" s="246">
        <f>IF(N501="zákl. přenesená",J501,0)</f>
        <v>0</v>
      </c>
      <c r="BH501" s="246">
        <f>IF(N501="sníž. přenesená",J501,0)</f>
        <v>0</v>
      </c>
      <c r="BI501" s="246">
        <f>IF(N501="nulová",J501,0)</f>
        <v>0</v>
      </c>
      <c r="BJ501" s="24" t="s">
        <v>24</v>
      </c>
      <c r="BK501" s="246">
        <f>ROUND(I501*H501,2)</f>
        <v>0</v>
      </c>
      <c r="BL501" s="24" t="s">
        <v>2187</v>
      </c>
      <c r="BM501" s="24" t="s">
        <v>3979</v>
      </c>
    </row>
    <row r="502" s="1" customFormat="1" ht="6.96" customHeight="1">
      <c r="B502" s="67"/>
      <c r="C502" s="68"/>
      <c r="D502" s="68"/>
      <c r="E502" s="68"/>
      <c r="F502" s="68"/>
      <c r="G502" s="68"/>
      <c r="H502" s="68"/>
      <c r="I502" s="178"/>
      <c r="J502" s="68"/>
      <c r="K502" s="68"/>
      <c r="L502" s="72"/>
    </row>
  </sheetData>
  <sheetProtection sheet="1" autoFilter="0" formatColumns="0" formatRows="0" objects="1" scenarios="1" spinCount="100000" saltValue="XUvIkk1Su6AkO22es4TzXR2Y8ApometBOJTWBnxezg8TX35n98OsST3xbr8hf1wIIPbc+pFEIrvUS+mDOnNALA==" hashValue="03tEk5g0CRba/0NpA/UUt0s3SwMK7TsRUgf2RoxMEPqntaM7l0/0SUyf5N24lWF030g0Z7oFZPRevRRk0g+9LQ==" algorithmName="SHA-512" password="CC35"/>
  <autoFilter ref="C94:K501"/>
  <mergeCells count="13">
    <mergeCell ref="E7:H7"/>
    <mergeCell ref="E9:H9"/>
    <mergeCell ref="E11:H11"/>
    <mergeCell ref="E26:H26"/>
    <mergeCell ref="E47:H47"/>
    <mergeCell ref="E49:H49"/>
    <mergeCell ref="E51:H51"/>
    <mergeCell ref="J55:J56"/>
    <mergeCell ref="E83:H83"/>
    <mergeCell ref="E85:H85"/>
    <mergeCell ref="E87:H87"/>
    <mergeCell ref="G1:H1"/>
    <mergeCell ref="L2:V2"/>
  </mergeCells>
  <hyperlinks>
    <hyperlink ref="F1:G1" location="C2" display="1) Krycí list soupisu"/>
    <hyperlink ref="G1:H1" location="C58"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1"/>
      <c r="B1" s="149"/>
      <c r="C1" s="149"/>
      <c r="D1" s="150" t="s">
        <v>1</v>
      </c>
      <c r="E1" s="149"/>
      <c r="F1" s="151" t="s">
        <v>107</v>
      </c>
      <c r="G1" s="151" t="s">
        <v>108</v>
      </c>
      <c r="H1" s="151"/>
      <c r="I1" s="152"/>
      <c r="J1" s="151" t="s">
        <v>109</v>
      </c>
      <c r="K1" s="150" t="s">
        <v>110</v>
      </c>
      <c r="L1" s="151" t="s">
        <v>111</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106</v>
      </c>
    </row>
    <row r="3" ht="6.96" customHeight="1">
      <c r="B3" s="25"/>
      <c r="C3" s="26"/>
      <c r="D3" s="26"/>
      <c r="E3" s="26"/>
      <c r="F3" s="26"/>
      <c r="G3" s="26"/>
      <c r="H3" s="26"/>
      <c r="I3" s="153"/>
      <c r="J3" s="26"/>
      <c r="K3" s="27"/>
      <c r="AT3" s="24" t="s">
        <v>83</v>
      </c>
    </row>
    <row r="4" ht="36.96" customHeight="1">
      <c r="B4" s="28"/>
      <c r="C4" s="29"/>
      <c r="D4" s="30" t="s">
        <v>112</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4.4" customHeight="1">
      <c r="B7" s="28"/>
      <c r="C7" s="29"/>
      <c r="D7" s="29"/>
      <c r="E7" s="155" t="str">
        <f>'Rekapitulace stavby'!K6</f>
        <v>Stavební úpravy a obnova technolog.vybavení kuchyně v pav.D</v>
      </c>
      <c r="F7" s="40"/>
      <c r="G7" s="40"/>
      <c r="H7" s="40"/>
      <c r="I7" s="154"/>
      <c r="J7" s="29"/>
      <c r="K7" s="31"/>
    </row>
    <row r="8">
      <c r="B8" s="28"/>
      <c r="C8" s="29"/>
      <c r="D8" s="40" t="s">
        <v>113</v>
      </c>
      <c r="E8" s="29"/>
      <c r="F8" s="29"/>
      <c r="G8" s="29"/>
      <c r="H8" s="29"/>
      <c r="I8" s="154"/>
      <c r="J8" s="29"/>
      <c r="K8" s="31"/>
    </row>
    <row r="9" s="1" customFormat="1" ht="14.4" customHeight="1">
      <c r="B9" s="46"/>
      <c r="C9" s="47"/>
      <c r="D9" s="47"/>
      <c r="E9" s="155" t="s">
        <v>114</v>
      </c>
      <c r="F9" s="47"/>
      <c r="G9" s="47"/>
      <c r="H9" s="47"/>
      <c r="I9" s="156"/>
      <c r="J9" s="47"/>
      <c r="K9" s="51"/>
    </row>
    <row r="10" s="1" customFormat="1">
      <c r="B10" s="46"/>
      <c r="C10" s="47"/>
      <c r="D10" s="40" t="s">
        <v>115</v>
      </c>
      <c r="E10" s="47"/>
      <c r="F10" s="47"/>
      <c r="G10" s="47"/>
      <c r="H10" s="47"/>
      <c r="I10" s="156"/>
      <c r="J10" s="47"/>
      <c r="K10" s="51"/>
    </row>
    <row r="11" s="1" customFormat="1" ht="36.96" customHeight="1">
      <c r="B11" s="46"/>
      <c r="C11" s="47"/>
      <c r="D11" s="47"/>
      <c r="E11" s="157" t="s">
        <v>3980</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21</v>
      </c>
      <c r="E13" s="47"/>
      <c r="F13" s="35" t="s">
        <v>22</v>
      </c>
      <c r="G13" s="47"/>
      <c r="H13" s="47"/>
      <c r="I13" s="158" t="s">
        <v>23</v>
      </c>
      <c r="J13" s="35" t="s">
        <v>22</v>
      </c>
      <c r="K13" s="51"/>
    </row>
    <row r="14" s="1" customFormat="1" ht="14.4" customHeight="1">
      <c r="B14" s="46"/>
      <c r="C14" s="47"/>
      <c r="D14" s="40" t="s">
        <v>25</v>
      </c>
      <c r="E14" s="47"/>
      <c r="F14" s="35" t="s">
        <v>26</v>
      </c>
      <c r="G14" s="47"/>
      <c r="H14" s="47"/>
      <c r="I14" s="158" t="s">
        <v>27</v>
      </c>
      <c r="J14" s="159" t="str">
        <f>'Rekapitulace stavby'!AN8</f>
        <v>25. 7. 2018</v>
      </c>
      <c r="K14" s="51"/>
    </row>
    <row r="15" s="1" customFormat="1" ht="10.8" customHeight="1">
      <c r="B15" s="46"/>
      <c r="C15" s="47"/>
      <c r="D15" s="47"/>
      <c r="E15" s="47"/>
      <c r="F15" s="47"/>
      <c r="G15" s="47"/>
      <c r="H15" s="47"/>
      <c r="I15" s="156"/>
      <c r="J15" s="47"/>
      <c r="K15" s="51"/>
    </row>
    <row r="16" s="1" customFormat="1" ht="14.4" customHeight="1">
      <c r="B16" s="46"/>
      <c r="C16" s="47"/>
      <c r="D16" s="40" t="s">
        <v>31</v>
      </c>
      <c r="E16" s="47"/>
      <c r="F16" s="47"/>
      <c r="G16" s="47"/>
      <c r="H16" s="47"/>
      <c r="I16" s="158" t="s">
        <v>32</v>
      </c>
      <c r="J16" s="35" t="s">
        <v>22</v>
      </c>
      <c r="K16" s="51"/>
    </row>
    <row r="17" s="1" customFormat="1" ht="18" customHeight="1">
      <c r="B17" s="46"/>
      <c r="C17" s="47"/>
      <c r="D17" s="47"/>
      <c r="E17" s="35" t="s">
        <v>33</v>
      </c>
      <c r="F17" s="47"/>
      <c r="G17" s="47"/>
      <c r="H17" s="47"/>
      <c r="I17" s="158" t="s">
        <v>34</v>
      </c>
      <c r="J17" s="35" t="s">
        <v>22</v>
      </c>
      <c r="K17" s="51"/>
    </row>
    <row r="18" s="1" customFormat="1" ht="6.96" customHeight="1">
      <c r="B18" s="46"/>
      <c r="C18" s="47"/>
      <c r="D18" s="47"/>
      <c r="E18" s="47"/>
      <c r="F18" s="47"/>
      <c r="G18" s="47"/>
      <c r="H18" s="47"/>
      <c r="I18" s="156"/>
      <c r="J18" s="47"/>
      <c r="K18" s="51"/>
    </row>
    <row r="19" s="1" customFormat="1" ht="14.4" customHeight="1">
      <c r="B19" s="46"/>
      <c r="C19" s="47"/>
      <c r="D19" s="40" t="s">
        <v>35</v>
      </c>
      <c r="E19" s="47"/>
      <c r="F19" s="47"/>
      <c r="G19" s="47"/>
      <c r="H19" s="47"/>
      <c r="I19" s="158" t="s">
        <v>32</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34</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37</v>
      </c>
      <c r="E22" s="47"/>
      <c r="F22" s="47"/>
      <c r="G22" s="47"/>
      <c r="H22" s="47"/>
      <c r="I22" s="158" t="s">
        <v>32</v>
      </c>
      <c r="J22" s="35" t="s">
        <v>22</v>
      </c>
      <c r="K22" s="51"/>
    </row>
    <row r="23" s="1" customFormat="1" ht="18" customHeight="1">
      <c r="B23" s="46"/>
      <c r="C23" s="47"/>
      <c r="D23" s="47"/>
      <c r="E23" s="35" t="s">
        <v>38</v>
      </c>
      <c r="F23" s="47"/>
      <c r="G23" s="47"/>
      <c r="H23" s="47"/>
      <c r="I23" s="158" t="s">
        <v>34</v>
      </c>
      <c r="J23" s="35" t="s">
        <v>22</v>
      </c>
      <c r="K23" s="51"/>
    </row>
    <row r="24" s="1" customFormat="1" ht="6.96" customHeight="1">
      <c r="B24" s="46"/>
      <c r="C24" s="47"/>
      <c r="D24" s="47"/>
      <c r="E24" s="47"/>
      <c r="F24" s="47"/>
      <c r="G24" s="47"/>
      <c r="H24" s="47"/>
      <c r="I24" s="156"/>
      <c r="J24" s="47"/>
      <c r="K24" s="51"/>
    </row>
    <row r="25" s="1" customFormat="1" ht="14.4" customHeight="1">
      <c r="B25" s="46"/>
      <c r="C25" s="47"/>
      <c r="D25" s="40" t="s">
        <v>39</v>
      </c>
      <c r="E25" s="47"/>
      <c r="F25" s="47"/>
      <c r="G25" s="47"/>
      <c r="H25" s="47"/>
      <c r="I25" s="156"/>
      <c r="J25" s="47"/>
      <c r="K25" s="51"/>
    </row>
    <row r="26" s="7" customFormat="1" ht="75.6" customHeight="1">
      <c r="B26" s="160"/>
      <c r="C26" s="161"/>
      <c r="D26" s="161"/>
      <c r="E26" s="44" t="s">
        <v>40</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41</v>
      </c>
      <c r="E29" s="47"/>
      <c r="F29" s="47"/>
      <c r="G29" s="47"/>
      <c r="H29" s="47"/>
      <c r="I29" s="156"/>
      <c r="J29" s="167">
        <f>ROUND(J86,2)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43</v>
      </c>
      <c r="G31" s="47"/>
      <c r="H31" s="47"/>
      <c r="I31" s="168" t="s">
        <v>42</v>
      </c>
      <c r="J31" s="52" t="s">
        <v>44</v>
      </c>
      <c r="K31" s="51"/>
    </row>
    <row r="32" s="1" customFormat="1" ht="14.4" customHeight="1">
      <c r="B32" s="46"/>
      <c r="C32" s="47"/>
      <c r="D32" s="55" t="s">
        <v>45</v>
      </c>
      <c r="E32" s="55" t="s">
        <v>46</v>
      </c>
      <c r="F32" s="169">
        <f>ROUND(SUM(BE86:BE93), 2)</f>
        <v>0</v>
      </c>
      <c r="G32" s="47"/>
      <c r="H32" s="47"/>
      <c r="I32" s="170">
        <v>0.20999999999999999</v>
      </c>
      <c r="J32" s="169">
        <f>ROUND(ROUND((SUM(BE86:BE93)), 2)*I32, 2)</f>
        <v>0</v>
      </c>
      <c r="K32" s="51"/>
    </row>
    <row r="33" s="1" customFormat="1" ht="14.4" customHeight="1">
      <c r="B33" s="46"/>
      <c r="C33" s="47"/>
      <c r="D33" s="47"/>
      <c r="E33" s="55" t="s">
        <v>47</v>
      </c>
      <c r="F33" s="169">
        <f>ROUND(SUM(BF86:BF93), 2)</f>
        <v>0</v>
      </c>
      <c r="G33" s="47"/>
      <c r="H33" s="47"/>
      <c r="I33" s="170">
        <v>0.14999999999999999</v>
      </c>
      <c r="J33" s="169">
        <f>ROUND(ROUND((SUM(BF86:BF93)), 2)*I33, 2)</f>
        <v>0</v>
      </c>
      <c r="K33" s="51"/>
    </row>
    <row r="34" hidden="1" s="1" customFormat="1" ht="14.4" customHeight="1">
      <c r="B34" s="46"/>
      <c r="C34" s="47"/>
      <c r="D34" s="47"/>
      <c r="E34" s="55" t="s">
        <v>48</v>
      </c>
      <c r="F34" s="169">
        <f>ROUND(SUM(BG86:BG93), 2)</f>
        <v>0</v>
      </c>
      <c r="G34" s="47"/>
      <c r="H34" s="47"/>
      <c r="I34" s="170">
        <v>0.20999999999999999</v>
      </c>
      <c r="J34" s="169">
        <v>0</v>
      </c>
      <c r="K34" s="51"/>
    </row>
    <row r="35" hidden="1" s="1" customFormat="1" ht="14.4" customHeight="1">
      <c r="B35" s="46"/>
      <c r="C35" s="47"/>
      <c r="D35" s="47"/>
      <c r="E35" s="55" t="s">
        <v>49</v>
      </c>
      <c r="F35" s="169">
        <f>ROUND(SUM(BH86:BH93), 2)</f>
        <v>0</v>
      </c>
      <c r="G35" s="47"/>
      <c r="H35" s="47"/>
      <c r="I35" s="170">
        <v>0.14999999999999999</v>
      </c>
      <c r="J35" s="169">
        <v>0</v>
      </c>
      <c r="K35" s="51"/>
    </row>
    <row r="36" hidden="1" s="1" customFormat="1" ht="14.4" customHeight="1">
      <c r="B36" s="46"/>
      <c r="C36" s="47"/>
      <c r="D36" s="47"/>
      <c r="E36" s="55" t="s">
        <v>50</v>
      </c>
      <c r="F36" s="169">
        <f>ROUND(SUM(BI86:BI93),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51</v>
      </c>
      <c r="E38" s="98"/>
      <c r="F38" s="98"/>
      <c r="G38" s="173" t="s">
        <v>52</v>
      </c>
      <c r="H38" s="174" t="s">
        <v>53</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117</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4.4" customHeight="1">
      <c r="B47" s="46"/>
      <c r="C47" s="47"/>
      <c r="D47" s="47"/>
      <c r="E47" s="155" t="str">
        <f>E7</f>
        <v>Stavební úpravy a obnova technolog.vybavení kuchyně v pav.D</v>
      </c>
      <c r="F47" s="40"/>
      <c r="G47" s="40"/>
      <c r="H47" s="40"/>
      <c r="I47" s="156"/>
      <c r="J47" s="47"/>
      <c r="K47" s="51"/>
    </row>
    <row r="48">
      <c r="B48" s="28"/>
      <c r="C48" s="40" t="s">
        <v>113</v>
      </c>
      <c r="D48" s="29"/>
      <c r="E48" s="29"/>
      <c r="F48" s="29"/>
      <c r="G48" s="29"/>
      <c r="H48" s="29"/>
      <c r="I48" s="154"/>
      <c r="J48" s="29"/>
      <c r="K48" s="31"/>
    </row>
    <row r="49" s="1" customFormat="1" ht="14.4" customHeight="1">
      <c r="B49" s="46"/>
      <c r="C49" s="47"/>
      <c r="D49" s="47"/>
      <c r="E49" s="155" t="s">
        <v>114</v>
      </c>
      <c r="F49" s="47"/>
      <c r="G49" s="47"/>
      <c r="H49" s="47"/>
      <c r="I49" s="156"/>
      <c r="J49" s="47"/>
      <c r="K49" s="51"/>
    </row>
    <row r="50" s="1" customFormat="1" ht="14.4" customHeight="1">
      <c r="B50" s="46"/>
      <c r="C50" s="40" t="s">
        <v>115</v>
      </c>
      <c r="D50" s="47"/>
      <c r="E50" s="47"/>
      <c r="F50" s="47"/>
      <c r="G50" s="47"/>
      <c r="H50" s="47"/>
      <c r="I50" s="156"/>
      <c r="J50" s="47"/>
      <c r="K50" s="51"/>
    </row>
    <row r="51" s="1" customFormat="1" ht="16.2" customHeight="1">
      <c r="B51" s="46"/>
      <c r="C51" s="47"/>
      <c r="D51" s="47"/>
      <c r="E51" s="157" t="str">
        <f>E11</f>
        <v>VRN03 - Vedlejší rozpočtové náklady</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25</v>
      </c>
      <c r="D53" s="47"/>
      <c r="E53" s="47"/>
      <c r="F53" s="35" t="str">
        <f>F14</f>
        <v>Karlovy Vary</v>
      </c>
      <c r="G53" s="47"/>
      <c r="H53" s="47"/>
      <c r="I53" s="158" t="s">
        <v>27</v>
      </c>
      <c r="J53" s="159" t="str">
        <f>IF(J14="","",J14)</f>
        <v>25. 7. 2018</v>
      </c>
      <c r="K53" s="51"/>
    </row>
    <row r="54" s="1" customFormat="1" ht="6.96" customHeight="1">
      <c r="B54" s="46"/>
      <c r="C54" s="47"/>
      <c r="D54" s="47"/>
      <c r="E54" s="47"/>
      <c r="F54" s="47"/>
      <c r="G54" s="47"/>
      <c r="H54" s="47"/>
      <c r="I54" s="156"/>
      <c r="J54" s="47"/>
      <c r="K54" s="51"/>
    </row>
    <row r="55" s="1" customFormat="1">
      <c r="B55" s="46"/>
      <c r="C55" s="40" t="s">
        <v>31</v>
      </c>
      <c r="D55" s="47"/>
      <c r="E55" s="47"/>
      <c r="F55" s="35" t="str">
        <f>E17</f>
        <v>Domov mládeže, Lidická 38, K.Vary</v>
      </c>
      <c r="G55" s="47"/>
      <c r="H55" s="47"/>
      <c r="I55" s="158" t="s">
        <v>37</v>
      </c>
      <c r="J55" s="44" t="str">
        <f>E23</f>
        <v>Ing.Roman Gajdoš</v>
      </c>
      <c r="K55" s="51"/>
    </row>
    <row r="56" s="1" customFormat="1" ht="14.4" customHeight="1">
      <c r="B56" s="46"/>
      <c r="C56" s="40" t="s">
        <v>35</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118</v>
      </c>
      <c r="D58" s="171"/>
      <c r="E58" s="171"/>
      <c r="F58" s="171"/>
      <c r="G58" s="171"/>
      <c r="H58" s="171"/>
      <c r="I58" s="185"/>
      <c r="J58" s="186" t="s">
        <v>119</v>
      </c>
      <c r="K58" s="187"/>
    </row>
    <row r="59" s="1" customFormat="1" ht="10.32" customHeight="1">
      <c r="B59" s="46"/>
      <c r="C59" s="47"/>
      <c r="D59" s="47"/>
      <c r="E59" s="47"/>
      <c r="F59" s="47"/>
      <c r="G59" s="47"/>
      <c r="H59" s="47"/>
      <c r="I59" s="156"/>
      <c r="J59" s="47"/>
      <c r="K59" s="51"/>
    </row>
    <row r="60" s="1" customFormat="1" ht="29.28" customHeight="1">
      <c r="B60" s="46"/>
      <c r="C60" s="188" t="s">
        <v>120</v>
      </c>
      <c r="D60" s="47"/>
      <c r="E60" s="47"/>
      <c r="F60" s="47"/>
      <c r="G60" s="47"/>
      <c r="H60" s="47"/>
      <c r="I60" s="156"/>
      <c r="J60" s="167">
        <f>J86</f>
        <v>0</v>
      </c>
      <c r="K60" s="51"/>
      <c r="AU60" s="24" t="s">
        <v>121</v>
      </c>
    </row>
    <row r="61" s="8" customFormat="1" ht="24.96" customHeight="1">
      <c r="B61" s="189"/>
      <c r="C61" s="190"/>
      <c r="D61" s="191" t="s">
        <v>3981</v>
      </c>
      <c r="E61" s="192"/>
      <c r="F61" s="192"/>
      <c r="G61" s="192"/>
      <c r="H61" s="192"/>
      <c r="I61" s="193"/>
      <c r="J61" s="194">
        <f>J87</f>
        <v>0</v>
      </c>
      <c r="K61" s="195"/>
    </row>
    <row r="62" s="9" customFormat="1" ht="19.92" customHeight="1">
      <c r="B62" s="196"/>
      <c r="C62" s="197"/>
      <c r="D62" s="198" t="s">
        <v>3982</v>
      </c>
      <c r="E62" s="199"/>
      <c r="F62" s="199"/>
      <c r="G62" s="199"/>
      <c r="H62" s="199"/>
      <c r="I62" s="200"/>
      <c r="J62" s="201">
        <f>J88</f>
        <v>0</v>
      </c>
      <c r="K62" s="202"/>
    </row>
    <row r="63" s="9" customFormat="1" ht="19.92" customHeight="1">
      <c r="B63" s="196"/>
      <c r="C63" s="197"/>
      <c r="D63" s="198" t="s">
        <v>3983</v>
      </c>
      <c r="E63" s="199"/>
      <c r="F63" s="199"/>
      <c r="G63" s="199"/>
      <c r="H63" s="199"/>
      <c r="I63" s="200"/>
      <c r="J63" s="201">
        <f>J90</f>
        <v>0</v>
      </c>
      <c r="K63" s="202"/>
    </row>
    <row r="64" s="9" customFormat="1" ht="19.92" customHeight="1">
      <c r="B64" s="196"/>
      <c r="C64" s="197"/>
      <c r="D64" s="198" t="s">
        <v>3984</v>
      </c>
      <c r="E64" s="199"/>
      <c r="F64" s="199"/>
      <c r="G64" s="199"/>
      <c r="H64" s="199"/>
      <c r="I64" s="200"/>
      <c r="J64" s="201">
        <f>J92</f>
        <v>0</v>
      </c>
      <c r="K64" s="202"/>
    </row>
    <row r="65" s="1" customFormat="1" ht="21.84" customHeight="1">
      <c r="B65" s="46"/>
      <c r="C65" s="47"/>
      <c r="D65" s="47"/>
      <c r="E65" s="47"/>
      <c r="F65" s="47"/>
      <c r="G65" s="47"/>
      <c r="H65" s="47"/>
      <c r="I65" s="156"/>
      <c r="J65" s="47"/>
      <c r="K65" s="51"/>
    </row>
    <row r="66" s="1" customFormat="1" ht="6.96" customHeight="1">
      <c r="B66" s="67"/>
      <c r="C66" s="68"/>
      <c r="D66" s="68"/>
      <c r="E66" s="68"/>
      <c r="F66" s="68"/>
      <c r="G66" s="68"/>
      <c r="H66" s="68"/>
      <c r="I66" s="178"/>
      <c r="J66" s="68"/>
      <c r="K66" s="69"/>
    </row>
    <row r="70" s="1" customFormat="1" ht="6.96" customHeight="1">
      <c r="B70" s="70"/>
      <c r="C70" s="71"/>
      <c r="D70" s="71"/>
      <c r="E70" s="71"/>
      <c r="F70" s="71"/>
      <c r="G70" s="71"/>
      <c r="H70" s="71"/>
      <c r="I70" s="181"/>
      <c r="J70" s="71"/>
      <c r="K70" s="71"/>
      <c r="L70" s="72"/>
    </row>
    <row r="71" s="1" customFormat="1" ht="36.96" customHeight="1">
      <c r="B71" s="46"/>
      <c r="C71" s="73" t="s">
        <v>155</v>
      </c>
      <c r="D71" s="74"/>
      <c r="E71" s="74"/>
      <c r="F71" s="74"/>
      <c r="G71" s="74"/>
      <c r="H71" s="74"/>
      <c r="I71" s="203"/>
      <c r="J71" s="74"/>
      <c r="K71" s="74"/>
      <c r="L71" s="72"/>
    </row>
    <row r="72" s="1" customFormat="1" ht="6.96" customHeight="1">
      <c r="B72" s="46"/>
      <c r="C72" s="74"/>
      <c r="D72" s="74"/>
      <c r="E72" s="74"/>
      <c r="F72" s="74"/>
      <c r="G72" s="74"/>
      <c r="H72" s="74"/>
      <c r="I72" s="203"/>
      <c r="J72" s="74"/>
      <c r="K72" s="74"/>
      <c r="L72" s="72"/>
    </row>
    <row r="73" s="1" customFormat="1" ht="14.4" customHeight="1">
      <c r="B73" s="46"/>
      <c r="C73" s="76" t="s">
        <v>18</v>
      </c>
      <c r="D73" s="74"/>
      <c r="E73" s="74"/>
      <c r="F73" s="74"/>
      <c r="G73" s="74"/>
      <c r="H73" s="74"/>
      <c r="I73" s="203"/>
      <c r="J73" s="74"/>
      <c r="K73" s="74"/>
      <c r="L73" s="72"/>
    </row>
    <row r="74" s="1" customFormat="1" ht="14.4" customHeight="1">
      <c r="B74" s="46"/>
      <c r="C74" s="74"/>
      <c r="D74" s="74"/>
      <c r="E74" s="204" t="str">
        <f>E7</f>
        <v>Stavební úpravy a obnova technolog.vybavení kuchyně v pav.D</v>
      </c>
      <c r="F74" s="76"/>
      <c r="G74" s="76"/>
      <c r="H74" s="76"/>
      <c r="I74" s="203"/>
      <c r="J74" s="74"/>
      <c r="K74" s="74"/>
      <c r="L74" s="72"/>
    </row>
    <row r="75">
      <c r="B75" s="28"/>
      <c r="C75" s="76" t="s">
        <v>113</v>
      </c>
      <c r="D75" s="205"/>
      <c r="E75" s="205"/>
      <c r="F75" s="205"/>
      <c r="G75" s="205"/>
      <c r="H75" s="205"/>
      <c r="I75" s="148"/>
      <c r="J75" s="205"/>
      <c r="K75" s="205"/>
      <c r="L75" s="206"/>
    </row>
    <row r="76" s="1" customFormat="1" ht="14.4" customHeight="1">
      <c r="B76" s="46"/>
      <c r="C76" s="74"/>
      <c r="D76" s="74"/>
      <c r="E76" s="204" t="s">
        <v>114</v>
      </c>
      <c r="F76" s="74"/>
      <c r="G76" s="74"/>
      <c r="H76" s="74"/>
      <c r="I76" s="203"/>
      <c r="J76" s="74"/>
      <c r="K76" s="74"/>
      <c r="L76" s="72"/>
    </row>
    <row r="77" s="1" customFormat="1" ht="14.4" customHeight="1">
      <c r="B77" s="46"/>
      <c r="C77" s="76" t="s">
        <v>115</v>
      </c>
      <c r="D77" s="74"/>
      <c r="E77" s="74"/>
      <c r="F77" s="74"/>
      <c r="G77" s="74"/>
      <c r="H77" s="74"/>
      <c r="I77" s="203"/>
      <c r="J77" s="74"/>
      <c r="K77" s="74"/>
      <c r="L77" s="72"/>
    </row>
    <row r="78" s="1" customFormat="1" ht="16.2" customHeight="1">
      <c r="B78" s="46"/>
      <c r="C78" s="74"/>
      <c r="D78" s="74"/>
      <c r="E78" s="82" t="str">
        <f>E11</f>
        <v>VRN03 - Vedlejší rozpočtové náklady</v>
      </c>
      <c r="F78" s="74"/>
      <c r="G78" s="74"/>
      <c r="H78" s="74"/>
      <c r="I78" s="203"/>
      <c r="J78" s="74"/>
      <c r="K78" s="74"/>
      <c r="L78" s="72"/>
    </row>
    <row r="79" s="1" customFormat="1" ht="6.96" customHeight="1">
      <c r="B79" s="46"/>
      <c r="C79" s="74"/>
      <c r="D79" s="74"/>
      <c r="E79" s="74"/>
      <c r="F79" s="74"/>
      <c r="G79" s="74"/>
      <c r="H79" s="74"/>
      <c r="I79" s="203"/>
      <c r="J79" s="74"/>
      <c r="K79" s="74"/>
      <c r="L79" s="72"/>
    </row>
    <row r="80" s="1" customFormat="1" ht="18" customHeight="1">
      <c r="B80" s="46"/>
      <c r="C80" s="76" t="s">
        <v>25</v>
      </c>
      <c r="D80" s="74"/>
      <c r="E80" s="74"/>
      <c r="F80" s="207" t="str">
        <f>F14</f>
        <v>Karlovy Vary</v>
      </c>
      <c r="G80" s="74"/>
      <c r="H80" s="74"/>
      <c r="I80" s="208" t="s">
        <v>27</v>
      </c>
      <c r="J80" s="85" t="str">
        <f>IF(J14="","",J14)</f>
        <v>25. 7. 2018</v>
      </c>
      <c r="K80" s="74"/>
      <c r="L80" s="72"/>
    </row>
    <row r="81" s="1" customFormat="1" ht="6.96" customHeight="1">
      <c r="B81" s="46"/>
      <c r="C81" s="74"/>
      <c r="D81" s="74"/>
      <c r="E81" s="74"/>
      <c r="F81" s="74"/>
      <c r="G81" s="74"/>
      <c r="H81" s="74"/>
      <c r="I81" s="203"/>
      <c r="J81" s="74"/>
      <c r="K81" s="74"/>
      <c r="L81" s="72"/>
    </row>
    <row r="82" s="1" customFormat="1">
      <c r="B82" s="46"/>
      <c r="C82" s="76" t="s">
        <v>31</v>
      </c>
      <c r="D82" s="74"/>
      <c r="E82" s="74"/>
      <c r="F82" s="207" t="str">
        <f>E17</f>
        <v>Domov mládeže, Lidická 38, K.Vary</v>
      </c>
      <c r="G82" s="74"/>
      <c r="H82" s="74"/>
      <c r="I82" s="208" t="s">
        <v>37</v>
      </c>
      <c r="J82" s="207" t="str">
        <f>E23</f>
        <v>Ing.Roman Gajdoš</v>
      </c>
      <c r="K82" s="74"/>
      <c r="L82" s="72"/>
    </row>
    <row r="83" s="1" customFormat="1" ht="14.4" customHeight="1">
      <c r="B83" s="46"/>
      <c r="C83" s="76" t="s">
        <v>35</v>
      </c>
      <c r="D83" s="74"/>
      <c r="E83" s="74"/>
      <c r="F83" s="207" t="str">
        <f>IF(E20="","",E20)</f>
        <v/>
      </c>
      <c r="G83" s="74"/>
      <c r="H83" s="74"/>
      <c r="I83" s="203"/>
      <c r="J83" s="74"/>
      <c r="K83" s="74"/>
      <c r="L83" s="72"/>
    </row>
    <row r="84" s="1" customFormat="1" ht="10.32" customHeight="1">
      <c r="B84" s="46"/>
      <c r="C84" s="74"/>
      <c r="D84" s="74"/>
      <c r="E84" s="74"/>
      <c r="F84" s="74"/>
      <c r="G84" s="74"/>
      <c r="H84" s="74"/>
      <c r="I84" s="203"/>
      <c r="J84" s="74"/>
      <c r="K84" s="74"/>
      <c r="L84" s="72"/>
    </row>
    <row r="85" s="10" customFormat="1" ht="29.28" customHeight="1">
      <c r="B85" s="209"/>
      <c r="C85" s="210" t="s">
        <v>156</v>
      </c>
      <c r="D85" s="211" t="s">
        <v>60</v>
      </c>
      <c r="E85" s="211" t="s">
        <v>56</v>
      </c>
      <c r="F85" s="211" t="s">
        <v>157</v>
      </c>
      <c r="G85" s="211" t="s">
        <v>158</v>
      </c>
      <c r="H85" s="211" t="s">
        <v>159</v>
      </c>
      <c r="I85" s="212" t="s">
        <v>160</v>
      </c>
      <c r="J85" s="211" t="s">
        <v>119</v>
      </c>
      <c r="K85" s="213" t="s">
        <v>161</v>
      </c>
      <c r="L85" s="214"/>
      <c r="M85" s="102" t="s">
        <v>162</v>
      </c>
      <c r="N85" s="103" t="s">
        <v>45</v>
      </c>
      <c r="O85" s="103" t="s">
        <v>163</v>
      </c>
      <c r="P85" s="103" t="s">
        <v>164</v>
      </c>
      <c r="Q85" s="103" t="s">
        <v>165</v>
      </c>
      <c r="R85" s="103" t="s">
        <v>166</v>
      </c>
      <c r="S85" s="103" t="s">
        <v>167</v>
      </c>
      <c r="T85" s="104" t="s">
        <v>168</v>
      </c>
    </row>
    <row r="86" s="1" customFormat="1" ht="29.28" customHeight="1">
      <c r="B86" s="46"/>
      <c r="C86" s="108" t="s">
        <v>120</v>
      </c>
      <c r="D86" s="74"/>
      <c r="E86" s="74"/>
      <c r="F86" s="74"/>
      <c r="G86" s="74"/>
      <c r="H86" s="74"/>
      <c r="I86" s="203"/>
      <c r="J86" s="215">
        <f>BK86</f>
        <v>0</v>
      </c>
      <c r="K86" s="74"/>
      <c r="L86" s="72"/>
      <c r="M86" s="105"/>
      <c r="N86" s="106"/>
      <c r="O86" s="106"/>
      <c r="P86" s="216">
        <f>P87</f>
        <v>0</v>
      </c>
      <c r="Q86" s="106"/>
      <c r="R86" s="216">
        <f>R87</f>
        <v>0</v>
      </c>
      <c r="S86" s="106"/>
      <c r="T86" s="217">
        <f>T87</f>
        <v>0</v>
      </c>
      <c r="AT86" s="24" t="s">
        <v>74</v>
      </c>
      <c r="AU86" s="24" t="s">
        <v>121</v>
      </c>
      <c r="BK86" s="218">
        <f>BK87</f>
        <v>0</v>
      </c>
    </row>
    <row r="87" s="11" customFormat="1" ht="37.44" customHeight="1">
      <c r="B87" s="219"/>
      <c r="C87" s="220"/>
      <c r="D87" s="221" t="s">
        <v>74</v>
      </c>
      <c r="E87" s="222" t="s">
        <v>3985</v>
      </c>
      <c r="F87" s="222" t="s">
        <v>105</v>
      </c>
      <c r="G87" s="220"/>
      <c r="H87" s="220"/>
      <c r="I87" s="223"/>
      <c r="J87" s="224">
        <f>BK87</f>
        <v>0</v>
      </c>
      <c r="K87" s="220"/>
      <c r="L87" s="225"/>
      <c r="M87" s="226"/>
      <c r="N87" s="227"/>
      <c r="O87" s="227"/>
      <c r="P87" s="228">
        <f>P88+P90+P92</f>
        <v>0</v>
      </c>
      <c r="Q87" s="227"/>
      <c r="R87" s="228">
        <f>R88+R90+R92</f>
        <v>0</v>
      </c>
      <c r="S87" s="227"/>
      <c r="T87" s="229">
        <f>T88+T90+T92</f>
        <v>0</v>
      </c>
      <c r="AR87" s="230" t="s">
        <v>197</v>
      </c>
      <c r="AT87" s="231" t="s">
        <v>74</v>
      </c>
      <c r="AU87" s="231" t="s">
        <v>75</v>
      </c>
      <c r="AY87" s="230" t="s">
        <v>171</v>
      </c>
      <c r="BK87" s="232">
        <f>BK88+BK90+BK92</f>
        <v>0</v>
      </c>
    </row>
    <row r="88" s="11" customFormat="1" ht="19.92" customHeight="1">
      <c r="B88" s="219"/>
      <c r="C88" s="220"/>
      <c r="D88" s="221" t="s">
        <v>74</v>
      </c>
      <c r="E88" s="233" t="s">
        <v>3986</v>
      </c>
      <c r="F88" s="233" t="s">
        <v>3987</v>
      </c>
      <c r="G88" s="220"/>
      <c r="H88" s="220"/>
      <c r="I88" s="223"/>
      <c r="J88" s="234">
        <f>BK88</f>
        <v>0</v>
      </c>
      <c r="K88" s="220"/>
      <c r="L88" s="225"/>
      <c r="M88" s="226"/>
      <c r="N88" s="227"/>
      <c r="O88" s="227"/>
      <c r="P88" s="228">
        <f>P89</f>
        <v>0</v>
      </c>
      <c r="Q88" s="227"/>
      <c r="R88" s="228">
        <f>R89</f>
        <v>0</v>
      </c>
      <c r="S88" s="227"/>
      <c r="T88" s="229">
        <f>T89</f>
        <v>0</v>
      </c>
      <c r="AR88" s="230" t="s">
        <v>197</v>
      </c>
      <c r="AT88" s="231" t="s">
        <v>74</v>
      </c>
      <c r="AU88" s="231" t="s">
        <v>24</v>
      </c>
      <c r="AY88" s="230" t="s">
        <v>171</v>
      </c>
      <c r="BK88" s="232">
        <f>BK89</f>
        <v>0</v>
      </c>
    </row>
    <row r="89" s="1" customFormat="1" ht="14.4" customHeight="1">
      <c r="B89" s="46"/>
      <c r="C89" s="235" t="s">
        <v>24</v>
      </c>
      <c r="D89" s="235" t="s">
        <v>173</v>
      </c>
      <c r="E89" s="236" t="s">
        <v>3988</v>
      </c>
      <c r="F89" s="237" t="s">
        <v>3989</v>
      </c>
      <c r="G89" s="238" t="s">
        <v>1143</v>
      </c>
      <c r="H89" s="239">
        <v>1</v>
      </c>
      <c r="I89" s="240"/>
      <c r="J89" s="241">
        <f>ROUND(I89*H89,2)</f>
        <v>0</v>
      </c>
      <c r="K89" s="237" t="s">
        <v>177</v>
      </c>
      <c r="L89" s="72"/>
      <c r="M89" s="242" t="s">
        <v>22</v>
      </c>
      <c r="N89" s="243" t="s">
        <v>46</v>
      </c>
      <c r="O89" s="47"/>
      <c r="P89" s="244">
        <f>O89*H89</f>
        <v>0</v>
      </c>
      <c r="Q89" s="244">
        <v>0</v>
      </c>
      <c r="R89" s="244">
        <f>Q89*H89</f>
        <v>0</v>
      </c>
      <c r="S89" s="244">
        <v>0</v>
      </c>
      <c r="T89" s="245">
        <f>S89*H89</f>
        <v>0</v>
      </c>
      <c r="AR89" s="24" t="s">
        <v>3990</v>
      </c>
      <c r="AT89" s="24" t="s">
        <v>173</v>
      </c>
      <c r="AU89" s="24" t="s">
        <v>83</v>
      </c>
      <c r="AY89" s="24" t="s">
        <v>171</v>
      </c>
      <c r="BE89" s="246">
        <f>IF(N89="základní",J89,0)</f>
        <v>0</v>
      </c>
      <c r="BF89" s="246">
        <f>IF(N89="snížená",J89,0)</f>
        <v>0</v>
      </c>
      <c r="BG89" s="246">
        <f>IF(N89="zákl. přenesená",J89,0)</f>
        <v>0</v>
      </c>
      <c r="BH89" s="246">
        <f>IF(N89="sníž. přenesená",J89,0)</f>
        <v>0</v>
      </c>
      <c r="BI89" s="246">
        <f>IF(N89="nulová",J89,0)</f>
        <v>0</v>
      </c>
      <c r="BJ89" s="24" t="s">
        <v>24</v>
      </c>
      <c r="BK89" s="246">
        <f>ROUND(I89*H89,2)</f>
        <v>0</v>
      </c>
      <c r="BL89" s="24" t="s">
        <v>3990</v>
      </c>
      <c r="BM89" s="24" t="s">
        <v>3991</v>
      </c>
    </row>
    <row r="90" s="11" customFormat="1" ht="29.88" customHeight="1">
      <c r="B90" s="219"/>
      <c r="C90" s="220"/>
      <c r="D90" s="221" t="s">
        <v>74</v>
      </c>
      <c r="E90" s="233" t="s">
        <v>3992</v>
      </c>
      <c r="F90" s="233" t="s">
        <v>3993</v>
      </c>
      <c r="G90" s="220"/>
      <c r="H90" s="220"/>
      <c r="I90" s="223"/>
      <c r="J90" s="234">
        <f>BK90</f>
        <v>0</v>
      </c>
      <c r="K90" s="220"/>
      <c r="L90" s="225"/>
      <c r="M90" s="226"/>
      <c r="N90" s="227"/>
      <c r="O90" s="227"/>
      <c r="P90" s="228">
        <f>P91</f>
        <v>0</v>
      </c>
      <c r="Q90" s="227"/>
      <c r="R90" s="228">
        <f>R91</f>
        <v>0</v>
      </c>
      <c r="S90" s="227"/>
      <c r="T90" s="229">
        <f>T91</f>
        <v>0</v>
      </c>
      <c r="AR90" s="230" t="s">
        <v>197</v>
      </c>
      <c r="AT90" s="231" t="s">
        <v>74</v>
      </c>
      <c r="AU90" s="231" t="s">
        <v>24</v>
      </c>
      <c r="AY90" s="230" t="s">
        <v>171</v>
      </c>
      <c r="BK90" s="232">
        <f>BK91</f>
        <v>0</v>
      </c>
    </row>
    <row r="91" s="1" customFormat="1" ht="22.8" customHeight="1">
      <c r="B91" s="46"/>
      <c r="C91" s="235" t="s">
        <v>83</v>
      </c>
      <c r="D91" s="235" t="s">
        <v>173</v>
      </c>
      <c r="E91" s="236" t="s">
        <v>3994</v>
      </c>
      <c r="F91" s="237" t="s">
        <v>3995</v>
      </c>
      <c r="G91" s="238" t="s">
        <v>1143</v>
      </c>
      <c r="H91" s="239">
        <v>1</v>
      </c>
      <c r="I91" s="240"/>
      <c r="J91" s="241">
        <f>ROUND(I91*H91,2)</f>
        <v>0</v>
      </c>
      <c r="K91" s="237" t="s">
        <v>177</v>
      </c>
      <c r="L91" s="72"/>
      <c r="M91" s="242" t="s">
        <v>22</v>
      </c>
      <c r="N91" s="243" t="s">
        <v>46</v>
      </c>
      <c r="O91" s="47"/>
      <c r="P91" s="244">
        <f>O91*H91</f>
        <v>0</v>
      </c>
      <c r="Q91" s="244">
        <v>0</v>
      </c>
      <c r="R91" s="244">
        <f>Q91*H91</f>
        <v>0</v>
      </c>
      <c r="S91" s="244">
        <v>0</v>
      </c>
      <c r="T91" s="245">
        <f>S91*H91</f>
        <v>0</v>
      </c>
      <c r="AR91" s="24" t="s">
        <v>3990</v>
      </c>
      <c r="AT91" s="24" t="s">
        <v>173</v>
      </c>
      <c r="AU91" s="24" t="s">
        <v>83</v>
      </c>
      <c r="AY91" s="24" t="s">
        <v>171</v>
      </c>
      <c r="BE91" s="246">
        <f>IF(N91="základní",J91,0)</f>
        <v>0</v>
      </c>
      <c r="BF91" s="246">
        <f>IF(N91="snížená",J91,0)</f>
        <v>0</v>
      </c>
      <c r="BG91" s="246">
        <f>IF(N91="zákl. přenesená",J91,0)</f>
        <v>0</v>
      </c>
      <c r="BH91" s="246">
        <f>IF(N91="sníž. přenesená",J91,0)</f>
        <v>0</v>
      </c>
      <c r="BI91" s="246">
        <f>IF(N91="nulová",J91,0)</f>
        <v>0</v>
      </c>
      <c r="BJ91" s="24" t="s">
        <v>24</v>
      </c>
      <c r="BK91" s="246">
        <f>ROUND(I91*H91,2)</f>
        <v>0</v>
      </c>
      <c r="BL91" s="24" t="s">
        <v>3990</v>
      </c>
      <c r="BM91" s="24" t="s">
        <v>3996</v>
      </c>
    </row>
    <row r="92" s="11" customFormat="1" ht="29.88" customHeight="1">
      <c r="B92" s="219"/>
      <c r="C92" s="220"/>
      <c r="D92" s="221" t="s">
        <v>74</v>
      </c>
      <c r="E92" s="233" t="s">
        <v>3997</v>
      </c>
      <c r="F92" s="233" t="s">
        <v>3968</v>
      </c>
      <c r="G92" s="220"/>
      <c r="H92" s="220"/>
      <c r="I92" s="223"/>
      <c r="J92" s="234">
        <f>BK92</f>
        <v>0</v>
      </c>
      <c r="K92" s="220"/>
      <c r="L92" s="225"/>
      <c r="M92" s="226"/>
      <c r="N92" s="227"/>
      <c r="O92" s="227"/>
      <c r="P92" s="228">
        <f>P93</f>
        <v>0</v>
      </c>
      <c r="Q92" s="227"/>
      <c r="R92" s="228">
        <f>R93</f>
        <v>0</v>
      </c>
      <c r="S92" s="227"/>
      <c r="T92" s="229">
        <f>T93</f>
        <v>0</v>
      </c>
      <c r="AR92" s="230" t="s">
        <v>197</v>
      </c>
      <c r="AT92" s="231" t="s">
        <v>74</v>
      </c>
      <c r="AU92" s="231" t="s">
        <v>24</v>
      </c>
      <c r="AY92" s="230" t="s">
        <v>171</v>
      </c>
      <c r="BK92" s="232">
        <f>BK93</f>
        <v>0</v>
      </c>
    </row>
    <row r="93" s="1" customFormat="1" ht="22.8" customHeight="1">
      <c r="B93" s="46"/>
      <c r="C93" s="235" t="s">
        <v>187</v>
      </c>
      <c r="D93" s="235" t="s">
        <v>173</v>
      </c>
      <c r="E93" s="236" t="s">
        <v>3998</v>
      </c>
      <c r="F93" s="237" t="s">
        <v>3999</v>
      </c>
      <c r="G93" s="238" t="s">
        <v>1143</v>
      </c>
      <c r="H93" s="239">
        <v>1</v>
      </c>
      <c r="I93" s="240"/>
      <c r="J93" s="241">
        <f>ROUND(I93*H93,2)</f>
        <v>0</v>
      </c>
      <c r="K93" s="237" t="s">
        <v>177</v>
      </c>
      <c r="L93" s="72"/>
      <c r="M93" s="242" t="s">
        <v>22</v>
      </c>
      <c r="N93" s="299" t="s">
        <v>46</v>
      </c>
      <c r="O93" s="296"/>
      <c r="P93" s="300">
        <f>O93*H93</f>
        <v>0</v>
      </c>
      <c r="Q93" s="300">
        <v>0</v>
      </c>
      <c r="R93" s="300">
        <f>Q93*H93</f>
        <v>0</v>
      </c>
      <c r="S93" s="300">
        <v>0</v>
      </c>
      <c r="T93" s="301">
        <f>S93*H93</f>
        <v>0</v>
      </c>
      <c r="AR93" s="24" t="s">
        <v>3990</v>
      </c>
      <c r="AT93" s="24" t="s">
        <v>173</v>
      </c>
      <c r="AU93" s="24" t="s">
        <v>83</v>
      </c>
      <c r="AY93" s="24" t="s">
        <v>171</v>
      </c>
      <c r="BE93" s="246">
        <f>IF(N93="základní",J93,0)</f>
        <v>0</v>
      </c>
      <c r="BF93" s="246">
        <f>IF(N93="snížená",J93,0)</f>
        <v>0</v>
      </c>
      <c r="BG93" s="246">
        <f>IF(N93="zákl. přenesená",J93,0)</f>
        <v>0</v>
      </c>
      <c r="BH93" s="246">
        <f>IF(N93="sníž. přenesená",J93,0)</f>
        <v>0</v>
      </c>
      <c r="BI93" s="246">
        <f>IF(N93="nulová",J93,0)</f>
        <v>0</v>
      </c>
      <c r="BJ93" s="24" t="s">
        <v>24</v>
      </c>
      <c r="BK93" s="246">
        <f>ROUND(I93*H93,2)</f>
        <v>0</v>
      </c>
      <c r="BL93" s="24" t="s">
        <v>3990</v>
      </c>
      <c r="BM93" s="24" t="s">
        <v>4000</v>
      </c>
    </row>
    <row r="94" s="1" customFormat="1" ht="6.96" customHeight="1">
      <c r="B94" s="67"/>
      <c r="C94" s="68"/>
      <c r="D94" s="68"/>
      <c r="E94" s="68"/>
      <c r="F94" s="68"/>
      <c r="G94" s="68"/>
      <c r="H94" s="68"/>
      <c r="I94" s="178"/>
      <c r="J94" s="68"/>
      <c r="K94" s="68"/>
      <c r="L94" s="72"/>
    </row>
  </sheetData>
  <sheetProtection sheet="1" autoFilter="0" formatColumns="0" formatRows="0" objects="1" scenarios="1" spinCount="100000" saltValue="PZodUemngKuRpExo5HzNGgbCXVra8JfJhPvSqE2FLKl9Fj9ZVaLGCcfnxyKqIFdShxQQrGKIxQvoeXUgG4g1qw==" hashValue="ujEI5fa7PYhEOemsB5KQLo6FbcGUy5G9dTqMljL2cgna4DILAyLrb/NawsVoWIvadcVcMLWfIudla6g/cgzrzQ==" algorithmName="SHA-512" password="CC35"/>
  <autoFilter ref="C85:K93"/>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302" customWidth="1"/>
    <col min="2" max="2" width="1.664063" style="302" customWidth="1"/>
    <col min="3" max="4" width="5" style="302" customWidth="1"/>
    <col min="5" max="5" width="11.71" style="302" customWidth="1"/>
    <col min="6" max="6" width="9.14" style="302" customWidth="1"/>
    <col min="7" max="7" width="5" style="302" customWidth="1"/>
    <col min="8" max="8" width="77.86" style="302" customWidth="1"/>
    <col min="9" max="10" width="20" style="302" customWidth="1"/>
    <col min="11" max="11" width="1.664063" style="302" customWidth="1"/>
  </cols>
  <sheetData>
    <row r="1" ht="37.5" customHeight="1"/>
    <row r="2" ht="7.5" customHeight="1">
      <c r="B2" s="303"/>
      <c r="C2" s="304"/>
      <c r="D2" s="304"/>
      <c r="E2" s="304"/>
      <c r="F2" s="304"/>
      <c r="G2" s="304"/>
      <c r="H2" s="304"/>
      <c r="I2" s="304"/>
      <c r="J2" s="304"/>
      <c r="K2" s="305"/>
    </row>
    <row r="3" s="15" customFormat="1" ht="45" customHeight="1">
      <c r="B3" s="306"/>
      <c r="C3" s="307" t="s">
        <v>4001</v>
      </c>
      <c r="D3" s="307"/>
      <c r="E3" s="307"/>
      <c r="F3" s="307"/>
      <c r="G3" s="307"/>
      <c r="H3" s="307"/>
      <c r="I3" s="307"/>
      <c r="J3" s="307"/>
      <c r="K3" s="308"/>
    </row>
    <row r="4" ht="25.5" customHeight="1">
      <c r="B4" s="309"/>
      <c r="C4" s="310" t="s">
        <v>4002</v>
      </c>
      <c r="D4" s="310"/>
      <c r="E4" s="310"/>
      <c r="F4" s="310"/>
      <c r="G4" s="310"/>
      <c r="H4" s="310"/>
      <c r="I4" s="310"/>
      <c r="J4" s="310"/>
      <c r="K4" s="311"/>
    </row>
    <row r="5" ht="5.25" customHeight="1">
      <c r="B5" s="309"/>
      <c r="C5" s="312"/>
      <c r="D5" s="312"/>
      <c r="E5" s="312"/>
      <c r="F5" s="312"/>
      <c r="G5" s="312"/>
      <c r="H5" s="312"/>
      <c r="I5" s="312"/>
      <c r="J5" s="312"/>
      <c r="K5" s="311"/>
    </row>
    <row r="6" ht="15" customHeight="1">
      <c r="B6" s="309"/>
      <c r="C6" s="313" t="s">
        <v>4003</v>
      </c>
      <c r="D6" s="313"/>
      <c r="E6" s="313"/>
      <c r="F6" s="313"/>
      <c r="G6" s="313"/>
      <c r="H6" s="313"/>
      <c r="I6" s="313"/>
      <c r="J6" s="313"/>
      <c r="K6" s="311"/>
    </row>
    <row r="7" ht="15" customHeight="1">
      <c r="B7" s="314"/>
      <c r="C7" s="313" t="s">
        <v>4004</v>
      </c>
      <c r="D7" s="313"/>
      <c r="E7" s="313"/>
      <c r="F7" s="313"/>
      <c r="G7" s="313"/>
      <c r="H7" s="313"/>
      <c r="I7" s="313"/>
      <c r="J7" s="313"/>
      <c r="K7" s="311"/>
    </row>
    <row r="8" ht="12.75" customHeight="1">
      <c r="B8" s="314"/>
      <c r="C8" s="313"/>
      <c r="D8" s="313"/>
      <c r="E8" s="313"/>
      <c r="F8" s="313"/>
      <c r="G8" s="313"/>
      <c r="H8" s="313"/>
      <c r="I8" s="313"/>
      <c r="J8" s="313"/>
      <c r="K8" s="311"/>
    </row>
    <row r="9" ht="15" customHeight="1">
      <c r="B9" s="314"/>
      <c r="C9" s="313" t="s">
        <v>4005</v>
      </c>
      <c r="D9" s="313"/>
      <c r="E9" s="313"/>
      <c r="F9" s="313"/>
      <c r="G9" s="313"/>
      <c r="H9" s="313"/>
      <c r="I9" s="313"/>
      <c r="J9" s="313"/>
      <c r="K9" s="311"/>
    </row>
    <row r="10" ht="15" customHeight="1">
      <c r="B10" s="314"/>
      <c r="C10" s="313"/>
      <c r="D10" s="313" t="s">
        <v>4006</v>
      </c>
      <c r="E10" s="313"/>
      <c r="F10" s="313"/>
      <c r="G10" s="313"/>
      <c r="H10" s="313"/>
      <c r="I10" s="313"/>
      <c r="J10" s="313"/>
      <c r="K10" s="311"/>
    </row>
    <row r="11" ht="15" customHeight="1">
      <c r="B11" s="314"/>
      <c r="C11" s="315"/>
      <c r="D11" s="313" t="s">
        <v>4007</v>
      </c>
      <c r="E11" s="313"/>
      <c r="F11" s="313"/>
      <c r="G11" s="313"/>
      <c r="H11" s="313"/>
      <c r="I11" s="313"/>
      <c r="J11" s="313"/>
      <c r="K11" s="311"/>
    </row>
    <row r="12" ht="12.75" customHeight="1">
      <c r="B12" s="314"/>
      <c r="C12" s="315"/>
      <c r="D12" s="315"/>
      <c r="E12" s="315"/>
      <c r="F12" s="315"/>
      <c r="G12" s="315"/>
      <c r="H12" s="315"/>
      <c r="I12" s="315"/>
      <c r="J12" s="315"/>
      <c r="K12" s="311"/>
    </row>
    <row r="13" ht="15" customHeight="1">
      <c r="B13" s="314"/>
      <c r="C13" s="315"/>
      <c r="D13" s="313" t="s">
        <v>4008</v>
      </c>
      <c r="E13" s="313"/>
      <c r="F13" s="313"/>
      <c r="G13" s="313"/>
      <c r="H13" s="313"/>
      <c r="I13" s="313"/>
      <c r="J13" s="313"/>
      <c r="K13" s="311"/>
    </row>
    <row r="14" ht="15" customHeight="1">
      <c r="B14" s="314"/>
      <c r="C14" s="315"/>
      <c r="D14" s="313" t="s">
        <v>4009</v>
      </c>
      <c r="E14" s="313"/>
      <c r="F14" s="313"/>
      <c r="G14" s="313"/>
      <c r="H14" s="313"/>
      <c r="I14" s="313"/>
      <c r="J14" s="313"/>
      <c r="K14" s="311"/>
    </row>
    <row r="15" ht="15" customHeight="1">
      <c r="B15" s="314"/>
      <c r="C15" s="315"/>
      <c r="D15" s="313" t="s">
        <v>4010</v>
      </c>
      <c r="E15" s="313"/>
      <c r="F15" s="313"/>
      <c r="G15" s="313"/>
      <c r="H15" s="313"/>
      <c r="I15" s="313"/>
      <c r="J15" s="313"/>
      <c r="K15" s="311"/>
    </row>
    <row r="16" ht="15" customHeight="1">
      <c r="B16" s="314"/>
      <c r="C16" s="315"/>
      <c r="D16" s="315"/>
      <c r="E16" s="316" t="s">
        <v>81</v>
      </c>
      <c r="F16" s="313" t="s">
        <v>4011</v>
      </c>
      <c r="G16" s="313"/>
      <c r="H16" s="313"/>
      <c r="I16" s="313"/>
      <c r="J16" s="313"/>
      <c r="K16" s="311"/>
    </row>
    <row r="17" ht="15" customHeight="1">
      <c r="B17" s="314"/>
      <c r="C17" s="315"/>
      <c r="D17" s="315"/>
      <c r="E17" s="316" t="s">
        <v>4012</v>
      </c>
      <c r="F17" s="313" t="s">
        <v>4013</v>
      </c>
      <c r="G17" s="313"/>
      <c r="H17" s="313"/>
      <c r="I17" s="313"/>
      <c r="J17" s="313"/>
      <c r="K17" s="311"/>
    </row>
    <row r="18" ht="15" customHeight="1">
      <c r="B18" s="314"/>
      <c r="C18" s="315"/>
      <c r="D18" s="315"/>
      <c r="E18" s="316" t="s">
        <v>4014</v>
      </c>
      <c r="F18" s="313" t="s">
        <v>4015</v>
      </c>
      <c r="G18" s="313"/>
      <c r="H18" s="313"/>
      <c r="I18" s="313"/>
      <c r="J18" s="313"/>
      <c r="K18" s="311"/>
    </row>
    <row r="19" ht="15" customHeight="1">
      <c r="B19" s="314"/>
      <c r="C19" s="315"/>
      <c r="D19" s="315"/>
      <c r="E19" s="316" t="s">
        <v>4016</v>
      </c>
      <c r="F19" s="313" t="s">
        <v>4017</v>
      </c>
      <c r="G19" s="313"/>
      <c r="H19" s="313"/>
      <c r="I19" s="313"/>
      <c r="J19" s="313"/>
      <c r="K19" s="311"/>
    </row>
    <row r="20" ht="15" customHeight="1">
      <c r="B20" s="314"/>
      <c r="C20" s="315"/>
      <c r="D20" s="315"/>
      <c r="E20" s="316" t="s">
        <v>1817</v>
      </c>
      <c r="F20" s="313" t="s">
        <v>1818</v>
      </c>
      <c r="G20" s="313"/>
      <c r="H20" s="313"/>
      <c r="I20" s="313"/>
      <c r="J20" s="313"/>
      <c r="K20" s="311"/>
    </row>
    <row r="21" ht="15" customHeight="1">
      <c r="B21" s="314"/>
      <c r="C21" s="315"/>
      <c r="D21" s="315"/>
      <c r="E21" s="316" t="s">
        <v>87</v>
      </c>
      <c r="F21" s="313" t="s">
        <v>4018</v>
      </c>
      <c r="G21" s="313"/>
      <c r="H21" s="313"/>
      <c r="I21" s="313"/>
      <c r="J21" s="313"/>
      <c r="K21" s="311"/>
    </row>
    <row r="22" ht="12.75" customHeight="1">
      <c r="B22" s="314"/>
      <c r="C22" s="315"/>
      <c r="D22" s="315"/>
      <c r="E22" s="315"/>
      <c r="F22" s="315"/>
      <c r="G22" s="315"/>
      <c r="H22" s="315"/>
      <c r="I22" s="315"/>
      <c r="J22" s="315"/>
      <c r="K22" s="311"/>
    </row>
    <row r="23" ht="15" customHeight="1">
      <c r="B23" s="314"/>
      <c r="C23" s="313" t="s">
        <v>4019</v>
      </c>
      <c r="D23" s="313"/>
      <c r="E23" s="313"/>
      <c r="F23" s="313"/>
      <c r="G23" s="313"/>
      <c r="H23" s="313"/>
      <c r="I23" s="313"/>
      <c r="J23" s="313"/>
      <c r="K23" s="311"/>
    </row>
    <row r="24" ht="15" customHeight="1">
      <c r="B24" s="314"/>
      <c r="C24" s="313" t="s">
        <v>4020</v>
      </c>
      <c r="D24" s="313"/>
      <c r="E24" s="313"/>
      <c r="F24" s="313"/>
      <c r="G24" s="313"/>
      <c r="H24" s="313"/>
      <c r="I24" s="313"/>
      <c r="J24" s="313"/>
      <c r="K24" s="311"/>
    </row>
    <row r="25" ht="15" customHeight="1">
      <c r="B25" s="314"/>
      <c r="C25" s="313"/>
      <c r="D25" s="313" t="s">
        <v>4021</v>
      </c>
      <c r="E25" s="313"/>
      <c r="F25" s="313"/>
      <c r="G25" s="313"/>
      <c r="H25" s="313"/>
      <c r="I25" s="313"/>
      <c r="J25" s="313"/>
      <c r="K25" s="311"/>
    </row>
    <row r="26" ht="15" customHeight="1">
      <c r="B26" s="314"/>
      <c r="C26" s="315"/>
      <c r="D26" s="313" t="s">
        <v>4022</v>
      </c>
      <c r="E26" s="313"/>
      <c r="F26" s="313"/>
      <c r="G26" s="313"/>
      <c r="H26" s="313"/>
      <c r="I26" s="313"/>
      <c r="J26" s="313"/>
      <c r="K26" s="311"/>
    </row>
    <row r="27" ht="12.75" customHeight="1">
      <c r="B27" s="314"/>
      <c r="C27" s="315"/>
      <c r="D27" s="315"/>
      <c r="E27" s="315"/>
      <c r="F27" s="315"/>
      <c r="G27" s="315"/>
      <c r="H27" s="315"/>
      <c r="I27" s="315"/>
      <c r="J27" s="315"/>
      <c r="K27" s="311"/>
    </row>
    <row r="28" ht="15" customHeight="1">
      <c r="B28" s="314"/>
      <c r="C28" s="315"/>
      <c r="D28" s="313" t="s">
        <v>4023</v>
      </c>
      <c r="E28" s="313"/>
      <c r="F28" s="313"/>
      <c r="G28" s="313"/>
      <c r="H28" s="313"/>
      <c r="I28" s="313"/>
      <c r="J28" s="313"/>
      <c r="K28" s="311"/>
    </row>
    <row r="29" ht="15" customHeight="1">
      <c r="B29" s="314"/>
      <c r="C29" s="315"/>
      <c r="D29" s="313" t="s">
        <v>4024</v>
      </c>
      <c r="E29" s="313"/>
      <c r="F29" s="313"/>
      <c r="G29" s="313"/>
      <c r="H29" s="313"/>
      <c r="I29" s="313"/>
      <c r="J29" s="313"/>
      <c r="K29" s="311"/>
    </row>
    <row r="30" ht="12.75" customHeight="1">
      <c r="B30" s="314"/>
      <c r="C30" s="315"/>
      <c r="D30" s="315"/>
      <c r="E30" s="315"/>
      <c r="F30" s="315"/>
      <c r="G30" s="315"/>
      <c r="H30" s="315"/>
      <c r="I30" s="315"/>
      <c r="J30" s="315"/>
      <c r="K30" s="311"/>
    </row>
    <row r="31" ht="15" customHeight="1">
      <c r="B31" s="314"/>
      <c r="C31" s="315"/>
      <c r="D31" s="313" t="s">
        <v>4025</v>
      </c>
      <c r="E31" s="313"/>
      <c r="F31" s="313"/>
      <c r="G31" s="313"/>
      <c r="H31" s="313"/>
      <c r="I31" s="313"/>
      <c r="J31" s="313"/>
      <c r="K31" s="311"/>
    </row>
    <row r="32" ht="15" customHeight="1">
      <c r="B32" s="314"/>
      <c r="C32" s="315"/>
      <c r="D32" s="313" t="s">
        <v>4026</v>
      </c>
      <c r="E32" s="313"/>
      <c r="F32" s="313"/>
      <c r="G32" s="313"/>
      <c r="H32" s="313"/>
      <c r="I32" s="313"/>
      <c r="J32" s="313"/>
      <c r="K32" s="311"/>
    </row>
    <row r="33" ht="15" customHeight="1">
      <c r="B33" s="314"/>
      <c r="C33" s="315"/>
      <c r="D33" s="313" t="s">
        <v>4027</v>
      </c>
      <c r="E33" s="313"/>
      <c r="F33" s="313"/>
      <c r="G33" s="313"/>
      <c r="H33" s="313"/>
      <c r="I33" s="313"/>
      <c r="J33" s="313"/>
      <c r="K33" s="311"/>
    </row>
    <row r="34" ht="15" customHeight="1">
      <c r="B34" s="314"/>
      <c r="C34" s="315"/>
      <c r="D34" s="313"/>
      <c r="E34" s="317" t="s">
        <v>156</v>
      </c>
      <c r="F34" s="313"/>
      <c r="G34" s="313" t="s">
        <v>4028</v>
      </c>
      <c r="H34" s="313"/>
      <c r="I34" s="313"/>
      <c r="J34" s="313"/>
      <c r="K34" s="311"/>
    </row>
    <row r="35" ht="30.75" customHeight="1">
      <c r="B35" s="314"/>
      <c r="C35" s="315"/>
      <c r="D35" s="313"/>
      <c r="E35" s="317" t="s">
        <v>4029</v>
      </c>
      <c r="F35" s="313"/>
      <c r="G35" s="313" t="s">
        <v>4030</v>
      </c>
      <c r="H35" s="313"/>
      <c r="I35" s="313"/>
      <c r="J35" s="313"/>
      <c r="K35" s="311"/>
    </row>
    <row r="36" ht="15" customHeight="1">
      <c r="B36" s="314"/>
      <c r="C36" s="315"/>
      <c r="D36" s="313"/>
      <c r="E36" s="317" t="s">
        <v>56</v>
      </c>
      <c r="F36" s="313"/>
      <c r="G36" s="313" t="s">
        <v>4031</v>
      </c>
      <c r="H36" s="313"/>
      <c r="I36" s="313"/>
      <c r="J36" s="313"/>
      <c r="K36" s="311"/>
    </row>
    <row r="37" ht="15" customHeight="1">
      <c r="B37" s="314"/>
      <c r="C37" s="315"/>
      <c r="D37" s="313"/>
      <c r="E37" s="317" t="s">
        <v>157</v>
      </c>
      <c r="F37" s="313"/>
      <c r="G37" s="313" t="s">
        <v>4032</v>
      </c>
      <c r="H37" s="313"/>
      <c r="I37" s="313"/>
      <c r="J37" s="313"/>
      <c r="K37" s="311"/>
    </row>
    <row r="38" ht="15" customHeight="1">
      <c r="B38" s="314"/>
      <c r="C38" s="315"/>
      <c r="D38" s="313"/>
      <c r="E38" s="317" t="s">
        <v>158</v>
      </c>
      <c r="F38" s="313"/>
      <c r="G38" s="313" t="s">
        <v>4033</v>
      </c>
      <c r="H38" s="313"/>
      <c r="I38" s="313"/>
      <c r="J38" s="313"/>
      <c r="K38" s="311"/>
    </row>
    <row r="39" ht="15" customHeight="1">
      <c r="B39" s="314"/>
      <c r="C39" s="315"/>
      <c r="D39" s="313"/>
      <c r="E39" s="317" t="s">
        <v>159</v>
      </c>
      <c r="F39" s="313"/>
      <c r="G39" s="313" t="s">
        <v>4034</v>
      </c>
      <c r="H39" s="313"/>
      <c r="I39" s="313"/>
      <c r="J39" s="313"/>
      <c r="K39" s="311"/>
    </row>
    <row r="40" ht="15" customHeight="1">
      <c r="B40" s="314"/>
      <c r="C40" s="315"/>
      <c r="D40" s="313"/>
      <c r="E40" s="317" t="s">
        <v>4035</v>
      </c>
      <c r="F40" s="313"/>
      <c r="G40" s="313" t="s">
        <v>4036</v>
      </c>
      <c r="H40" s="313"/>
      <c r="I40" s="313"/>
      <c r="J40" s="313"/>
      <c r="K40" s="311"/>
    </row>
    <row r="41" ht="15" customHeight="1">
      <c r="B41" s="314"/>
      <c r="C41" s="315"/>
      <c r="D41" s="313"/>
      <c r="E41" s="317"/>
      <c r="F41" s="313"/>
      <c r="G41" s="313" t="s">
        <v>4037</v>
      </c>
      <c r="H41" s="313"/>
      <c r="I41" s="313"/>
      <c r="J41" s="313"/>
      <c r="K41" s="311"/>
    </row>
    <row r="42" ht="15" customHeight="1">
      <c r="B42" s="314"/>
      <c r="C42" s="315"/>
      <c r="D42" s="313"/>
      <c r="E42" s="317" t="s">
        <v>4038</v>
      </c>
      <c r="F42" s="313"/>
      <c r="G42" s="313" t="s">
        <v>4039</v>
      </c>
      <c r="H42" s="313"/>
      <c r="I42" s="313"/>
      <c r="J42" s="313"/>
      <c r="K42" s="311"/>
    </row>
    <row r="43" ht="15" customHeight="1">
      <c r="B43" s="314"/>
      <c r="C43" s="315"/>
      <c r="D43" s="313"/>
      <c r="E43" s="317" t="s">
        <v>161</v>
      </c>
      <c r="F43" s="313"/>
      <c r="G43" s="313" t="s">
        <v>4040</v>
      </c>
      <c r="H43" s="313"/>
      <c r="I43" s="313"/>
      <c r="J43" s="313"/>
      <c r="K43" s="311"/>
    </row>
    <row r="44" ht="12.75" customHeight="1">
      <c r="B44" s="314"/>
      <c r="C44" s="315"/>
      <c r="D44" s="313"/>
      <c r="E44" s="313"/>
      <c r="F44" s="313"/>
      <c r="G44" s="313"/>
      <c r="H44" s="313"/>
      <c r="I44" s="313"/>
      <c r="J44" s="313"/>
      <c r="K44" s="311"/>
    </row>
    <row r="45" ht="15" customHeight="1">
      <c r="B45" s="314"/>
      <c r="C45" s="315"/>
      <c r="D45" s="313" t="s">
        <v>4041</v>
      </c>
      <c r="E45" s="313"/>
      <c r="F45" s="313"/>
      <c r="G45" s="313"/>
      <c r="H45" s="313"/>
      <c r="I45" s="313"/>
      <c r="J45" s="313"/>
      <c r="K45" s="311"/>
    </row>
    <row r="46" ht="15" customHeight="1">
      <c r="B46" s="314"/>
      <c r="C46" s="315"/>
      <c r="D46" s="315"/>
      <c r="E46" s="313" t="s">
        <v>4042</v>
      </c>
      <c r="F46" s="313"/>
      <c r="G46" s="313"/>
      <c r="H46" s="313"/>
      <c r="I46" s="313"/>
      <c r="J46" s="313"/>
      <c r="K46" s="311"/>
    </row>
    <row r="47" ht="15" customHeight="1">
      <c r="B47" s="314"/>
      <c r="C47" s="315"/>
      <c r="D47" s="315"/>
      <c r="E47" s="313" t="s">
        <v>4043</v>
      </c>
      <c r="F47" s="313"/>
      <c r="G47" s="313"/>
      <c r="H47" s="313"/>
      <c r="I47" s="313"/>
      <c r="J47" s="313"/>
      <c r="K47" s="311"/>
    </row>
    <row r="48" ht="15" customHeight="1">
      <c r="B48" s="314"/>
      <c r="C48" s="315"/>
      <c r="D48" s="315"/>
      <c r="E48" s="313" t="s">
        <v>4044</v>
      </c>
      <c r="F48" s="313"/>
      <c r="G48" s="313"/>
      <c r="H48" s="313"/>
      <c r="I48" s="313"/>
      <c r="J48" s="313"/>
      <c r="K48" s="311"/>
    </row>
    <row r="49" ht="15" customHeight="1">
      <c r="B49" s="314"/>
      <c r="C49" s="315"/>
      <c r="D49" s="313" t="s">
        <v>4045</v>
      </c>
      <c r="E49" s="313"/>
      <c r="F49" s="313"/>
      <c r="G49" s="313"/>
      <c r="H49" s="313"/>
      <c r="I49" s="313"/>
      <c r="J49" s="313"/>
      <c r="K49" s="311"/>
    </row>
    <row r="50" ht="25.5" customHeight="1">
      <c r="B50" s="309"/>
      <c r="C50" s="310" t="s">
        <v>4046</v>
      </c>
      <c r="D50" s="310"/>
      <c r="E50" s="310"/>
      <c r="F50" s="310"/>
      <c r="G50" s="310"/>
      <c r="H50" s="310"/>
      <c r="I50" s="310"/>
      <c r="J50" s="310"/>
      <c r="K50" s="311"/>
    </row>
    <row r="51" ht="5.25" customHeight="1">
      <c r="B51" s="309"/>
      <c r="C51" s="312"/>
      <c r="D51" s="312"/>
      <c r="E51" s="312"/>
      <c r="F51" s="312"/>
      <c r="G51" s="312"/>
      <c r="H51" s="312"/>
      <c r="I51" s="312"/>
      <c r="J51" s="312"/>
      <c r="K51" s="311"/>
    </row>
    <row r="52" ht="15" customHeight="1">
      <c r="B52" s="309"/>
      <c r="C52" s="313" t="s">
        <v>4047</v>
      </c>
      <c r="D52" s="313"/>
      <c r="E52" s="313"/>
      <c r="F52" s="313"/>
      <c r="G52" s="313"/>
      <c r="H52" s="313"/>
      <c r="I52" s="313"/>
      <c r="J52" s="313"/>
      <c r="K52" s="311"/>
    </row>
    <row r="53" ht="15" customHeight="1">
      <c r="B53" s="309"/>
      <c r="C53" s="313" t="s">
        <v>4048</v>
      </c>
      <c r="D53" s="313"/>
      <c r="E53" s="313"/>
      <c r="F53" s="313"/>
      <c r="G53" s="313"/>
      <c r="H53" s="313"/>
      <c r="I53" s="313"/>
      <c r="J53" s="313"/>
      <c r="K53" s="311"/>
    </row>
    <row r="54" ht="12.75" customHeight="1">
      <c r="B54" s="309"/>
      <c r="C54" s="313"/>
      <c r="D54" s="313"/>
      <c r="E54" s="313"/>
      <c r="F54" s="313"/>
      <c r="G54" s="313"/>
      <c r="H54" s="313"/>
      <c r="I54" s="313"/>
      <c r="J54" s="313"/>
      <c r="K54" s="311"/>
    </row>
    <row r="55" ht="15" customHeight="1">
      <c r="B55" s="309"/>
      <c r="C55" s="313" t="s">
        <v>4049</v>
      </c>
      <c r="D55" s="313"/>
      <c r="E55" s="313"/>
      <c r="F55" s="313"/>
      <c r="G55" s="313"/>
      <c r="H55" s="313"/>
      <c r="I55" s="313"/>
      <c r="J55" s="313"/>
      <c r="K55" s="311"/>
    </row>
    <row r="56" ht="15" customHeight="1">
      <c r="B56" s="309"/>
      <c r="C56" s="315"/>
      <c r="D56" s="313" t="s">
        <v>4050</v>
      </c>
      <c r="E56" s="313"/>
      <c r="F56" s="313"/>
      <c r="G56" s="313"/>
      <c r="H56" s="313"/>
      <c r="I56" s="313"/>
      <c r="J56" s="313"/>
      <c r="K56" s="311"/>
    </row>
    <row r="57" ht="15" customHeight="1">
      <c r="B57" s="309"/>
      <c r="C57" s="315"/>
      <c r="D57" s="313" t="s">
        <v>4051</v>
      </c>
      <c r="E57" s="313"/>
      <c r="F57" s="313"/>
      <c r="G57" s="313"/>
      <c r="H57" s="313"/>
      <c r="I57" s="313"/>
      <c r="J57" s="313"/>
      <c r="K57" s="311"/>
    </row>
    <row r="58" ht="15" customHeight="1">
      <c r="B58" s="309"/>
      <c r="C58" s="315"/>
      <c r="D58" s="313" t="s">
        <v>4052</v>
      </c>
      <c r="E58" s="313"/>
      <c r="F58" s="313"/>
      <c r="G58" s="313"/>
      <c r="H58" s="313"/>
      <c r="I58" s="313"/>
      <c r="J58" s="313"/>
      <c r="K58" s="311"/>
    </row>
    <row r="59" ht="15" customHeight="1">
      <c r="B59" s="309"/>
      <c r="C59" s="315"/>
      <c r="D59" s="313" t="s">
        <v>4053</v>
      </c>
      <c r="E59" s="313"/>
      <c r="F59" s="313"/>
      <c r="G59" s="313"/>
      <c r="H59" s="313"/>
      <c r="I59" s="313"/>
      <c r="J59" s="313"/>
      <c r="K59" s="311"/>
    </row>
    <row r="60" ht="15" customHeight="1">
      <c r="B60" s="309"/>
      <c r="C60" s="315"/>
      <c r="D60" s="318" t="s">
        <v>4054</v>
      </c>
      <c r="E60" s="318"/>
      <c r="F60" s="318"/>
      <c r="G60" s="318"/>
      <c r="H60" s="318"/>
      <c r="I60" s="318"/>
      <c r="J60" s="318"/>
      <c r="K60" s="311"/>
    </row>
    <row r="61" ht="15" customHeight="1">
      <c r="B61" s="309"/>
      <c r="C61" s="315"/>
      <c r="D61" s="313" t="s">
        <v>4055</v>
      </c>
      <c r="E61" s="313"/>
      <c r="F61" s="313"/>
      <c r="G61" s="313"/>
      <c r="H61" s="313"/>
      <c r="I61" s="313"/>
      <c r="J61" s="313"/>
      <c r="K61" s="311"/>
    </row>
    <row r="62" ht="12.75" customHeight="1">
      <c r="B62" s="309"/>
      <c r="C62" s="315"/>
      <c r="D62" s="315"/>
      <c r="E62" s="319"/>
      <c r="F62" s="315"/>
      <c r="G62" s="315"/>
      <c r="H62" s="315"/>
      <c r="I62" s="315"/>
      <c r="J62" s="315"/>
      <c r="K62" s="311"/>
    </row>
    <row r="63" ht="15" customHeight="1">
      <c r="B63" s="309"/>
      <c r="C63" s="315"/>
      <c r="D63" s="313" t="s">
        <v>4056</v>
      </c>
      <c r="E63" s="313"/>
      <c r="F63" s="313"/>
      <c r="G63" s="313"/>
      <c r="H63" s="313"/>
      <c r="I63" s="313"/>
      <c r="J63" s="313"/>
      <c r="K63" s="311"/>
    </row>
    <row r="64" ht="15" customHeight="1">
      <c r="B64" s="309"/>
      <c r="C64" s="315"/>
      <c r="D64" s="318" t="s">
        <v>4057</v>
      </c>
      <c r="E64" s="318"/>
      <c r="F64" s="318"/>
      <c r="G64" s="318"/>
      <c r="H64" s="318"/>
      <c r="I64" s="318"/>
      <c r="J64" s="318"/>
      <c r="K64" s="311"/>
    </row>
    <row r="65" ht="15" customHeight="1">
      <c r="B65" s="309"/>
      <c r="C65" s="315"/>
      <c r="D65" s="313" t="s">
        <v>4058</v>
      </c>
      <c r="E65" s="313"/>
      <c r="F65" s="313"/>
      <c r="G65" s="313"/>
      <c r="H65" s="313"/>
      <c r="I65" s="313"/>
      <c r="J65" s="313"/>
      <c r="K65" s="311"/>
    </row>
    <row r="66" ht="15" customHeight="1">
      <c r="B66" s="309"/>
      <c r="C66" s="315"/>
      <c r="D66" s="313" t="s">
        <v>4059</v>
      </c>
      <c r="E66" s="313"/>
      <c r="F66" s="313"/>
      <c r="G66" s="313"/>
      <c r="H66" s="313"/>
      <c r="I66" s="313"/>
      <c r="J66" s="313"/>
      <c r="K66" s="311"/>
    </row>
    <row r="67" ht="15" customHeight="1">
      <c r="B67" s="309"/>
      <c r="C67" s="315"/>
      <c r="D67" s="313" t="s">
        <v>4060</v>
      </c>
      <c r="E67" s="313"/>
      <c r="F67" s="313"/>
      <c r="G67" s="313"/>
      <c r="H67" s="313"/>
      <c r="I67" s="313"/>
      <c r="J67" s="313"/>
      <c r="K67" s="311"/>
    </row>
    <row r="68" ht="15" customHeight="1">
      <c r="B68" s="309"/>
      <c r="C68" s="315"/>
      <c r="D68" s="313" t="s">
        <v>4061</v>
      </c>
      <c r="E68" s="313"/>
      <c r="F68" s="313"/>
      <c r="G68" s="313"/>
      <c r="H68" s="313"/>
      <c r="I68" s="313"/>
      <c r="J68" s="313"/>
      <c r="K68" s="311"/>
    </row>
    <row r="69" ht="12.75" customHeight="1">
      <c r="B69" s="320"/>
      <c r="C69" s="321"/>
      <c r="D69" s="321"/>
      <c r="E69" s="321"/>
      <c r="F69" s="321"/>
      <c r="G69" s="321"/>
      <c r="H69" s="321"/>
      <c r="I69" s="321"/>
      <c r="J69" s="321"/>
      <c r="K69" s="322"/>
    </row>
    <row r="70" ht="18.75" customHeight="1">
      <c r="B70" s="323"/>
      <c r="C70" s="323"/>
      <c r="D70" s="323"/>
      <c r="E70" s="323"/>
      <c r="F70" s="323"/>
      <c r="G70" s="323"/>
      <c r="H70" s="323"/>
      <c r="I70" s="323"/>
      <c r="J70" s="323"/>
      <c r="K70" s="324"/>
    </row>
    <row r="71" ht="18.75" customHeight="1">
      <c r="B71" s="324"/>
      <c r="C71" s="324"/>
      <c r="D71" s="324"/>
      <c r="E71" s="324"/>
      <c r="F71" s="324"/>
      <c r="G71" s="324"/>
      <c r="H71" s="324"/>
      <c r="I71" s="324"/>
      <c r="J71" s="324"/>
      <c r="K71" s="324"/>
    </row>
    <row r="72" ht="7.5" customHeight="1">
      <c r="B72" s="325"/>
      <c r="C72" s="326"/>
      <c r="D72" s="326"/>
      <c r="E72" s="326"/>
      <c r="F72" s="326"/>
      <c r="G72" s="326"/>
      <c r="H72" s="326"/>
      <c r="I72" s="326"/>
      <c r="J72" s="326"/>
      <c r="K72" s="327"/>
    </row>
    <row r="73" ht="45" customHeight="1">
      <c r="B73" s="328"/>
      <c r="C73" s="329" t="s">
        <v>111</v>
      </c>
      <c r="D73" s="329"/>
      <c r="E73" s="329"/>
      <c r="F73" s="329"/>
      <c r="G73" s="329"/>
      <c r="H73" s="329"/>
      <c r="I73" s="329"/>
      <c r="J73" s="329"/>
      <c r="K73" s="330"/>
    </row>
    <row r="74" ht="17.25" customHeight="1">
      <c r="B74" s="328"/>
      <c r="C74" s="331" t="s">
        <v>4062</v>
      </c>
      <c r="D74" s="331"/>
      <c r="E74" s="331"/>
      <c r="F74" s="331" t="s">
        <v>4063</v>
      </c>
      <c r="G74" s="332"/>
      <c r="H74" s="331" t="s">
        <v>157</v>
      </c>
      <c r="I74" s="331" t="s">
        <v>60</v>
      </c>
      <c r="J74" s="331" t="s">
        <v>4064</v>
      </c>
      <c r="K74" s="330"/>
    </row>
    <row r="75" ht="17.25" customHeight="1">
      <c r="B75" s="328"/>
      <c r="C75" s="333" t="s">
        <v>4065</v>
      </c>
      <c r="D75" s="333"/>
      <c r="E75" s="333"/>
      <c r="F75" s="334" t="s">
        <v>4066</v>
      </c>
      <c r="G75" s="335"/>
      <c r="H75" s="333"/>
      <c r="I75" s="333"/>
      <c r="J75" s="333" t="s">
        <v>4067</v>
      </c>
      <c r="K75" s="330"/>
    </row>
    <row r="76" ht="5.25" customHeight="1">
      <c r="B76" s="328"/>
      <c r="C76" s="336"/>
      <c r="D76" s="336"/>
      <c r="E76" s="336"/>
      <c r="F76" s="336"/>
      <c r="G76" s="337"/>
      <c r="H76" s="336"/>
      <c r="I76" s="336"/>
      <c r="J76" s="336"/>
      <c r="K76" s="330"/>
    </row>
    <row r="77" ht="15" customHeight="1">
      <c r="B77" s="328"/>
      <c r="C77" s="317" t="s">
        <v>56</v>
      </c>
      <c r="D77" s="336"/>
      <c r="E77" s="336"/>
      <c r="F77" s="338" t="s">
        <v>4068</v>
      </c>
      <c r="G77" s="337"/>
      <c r="H77" s="317" t="s">
        <v>4069</v>
      </c>
      <c r="I77" s="317" t="s">
        <v>4070</v>
      </c>
      <c r="J77" s="317">
        <v>20</v>
      </c>
      <c r="K77" s="330"/>
    </row>
    <row r="78" ht="15" customHeight="1">
      <c r="B78" s="328"/>
      <c r="C78" s="317" t="s">
        <v>4071</v>
      </c>
      <c r="D78" s="317"/>
      <c r="E78" s="317"/>
      <c r="F78" s="338" t="s">
        <v>4068</v>
      </c>
      <c r="G78" s="337"/>
      <c r="H78" s="317" t="s">
        <v>4072</v>
      </c>
      <c r="I78" s="317" t="s">
        <v>4070</v>
      </c>
      <c r="J78" s="317">
        <v>120</v>
      </c>
      <c r="K78" s="330"/>
    </row>
    <row r="79" ht="15" customHeight="1">
      <c r="B79" s="339"/>
      <c r="C79" s="317" t="s">
        <v>4073</v>
      </c>
      <c r="D79" s="317"/>
      <c r="E79" s="317"/>
      <c r="F79" s="338" t="s">
        <v>4074</v>
      </c>
      <c r="G79" s="337"/>
      <c r="H79" s="317" t="s">
        <v>4075</v>
      </c>
      <c r="I79" s="317" t="s">
        <v>4070</v>
      </c>
      <c r="J79" s="317">
        <v>50</v>
      </c>
      <c r="K79" s="330"/>
    </row>
    <row r="80" ht="15" customHeight="1">
      <c r="B80" s="339"/>
      <c r="C80" s="317" t="s">
        <v>4076</v>
      </c>
      <c r="D80" s="317"/>
      <c r="E80" s="317"/>
      <c r="F80" s="338" t="s">
        <v>4068</v>
      </c>
      <c r="G80" s="337"/>
      <c r="H80" s="317" t="s">
        <v>4077</v>
      </c>
      <c r="I80" s="317" t="s">
        <v>4078</v>
      </c>
      <c r="J80" s="317"/>
      <c r="K80" s="330"/>
    </row>
    <row r="81" ht="15" customHeight="1">
      <c r="B81" s="339"/>
      <c r="C81" s="340" t="s">
        <v>4079</v>
      </c>
      <c r="D81" s="340"/>
      <c r="E81" s="340"/>
      <c r="F81" s="341" t="s">
        <v>4074</v>
      </c>
      <c r="G81" s="340"/>
      <c r="H81" s="340" t="s">
        <v>4080</v>
      </c>
      <c r="I81" s="340" t="s">
        <v>4070</v>
      </c>
      <c r="J81" s="340">
        <v>15</v>
      </c>
      <c r="K81" s="330"/>
    </row>
    <row r="82" ht="15" customHeight="1">
      <c r="B82" s="339"/>
      <c r="C82" s="340" t="s">
        <v>4081</v>
      </c>
      <c r="D82" s="340"/>
      <c r="E82" s="340"/>
      <c r="F82" s="341" t="s">
        <v>4074</v>
      </c>
      <c r="G82" s="340"/>
      <c r="H82" s="340" t="s">
        <v>4082</v>
      </c>
      <c r="I82" s="340" t="s">
        <v>4070</v>
      </c>
      <c r="J82" s="340">
        <v>15</v>
      </c>
      <c r="K82" s="330"/>
    </row>
    <row r="83" ht="15" customHeight="1">
      <c r="B83" s="339"/>
      <c r="C83" s="340" t="s">
        <v>4083</v>
      </c>
      <c r="D83" s="340"/>
      <c r="E83" s="340"/>
      <c r="F83" s="341" t="s">
        <v>4074</v>
      </c>
      <c r="G83" s="340"/>
      <c r="H83" s="340" t="s">
        <v>4084</v>
      </c>
      <c r="I83" s="340" t="s">
        <v>4070</v>
      </c>
      <c r="J83" s="340">
        <v>20</v>
      </c>
      <c r="K83" s="330"/>
    </row>
    <row r="84" ht="15" customHeight="1">
      <c r="B84" s="339"/>
      <c r="C84" s="340" t="s">
        <v>4085</v>
      </c>
      <c r="D84" s="340"/>
      <c r="E84" s="340"/>
      <c r="F84" s="341" t="s">
        <v>4074</v>
      </c>
      <c r="G84" s="340"/>
      <c r="H84" s="340" t="s">
        <v>4086</v>
      </c>
      <c r="I84" s="340" t="s">
        <v>4070</v>
      </c>
      <c r="J84" s="340">
        <v>20</v>
      </c>
      <c r="K84" s="330"/>
    </row>
    <row r="85" ht="15" customHeight="1">
      <c r="B85" s="339"/>
      <c r="C85" s="317" t="s">
        <v>4087</v>
      </c>
      <c r="D85" s="317"/>
      <c r="E85" s="317"/>
      <c r="F85" s="338" t="s">
        <v>4074</v>
      </c>
      <c r="G85" s="337"/>
      <c r="H85" s="317" t="s">
        <v>4088</v>
      </c>
      <c r="I85" s="317" t="s">
        <v>4070</v>
      </c>
      <c r="J85" s="317">
        <v>50</v>
      </c>
      <c r="K85" s="330"/>
    </row>
    <row r="86" ht="15" customHeight="1">
      <c r="B86" s="339"/>
      <c r="C86" s="317" t="s">
        <v>4089</v>
      </c>
      <c r="D86" s="317"/>
      <c r="E86" s="317"/>
      <c r="F86" s="338" t="s">
        <v>4074</v>
      </c>
      <c r="G86" s="337"/>
      <c r="H86" s="317" t="s">
        <v>4090</v>
      </c>
      <c r="I86" s="317" t="s">
        <v>4070</v>
      </c>
      <c r="J86" s="317">
        <v>20</v>
      </c>
      <c r="K86" s="330"/>
    </row>
    <row r="87" ht="15" customHeight="1">
      <c r="B87" s="339"/>
      <c r="C87" s="317" t="s">
        <v>4091</v>
      </c>
      <c r="D87" s="317"/>
      <c r="E87" s="317"/>
      <c r="F87" s="338" t="s">
        <v>4074</v>
      </c>
      <c r="G87" s="337"/>
      <c r="H87" s="317" t="s">
        <v>4092</v>
      </c>
      <c r="I87" s="317" t="s">
        <v>4070</v>
      </c>
      <c r="J87" s="317">
        <v>20</v>
      </c>
      <c r="K87" s="330"/>
    </row>
    <row r="88" ht="15" customHeight="1">
      <c r="B88" s="339"/>
      <c r="C88" s="317" t="s">
        <v>4093</v>
      </c>
      <c r="D88" s="317"/>
      <c r="E88" s="317"/>
      <c r="F88" s="338" t="s">
        <v>4074</v>
      </c>
      <c r="G88" s="337"/>
      <c r="H88" s="317" t="s">
        <v>4094</v>
      </c>
      <c r="I88" s="317" t="s">
        <v>4070</v>
      </c>
      <c r="J88" s="317">
        <v>50</v>
      </c>
      <c r="K88" s="330"/>
    </row>
    <row r="89" ht="15" customHeight="1">
      <c r="B89" s="339"/>
      <c r="C89" s="317" t="s">
        <v>4095</v>
      </c>
      <c r="D89" s="317"/>
      <c r="E89" s="317"/>
      <c r="F89" s="338" t="s">
        <v>4074</v>
      </c>
      <c r="G89" s="337"/>
      <c r="H89" s="317" t="s">
        <v>4095</v>
      </c>
      <c r="I89" s="317" t="s">
        <v>4070</v>
      </c>
      <c r="J89" s="317">
        <v>50</v>
      </c>
      <c r="K89" s="330"/>
    </row>
    <row r="90" ht="15" customHeight="1">
      <c r="B90" s="339"/>
      <c r="C90" s="317" t="s">
        <v>162</v>
      </c>
      <c r="D90" s="317"/>
      <c r="E90" s="317"/>
      <c r="F90" s="338" t="s">
        <v>4074</v>
      </c>
      <c r="G90" s="337"/>
      <c r="H90" s="317" t="s">
        <v>4096</v>
      </c>
      <c r="I90" s="317" t="s">
        <v>4070</v>
      </c>
      <c r="J90" s="317">
        <v>255</v>
      </c>
      <c r="K90" s="330"/>
    </row>
    <row r="91" ht="15" customHeight="1">
      <c r="B91" s="339"/>
      <c r="C91" s="317" t="s">
        <v>4097</v>
      </c>
      <c r="D91" s="317"/>
      <c r="E91" s="317"/>
      <c r="F91" s="338" t="s">
        <v>4068</v>
      </c>
      <c r="G91" s="337"/>
      <c r="H91" s="317" t="s">
        <v>4098</v>
      </c>
      <c r="I91" s="317" t="s">
        <v>4099</v>
      </c>
      <c r="J91" s="317"/>
      <c r="K91" s="330"/>
    </row>
    <row r="92" ht="15" customHeight="1">
      <c r="B92" s="339"/>
      <c r="C92" s="317" t="s">
        <v>4100</v>
      </c>
      <c r="D92" s="317"/>
      <c r="E92" s="317"/>
      <c r="F92" s="338" t="s">
        <v>4068</v>
      </c>
      <c r="G92" s="337"/>
      <c r="H92" s="317" t="s">
        <v>4101</v>
      </c>
      <c r="I92" s="317" t="s">
        <v>4102</v>
      </c>
      <c r="J92" s="317"/>
      <c r="K92" s="330"/>
    </row>
    <row r="93" ht="15" customHeight="1">
      <c r="B93" s="339"/>
      <c r="C93" s="317" t="s">
        <v>4103</v>
      </c>
      <c r="D93" s="317"/>
      <c r="E93" s="317"/>
      <c r="F93" s="338" t="s">
        <v>4068</v>
      </c>
      <c r="G93" s="337"/>
      <c r="H93" s="317" t="s">
        <v>4103</v>
      </c>
      <c r="I93" s="317" t="s">
        <v>4102</v>
      </c>
      <c r="J93" s="317"/>
      <c r="K93" s="330"/>
    </row>
    <row r="94" ht="15" customHeight="1">
      <c r="B94" s="339"/>
      <c r="C94" s="317" t="s">
        <v>41</v>
      </c>
      <c r="D94" s="317"/>
      <c r="E94" s="317"/>
      <c r="F94" s="338" t="s">
        <v>4068</v>
      </c>
      <c r="G94" s="337"/>
      <c r="H94" s="317" t="s">
        <v>4104</v>
      </c>
      <c r="I94" s="317" t="s">
        <v>4102</v>
      </c>
      <c r="J94" s="317"/>
      <c r="K94" s="330"/>
    </row>
    <row r="95" ht="15" customHeight="1">
      <c r="B95" s="339"/>
      <c r="C95" s="317" t="s">
        <v>51</v>
      </c>
      <c r="D95" s="317"/>
      <c r="E95" s="317"/>
      <c r="F95" s="338" t="s">
        <v>4068</v>
      </c>
      <c r="G95" s="337"/>
      <c r="H95" s="317" t="s">
        <v>4105</v>
      </c>
      <c r="I95" s="317" t="s">
        <v>4102</v>
      </c>
      <c r="J95" s="317"/>
      <c r="K95" s="330"/>
    </row>
    <row r="96" ht="15" customHeight="1">
      <c r="B96" s="342"/>
      <c r="C96" s="343"/>
      <c r="D96" s="343"/>
      <c r="E96" s="343"/>
      <c r="F96" s="343"/>
      <c r="G96" s="343"/>
      <c r="H96" s="343"/>
      <c r="I96" s="343"/>
      <c r="J96" s="343"/>
      <c r="K96" s="344"/>
    </row>
    <row r="97" ht="18.75" customHeight="1">
      <c r="B97" s="345"/>
      <c r="C97" s="346"/>
      <c r="D97" s="346"/>
      <c r="E97" s="346"/>
      <c r="F97" s="346"/>
      <c r="G97" s="346"/>
      <c r="H97" s="346"/>
      <c r="I97" s="346"/>
      <c r="J97" s="346"/>
      <c r="K97" s="345"/>
    </row>
    <row r="98" ht="18.75" customHeight="1">
      <c r="B98" s="324"/>
      <c r="C98" s="324"/>
      <c r="D98" s="324"/>
      <c r="E98" s="324"/>
      <c r="F98" s="324"/>
      <c r="G98" s="324"/>
      <c r="H98" s="324"/>
      <c r="I98" s="324"/>
      <c r="J98" s="324"/>
      <c r="K98" s="324"/>
    </row>
    <row r="99" ht="7.5" customHeight="1">
      <c r="B99" s="325"/>
      <c r="C99" s="326"/>
      <c r="D99" s="326"/>
      <c r="E99" s="326"/>
      <c r="F99" s="326"/>
      <c r="G99" s="326"/>
      <c r="H99" s="326"/>
      <c r="I99" s="326"/>
      <c r="J99" s="326"/>
      <c r="K99" s="327"/>
    </row>
    <row r="100" ht="45" customHeight="1">
      <c r="B100" s="328"/>
      <c r="C100" s="329" t="s">
        <v>4106</v>
      </c>
      <c r="D100" s="329"/>
      <c r="E100" s="329"/>
      <c r="F100" s="329"/>
      <c r="G100" s="329"/>
      <c r="H100" s="329"/>
      <c r="I100" s="329"/>
      <c r="J100" s="329"/>
      <c r="K100" s="330"/>
    </row>
    <row r="101" ht="17.25" customHeight="1">
      <c r="B101" s="328"/>
      <c r="C101" s="331" t="s">
        <v>4062</v>
      </c>
      <c r="D101" s="331"/>
      <c r="E101" s="331"/>
      <c r="F101" s="331" t="s">
        <v>4063</v>
      </c>
      <c r="G101" s="332"/>
      <c r="H101" s="331" t="s">
        <v>157</v>
      </c>
      <c r="I101" s="331" t="s">
        <v>60</v>
      </c>
      <c r="J101" s="331" t="s">
        <v>4064</v>
      </c>
      <c r="K101" s="330"/>
    </row>
    <row r="102" ht="17.25" customHeight="1">
      <c r="B102" s="328"/>
      <c r="C102" s="333" t="s">
        <v>4065</v>
      </c>
      <c r="D102" s="333"/>
      <c r="E102" s="333"/>
      <c r="F102" s="334" t="s">
        <v>4066</v>
      </c>
      <c r="G102" s="335"/>
      <c r="H102" s="333"/>
      <c r="I102" s="333"/>
      <c r="J102" s="333" t="s">
        <v>4067</v>
      </c>
      <c r="K102" s="330"/>
    </row>
    <row r="103" ht="5.25" customHeight="1">
      <c r="B103" s="328"/>
      <c r="C103" s="331"/>
      <c r="D103" s="331"/>
      <c r="E103" s="331"/>
      <c r="F103" s="331"/>
      <c r="G103" s="347"/>
      <c r="H103" s="331"/>
      <c r="I103" s="331"/>
      <c r="J103" s="331"/>
      <c r="K103" s="330"/>
    </row>
    <row r="104" ht="15" customHeight="1">
      <c r="B104" s="328"/>
      <c r="C104" s="317" t="s">
        <v>56</v>
      </c>
      <c r="D104" s="336"/>
      <c r="E104" s="336"/>
      <c r="F104" s="338" t="s">
        <v>4068</v>
      </c>
      <c r="G104" s="347"/>
      <c r="H104" s="317" t="s">
        <v>4107</v>
      </c>
      <c r="I104" s="317" t="s">
        <v>4070</v>
      </c>
      <c r="J104" s="317">
        <v>20</v>
      </c>
      <c r="K104" s="330"/>
    </row>
    <row r="105" ht="15" customHeight="1">
      <c r="B105" s="328"/>
      <c r="C105" s="317" t="s">
        <v>4071</v>
      </c>
      <c r="D105" s="317"/>
      <c r="E105" s="317"/>
      <c r="F105" s="338" t="s">
        <v>4068</v>
      </c>
      <c r="G105" s="317"/>
      <c r="H105" s="317" t="s">
        <v>4107</v>
      </c>
      <c r="I105" s="317" t="s">
        <v>4070</v>
      </c>
      <c r="J105" s="317">
        <v>120</v>
      </c>
      <c r="K105" s="330"/>
    </row>
    <row r="106" ht="15" customHeight="1">
      <c r="B106" s="339"/>
      <c r="C106" s="317" t="s">
        <v>4073</v>
      </c>
      <c r="D106" s="317"/>
      <c r="E106" s="317"/>
      <c r="F106" s="338" t="s">
        <v>4074</v>
      </c>
      <c r="G106" s="317"/>
      <c r="H106" s="317" t="s">
        <v>4107</v>
      </c>
      <c r="I106" s="317" t="s">
        <v>4070</v>
      </c>
      <c r="J106" s="317">
        <v>50</v>
      </c>
      <c r="K106" s="330"/>
    </row>
    <row r="107" ht="15" customHeight="1">
      <c r="B107" s="339"/>
      <c r="C107" s="317" t="s">
        <v>4076</v>
      </c>
      <c r="D107" s="317"/>
      <c r="E107" s="317"/>
      <c r="F107" s="338" t="s">
        <v>4068</v>
      </c>
      <c r="G107" s="317"/>
      <c r="H107" s="317" t="s">
        <v>4107</v>
      </c>
      <c r="I107" s="317" t="s">
        <v>4078</v>
      </c>
      <c r="J107" s="317"/>
      <c r="K107" s="330"/>
    </row>
    <row r="108" ht="15" customHeight="1">
      <c r="B108" s="339"/>
      <c r="C108" s="317" t="s">
        <v>4087</v>
      </c>
      <c r="D108" s="317"/>
      <c r="E108" s="317"/>
      <c r="F108" s="338" t="s">
        <v>4074</v>
      </c>
      <c r="G108" s="317"/>
      <c r="H108" s="317" t="s">
        <v>4107</v>
      </c>
      <c r="I108" s="317" t="s">
        <v>4070</v>
      </c>
      <c r="J108" s="317">
        <v>50</v>
      </c>
      <c r="K108" s="330"/>
    </row>
    <row r="109" ht="15" customHeight="1">
      <c r="B109" s="339"/>
      <c r="C109" s="317" t="s">
        <v>4095</v>
      </c>
      <c r="D109" s="317"/>
      <c r="E109" s="317"/>
      <c r="F109" s="338" t="s">
        <v>4074</v>
      </c>
      <c r="G109" s="317"/>
      <c r="H109" s="317" t="s">
        <v>4107</v>
      </c>
      <c r="I109" s="317" t="s">
        <v>4070</v>
      </c>
      <c r="J109" s="317">
        <v>50</v>
      </c>
      <c r="K109" s="330"/>
    </row>
    <row r="110" ht="15" customHeight="1">
      <c r="B110" s="339"/>
      <c r="C110" s="317" t="s">
        <v>4093</v>
      </c>
      <c r="D110" s="317"/>
      <c r="E110" s="317"/>
      <c r="F110" s="338" t="s">
        <v>4074</v>
      </c>
      <c r="G110" s="317"/>
      <c r="H110" s="317" t="s">
        <v>4107</v>
      </c>
      <c r="I110" s="317" t="s">
        <v>4070</v>
      </c>
      <c r="J110" s="317">
        <v>50</v>
      </c>
      <c r="K110" s="330"/>
    </row>
    <row r="111" ht="15" customHeight="1">
      <c r="B111" s="339"/>
      <c r="C111" s="317" t="s">
        <v>56</v>
      </c>
      <c r="D111" s="317"/>
      <c r="E111" s="317"/>
      <c r="F111" s="338" t="s">
        <v>4068</v>
      </c>
      <c r="G111" s="317"/>
      <c r="H111" s="317" t="s">
        <v>4108</v>
      </c>
      <c r="I111" s="317" t="s">
        <v>4070</v>
      </c>
      <c r="J111" s="317">
        <v>20</v>
      </c>
      <c r="K111" s="330"/>
    </row>
    <row r="112" ht="15" customHeight="1">
      <c r="B112" s="339"/>
      <c r="C112" s="317" t="s">
        <v>4109</v>
      </c>
      <c r="D112" s="317"/>
      <c r="E112" s="317"/>
      <c r="F112" s="338" t="s">
        <v>4068</v>
      </c>
      <c r="G112" s="317"/>
      <c r="H112" s="317" t="s">
        <v>4110</v>
      </c>
      <c r="I112" s="317" t="s">
        <v>4070</v>
      </c>
      <c r="J112" s="317">
        <v>120</v>
      </c>
      <c r="K112" s="330"/>
    </row>
    <row r="113" ht="15" customHeight="1">
      <c r="B113" s="339"/>
      <c r="C113" s="317" t="s">
        <v>41</v>
      </c>
      <c r="D113" s="317"/>
      <c r="E113" s="317"/>
      <c r="F113" s="338" t="s">
        <v>4068</v>
      </c>
      <c r="G113" s="317"/>
      <c r="H113" s="317" t="s">
        <v>4111</v>
      </c>
      <c r="I113" s="317" t="s">
        <v>4102</v>
      </c>
      <c r="J113" s="317"/>
      <c r="K113" s="330"/>
    </row>
    <row r="114" ht="15" customHeight="1">
      <c r="B114" s="339"/>
      <c r="C114" s="317" t="s">
        <v>51</v>
      </c>
      <c r="D114" s="317"/>
      <c r="E114" s="317"/>
      <c r="F114" s="338" t="s">
        <v>4068</v>
      </c>
      <c r="G114" s="317"/>
      <c r="H114" s="317" t="s">
        <v>4112</v>
      </c>
      <c r="I114" s="317" t="s">
        <v>4102</v>
      </c>
      <c r="J114" s="317"/>
      <c r="K114" s="330"/>
    </row>
    <row r="115" ht="15" customHeight="1">
      <c r="B115" s="339"/>
      <c r="C115" s="317" t="s">
        <v>60</v>
      </c>
      <c r="D115" s="317"/>
      <c r="E115" s="317"/>
      <c r="F115" s="338" t="s">
        <v>4068</v>
      </c>
      <c r="G115" s="317"/>
      <c r="H115" s="317" t="s">
        <v>4113</v>
      </c>
      <c r="I115" s="317" t="s">
        <v>4114</v>
      </c>
      <c r="J115" s="317"/>
      <c r="K115" s="330"/>
    </row>
    <row r="116" ht="15" customHeight="1">
      <c r="B116" s="342"/>
      <c r="C116" s="348"/>
      <c r="D116" s="348"/>
      <c r="E116" s="348"/>
      <c r="F116" s="348"/>
      <c r="G116" s="348"/>
      <c r="H116" s="348"/>
      <c r="I116" s="348"/>
      <c r="J116" s="348"/>
      <c r="K116" s="344"/>
    </row>
    <row r="117" ht="18.75" customHeight="1">
      <c r="B117" s="349"/>
      <c r="C117" s="313"/>
      <c r="D117" s="313"/>
      <c r="E117" s="313"/>
      <c r="F117" s="350"/>
      <c r="G117" s="313"/>
      <c r="H117" s="313"/>
      <c r="I117" s="313"/>
      <c r="J117" s="313"/>
      <c r="K117" s="349"/>
    </row>
    <row r="118" ht="18.75" customHeight="1">
      <c r="B118" s="324"/>
      <c r="C118" s="324"/>
      <c r="D118" s="324"/>
      <c r="E118" s="324"/>
      <c r="F118" s="324"/>
      <c r="G118" s="324"/>
      <c r="H118" s="324"/>
      <c r="I118" s="324"/>
      <c r="J118" s="324"/>
      <c r="K118" s="324"/>
    </row>
    <row r="119" ht="7.5" customHeight="1">
      <c r="B119" s="351"/>
      <c r="C119" s="352"/>
      <c r="D119" s="352"/>
      <c r="E119" s="352"/>
      <c r="F119" s="352"/>
      <c r="G119" s="352"/>
      <c r="H119" s="352"/>
      <c r="I119" s="352"/>
      <c r="J119" s="352"/>
      <c r="K119" s="353"/>
    </row>
    <row r="120" ht="45" customHeight="1">
      <c r="B120" s="354"/>
      <c r="C120" s="307" t="s">
        <v>4115</v>
      </c>
      <c r="D120" s="307"/>
      <c r="E120" s="307"/>
      <c r="F120" s="307"/>
      <c r="G120" s="307"/>
      <c r="H120" s="307"/>
      <c r="I120" s="307"/>
      <c r="J120" s="307"/>
      <c r="K120" s="355"/>
    </row>
    <row r="121" ht="17.25" customHeight="1">
      <c r="B121" s="356"/>
      <c r="C121" s="331" t="s">
        <v>4062</v>
      </c>
      <c r="D121" s="331"/>
      <c r="E121" s="331"/>
      <c r="F121" s="331" t="s">
        <v>4063</v>
      </c>
      <c r="G121" s="332"/>
      <c r="H121" s="331" t="s">
        <v>157</v>
      </c>
      <c r="I121" s="331" t="s">
        <v>60</v>
      </c>
      <c r="J121" s="331" t="s">
        <v>4064</v>
      </c>
      <c r="K121" s="357"/>
    </row>
    <row r="122" ht="17.25" customHeight="1">
      <c r="B122" s="356"/>
      <c r="C122" s="333" t="s">
        <v>4065</v>
      </c>
      <c r="D122" s="333"/>
      <c r="E122" s="333"/>
      <c r="F122" s="334" t="s">
        <v>4066</v>
      </c>
      <c r="G122" s="335"/>
      <c r="H122" s="333"/>
      <c r="I122" s="333"/>
      <c r="J122" s="333" t="s">
        <v>4067</v>
      </c>
      <c r="K122" s="357"/>
    </row>
    <row r="123" ht="5.25" customHeight="1">
      <c r="B123" s="358"/>
      <c r="C123" s="336"/>
      <c r="D123" s="336"/>
      <c r="E123" s="336"/>
      <c r="F123" s="336"/>
      <c r="G123" s="317"/>
      <c r="H123" s="336"/>
      <c r="I123" s="336"/>
      <c r="J123" s="336"/>
      <c r="K123" s="359"/>
    </row>
    <row r="124" ht="15" customHeight="1">
      <c r="B124" s="358"/>
      <c r="C124" s="317" t="s">
        <v>4071</v>
      </c>
      <c r="D124" s="336"/>
      <c r="E124" s="336"/>
      <c r="F124" s="338" t="s">
        <v>4068</v>
      </c>
      <c r="G124" s="317"/>
      <c r="H124" s="317" t="s">
        <v>4107</v>
      </c>
      <c r="I124" s="317" t="s">
        <v>4070</v>
      </c>
      <c r="J124" s="317">
        <v>120</v>
      </c>
      <c r="K124" s="360"/>
    </row>
    <row r="125" ht="15" customHeight="1">
      <c r="B125" s="358"/>
      <c r="C125" s="317" t="s">
        <v>4116</v>
      </c>
      <c r="D125" s="317"/>
      <c r="E125" s="317"/>
      <c r="F125" s="338" t="s">
        <v>4068</v>
      </c>
      <c r="G125" s="317"/>
      <c r="H125" s="317" t="s">
        <v>4117</v>
      </c>
      <c r="I125" s="317" t="s">
        <v>4070</v>
      </c>
      <c r="J125" s="317" t="s">
        <v>4118</v>
      </c>
      <c r="K125" s="360"/>
    </row>
    <row r="126" ht="15" customHeight="1">
      <c r="B126" s="358"/>
      <c r="C126" s="317" t="s">
        <v>87</v>
      </c>
      <c r="D126" s="317"/>
      <c r="E126" s="317"/>
      <c r="F126" s="338" t="s">
        <v>4068</v>
      </c>
      <c r="G126" s="317"/>
      <c r="H126" s="317" t="s">
        <v>4119</v>
      </c>
      <c r="I126" s="317" t="s">
        <v>4070</v>
      </c>
      <c r="J126" s="317" t="s">
        <v>4118</v>
      </c>
      <c r="K126" s="360"/>
    </row>
    <row r="127" ht="15" customHeight="1">
      <c r="B127" s="358"/>
      <c r="C127" s="317" t="s">
        <v>4079</v>
      </c>
      <c r="D127" s="317"/>
      <c r="E127" s="317"/>
      <c r="F127" s="338" t="s">
        <v>4074</v>
      </c>
      <c r="G127" s="317"/>
      <c r="H127" s="317" t="s">
        <v>4080</v>
      </c>
      <c r="I127" s="317" t="s">
        <v>4070</v>
      </c>
      <c r="J127" s="317">
        <v>15</v>
      </c>
      <c r="K127" s="360"/>
    </row>
    <row r="128" ht="15" customHeight="1">
      <c r="B128" s="358"/>
      <c r="C128" s="340" t="s">
        <v>4081</v>
      </c>
      <c r="D128" s="340"/>
      <c r="E128" s="340"/>
      <c r="F128" s="341" t="s">
        <v>4074</v>
      </c>
      <c r="G128" s="340"/>
      <c r="H128" s="340" t="s">
        <v>4082</v>
      </c>
      <c r="I128" s="340" t="s">
        <v>4070</v>
      </c>
      <c r="J128" s="340">
        <v>15</v>
      </c>
      <c r="K128" s="360"/>
    </row>
    <row r="129" ht="15" customHeight="1">
      <c r="B129" s="358"/>
      <c r="C129" s="340" t="s">
        <v>4083</v>
      </c>
      <c r="D129" s="340"/>
      <c r="E129" s="340"/>
      <c r="F129" s="341" t="s">
        <v>4074</v>
      </c>
      <c r="G129" s="340"/>
      <c r="H129" s="340" t="s">
        <v>4084</v>
      </c>
      <c r="I129" s="340" t="s">
        <v>4070</v>
      </c>
      <c r="J129" s="340">
        <v>20</v>
      </c>
      <c r="K129" s="360"/>
    </row>
    <row r="130" ht="15" customHeight="1">
      <c r="B130" s="358"/>
      <c r="C130" s="340" t="s">
        <v>4085</v>
      </c>
      <c r="D130" s="340"/>
      <c r="E130" s="340"/>
      <c r="F130" s="341" t="s">
        <v>4074</v>
      </c>
      <c r="G130" s="340"/>
      <c r="H130" s="340" t="s">
        <v>4086</v>
      </c>
      <c r="I130" s="340" t="s">
        <v>4070</v>
      </c>
      <c r="J130" s="340">
        <v>20</v>
      </c>
      <c r="K130" s="360"/>
    </row>
    <row r="131" ht="15" customHeight="1">
      <c r="B131" s="358"/>
      <c r="C131" s="317" t="s">
        <v>4073</v>
      </c>
      <c r="D131" s="317"/>
      <c r="E131" s="317"/>
      <c r="F131" s="338" t="s">
        <v>4074</v>
      </c>
      <c r="G131" s="317"/>
      <c r="H131" s="317" t="s">
        <v>4107</v>
      </c>
      <c r="I131" s="317" t="s">
        <v>4070</v>
      </c>
      <c r="J131" s="317">
        <v>50</v>
      </c>
      <c r="K131" s="360"/>
    </row>
    <row r="132" ht="15" customHeight="1">
      <c r="B132" s="358"/>
      <c r="C132" s="317" t="s">
        <v>4087</v>
      </c>
      <c r="D132" s="317"/>
      <c r="E132" s="317"/>
      <c r="F132" s="338" t="s">
        <v>4074</v>
      </c>
      <c r="G132" s="317"/>
      <c r="H132" s="317" t="s">
        <v>4107</v>
      </c>
      <c r="I132" s="317" t="s">
        <v>4070</v>
      </c>
      <c r="J132" s="317">
        <v>50</v>
      </c>
      <c r="K132" s="360"/>
    </row>
    <row r="133" ht="15" customHeight="1">
      <c r="B133" s="358"/>
      <c r="C133" s="317" t="s">
        <v>4093</v>
      </c>
      <c r="D133" s="317"/>
      <c r="E133" s="317"/>
      <c r="F133" s="338" t="s">
        <v>4074</v>
      </c>
      <c r="G133" s="317"/>
      <c r="H133" s="317" t="s">
        <v>4107</v>
      </c>
      <c r="I133" s="317" t="s">
        <v>4070</v>
      </c>
      <c r="J133" s="317">
        <v>50</v>
      </c>
      <c r="K133" s="360"/>
    </row>
    <row r="134" ht="15" customHeight="1">
      <c r="B134" s="358"/>
      <c r="C134" s="317" t="s">
        <v>4095</v>
      </c>
      <c r="D134" s="317"/>
      <c r="E134" s="317"/>
      <c r="F134" s="338" t="s">
        <v>4074</v>
      </c>
      <c r="G134" s="317"/>
      <c r="H134" s="317" t="s">
        <v>4107</v>
      </c>
      <c r="I134" s="317" t="s">
        <v>4070</v>
      </c>
      <c r="J134" s="317">
        <v>50</v>
      </c>
      <c r="K134" s="360"/>
    </row>
    <row r="135" ht="15" customHeight="1">
      <c r="B135" s="358"/>
      <c r="C135" s="317" t="s">
        <v>162</v>
      </c>
      <c r="D135" s="317"/>
      <c r="E135" s="317"/>
      <c r="F135" s="338" t="s">
        <v>4074</v>
      </c>
      <c r="G135" s="317"/>
      <c r="H135" s="317" t="s">
        <v>4120</v>
      </c>
      <c r="I135" s="317" t="s">
        <v>4070</v>
      </c>
      <c r="J135" s="317">
        <v>255</v>
      </c>
      <c r="K135" s="360"/>
    </row>
    <row r="136" ht="15" customHeight="1">
      <c r="B136" s="358"/>
      <c r="C136" s="317" t="s">
        <v>4097</v>
      </c>
      <c r="D136" s="317"/>
      <c r="E136" s="317"/>
      <c r="F136" s="338" t="s">
        <v>4068</v>
      </c>
      <c r="G136" s="317"/>
      <c r="H136" s="317" t="s">
        <v>4121</v>
      </c>
      <c r="I136" s="317" t="s">
        <v>4099</v>
      </c>
      <c r="J136" s="317"/>
      <c r="K136" s="360"/>
    </row>
    <row r="137" ht="15" customHeight="1">
      <c r="B137" s="358"/>
      <c r="C137" s="317" t="s">
        <v>4100</v>
      </c>
      <c r="D137" s="317"/>
      <c r="E137" s="317"/>
      <c r="F137" s="338" t="s">
        <v>4068</v>
      </c>
      <c r="G137" s="317"/>
      <c r="H137" s="317" t="s">
        <v>4122</v>
      </c>
      <c r="I137" s="317" t="s">
        <v>4102</v>
      </c>
      <c r="J137" s="317"/>
      <c r="K137" s="360"/>
    </row>
    <row r="138" ht="15" customHeight="1">
      <c r="B138" s="358"/>
      <c r="C138" s="317" t="s">
        <v>4103</v>
      </c>
      <c r="D138" s="317"/>
      <c r="E138" s="317"/>
      <c r="F138" s="338" t="s">
        <v>4068</v>
      </c>
      <c r="G138" s="317"/>
      <c r="H138" s="317" t="s">
        <v>4103</v>
      </c>
      <c r="I138" s="317" t="s">
        <v>4102</v>
      </c>
      <c r="J138" s="317"/>
      <c r="K138" s="360"/>
    </row>
    <row r="139" ht="15" customHeight="1">
      <c r="B139" s="358"/>
      <c r="C139" s="317" t="s">
        <v>41</v>
      </c>
      <c r="D139" s="317"/>
      <c r="E139" s="317"/>
      <c r="F139" s="338" t="s">
        <v>4068</v>
      </c>
      <c r="G139" s="317"/>
      <c r="H139" s="317" t="s">
        <v>4123</v>
      </c>
      <c r="I139" s="317" t="s">
        <v>4102</v>
      </c>
      <c r="J139" s="317"/>
      <c r="K139" s="360"/>
    </row>
    <row r="140" ht="15" customHeight="1">
      <c r="B140" s="358"/>
      <c r="C140" s="317" t="s">
        <v>4124</v>
      </c>
      <c r="D140" s="317"/>
      <c r="E140" s="317"/>
      <c r="F140" s="338" t="s">
        <v>4068</v>
      </c>
      <c r="G140" s="317"/>
      <c r="H140" s="317" t="s">
        <v>4125</v>
      </c>
      <c r="I140" s="317" t="s">
        <v>4102</v>
      </c>
      <c r="J140" s="317"/>
      <c r="K140" s="360"/>
    </row>
    <row r="141" ht="15" customHeight="1">
      <c r="B141" s="361"/>
      <c r="C141" s="362"/>
      <c r="D141" s="362"/>
      <c r="E141" s="362"/>
      <c r="F141" s="362"/>
      <c r="G141" s="362"/>
      <c r="H141" s="362"/>
      <c r="I141" s="362"/>
      <c r="J141" s="362"/>
      <c r="K141" s="363"/>
    </row>
    <row r="142" ht="18.75" customHeight="1">
      <c r="B142" s="313"/>
      <c r="C142" s="313"/>
      <c r="D142" s="313"/>
      <c r="E142" s="313"/>
      <c r="F142" s="350"/>
      <c r="G142" s="313"/>
      <c r="H142" s="313"/>
      <c r="I142" s="313"/>
      <c r="J142" s="313"/>
      <c r="K142" s="313"/>
    </row>
    <row r="143" ht="18.75" customHeight="1">
      <c r="B143" s="324"/>
      <c r="C143" s="324"/>
      <c r="D143" s="324"/>
      <c r="E143" s="324"/>
      <c r="F143" s="324"/>
      <c r="G143" s="324"/>
      <c r="H143" s="324"/>
      <c r="I143" s="324"/>
      <c r="J143" s="324"/>
      <c r="K143" s="324"/>
    </row>
    <row r="144" ht="7.5" customHeight="1">
      <c r="B144" s="325"/>
      <c r="C144" s="326"/>
      <c r="D144" s="326"/>
      <c r="E144" s="326"/>
      <c r="F144" s="326"/>
      <c r="G144" s="326"/>
      <c r="H144" s="326"/>
      <c r="I144" s="326"/>
      <c r="J144" s="326"/>
      <c r="K144" s="327"/>
    </row>
    <row r="145" ht="45" customHeight="1">
      <c r="B145" s="328"/>
      <c r="C145" s="329" t="s">
        <v>4126</v>
      </c>
      <c r="D145" s="329"/>
      <c r="E145" s="329"/>
      <c r="F145" s="329"/>
      <c r="G145" s="329"/>
      <c r="H145" s="329"/>
      <c r="I145" s="329"/>
      <c r="J145" s="329"/>
      <c r="K145" s="330"/>
    </row>
    <row r="146" ht="17.25" customHeight="1">
      <c r="B146" s="328"/>
      <c r="C146" s="331" t="s">
        <v>4062</v>
      </c>
      <c r="D146" s="331"/>
      <c r="E146" s="331"/>
      <c r="F146" s="331" t="s">
        <v>4063</v>
      </c>
      <c r="G146" s="332"/>
      <c r="H146" s="331" t="s">
        <v>157</v>
      </c>
      <c r="I146" s="331" t="s">
        <v>60</v>
      </c>
      <c r="J146" s="331" t="s">
        <v>4064</v>
      </c>
      <c r="K146" s="330"/>
    </row>
    <row r="147" ht="17.25" customHeight="1">
      <c r="B147" s="328"/>
      <c r="C147" s="333" t="s">
        <v>4065</v>
      </c>
      <c r="D147" s="333"/>
      <c r="E147" s="333"/>
      <c r="F147" s="334" t="s">
        <v>4066</v>
      </c>
      <c r="G147" s="335"/>
      <c r="H147" s="333"/>
      <c r="I147" s="333"/>
      <c r="J147" s="333" t="s">
        <v>4067</v>
      </c>
      <c r="K147" s="330"/>
    </row>
    <row r="148" ht="5.25" customHeight="1">
      <c r="B148" s="339"/>
      <c r="C148" s="336"/>
      <c r="D148" s="336"/>
      <c r="E148" s="336"/>
      <c r="F148" s="336"/>
      <c r="G148" s="337"/>
      <c r="H148" s="336"/>
      <c r="I148" s="336"/>
      <c r="J148" s="336"/>
      <c r="K148" s="360"/>
    </row>
    <row r="149" ht="15" customHeight="1">
      <c r="B149" s="339"/>
      <c r="C149" s="364" t="s">
        <v>4071</v>
      </c>
      <c r="D149" s="317"/>
      <c r="E149" s="317"/>
      <c r="F149" s="365" t="s">
        <v>4068</v>
      </c>
      <c r="G149" s="317"/>
      <c r="H149" s="364" t="s">
        <v>4107</v>
      </c>
      <c r="I149" s="364" t="s">
        <v>4070</v>
      </c>
      <c r="J149" s="364">
        <v>120</v>
      </c>
      <c r="K149" s="360"/>
    </row>
    <row r="150" ht="15" customHeight="1">
      <c r="B150" s="339"/>
      <c r="C150" s="364" t="s">
        <v>4116</v>
      </c>
      <c r="D150" s="317"/>
      <c r="E150" s="317"/>
      <c r="F150" s="365" t="s">
        <v>4068</v>
      </c>
      <c r="G150" s="317"/>
      <c r="H150" s="364" t="s">
        <v>4127</v>
      </c>
      <c r="I150" s="364" t="s">
        <v>4070</v>
      </c>
      <c r="J150" s="364" t="s">
        <v>4118</v>
      </c>
      <c r="K150" s="360"/>
    </row>
    <row r="151" ht="15" customHeight="1">
      <c r="B151" s="339"/>
      <c r="C151" s="364" t="s">
        <v>87</v>
      </c>
      <c r="D151" s="317"/>
      <c r="E151" s="317"/>
      <c r="F151" s="365" t="s">
        <v>4068</v>
      </c>
      <c r="G151" s="317"/>
      <c r="H151" s="364" t="s">
        <v>4128</v>
      </c>
      <c r="I151" s="364" t="s">
        <v>4070</v>
      </c>
      <c r="J151" s="364" t="s">
        <v>4118</v>
      </c>
      <c r="K151" s="360"/>
    </row>
    <row r="152" ht="15" customHeight="1">
      <c r="B152" s="339"/>
      <c r="C152" s="364" t="s">
        <v>4073</v>
      </c>
      <c r="D152" s="317"/>
      <c r="E152" s="317"/>
      <c r="F152" s="365" t="s">
        <v>4074</v>
      </c>
      <c r="G152" s="317"/>
      <c r="H152" s="364" t="s">
        <v>4107</v>
      </c>
      <c r="I152" s="364" t="s">
        <v>4070</v>
      </c>
      <c r="J152" s="364">
        <v>50</v>
      </c>
      <c r="K152" s="360"/>
    </row>
    <row r="153" ht="15" customHeight="1">
      <c r="B153" s="339"/>
      <c r="C153" s="364" t="s">
        <v>4076</v>
      </c>
      <c r="D153" s="317"/>
      <c r="E153" s="317"/>
      <c r="F153" s="365" t="s">
        <v>4068</v>
      </c>
      <c r="G153" s="317"/>
      <c r="H153" s="364" t="s">
        <v>4107</v>
      </c>
      <c r="I153" s="364" t="s">
        <v>4078</v>
      </c>
      <c r="J153" s="364"/>
      <c r="K153" s="360"/>
    </row>
    <row r="154" ht="15" customHeight="1">
      <c r="B154" s="339"/>
      <c r="C154" s="364" t="s">
        <v>4087</v>
      </c>
      <c r="D154" s="317"/>
      <c r="E154" s="317"/>
      <c r="F154" s="365" t="s">
        <v>4074</v>
      </c>
      <c r="G154" s="317"/>
      <c r="H154" s="364" t="s">
        <v>4107</v>
      </c>
      <c r="I154" s="364" t="s">
        <v>4070</v>
      </c>
      <c r="J154" s="364">
        <v>50</v>
      </c>
      <c r="K154" s="360"/>
    </row>
    <row r="155" ht="15" customHeight="1">
      <c r="B155" s="339"/>
      <c r="C155" s="364" t="s">
        <v>4095</v>
      </c>
      <c r="D155" s="317"/>
      <c r="E155" s="317"/>
      <c r="F155" s="365" t="s">
        <v>4074</v>
      </c>
      <c r="G155" s="317"/>
      <c r="H155" s="364" t="s">
        <v>4107</v>
      </c>
      <c r="I155" s="364" t="s">
        <v>4070</v>
      </c>
      <c r="J155" s="364">
        <v>50</v>
      </c>
      <c r="K155" s="360"/>
    </row>
    <row r="156" ht="15" customHeight="1">
      <c r="B156" s="339"/>
      <c r="C156" s="364" t="s">
        <v>4093</v>
      </c>
      <c r="D156" s="317"/>
      <c r="E156" s="317"/>
      <c r="F156" s="365" t="s">
        <v>4074</v>
      </c>
      <c r="G156" s="317"/>
      <c r="H156" s="364" t="s">
        <v>4107</v>
      </c>
      <c r="I156" s="364" t="s">
        <v>4070</v>
      </c>
      <c r="J156" s="364">
        <v>50</v>
      </c>
      <c r="K156" s="360"/>
    </row>
    <row r="157" ht="15" customHeight="1">
      <c r="B157" s="339"/>
      <c r="C157" s="364" t="s">
        <v>118</v>
      </c>
      <c r="D157" s="317"/>
      <c r="E157" s="317"/>
      <c r="F157" s="365" t="s">
        <v>4068</v>
      </c>
      <c r="G157" s="317"/>
      <c r="H157" s="364" t="s">
        <v>4129</v>
      </c>
      <c r="I157" s="364" t="s">
        <v>4070</v>
      </c>
      <c r="J157" s="364" t="s">
        <v>4130</v>
      </c>
      <c r="K157" s="360"/>
    </row>
    <row r="158" ht="15" customHeight="1">
      <c r="B158" s="339"/>
      <c r="C158" s="364" t="s">
        <v>4131</v>
      </c>
      <c r="D158" s="317"/>
      <c r="E158" s="317"/>
      <c r="F158" s="365" t="s">
        <v>4068</v>
      </c>
      <c r="G158" s="317"/>
      <c r="H158" s="364" t="s">
        <v>4132</v>
      </c>
      <c r="I158" s="364" t="s">
        <v>4102</v>
      </c>
      <c r="J158" s="364"/>
      <c r="K158" s="360"/>
    </row>
    <row r="159" ht="15" customHeight="1">
      <c r="B159" s="366"/>
      <c r="C159" s="348"/>
      <c r="D159" s="348"/>
      <c r="E159" s="348"/>
      <c r="F159" s="348"/>
      <c r="G159" s="348"/>
      <c r="H159" s="348"/>
      <c r="I159" s="348"/>
      <c r="J159" s="348"/>
      <c r="K159" s="367"/>
    </row>
    <row r="160" ht="18.75" customHeight="1">
      <c r="B160" s="313"/>
      <c r="C160" s="317"/>
      <c r="D160" s="317"/>
      <c r="E160" s="317"/>
      <c r="F160" s="338"/>
      <c r="G160" s="317"/>
      <c r="H160" s="317"/>
      <c r="I160" s="317"/>
      <c r="J160" s="317"/>
      <c r="K160" s="313"/>
    </row>
    <row r="161" ht="18.75" customHeight="1">
      <c r="B161" s="324"/>
      <c r="C161" s="324"/>
      <c r="D161" s="324"/>
      <c r="E161" s="324"/>
      <c r="F161" s="324"/>
      <c r="G161" s="324"/>
      <c r="H161" s="324"/>
      <c r="I161" s="324"/>
      <c r="J161" s="324"/>
      <c r="K161" s="324"/>
    </row>
    <row r="162" ht="7.5" customHeight="1">
      <c r="B162" s="303"/>
      <c r="C162" s="304"/>
      <c r="D162" s="304"/>
      <c r="E162" s="304"/>
      <c r="F162" s="304"/>
      <c r="G162" s="304"/>
      <c r="H162" s="304"/>
      <c r="I162" s="304"/>
      <c r="J162" s="304"/>
      <c r="K162" s="305"/>
    </row>
    <row r="163" ht="45" customHeight="1">
      <c r="B163" s="306"/>
      <c r="C163" s="307" t="s">
        <v>4133</v>
      </c>
      <c r="D163" s="307"/>
      <c r="E163" s="307"/>
      <c r="F163" s="307"/>
      <c r="G163" s="307"/>
      <c r="H163" s="307"/>
      <c r="I163" s="307"/>
      <c r="J163" s="307"/>
      <c r="K163" s="308"/>
    </row>
    <row r="164" ht="17.25" customHeight="1">
      <c r="B164" s="306"/>
      <c r="C164" s="331" t="s">
        <v>4062</v>
      </c>
      <c r="D164" s="331"/>
      <c r="E164" s="331"/>
      <c r="F164" s="331" t="s">
        <v>4063</v>
      </c>
      <c r="G164" s="368"/>
      <c r="H164" s="369" t="s">
        <v>157</v>
      </c>
      <c r="I164" s="369" t="s">
        <v>60</v>
      </c>
      <c r="J164" s="331" t="s">
        <v>4064</v>
      </c>
      <c r="K164" s="308"/>
    </row>
    <row r="165" ht="17.25" customHeight="1">
      <c r="B165" s="309"/>
      <c r="C165" s="333" t="s">
        <v>4065</v>
      </c>
      <c r="D165" s="333"/>
      <c r="E165" s="333"/>
      <c r="F165" s="334" t="s">
        <v>4066</v>
      </c>
      <c r="G165" s="370"/>
      <c r="H165" s="371"/>
      <c r="I165" s="371"/>
      <c r="J165" s="333" t="s">
        <v>4067</v>
      </c>
      <c r="K165" s="311"/>
    </row>
    <row r="166" ht="5.25" customHeight="1">
      <c r="B166" s="339"/>
      <c r="C166" s="336"/>
      <c r="D166" s="336"/>
      <c r="E166" s="336"/>
      <c r="F166" s="336"/>
      <c r="G166" s="337"/>
      <c r="H166" s="336"/>
      <c r="I166" s="336"/>
      <c r="J166" s="336"/>
      <c r="K166" s="360"/>
    </row>
    <row r="167" ht="15" customHeight="1">
      <c r="B167" s="339"/>
      <c r="C167" s="317" t="s">
        <v>4071</v>
      </c>
      <c r="D167" s="317"/>
      <c r="E167" s="317"/>
      <c r="F167" s="338" t="s">
        <v>4068</v>
      </c>
      <c r="G167" s="317"/>
      <c r="H167" s="317" t="s">
        <v>4107</v>
      </c>
      <c r="I167" s="317" t="s">
        <v>4070</v>
      </c>
      <c r="J167" s="317">
        <v>120</v>
      </c>
      <c r="K167" s="360"/>
    </row>
    <row r="168" ht="15" customHeight="1">
      <c r="B168" s="339"/>
      <c r="C168" s="317" t="s">
        <v>4116</v>
      </c>
      <c r="D168" s="317"/>
      <c r="E168" s="317"/>
      <c r="F168" s="338" t="s">
        <v>4068</v>
      </c>
      <c r="G168" s="317"/>
      <c r="H168" s="317" t="s">
        <v>4117</v>
      </c>
      <c r="I168" s="317" t="s">
        <v>4070</v>
      </c>
      <c r="J168" s="317" t="s">
        <v>4118</v>
      </c>
      <c r="K168" s="360"/>
    </row>
    <row r="169" ht="15" customHeight="1">
      <c r="B169" s="339"/>
      <c r="C169" s="317" t="s">
        <v>87</v>
      </c>
      <c r="D169" s="317"/>
      <c r="E169" s="317"/>
      <c r="F169" s="338" t="s">
        <v>4068</v>
      </c>
      <c r="G169" s="317"/>
      <c r="H169" s="317" t="s">
        <v>4134</v>
      </c>
      <c r="I169" s="317" t="s">
        <v>4070</v>
      </c>
      <c r="J169" s="317" t="s">
        <v>4118</v>
      </c>
      <c r="K169" s="360"/>
    </row>
    <row r="170" ht="15" customHeight="1">
      <c r="B170" s="339"/>
      <c r="C170" s="317" t="s">
        <v>4073</v>
      </c>
      <c r="D170" s="317"/>
      <c r="E170" s="317"/>
      <c r="F170" s="338" t="s">
        <v>4074</v>
      </c>
      <c r="G170" s="317"/>
      <c r="H170" s="317" t="s">
        <v>4134</v>
      </c>
      <c r="I170" s="317" t="s">
        <v>4070</v>
      </c>
      <c r="J170" s="317">
        <v>50</v>
      </c>
      <c r="K170" s="360"/>
    </row>
    <row r="171" ht="15" customHeight="1">
      <c r="B171" s="339"/>
      <c r="C171" s="317" t="s">
        <v>4076</v>
      </c>
      <c r="D171" s="317"/>
      <c r="E171" s="317"/>
      <c r="F171" s="338" t="s">
        <v>4068</v>
      </c>
      <c r="G171" s="317"/>
      <c r="H171" s="317" t="s">
        <v>4134</v>
      </c>
      <c r="I171" s="317" t="s">
        <v>4078</v>
      </c>
      <c r="J171" s="317"/>
      <c r="K171" s="360"/>
    </row>
    <row r="172" ht="15" customHeight="1">
      <c r="B172" s="339"/>
      <c r="C172" s="317" t="s">
        <v>4087</v>
      </c>
      <c r="D172" s="317"/>
      <c r="E172" s="317"/>
      <c r="F172" s="338" t="s">
        <v>4074</v>
      </c>
      <c r="G172" s="317"/>
      <c r="H172" s="317" t="s">
        <v>4134</v>
      </c>
      <c r="I172" s="317" t="s">
        <v>4070</v>
      </c>
      <c r="J172" s="317">
        <v>50</v>
      </c>
      <c r="K172" s="360"/>
    </row>
    <row r="173" ht="15" customHeight="1">
      <c r="B173" s="339"/>
      <c r="C173" s="317" t="s">
        <v>4095</v>
      </c>
      <c r="D173" s="317"/>
      <c r="E173" s="317"/>
      <c r="F173" s="338" t="s">
        <v>4074</v>
      </c>
      <c r="G173" s="317"/>
      <c r="H173" s="317" t="s">
        <v>4134</v>
      </c>
      <c r="I173" s="317" t="s">
        <v>4070</v>
      </c>
      <c r="J173" s="317">
        <v>50</v>
      </c>
      <c r="K173" s="360"/>
    </row>
    <row r="174" ht="15" customHeight="1">
      <c r="B174" s="339"/>
      <c r="C174" s="317" t="s">
        <v>4093</v>
      </c>
      <c r="D174" s="317"/>
      <c r="E174" s="317"/>
      <c r="F174" s="338" t="s">
        <v>4074</v>
      </c>
      <c r="G174" s="317"/>
      <c r="H174" s="317" t="s">
        <v>4134</v>
      </c>
      <c r="I174" s="317" t="s">
        <v>4070</v>
      </c>
      <c r="J174" s="317">
        <v>50</v>
      </c>
      <c r="K174" s="360"/>
    </row>
    <row r="175" ht="15" customHeight="1">
      <c r="B175" s="339"/>
      <c r="C175" s="317" t="s">
        <v>156</v>
      </c>
      <c r="D175" s="317"/>
      <c r="E175" s="317"/>
      <c r="F175" s="338" t="s">
        <v>4068</v>
      </c>
      <c r="G175" s="317"/>
      <c r="H175" s="317" t="s">
        <v>4135</v>
      </c>
      <c r="I175" s="317" t="s">
        <v>4136</v>
      </c>
      <c r="J175" s="317"/>
      <c r="K175" s="360"/>
    </row>
    <row r="176" ht="15" customHeight="1">
      <c r="B176" s="339"/>
      <c r="C176" s="317" t="s">
        <v>60</v>
      </c>
      <c r="D176" s="317"/>
      <c r="E176" s="317"/>
      <c r="F176" s="338" t="s">
        <v>4068</v>
      </c>
      <c r="G176" s="317"/>
      <c r="H176" s="317" t="s">
        <v>4137</v>
      </c>
      <c r="I176" s="317" t="s">
        <v>4138</v>
      </c>
      <c r="J176" s="317">
        <v>1</v>
      </c>
      <c r="K176" s="360"/>
    </row>
    <row r="177" ht="15" customHeight="1">
      <c r="B177" s="339"/>
      <c r="C177" s="317" t="s">
        <v>56</v>
      </c>
      <c r="D177" s="317"/>
      <c r="E177" s="317"/>
      <c r="F177" s="338" t="s">
        <v>4068</v>
      </c>
      <c r="G177" s="317"/>
      <c r="H177" s="317" t="s">
        <v>4139</v>
      </c>
      <c r="I177" s="317" t="s">
        <v>4070</v>
      </c>
      <c r="J177" s="317">
        <v>20</v>
      </c>
      <c r="K177" s="360"/>
    </row>
    <row r="178" ht="15" customHeight="1">
      <c r="B178" s="339"/>
      <c r="C178" s="317" t="s">
        <v>157</v>
      </c>
      <c r="D178" s="317"/>
      <c r="E178" s="317"/>
      <c r="F178" s="338" t="s">
        <v>4068</v>
      </c>
      <c r="G178" s="317"/>
      <c r="H178" s="317" t="s">
        <v>4140</v>
      </c>
      <c r="I178" s="317" t="s">
        <v>4070</v>
      </c>
      <c r="J178" s="317">
        <v>255</v>
      </c>
      <c r="K178" s="360"/>
    </row>
    <row r="179" ht="15" customHeight="1">
      <c r="B179" s="339"/>
      <c r="C179" s="317" t="s">
        <v>158</v>
      </c>
      <c r="D179" s="317"/>
      <c r="E179" s="317"/>
      <c r="F179" s="338" t="s">
        <v>4068</v>
      </c>
      <c r="G179" s="317"/>
      <c r="H179" s="317" t="s">
        <v>4033</v>
      </c>
      <c r="I179" s="317" t="s">
        <v>4070</v>
      </c>
      <c r="J179" s="317">
        <v>10</v>
      </c>
      <c r="K179" s="360"/>
    </row>
    <row r="180" ht="15" customHeight="1">
      <c r="B180" s="339"/>
      <c r="C180" s="317" t="s">
        <v>159</v>
      </c>
      <c r="D180" s="317"/>
      <c r="E180" s="317"/>
      <c r="F180" s="338" t="s">
        <v>4068</v>
      </c>
      <c r="G180" s="317"/>
      <c r="H180" s="317" t="s">
        <v>4141</v>
      </c>
      <c r="I180" s="317" t="s">
        <v>4102</v>
      </c>
      <c r="J180" s="317"/>
      <c r="K180" s="360"/>
    </row>
    <row r="181" ht="15" customHeight="1">
      <c r="B181" s="339"/>
      <c r="C181" s="317" t="s">
        <v>4142</v>
      </c>
      <c r="D181" s="317"/>
      <c r="E181" s="317"/>
      <c r="F181" s="338" t="s">
        <v>4068</v>
      </c>
      <c r="G181" s="317"/>
      <c r="H181" s="317" t="s">
        <v>4143</v>
      </c>
      <c r="I181" s="317" t="s">
        <v>4102</v>
      </c>
      <c r="J181" s="317"/>
      <c r="K181" s="360"/>
    </row>
    <row r="182" ht="15" customHeight="1">
      <c r="B182" s="339"/>
      <c r="C182" s="317" t="s">
        <v>4131</v>
      </c>
      <c r="D182" s="317"/>
      <c r="E182" s="317"/>
      <c r="F182" s="338" t="s">
        <v>4068</v>
      </c>
      <c r="G182" s="317"/>
      <c r="H182" s="317" t="s">
        <v>4144</v>
      </c>
      <c r="I182" s="317" t="s">
        <v>4102</v>
      </c>
      <c r="J182" s="317"/>
      <c r="K182" s="360"/>
    </row>
    <row r="183" ht="15" customHeight="1">
      <c r="B183" s="339"/>
      <c r="C183" s="317" t="s">
        <v>161</v>
      </c>
      <c r="D183" s="317"/>
      <c r="E183" s="317"/>
      <c r="F183" s="338" t="s">
        <v>4074</v>
      </c>
      <c r="G183" s="317"/>
      <c r="H183" s="317" t="s">
        <v>4145</v>
      </c>
      <c r="I183" s="317" t="s">
        <v>4070</v>
      </c>
      <c r="J183" s="317">
        <v>50</v>
      </c>
      <c r="K183" s="360"/>
    </row>
    <row r="184" ht="15" customHeight="1">
      <c r="B184" s="339"/>
      <c r="C184" s="317" t="s">
        <v>4146</v>
      </c>
      <c r="D184" s="317"/>
      <c r="E184" s="317"/>
      <c r="F184" s="338" t="s">
        <v>4074</v>
      </c>
      <c r="G184" s="317"/>
      <c r="H184" s="317" t="s">
        <v>4147</v>
      </c>
      <c r="I184" s="317" t="s">
        <v>4148</v>
      </c>
      <c r="J184" s="317"/>
      <c r="K184" s="360"/>
    </row>
    <row r="185" ht="15" customHeight="1">
      <c r="B185" s="339"/>
      <c r="C185" s="317" t="s">
        <v>4149</v>
      </c>
      <c r="D185" s="317"/>
      <c r="E185" s="317"/>
      <c r="F185" s="338" t="s">
        <v>4074</v>
      </c>
      <c r="G185" s="317"/>
      <c r="H185" s="317" t="s">
        <v>4150</v>
      </c>
      <c r="I185" s="317" t="s">
        <v>4148</v>
      </c>
      <c r="J185" s="317"/>
      <c r="K185" s="360"/>
    </row>
    <row r="186" ht="15" customHeight="1">
      <c r="B186" s="339"/>
      <c r="C186" s="317" t="s">
        <v>4151</v>
      </c>
      <c r="D186" s="317"/>
      <c r="E186" s="317"/>
      <c r="F186" s="338" t="s">
        <v>4074</v>
      </c>
      <c r="G186" s="317"/>
      <c r="H186" s="317" t="s">
        <v>4152</v>
      </c>
      <c r="I186" s="317" t="s">
        <v>4148</v>
      </c>
      <c r="J186" s="317"/>
      <c r="K186" s="360"/>
    </row>
    <row r="187" ht="15" customHeight="1">
      <c r="B187" s="339"/>
      <c r="C187" s="372" t="s">
        <v>4153</v>
      </c>
      <c r="D187" s="317"/>
      <c r="E187" s="317"/>
      <c r="F187" s="338" t="s">
        <v>4074</v>
      </c>
      <c r="G187" s="317"/>
      <c r="H187" s="317" t="s">
        <v>4154</v>
      </c>
      <c r="I187" s="317" t="s">
        <v>4155</v>
      </c>
      <c r="J187" s="373" t="s">
        <v>4156</v>
      </c>
      <c r="K187" s="360"/>
    </row>
    <row r="188" ht="15" customHeight="1">
      <c r="B188" s="339"/>
      <c r="C188" s="323" t="s">
        <v>45</v>
      </c>
      <c r="D188" s="317"/>
      <c r="E188" s="317"/>
      <c r="F188" s="338" t="s">
        <v>4068</v>
      </c>
      <c r="G188" s="317"/>
      <c r="H188" s="313" t="s">
        <v>4157</v>
      </c>
      <c r="I188" s="317" t="s">
        <v>4158</v>
      </c>
      <c r="J188" s="317"/>
      <c r="K188" s="360"/>
    </row>
    <row r="189" ht="15" customHeight="1">
      <c r="B189" s="339"/>
      <c r="C189" s="323" t="s">
        <v>4159</v>
      </c>
      <c r="D189" s="317"/>
      <c r="E189" s="317"/>
      <c r="F189" s="338" t="s">
        <v>4068</v>
      </c>
      <c r="G189" s="317"/>
      <c r="H189" s="317" t="s">
        <v>4160</v>
      </c>
      <c r="I189" s="317" t="s">
        <v>4102</v>
      </c>
      <c r="J189" s="317"/>
      <c r="K189" s="360"/>
    </row>
    <row r="190" ht="15" customHeight="1">
      <c r="B190" s="339"/>
      <c r="C190" s="323" t="s">
        <v>4161</v>
      </c>
      <c r="D190" s="317"/>
      <c r="E190" s="317"/>
      <c r="F190" s="338" t="s">
        <v>4068</v>
      </c>
      <c r="G190" s="317"/>
      <c r="H190" s="317" t="s">
        <v>4162</v>
      </c>
      <c r="I190" s="317" t="s">
        <v>4102</v>
      </c>
      <c r="J190" s="317"/>
      <c r="K190" s="360"/>
    </row>
    <row r="191" ht="15" customHeight="1">
      <c r="B191" s="339"/>
      <c r="C191" s="323" t="s">
        <v>4163</v>
      </c>
      <c r="D191" s="317"/>
      <c r="E191" s="317"/>
      <c r="F191" s="338" t="s">
        <v>4074</v>
      </c>
      <c r="G191" s="317"/>
      <c r="H191" s="317" t="s">
        <v>4164</v>
      </c>
      <c r="I191" s="317" t="s">
        <v>4102</v>
      </c>
      <c r="J191" s="317"/>
      <c r="K191" s="360"/>
    </row>
    <row r="192" ht="15" customHeight="1">
      <c r="B192" s="366"/>
      <c r="C192" s="374"/>
      <c r="D192" s="348"/>
      <c r="E192" s="348"/>
      <c r="F192" s="348"/>
      <c r="G192" s="348"/>
      <c r="H192" s="348"/>
      <c r="I192" s="348"/>
      <c r="J192" s="348"/>
      <c r="K192" s="367"/>
    </row>
    <row r="193" ht="18.75" customHeight="1">
      <c r="B193" s="313"/>
      <c r="C193" s="317"/>
      <c r="D193" s="317"/>
      <c r="E193" s="317"/>
      <c r="F193" s="338"/>
      <c r="G193" s="317"/>
      <c r="H193" s="317"/>
      <c r="I193" s="317"/>
      <c r="J193" s="317"/>
      <c r="K193" s="313"/>
    </row>
    <row r="194" ht="18.75" customHeight="1">
      <c r="B194" s="313"/>
      <c r="C194" s="317"/>
      <c r="D194" s="317"/>
      <c r="E194" s="317"/>
      <c r="F194" s="338"/>
      <c r="G194" s="317"/>
      <c r="H194" s="317"/>
      <c r="I194" s="317"/>
      <c r="J194" s="317"/>
      <c r="K194" s="313"/>
    </row>
    <row r="195" ht="18.75" customHeight="1">
      <c r="B195" s="324"/>
      <c r="C195" s="324"/>
      <c r="D195" s="324"/>
      <c r="E195" s="324"/>
      <c r="F195" s="324"/>
      <c r="G195" s="324"/>
      <c r="H195" s="324"/>
      <c r="I195" s="324"/>
      <c r="J195" s="324"/>
      <c r="K195" s="324"/>
    </row>
    <row r="196" ht="13.5">
      <c r="B196" s="303"/>
      <c r="C196" s="304"/>
      <c r="D196" s="304"/>
      <c r="E196" s="304"/>
      <c r="F196" s="304"/>
      <c r="G196" s="304"/>
      <c r="H196" s="304"/>
      <c r="I196" s="304"/>
      <c r="J196" s="304"/>
      <c r="K196" s="305"/>
    </row>
    <row r="197" ht="21">
      <c r="B197" s="306"/>
      <c r="C197" s="307" t="s">
        <v>4165</v>
      </c>
      <c r="D197" s="307"/>
      <c r="E197" s="307"/>
      <c r="F197" s="307"/>
      <c r="G197" s="307"/>
      <c r="H197" s="307"/>
      <c r="I197" s="307"/>
      <c r="J197" s="307"/>
      <c r="K197" s="308"/>
    </row>
    <row r="198" ht="25.5" customHeight="1">
      <c r="B198" s="306"/>
      <c r="C198" s="375" t="s">
        <v>4166</v>
      </c>
      <c r="D198" s="375"/>
      <c r="E198" s="375"/>
      <c r="F198" s="375" t="s">
        <v>4167</v>
      </c>
      <c r="G198" s="376"/>
      <c r="H198" s="375" t="s">
        <v>4168</v>
      </c>
      <c r="I198" s="375"/>
      <c r="J198" s="375"/>
      <c r="K198" s="308"/>
    </row>
    <row r="199" ht="5.25" customHeight="1">
      <c r="B199" s="339"/>
      <c r="C199" s="336"/>
      <c r="D199" s="336"/>
      <c r="E199" s="336"/>
      <c r="F199" s="336"/>
      <c r="G199" s="317"/>
      <c r="H199" s="336"/>
      <c r="I199" s="336"/>
      <c r="J199" s="336"/>
      <c r="K199" s="360"/>
    </row>
    <row r="200" ht="15" customHeight="1">
      <c r="B200" s="339"/>
      <c r="C200" s="317" t="s">
        <v>4158</v>
      </c>
      <c r="D200" s="317"/>
      <c r="E200" s="317"/>
      <c r="F200" s="338" t="s">
        <v>46</v>
      </c>
      <c r="G200" s="317"/>
      <c r="H200" s="317" t="s">
        <v>4169</v>
      </c>
      <c r="I200" s="317"/>
      <c r="J200" s="317"/>
      <c r="K200" s="360"/>
    </row>
    <row r="201" ht="15" customHeight="1">
      <c r="B201" s="339"/>
      <c r="C201" s="345"/>
      <c r="D201" s="317"/>
      <c r="E201" s="317"/>
      <c r="F201" s="338" t="s">
        <v>47</v>
      </c>
      <c r="G201" s="317"/>
      <c r="H201" s="317" t="s">
        <v>4170</v>
      </c>
      <c r="I201" s="317"/>
      <c r="J201" s="317"/>
      <c r="K201" s="360"/>
    </row>
    <row r="202" ht="15" customHeight="1">
      <c r="B202" s="339"/>
      <c r="C202" s="345"/>
      <c r="D202" s="317"/>
      <c r="E202" s="317"/>
      <c r="F202" s="338" t="s">
        <v>50</v>
      </c>
      <c r="G202" s="317"/>
      <c r="H202" s="317" t="s">
        <v>4171</v>
      </c>
      <c r="I202" s="317"/>
      <c r="J202" s="317"/>
      <c r="K202" s="360"/>
    </row>
    <row r="203" ht="15" customHeight="1">
      <c r="B203" s="339"/>
      <c r="C203" s="317"/>
      <c r="D203" s="317"/>
      <c r="E203" s="317"/>
      <c r="F203" s="338" t="s">
        <v>48</v>
      </c>
      <c r="G203" s="317"/>
      <c r="H203" s="317" t="s">
        <v>4172</v>
      </c>
      <c r="I203" s="317"/>
      <c r="J203" s="317"/>
      <c r="K203" s="360"/>
    </row>
    <row r="204" ht="15" customHeight="1">
      <c r="B204" s="339"/>
      <c r="C204" s="317"/>
      <c r="D204" s="317"/>
      <c r="E204" s="317"/>
      <c r="F204" s="338" t="s">
        <v>49</v>
      </c>
      <c r="G204" s="317"/>
      <c r="H204" s="317" t="s">
        <v>4173</v>
      </c>
      <c r="I204" s="317"/>
      <c r="J204" s="317"/>
      <c r="K204" s="360"/>
    </row>
    <row r="205" ht="15" customHeight="1">
      <c r="B205" s="339"/>
      <c r="C205" s="317"/>
      <c r="D205" s="317"/>
      <c r="E205" s="317"/>
      <c r="F205" s="338"/>
      <c r="G205" s="317"/>
      <c r="H205" s="317"/>
      <c r="I205" s="317"/>
      <c r="J205" s="317"/>
      <c r="K205" s="360"/>
    </row>
    <row r="206" ht="15" customHeight="1">
      <c r="B206" s="339"/>
      <c r="C206" s="317" t="s">
        <v>4114</v>
      </c>
      <c r="D206" s="317"/>
      <c r="E206" s="317"/>
      <c r="F206" s="338" t="s">
        <v>81</v>
      </c>
      <c r="G206" s="317"/>
      <c r="H206" s="317" t="s">
        <v>4174</v>
      </c>
      <c r="I206" s="317"/>
      <c r="J206" s="317"/>
      <c r="K206" s="360"/>
    </row>
    <row r="207" ht="15" customHeight="1">
      <c r="B207" s="339"/>
      <c r="C207" s="345"/>
      <c r="D207" s="317"/>
      <c r="E207" s="317"/>
      <c r="F207" s="338" t="s">
        <v>4014</v>
      </c>
      <c r="G207" s="317"/>
      <c r="H207" s="317" t="s">
        <v>4015</v>
      </c>
      <c r="I207" s="317"/>
      <c r="J207" s="317"/>
      <c r="K207" s="360"/>
    </row>
    <row r="208" ht="15" customHeight="1">
      <c r="B208" s="339"/>
      <c r="C208" s="317"/>
      <c r="D208" s="317"/>
      <c r="E208" s="317"/>
      <c r="F208" s="338" t="s">
        <v>4012</v>
      </c>
      <c r="G208" s="317"/>
      <c r="H208" s="317" t="s">
        <v>4175</v>
      </c>
      <c r="I208" s="317"/>
      <c r="J208" s="317"/>
      <c r="K208" s="360"/>
    </row>
    <row r="209" ht="15" customHeight="1">
      <c r="B209" s="377"/>
      <c r="C209" s="345"/>
      <c r="D209" s="345"/>
      <c r="E209" s="345"/>
      <c r="F209" s="338" t="s">
        <v>4016</v>
      </c>
      <c r="G209" s="323"/>
      <c r="H209" s="364" t="s">
        <v>4017</v>
      </c>
      <c r="I209" s="364"/>
      <c r="J209" s="364"/>
      <c r="K209" s="378"/>
    </row>
    <row r="210" ht="15" customHeight="1">
      <c r="B210" s="377"/>
      <c r="C210" s="345"/>
      <c r="D210" s="345"/>
      <c r="E210" s="345"/>
      <c r="F210" s="338" t="s">
        <v>1817</v>
      </c>
      <c r="G210" s="323"/>
      <c r="H210" s="364" t="s">
        <v>4176</v>
      </c>
      <c r="I210" s="364"/>
      <c r="J210" s="364"/>
      <c r="K210" s="378"/>
    </row>
    <row r="211" ht="15" customHeight="1">
      <c r="B211" s="377"/>
      <c r="C211" s="345"/>
      <c r="D211" s="345"/>
      <c r="E211" s="345"/>
      <c r="F211" s="379"/>
      <c r="G211" s="323"/>
      <c r="H211" s="380"/>
      <c r="I211" s="380"/>
      <c r="J211" s="380"/>
      <c r="K211" s="378"/>
    </row>
    <row r="212" ht="15" customHeight="1">
      <c r="B212" s="377"/>
      <c r="C212" s="317" t="s">
        <v>4138</v>
      </c>
      <c r="D212" s="345"/>
      <c r="E212" s="345"/>
      <c r="F212" s="338">
        <v>1</v>
      </c>
      <c r="G212" s="323"/>
      <c r="H212" s="364" t="s">
        <v>4177</v>
      </c>
      <c r="I212" s="364"/>
      <c r="J212" s="364"/>
      <c r="K212" s="378"/>
    </row>
    <row r="213" ht="15" customHeight="1">
      <c r="B213" s="377"/>
      <c r="C213" s="345"/>
      <c r="D213" s="345"/>
      <c r="E213" s="345"/>
      <c r="F213" s="338">
        <v>2</v>
      </c>
      <c r="G213" s="323"/>
      <c r="H213" s="364" t="s">
        <v>4178</v>
      </c>
      <c r="I213" s="364"/>
      <c r="J213" s="364"/>
      <c r="K213" s="378"/>
    </row>
    <row r="214" ht="15" customHeight="1">
      <c r="B214" s="377"/>
      <c r="C214" s="345"/>
      <c r="D214" s="345"/>
      <c r="E214" s="345"/>
      <c r="F214" s="338">
        <v>3</v>
      </c>
      <c r="G214" s="323"/>
      <c r="H214" s="364" t="s">
        <v>4179</v>
      </c>
      <c r="I214" s="364"/>
      <c r="J214" s="364"/>
      <c r="K214" s="378"/>
    </row>
    <row r="215" ht="15" customHeight="1">
      <c r="B215" s="377"/>
      <c r="C215" s="345"/>
      <c r="D215" s="345"/>
      <c r="E215" s="345"/>
      <c r="F215" s="338">
        <v>4</v>
      </c>
      <c r="G215" s="323"/>
      <c r="H215" s="364" t="s">
        <v>4180</v>
      </c>
      <c r="I215" s="364"/>
      <c r="J215" s="364"/>
      <c r="K215" s="378"/>
    </row>
    <row r="216" ht="12.75" customHeight="1">
      <c r="B216" s="381"/>
      <c r="C216" s="382"/>
      <c r="D216" s="382"/>
      <c r="E216" s="382"/>
      <c r="F216" s="382"/>
      <c r="G216" s="382"/>
      <c r="H216" s="382"/>
      <c r="I216" s="382"/>
      <c r="J216" s="382"/>
      <c r="K216" s="383"/>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LAPTOP-D\Daniela</dc:creator>
  <cp:lastModifiedBy>LAPTOP-D\Daniela</cp:lastModifiedBy>
  <dcterms:created xsi:type="dcterms:W3CDTF">2018-10-08T10:25:36Z</dcterms:created>
  <dcterms:modified xsi:type="dcterms:W3CDTF">2018-10-08T10:25:54Z</dcterms:modified>
</cp:coreProperties>
</file>