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0695" windowHeight="8100" tabRatio="716"/>
  </bookViews>
  <sheets>
    <sheet name="Hygienicky mobiliar" sheetId="5" r:id="rId1"/>
  </sheets>
  <definedNames>
    <definedName name="_xlnm._FilterDatabase" localSheetId="0" hidden="1">'Hygienicky mobiliar'!$C$75:$K$124</definedName>
    <definedName name="_xlnm.Print_Titles" localSheetId="0">'Hygienicky mobiliar'!$75:$75</definedName>
    <definedName name="_xlnm.Print_Area" localSheetId="0">'Hygienicky mobiliar'!$C$4:$J$36,'Hygienicky mobiliar'!$C$42:$J$57,'Hygienicky mobiliar'!$C$63:$K$124</definedName>
  </definedNames>
  <calcPr calcId="125725"/>
</workbook>
</file>

<file path=xl/calcChain.xml><?xml version="1.0" encoding="utf-8"?>
<calcChain xmlns="http://schemas.openxmlformats.org/spreadsheetml/2006/main">
  <c r="BI121" i="5"/>
  <c r="BH121"/>
  <c r="BG121"/>
  <c r="BF121"/>
  <c r="T121"/>
  <c r="R121"/>
  <c r="P121"/>
  <c r="BK121"/>
  <c r="J121"/>
  <c r="BE121" s="1"/>
  <c r="BI117"/>
  <c r="BH117"/>
  <c r="BG117"/>
  <c r="BF117"/>
  <c r="T117"/>
  <c r="R117"/>
  <c r="P117"/>
  <c r="BK117"/>
  <c r="J117"/>
  <c r="BE117" s="1"/>
  <c r="BI113"/>
  <c r="BH113"/>
  <c r="BG113"/>
  <c r="BF113"/>
  <c r="T113"/>
  <c r="R113"/>
  <c r="P113"/>
  <c r="BK113"/>
  <c r="J113"/>
  <c r="BE113" s="1"/>
  <c r="BI109"/>
  <c r="BH109"/>
  <c r="BG109"/>
  <c r="BF109"/>
  <c r="BE109"/>
  <c r="T109"/>
  <c r="R109"/>
  <c r="P109"/>
  <c r="BK109"/>
  <c r="J109"/>
  <c r="BI105"/>
  <c r="BH105"/>
  <c r="BG105"/>
  <c r="BF105"/>
  <c r="T105"/>
  <c r="R105"/>
  <c r="P105"/>
  <c r="BK105"/>
  <c r="J105"/>
  <c r="BE105" s="1"/>
  <c r="BI101"/>
  <c r="BH101"/>
  <c r="BG101"/>
  <c r="BF101"/>
  <c r="BE101"/>
  <c r="T101"/>
  <c r="R101"/>
  <c r="P101"/>
  <c r="BK101"/>
  <c r="J101"/>
  <c r="BI97"/>
  <c r="BH97"/>
  <c r="BG97"/>
  <c r="BF97"/>
  <c r="T97"/>
  <c r="R97"/>
  <c r="P97"/>
  <c r="BK97"/>
  <c r="J97"/>
  <c r="BE97" s="1"/>
  <c r="BI93"/>
  <c r="BH93"/>
  <c r="BG93"/>
  <c r="BF93"/>
  <c r="BE93"/>
  <c r="T93"/>
  <c r="R93"/>
  <c r="P93"/>
  <c r="BK93"/>
  <c r="J93"/>
  <c r="BI89"/>
  <c r="BH89"/>
  <c r="BG89"/>
  <c r="BF89"/>
  <c r="T89"/>
  <c r="R89"/>
  <c r="P89"/>
  <c r="BK89"/>
  <c r="J89"/>
  <c r="BE89" s="1"/>
  <c r="BI85"/>
  <c r="BH85"/>
  <c r="BG85"/>
  <c r="BF85"/>
  <c r="BE85"/>
  <c r="T85"/>
  <c r="R85"/>
  <c r="P85"/>
  <c r="BK85"/>
  <c r="J85"/>
  <c r="BI81"/>
  <c r="BH81"/>
  <c r="BG81"/>
  <c r="BF81"/>
  <c r="T81"/>
  <c r="R81"/>
  <c r="P81"/>
  <c r="BK81"/>
  <c r="J81"/>
  <c r="BE81" s="1"/>
  <c r="BI77"/>
  <c r="BH77"/>
  <c r="BG77"/>
  <c r="BF77"/>
  <c r="J31" s="1"/>
  <c r="BE77"/>
  <c r="T77"/>
  <c r="T76" s="1"/>
  <c r="R77"/>
  <c r="R76" s="1"/>
  <c r="P77"/>
  <c r="P76" s="1"/>
  <c r="BK77"/>
  <c r="J77"/>
  <c r="J72"/>
  <c r="F72"/>
  <c r="F70"/>
  <c r="J51"/>
  <c r="F51"/>
  <c r="F49"/>
  <c r="F73"/>
  <c r="J49"/>
  <c r="E45"/>
  <c r="F32" l="1"/>
  <c r="F33"/>
  <c r="E66"/>
  <c r="BK76"/>
  <c r="J76" s="1"/>
  <c r="J30"/>
  <c r="F34"/>
  <c r="J27"/>
  <c r="J56"/>
  <c r="F52"/>
  <c r="J70"/>
  <c r="F30"/>
  <c r="F31"/>
  <c r="J36" l="1"/>
</calcChain>
</file>

<file path=xl/sharedStrings.xml><?xml version="1.0" encoding="utf-8"?>
<sst xmlns="http://schemas.openxmlformats.org/spreadsheetml/2006/main" count="606" uniqueCount="125">
  <si>
    <t>List obsahuje:</t>
  </si>
  <si>
    <t/>
  </si>
  <si>
    <t>False</t>
  </si>
  <si>
    <t>&gt;&gt;  skryté sloupce  &lt;&lt;</t>
  </si>
  <si>
    <t>v ---  níže se nacházejí doplnkové a pomocné údaje k sestavám  --- v</t>
  </si>
  <si>
    <t>KSO:</t>
  </si>
  <si>
    <t>CC-CZ:</t>
  </si>
  <si>
    <t>1</t>
  </si>
  <si>
    <t>Místo:</t>
  </si>
  <si>
    <t>Karlovy Vary</t>
  </si>
  <si>
    <t>Datum:</t>
  </si>
  <si>
    <t>10</t>
  </si>
  <si>
    <t>Zadavatel:</t>
  </si>
  <si>
    <t>IČ:</t>
  </si>
  <si>
    <t>Karlovarský kraj, Závodní 88, Karlovy Vary</t>
  </si>
  <si>
    <t>DIČ:</t>
  </si>
  <si>
    <t>Projektant:</t>
  </si>
  <si>
    <t>Atelier Penta v.o.s., Jlhlava, Mrštíkova 12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</si>
  <si>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</si>
  <si>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</si>
  <si>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</si>
  <si>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</si>
  <si>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</si>
  <si>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</si>
  <si>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</si>
  <si>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</si>
  <si>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</si>
  <si>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</si>
  <si>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</si>
  <si>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</si>
  <si>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</si>
  <si>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</si>
  <si>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</si>
  <si>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</si>
  <si>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Typ</t>
  </si>
  <si>
    <t>D</t>
  </si>
  <si>
    <t>0</t>
  </si>
  <si>
    <t>2</t>
  </si>
  <si>
    <t>{cfaf3a74-54ea-42f0-bf0e-9fa4a381a1e9}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</si>
  <si>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</si>
  <si>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</si>
  <si>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</si>
  <si>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</si>
  <si>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</si>
  <si>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</si>
  <si>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Kód dílu - Popis</t>
  </si>
  <si>
    <t>Cena celkem [CZK]</t>
  </si>
  <si>
    <t>Náklady soupisu celkem</t>
  </si>
  <si>
    <t>-1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</si>
  <si>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</si>
  <si>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</si>
  <si>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</si>
  <si>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</si>
  <si>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</si>
  <si>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</si>
  <si>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</si>
  <si>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</si>
  <si>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</si>
  <si>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</si>
  <si>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</si>
  <si>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</si>
  <si>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</si>
  <si>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K</t>
  </si>
  <si>
    <t>ks</t>
  </si>
  <si>
    <t>vlastní</t>
  </si>
  <si>
    <t>4</t>
  </si>
  <si>
    <t>ROZPOCET</t>
  </si>
  <si>
    <t>3</t>
  </si>
  <si>
    <t>6</t>
  </si>
  <si>
    <t>8</t>
  </si>
  <si>
    <t>5</t>
  </si>
  <si>
    <t>VV</t>
  </si>
  <si>
    <t>Součet</t>
  </si>
  <si>
    <t>12</t>
  </si>
  <si>
    <t>7</t>
  </si>
  <si>
    <t>14</t>
  </si>
  <si>
    <t>16</t>
  </si>
  <si>
    <t>9</t>
  </si>
  <si>
    <t>18</t>
  </si>
  <si>
    <t>20</t>
  </si>
  <si>
    <t>11</t>
  </si>
  <si>
    <t>22</t>
  </si>
  <si>
    <t>24</t>
  </si>
  <si>
    <t>001</t>
  </si>
  <si>
    <t>nalepené zrcadlo 600x400mm (lepeno na obklad); lepeno sklenářským lepidlem, zabroušené hrany, bez fazetky; dodávka včetně montáže</t>
  </si>
  <si>
    <t>m.č.201a,202a,203a,205a,206a,208,212,215,226a,227a,228a,236a,237a,244a,249a,250a,251a,253a,260a,261a,262a,263a,263b,264a,265a,266a,267a,274a,278</t>
  </si>
  <si>
    <t>1+1+1+1+1+1+1+1+1+1+1+1+1+1+1+1+1+1+1+1+1+1+1+1+1+1+1+1+1</t>
  </si>
  <si>
    <t>002</t>
  </si>
  <si>
    <t>plastový zásobník papírových ručníků, orientační rozměry 265x110x340mm, orientační náplň 2 balíčky po 200-300 ks, průhled pro kontrolu naplnění, zámek, bílá barva</t>
  </si>
  <si>
    <t>m.č.201a,202a,203a,205a,206a,208,212,215,224,226a,227a,228a,236a,237a,244a,249a,250a,251a,253a,260a,261a,262a,263a,263b,264a,265a,266a,267a,274a,278</t>
  </si>
  <si>
    <t>1+1+1+1+1+1+1+1+1+1+1+1+1+1+1+1+1+1+1+1+1+1+1+1+1+1+1+1+1+1</t>
  </si>
  <si>
    <t>003</t>
  </si>
  <si>
    <t>drátěný závěsný koš, orientační rozměry 260x290x400mm, objem 30l, bílý komaxit</t>
  </si>
  <si>
    <t>004</t>
  </si>
  <si>
    <t>plastový dávkovač tekutého mýdla, orientační rozměry 106x110x206mm, orientační objem min. 800ml, průhled pro kontrolu naplnění, možnost plnění dle stávajícího systému uživatele, bílá barva</t>
  </si>
  <si>
    <t>005</t>
  </si>
  <si>
    <t>wc souprava závěsná, plast, bílá barva</t>
  </si>
  <si>
    <t>m.č.201a,202a,203a,205a,206a,208a,212a,215a,215b,224,226a,227a,228a,236a,237a,244a,249a,250a,251a,253a,260a,261a,262a,263b,264a,265a,266a,267a,274a,</t>
  </si>
  <si>
    <t>006</t>
  </si>
  <si>
    <t>plastový zásobník toaletního papíru, orientační rozměry 120x285x320mm, náplň 1 role papíru do průměru cca 24cm, průhled pro kontrolu naplnění, zámek, bílá barva</t>
  </si>
  <si>
    <t>007</t>
  </si>
  <si>
    <t>plastový zásobník hygienických sáčků, orientační rozměry 134x27x94mm, náplň ca 50 ks PE sáčků, bílá barva</t>
  </si>
  <si>
    <t>008</t>
  </si>
  <si>
    <t>volně stojící plastový koš, nášlapný, objem cca 12l, bílá barva</t>
  </si>
  <si>
    <t>m.č.201a,202a,203a,205a,206a,226a,227a,228a,236a,237a,249a,250a,251a,260a,261a,262a,263b,264a,265a,266a,267a</t>
  </si>
  <si>
    <t>1+1+1+1+1+1+1+1+1+1+1+1+1+1+1+1+1+1+1+1+1</t>
  </si>
  <si>
    <t>009</t>
  </si>
  <si>
    <t>nástěnná mýdlenka, oblá, bílá</t>
  </si>
  <si>
    <t>m.č.201a,202a,203a,205a,206a,226a,227a,228a,236a,237a,249a,250a,251a,260a,261a,262a,263a,264a,265a,266a,267a</t>
  </si>
  <si>
    <t>010</t>
  </si>
  <si>
    <t>háček jednoduchý, nerez</t>
  </si>
  <si>
    <t>4+4+4+4+4+4+4+4+4+4+4+4+4+4+4+4+4+4+4+4+4+4+4+4+4+4+4+4+4+4+1</t>
  </si>
  <si>
    <t>011</t>
  </si>
  <si>
    <t>volně stojící plastový koš, samosklopné víko, objem 9l (možno i menší), bílá barva</t>
  </si>
  <si>
    <t>m.č.224</t>
  </si>
  <si>
    <t>012</t>
  </si>
  <si>
    <t>volně stojící plastový koš, nášlapný, objem 9l (možno i menší), bílá barva</t>
  </si>
  <si>
    <t>m.č.208a,212a,215a,215b,244a,253a,274a,278a</t>
  </si>
  <si>
    <t>1+1+1+1+1+1+1+1</t>
  </si>
  <si>
    <t>Účastník:</t>
  </si>
  <si>
    <t xml:space="preserve">SOUPIS </t>
  </si>
  <si>
    <t>REKAPITULACE ČLENĚNÍ SOUPISU</t>
  </si>
  <si>
    <t>Veřejná zakázka:</t>
  </si>
  <si>
    <t>Příloha č. 4</t>
  </si>
  <si>
    <t>Hygienický mobiliář pro gynekologicko-porodnické oddělení nemocnice v Karlových Varech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</si>
</sst>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23">
    <font>
      <sz val="8"/>
      <name val="Trebuchet MS"/>
      <family val="2"/>
    </font>
    <font>
      <sz val="8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8"/>
      <color rgb="FF800080"/>
      <name val="Trebuchet MS"/>
      <family val="2"/>
      <charset val="238"/>
    </font>
    <font>
      <sz val="8"/>
      <color rgb="FF505050"/>
      <name val="Trebuchet MS"/>
      <family val="2"/>
      <charset val="238"/>
    </font>
    <font>
      <sz val="8"/>
      <color rgb="FFFF0000"/>
      <name val="Trebuchet MS"/>
      <family val="2"/>
      <charset val="238"/>
    </font>
    <font>
      <sz val="10"/>
      <name val="Trebuchet MS"/>
      <family val="2"/>
      <charset val="238"/>
    </font>
    <font>
      <sz val="10"/>
      <color rgb="FF960000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b/>
      <sz val="10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0"/>
      <color theme="10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sz val="9"/>
      <color rgb="FF000000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sz val="7"/>
      <color rgb="FF969696"/>
      <name val="Trebuchet MS"/>
      <family val="2"/>
      <charset val="238"/>
    </font>
    <font>
      <sz val="8"/>
      <color rgb="FF800080"/>
      <name val="Trebuchet MS"/>
      <family val="2"/>
      <charset val="238"/>
    </font>
    <font>
      <sz val="8"/>
      <color rgb="FFFF0000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13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0" fillId="2" borderId="0" xfId="0" applyFill="1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0" fillId="0" borderId="0" xfId="0" applyFont="1" applyBorder="1" applyAlignment="1">
      <alignment horizontal="left" vertical="center"/>
    </xf>
    <xf numFmtId="0" fontId="0" fillId="0" borderId="5" xfId="0" applyBorder="1"/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2" borderId="0" xfId="0" applyFill="1" applyProtection="1"/>
    <xf numFmtId="0" fontId="14" fillId="2" borderId="0" xfId="1" applyFont="1" applyFill="1" applyAlignment="1" applyProtection="1">
      <alignment vertical="center"/>
    </xf>
    <xf numFmtId="0" fontId="22" fillId="2" borderId="0" xfId="1" applyFill="1" applyProtection="1"/>
    <xf numFmtId="165" fontId="2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4" fontId="13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0" fontId="0" fillId="4" borderId="0" xfId="0" applyFont="1" applyFill="1" applyBorder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4" fontId="3" fillId="4" borderId="7" xfId="0" applyNumberFormat="1" applyFont="1" applyFill="1" applyBorder="1" applyAlignment="1">
      <alignment vertical="center"/>
    </xf>
    <xf numFmtId="0" fontId="0" fillId="4" borderId="23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right" vertical="center"/>
    </xf>
    <xf numFmtId="0" fontId="0" fillId="4" borderId="5" xfId="0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4" fontId="13" fillId="0" borderId="0" xfId="0" applyNumberFormat="1" applyFont="1" applyAlignment="1"/>
    <xf numFmtId="166" fontId="17" fillId="0" borderId="12" xfId="0" applyNumberFormat="1" applyFont="1" applyBorder="1" applyAlignment="1"/>
    <xf numFmtId="166" fontId="17" fillId="0" borderId="13" xfId="0" applyNumberFormat="1" applyFont="1" applyBorder="1" applyAlignment="1"/>
    <xf numFmtId="4" fontId="18" fillId="0" borderId="0" xfId="0" applyNumberFormat="1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1" fillId="0" borderId="24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4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7" fontId="5" fillId="0" borderId="0" xfId="0" applyNumberFormat="1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167" fontId="6" fillId="0" borderId="0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167" fontId="6" fillId="0" borderId="0" xfId="0" applyNumberFormat="1" applyFont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/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4" fontId="0" fillId="5" borderId="2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center" wrapText="1"/>
    </xf>
    <xf numFmtId="0" fontId="9" fillId="3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4" fillId="2" borderId="0" xfId="1" applyFont="1" applyFill="1" applyAlignment="1" applyProtection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R125"/>
  <sheetViews>
    <sheetView showGridLines="0" tabSelected="1" zoomScale="115" zoomScaleNormal="115" workbookViewId="0">
      <pane ySplit="1" topLeftCell="A108" activePane="bottomLeft" state="frozen"/>
      <selection pane="bottomLeft" activeCell="E124" sqref="E12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40"/>
      <c r="B1" s="7"/>
      <c r="C1" s="7"/>
      <c r="D1" s="8" t="s">
        <v>0</v>
      </c>
      <c r="E1" s="7"/>
      <c r="F1" s="41" t="s">
        <v>39</v>
      </c>
      <c r="G1" s="129" t="s">
        <v>40</v>
      </c>
      <c r="H1" s="129"/>
      <c r="I1" s="7"/>
      <c r="J1" s="41" t="s">
        <v>41</v>
      </c>
      <c r="K1" s="8" t="s">
        <v>42</v>
      </c>
      <c r="L1" s="41" t="s">
        <v>43</v>
      </c>
      <c r="M1" s="41"/>
      <c r="N1" s="41"/>
      <c r="O1" s="41"/>
      <c r="P1" s="41"/>
      <c r="Q1" s="41"/>
      <c r="R1" s="41"/>
      <c r="S1" s="41"/>
      <c r="T1" s="41"/>
      <c r="U1" s="42"/>
      <c r="V1" s="42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</row>
    <row r="2" spans="1:70" ht="36.950000000000003" customHeight="1">
      <c r="K2" s="117" t="s">
        <v>123</v>
      </c>
      <c r="L2" s="123" t="s">
        <v>3</v>
      </c>
      <c r="M2" s="124"/>
      <c r="N2" s="124"/>
      <c r="O2" s="124"/>
      <c r="P2" s="124"/>
      <c r="Q2" s="124"/>
      <c r="R2" s="124"/>
      <c r="S2" s="124"/>
      <c r="T2" s="124"/>
      <c r="U2" s="124"/>
      <c r="V2" s="124"/>
      <c r="AT2" s="10" t="s">
        <v>38</v>
      </c>
    </row>
    <row r="3" spans="1:70" ht="6.95" customHeight="1">
      <c r="B3" s="11"/>
      <c r="C3" s="12"/>
      <c r="D3" s="12"/>
      <c r="E3" s="12"/>
      <c r="F3" s="12"/>
      <c r="G3" s="12"/>
      <c r="H3" s="12"/>
      <c r="I3" s="12"/>
      <c r="J3" s="12"/>
      <c r="K3" s="13"/>
      <c r="AT3" s="10" t="s">
        <v>37</v>
      </c>
    </row>
    <row r="4" spans="1:70" ht="36.950000000000003" customHeight="1">
      <c r="B4" s="14"/>
      <c r="C4" s="15"/>
      <c r="D4" s="16" t="s">
        <v>44</v>
      </c>
      <c r="E4" s="15"/>
      <c r="F4" s="15"/>
      <c r="G4" s="15"/>
      <c r="H4" s="15"/>
      <c r="I4" s="15"/>
      <c r="J4" s="15"/>
      <c r="K4" s="17"/>
      <c r="M4" s="18" t="s">
        <v>4</v>
      </c>
      <c r="AT4" s="10" t="s">
        <v>2</v>
      </c>
    </row>
    <row r="5" spans="1:70" ht="6.95" customHeight="1">
      <c r="B5" s="14"/>
      <c r="C5" s="15"/>
      <c r="D5" s="15"/>
      <c r="E5" s="15"/>
      <c r="F5" s="15"/>
      <c r="G5" s="15"/>
      <c r="H5" s="15"/>
      <c r="I5" s="15"/>
      <c r="J5" s="15"/>
      <c r="K5" s="17"/>
    </row>
    <row r="6" spans="1:70" ht="15">
      <c r="B6" s="14"/>
      <c r="C6" s="15"/>
      <c r="D6" s="119" t="s">
        <v>122</v>
      </c>
      <c r="E6" s="15"/>
      <c r="F6" s="15"/>
      <c r="G6" s="15"/>
      <c r="H6" s="15"/>
      <c r="I6" s="15"/>
      <c r="J6" s="15"/>
      <c r="K6" s="17"/>
    </row>
    <row r="7" spans="1:70" ht="33.75" customHeight="1">
      <c r="B7" s="14"/>
      <c r="C7" s="15"/>
      <c r="D7" s="15"/>
      <c r="E7" s="130" t="s">
        <v>124</v>
      </c>
      <c r="F7" s="131"/>
      <c r="G7" s="131"/>
      <c r="H7" s="131"/>
      <c r="I7" s="15"/>
      <c r="J7" s="15"/>
      <c r="K7" s="17"/>
    </row>
    <row r="8" spans="1:70" s="1" customFormat="1" ht="15">
      <c r="B8" s="21"/>
      <c r="C8" s="22"/>
      <c r="D8" s="20"/>
      <c r="E8" s="22"/>
      <c r="F8" s="22"/>
      <c r="G8" s="22"/>
      <c r="H8" s="22"/>
      <c r="I8" s="22"/>
      <c r="J8" s="22"/>
      <c r="K8" s="23"/>
    </row>
    <row r="9" spans="1:70" s="1" customFormat="1" ht="36.950000000000003" customHeight="1">
      <c r="B9" s="21"/>
      <c r="C9" s="22"/>
      <c r="D9" s="22"/>
      <c r="E9" s="132"/>
      <c r="F9" s="133"/>
      <c r="G9" s="133"/>
      <c r="H9" s="133"/>
      <c r="I9" s="22"/>
      <c r="J9" s="22"/>
      <c r="K9" s="23"/>
    </row>
    <row r="10" spans="1:70" s="1" customFormat="1">
      <c r="B10" s="21"/>
      <c r="C10" s="22"/>
      <c r="D10" s="22"/>
      <c r="E10" s="22"/>
      <c r="F10" s="22"/>
      <c r="G10" s="22"/>
      <c r="H10" s="22"/>
      <c r="I10" s="22"/>
      <c r="J10" s="22"/>
      <c r="K10" s="23"/>
    </row>
    <row r="11" spans="1:70" s="1" customFormat="1" ht="14.45" customHeight="1">
      <c r="B11" s="21"/>
      <c r="C11" s="22"/>
      <c r="D11" s="20" t="s">
        <v>5</v>
      </c>
      <c r="E11" s="22"/>
      <c r="F11" s="19" t="s">
        <v>1</v>
      </c>
      <c r="G11" s="22"/>
      <c r="H11" s="22"/>
      <c r="I11" s="20" t="s">
        <v>6</v>
      </c>
      <c r="J11" s="19" t="s">
        <v>1</v>
      </c>
      <c r="K11" s="23"/>
    </row>
    <row r="12" spans="1:70" s="1" customFormat="1" ht="14.45" customHeight="1">
      <c r="B12" s="21"/>
      <c r="C12" s="22"/>
      <c r="D12" s="20" t="s">
        <v>8</v>
      </c>
      <c r="E12" s="22"/>
      <c r="F12" s="19" t="s">
        <v>9</v>
      </c>
      <c r="G12" s="22"/>
      <c r="H12" s="22"/>
      <c r="I12" s="20" t="s">
        <v>10</v>
      </c>
      <c r="J12" s="43"/>
      <c r="K12" s="23"/>
    </row>
    <row r="13" spans="1:70" s="1" customFormat="1" ht="10.9" customHeight="1">
      <c r="B13" s="21"/>
      <c r="C13" s="22"/>
      <c r="D13" s="22"/>
      <c r="E13" s="22"/>
      <c r="F13" s="22"/>
      <c r="G13" s="22"/>
      <c r="H13" s="22"/>
      <c r="I13" s="22"/>
      <c r="J13" s="22"/>
      <c r="K13" s="23"/>
    </row>
    <row r="14" spans="1:70" s="1" customFormat="1" ht="14.45" customHeight="1">
      <c r="B14" s="21"/>
      <c r="C14" s="22"/>
      <c r="D14" s="20" t="s">
        <v>12</v>
      </c>
      <c r="E14" s="22"/>
      <c r="F14" s="22"/>
      <c r="G14" s="22"/>
      <c r="H14" s="22"/>
      <c r="I14" s="20" t="s">
        <v>13</v>
      </c>
      <c r="J14" s="19" t="s">
        <v>1</v>
      </c>
      <c r="K14" s="23"/>
    </row>
    <row r="15" spans="1:70" s="1" customFormat="1" ht="18" customHeight="1">
      <c r="B15" s="21"/>
      <c r="C15" s="22"/>
      <c r="D15" s="22"/>
      <c r="E15" s="19" t="s">
        <v>14</v>
      </c>
      <c r="F15" s="22"/>
      <c r="G15" s="22"/>
      <c r="H15" s="22"/>
      <c r="I15" s="20" t="s">
        <v>15</v>
      </c>
      <c r="J15" s="19" t="s">
        <v>1</v>
      </c>
      <c r="K15" s="23"/>
    </row>
    <row r="16" spans="1:70" s="1" customFormat="1" ht="6.95" customHeight="1">
      <c r="B16" s="21"/>
      <c r="C16" s="22"/>
      <c r="D16" s="22"/>
      <c r="E16" s="22"/>
      <c r="F16" s="22"/>
      <c r="G16" s="22"/>
      <c r="H16" s="22"/>
      <c r="I16" s="22"/>
      <c r="J16" s="22"/>
      <c r="K16" s="23"/>
    </row>
    <row r="17" spans="2:11" s="1" customFormat="1" ht="14.45" customHeight="1">
      <c r="B17" s="21"/>
      <c r="C17" s="22"/>
      <c r="D17" s="116" t="s">
        <v>119</v>
      </c>
      <c r="E17" s="22"/>
      <c r="F17" s="22"/>
      <c r="G17" s="22"/>
      <c r="H17" s="22"/>
      <c r="I17" s="20" t="s">
        <v>13</v>
      </c>
      <c r="J17" s="19"/>
      <c r="K17" s="23"/>
    </row>
    <row r="18" spans="2:11" s="1" customFormat="1" ht="18" customHeight="1">
      <c r="B18" s="21"/>
      <c r="C18" s="22"/>
      <c r="D18" s="22"/>
      <c r="E18" s="120"/>
      <c r="F18" s="22"/>
      <c r="G18" s="22"/>
      <c r="H18" s="22"/>
      <c r="I18" s="20" t="s">
        <v>15</v>
      </c>
      <c r="J18" s="19"/>
      <c r="K18" s="23"/>
    </row>
    <row r="19" spans="2:11" s="1" customFormat="1" ht="6.95" customHeight="1">
      <c r="B19" s="21"/>
      <c r="C19" s="22"/>
      <c r="D19" s="22"/>
      <c r="E19" s="22"/>
      <c r="F19" s="22"/>
      <c r="G19" s="22"/>
      <c r="H19" s="22"/>
      <c r="I19" s="22"/>
      <c r="J19" s="22"/>
      <c r="K19" s="23"/>
    </row>
    <row r="20" spans="2:11" s="1" customFormat="1" ht="14.45" customHeight="1">
      <c r="B20" s="21"/>
      <c r="C20" s="22"/>
      <c r="D20" s="20" t="s">
        <v>16</v>
      </c>
      <c r="E20" s="22"/>
      <c r="F20" s="22"/>
      <c r="G20" s="22"/>
      <c r="H20" s="22"/>
      <c r="I20" s="20" t="s">
        <v>13</v>
      </c>
      <c r="J20" s="19" t="s">
        <v>1</v>
      </c>
      <c r="K20" s="23"/>
    </row>
    <row r="21" spans="2:11" s="1" customFormat="1" ht="18" customHeight="1">
      <c r="B21" s="21"/>
      <c r="C21" s="22"/>
      <c r="D21" s="22"/>
      <c r="E21" s="19" t="s">
        <v>17</v>
      </c>
      <c r="F21" s="22"/>
      <c r="G21" s="22"/>
      <c r="H21" s="22"/>
      <c r="I21" s="20" t="s">
        <v>15</v>
      </c>
      <c r="J21" s="19" t="s">
        <v>1</v>
      </c>
      <c r="K21" s="23"/>
    </row>
    <row r="22" spans="2:11" s="1" customFormat="1" ht="6.95" customHeight="1">
      <c r="B22" s="21"/>
      <c r="C22" s="22"/>
      <c r="D22" s="22"/>
      <c r="E22" s="22"/>
      <c r="F22" s="22"/>
      <c r="G22" s="22"/>
      <c r="H22" s="22"/>
      <c r="I22" s="22"/>
      <c r="J22" s="22"/>
      <c r="K22" s="23"/>
    </row>
    <row r="23" spans="2:11" s="1" customFormat="1" ht="14.45" customHeight="1">
      <c r="B23" s="21"/>
      <c r="C23" s="22"/>
      <c r="D23" s="20" t="s">
        <v>19</v>
      </c>
      <c r="E23" s="22"/>
      <c r="F23" s="22"/>
      <c r="G23" s="22"/>
      <c r="H23" s="22"/>
      <c r="I23" s="22"/>
      <c r="J23" s="22"/>
      <c r="K23" s="23"/>
    </row>
    <row r="24" spans="2:11" s="2" customFormat="1" ht="22.5" customHeight="1">
      <c r="B24" s="44"/>
      <c r="C24" s="45"/>
      <c r="D24" s="45"/>
      <c r="E24" s="122" t="s">
        <v>1</v>
      </c>
      <c r="F24" s="122"/>
      <c r="G24" s="122"/>
      <c r="H24" s="122"/>
      <c r="I24" s="45"/>
      <c r="J24" s="45"/>
      <c r="K24" s="46"/>
    </row>
    <row r="25" spans="2:11" s="1" customFormat="1" ht="6.95" customHeight="1">
      <c r="B25" s="21"/>
      <c r="C25" s="22"/>
      <c r="D25" s="22"/>
      <c r="E25" s="22"/>
      <c r="F25" s="22"/>
      <c r="G25" s="22"/>
      <c r="H25" s="22"/>
      <c r="I25" s="22"/>
      <c r="J25" s="22"/>
      <c r="K25" s="23"/>
    </row>
    <row r="26" spans="2:11" s="1" customFormat="1" ht="6.95" customHeight="1">
      <c r="B26" s="21"/>
      <c r="C26" s="22"/>
      <c r="D26" s="34"/>
      <c r="E26" s="34"/>
      <c r="F26" s="34"/>
      <c r="G26" s="34"/>
      <c r="H26" s="34"/>
      <c r="I26" s="34"/>
      <c r="J26" s="34"/>
      <c r="K26" s="47"/>
    </row>
    <row r="27" spans="2:11" s="1" customFormat="1" ht="25.35" customHeight="1">
      <c r="B27" s="21"/>
      <c r="C27" s="22"/>
      <c r="D27" s="48" t="s">
        <v>20</v>
      </c>
      <c r="E27" s="22"/>
      <c r="F27" s="22"/>
      <c r="G27" s="22"/>
      <c r="H27" s="22"/>
      <c r="I27" s="22"/>
      <c r="J27" s="49">
        <f>ROUND(J76,2)</f>
        <v>0</v>
      </c>
      <c r="K27" s="23"/>
    </row>
    <row r="28" spans="2:11" s="1" customFormat="1" ht="6.95" customHeight="1">
      <c r="B28" s="21"/>
      <c r="C28" s="22"/>
      <c r="D28" s="34"/>
      <c r="E28" s="34"/>
      <c r="F28" s="34"/>
      <c r="G28" s="34"/>
      <c r="H28" s="34"/>
      <c r="I28" s="34"/>
      <c r="J28" s="34"/>
      <c r="K28" s="47"/>
    </row>
    <row r="29" spans="2:11" s="1" customFormat="1" ht="14.45" customHeight="1">
      <c r="B29" s="21"/>
      <c r="C29" s="22"/>
      <c r="D29" s="22"/>
      <c r="E29" s="22"/>
      <c r="F29" s="24" t="s">
        <v>22</v>
      </c>
      <c r="G29" s="22"/>
      <c r="H29" s="22"/>
      <c r="I29" s="24" t="s">
        <v>21</v>
      </c>
      <c r="J29" s="24" t="s">
        <v>23</v>
      </c>
      <c r="K29" s="23"/>
    </row>
    <row r="30" spans="2:11" s="1" customFormat="1" ht="14.45" customHeight="1">
      <c r="B30" s="21"/>
      <c r="C30" s="22"/>
      <c r="D30" s="25" t="s">
        <v>24</v>
      </c>
      <c r="E30" s="25" t="s">
        <v>25</v>
      </c>
      <c r="F30" s="50">
        <f>ROUND(SUM(BE76:BE124), 2)</f>
        <v>0</v>
      </c>
      <c r="G30" s="22"/>
      <c r="H30" s="22"/>
      <c r="I30" s="51">
        <v>0.21</v>
      </c>
      <c r="J30" s="50">
        <f>ROUND(ROUND((SUM(BE76:BE124)), 2)*I30, 2)</f>
        <v>0</v>
      </c>
      <c r="K30" s="23"/>
    </row>
    <row r="31" spans="2:11" s="1" customFormat="1" ht="14.45" customHeight="1">
      <c r="B31" s="21"/>
      <c r="C31" s="22"/>
      <c r="D31" s="22"/>
      <c r="E31" s="25" t="s">
        <v>26</v>
      </c>
      <c r="F31" s="50">
        <f>ROUND(SUM(BF76:BF124), 2)</f>
        <v>0</v>
      </c>
      <c r="G31" s="22"/>
      <c r="H31" s="22"/>
      <c r="I31" s="51">
        <v>0.15</v>
      </c>
      <c r="J31" s="50">
        <f>ROUND(ROUND((SUM(BF76:BF124)), 2)*I31, 2)</f>
        <v>0</v>
      </c>
      <c r="K31" s="23"/>
    </row>
    <row r="32" spans="2:11" s="1" customFormat="1" ht="14.45" hidden="1" customHeight="1">
      <c r="B32" s="21"/>
      <c r="C32" s="22"/>
      <c r="D32" s="22"/>
      <c r="E32" s="25" t="s">
        <v>27</v>
      </c>
      <c r="F32" s="50">
        <f>ROUND(SUM(BG76:BG124), 2)</f>
        <v>0</v>
      </c>
      <c r="G32" s="22"/>
      <c r="H32" s="22"/>
      <c r="I32" s="51">
        <v>0.21</v>
      </c>
      <c r="J32" s="50">
        <v>0</v>
      </c>
      <c r="K32" s="23"/>
    </row>
    <row r="33" spans="2:11" s="1" customFormat="1" ht="14.45" hidden="1" customHeight="1">
      <c r="B33" s="21"/>
      <c r="C33" s="22"/>
      <c r="D33" s="22"/>
      <c r="E33" s="25" t="s">
        <v>28</v>
      </c>
      <c r="F33" s="50">
        <f>ROUND(SUM(BH76:BH124), 2)</f>
        <v>0</v>
      </c>
      <c r="G33" s="22"/>
      <c r="H33" s="22"/>
      <c r="I33" s="51">
        <v>0.15</v>
      </c>
      <c r="J33" s="50">
        <v>0</v>
      </c>
      <c r="K33" s="23"/>
    </row>
    <row r="34" spans="2:11" s="1" customFormat="1" ht="14.45" hidden="1" customHeight="1">
      <c r="B34" s="21"/>
      <c r="C34" s="22"/>
      <c r="D34" s="22"/>
      <c r="E34" s="25" t="s">
        <v>29</v>
      </c>
      <c r="F34" s="50">
        <f>ROUND(SUM(BI76:BI124), 2)</f>
        <v>0</v>
      </c>
      <c r="G34" s="22"/>
      <c r="H34" s="22"/>
      <c r="I34" s="51">
        <v>0</v>
      </c>
      <c r="J34" s="50">
        <v>0</v>
      </c>
      <c r="K34" s="23"/>
    </row>
    <row r="35" spans="2:11" s="1" customFormat="1" ht="6.95" customHeight="1">
      <c r="B35" s="21"/>
      <c r="C35" s="22"/>
      <c r="D35" s="22"/>
      <c r="E35" s="22"/>
      <c r="F35" s="22"/>
      <c r="G35" s="22"/>
      <c r="H35" s="22"/>
      <c r="I35" s="22"/>
      <c r="J35" s="22"/>
      <c r="K35" s="23"/>
    </row>
    <row r="36" spans="2:11" s="1" customFormat="1" ht="25.35" customHeight="1">
      <c r="B36" s="21"/>
      <c r="C36" s="52"/>
      <c r="D36" s="53" t="s">
        <v>30</v>
      </c>
      <c r="E36" s="35"/>
      <c r="F36" s="35"/>
      <c r="G36" s="54" t="s">
        <v>31</v>
      </c>
      <c r="H36" s="55" t="s">
        <v>32</v>
      </c>
      <c r="I36" s="35"/>
      <c r="J36" s="56">
        <f>SUM(J27:J34)</f>
        <v>0</v>
      </c>
      <c r="K36" s="57"/>
    </row>
    <row r="37" spans="2:11" s="1" customFormat="1" ht="14.45" customHeight="1">
      <c r="B37" s="26"/>
      <c r="C37" s="27"/>
      <c r="D37" s="27"/>
      <c r="E37" s="27"/>
      <c r="F37" s="27"/>
      <c r="G37" s="27"/>
      <c r="H37" s="27"/>
      <c r="I37" s="27"/>
      <c r="J37" s="27"/>
      <c r="K37" s="28"/>
    </row>
    <row r="41" spans="2:11" s="1" customFormat="1" ht="6.95" customHeight="1">
      <c r="B41" s="29"/>
      <c r="C41" s="30"/>
      <c r="D41" s="30"/>
      <c r="E41" s="30"/>
      <c r="F41" s="30"/>
      <c r="G41" s="30"/>
      <c r="H41" s="30"/>
      <c r="I41" s="30"/>
      <c r="J41" s="30"/>
      <c r="K41" s="58"/>
    </row>
    <row r="42" spans="2:11" s="1" customFormat="1" ht="36.950000000000003" customHeight="1">
      <c r="B42" s="21"/>
      <c r="C42" s="16" t="s">
        <v>121</v>
      </c>
      <c r="D42" s="22"/>
      <c r="E42" s="22"/>
      <c r="F42" s="22"/>
      <c r="G42" s="22"/>
      <c r="H42" s="22"/>
      <c r="I42" s="22"/>
      <c r="J42" s="22"/>
      <c r="K42" s="23"/>
    </row>
    <row r="43" spans="2:11" s="1" customFormat="1" ht="6.95" customHeight="1">
      <c r="B43" s="21"/>
      <c r="C43" s="22"/>
      <c r="D43" s="22"/>
      <c r="E43" s="22"/>
      <c r="F43" s="22"/>
      <c r="G43" s="22"/>
      <c r="H43" s="22"/>
      <c r="I43" s="22"/>
      <c r="J43" s="22"/>
      <c r="K43" s="23"/>
    </row>
    <row r="44" spans="2:11" s="1" customFormat="1" ht="14.45" customHeight="1">
      <c r="B44" s="21"/>
      <c r="C44" s="119" t="s">
        <v>122</v>
      </c>
      <c r="D44" s="22"/>
      <c r="E44" s="22"/>
      <c r="F44" s="22"/>
      <c r="G44" s="22"/>
      <c r="H44" s="22"/>
      <c r="I44" s="22"/>
      <c r="J44" s="22"/>
      <c r="K44" s="23"/>
    </row>
    <row r="45" spans="2:11" s="1" customFormat="1" ht="35.25" customHeight="1">
      <c r="B45" s="21"/>
      <c r="C45" s="22"/>
      <c r="D45" s="22"/>
      <c r="E45" s="130" t="str">
        <f>E7</f>
        <v>Hygienický mobiliář pro gynekologicko-porodnické oddělení nemocnice v Karlových Varech</v>
      </c>
      <c r="F45" s="131"/>
      <c r="G45" s="131"/>
      <c r="H45" s="131"/>
      <c r="I45" s="22"/>
      <c r="J45" s="22"/>
      <c r="K45" s="23"/>
    </row>
    <row r="46" spans="2:11" s="1" customFormat="1" ht="14.45" customHeight="1">
      <c r="B46" s="21"/>
      <c r="C46" s="20"/>
      <c r="D46" s="22"/>
      <c r="E46" s="22"/>
      <c r="F46" s="22"/>
      <c r="G46" s="22"/>
      <c r="H46" s="22"/>
      <c r="I46" s="22"/>
      <c r="J46" s="22"/>
      <c r="K46" s="23"/>
    </row>
    <row r="47" spans="2:11" s="1" customFormat="1" ht="23.25" customHeight="1">
      <c r="B47" s="21"/>
      <c r="C47" s="22"/>
      <c r="D47" s="22"/>
      <c r="E47" s="132"/>
      <c r="F47" s="133"/>
      <c r="G47" s="133"/>
      <c r="H47" s="133"/>
      <c r="I47" s="22"/>
      <c r="J47" s="22"/>
      <c r="K47" s="23"/>
    </row>
    <row r="48" spans="2:11" s="1" customFormat="1" ht="6.95" customHeight="1">
      <c r="B48" s="21"/>
      <c r="C48" s="22"/>
      <c r="D48" s="22"/>
      <c r="E48" s="22"/>
      <c r="F48" s="22"/>
      <c r="G48" s="22"/>
      <c r="H48" s="22"/>
      <c r="I48" s="22"/>
      <c r="J48" s="22"/>
      <c r="K48" s="23"/>
    </row>
    <row r="49" spans="2:47" s="1" customFormat="1" ht="18" customHeight="1">
      <c r="B49" s="21"/>
      <c r="C49" s="20" t="s">
        <v>8</v>
      </c>
      <c r="D49" s="22"/>
      <c r="E49" s="22"/>
      <c r="F49" s="19" t="str">
        <f>F12</f>
        <v>Karlovy Vary</v>
      </c>
      <c r="G49" s="22"/>
      <c r="H49" s="22"/>
      <c r="I49" s="20" t="s">
        <v>10</v>
      </c>
      <c r="J49" s="43" t="str">
        <f>IF(J12="","",J12)</f>
        <v/>
      </c>
      <c r="K49" s="23"/>
    </row>
    <row r="50" spans="2:47" s="1" customFormat="1" ht="6.95" customHeight="1">
      <c r="B50" s="21"/>
      <c r="C50" s="22"/>
      <c r="D50" s="22"/>
      <c r="E50" s="22"/>
      <c r="F50" s="22"/>
      <c r="G50" s="22"/>
      <c r="H50" s="22"/>
      <c r="I50" s="22"/>
      <c r="J50" s="22"/>
      <c r="K50" s="23"/>
    </row>
    <row r="51" spans="2:47" s="1" customFormat="1" ht="15">
      <c r="B51" s="21"/>
      <c r="C51" s="20" t="s">
        <v>12</v>
      </c>
      <c r="D51" s="22"/>
      <c r="E51" s="22"/>
      <c r="F51" s="19" t="str">
        <f>E15</f>
        <v>Karlovarský kraj, Závodní 88, Karlovy Vary</v>
      </c>
      <c r="G51" s="22"/>
      <c r="H51" s="22"/>
      <c r="I51" s="20" t="s">
        <v>16</v>
      </c>
      <c r="J51" s="19" t="str">
        <f>E21</f>
        <v>Atelier Penta v.o.s., Jlhlava, Mrštíkova 12</v>
      </c>
      <c r="K51" s="23"/>
    </row>
    <row r="52" spans="2:47" s="1" customFormat="1" ht="14.45" customHeight="1">
      <c r="B52" s="21"/>
      <c r="C52" s="116" t="s">
        <v>119</v>
      </c>
      <c r="D52" s="22"/>
      <c r="E52" s="22"/>
      <c r="F52" s="19" t="str">
        <f>IF(E18="","",E18)</f>
        <v/>
      </c>
      <c r="G52" s="22"/>
      <c r="H52" s="22"/>
      <c r="I52" s="22"/>
      <c r="J52" s="22"/>
      <c r="K52" s="23"/>
    </row>
    <row r="53" spans="2:47" s="1" customFormat="1" ht="10.35" customHeight="1">
      <c r="B53" s="21"/>
      <c r="C53" s="22"/>
      <c r="D53" s="22"/>
      <c r="E53" s="22"/>
      <c r="F53" s="22"/>
      <c r="G53" s="22"/>
      <c r="H53" s="22"/>
      <c r="I53" s="22"/>
      <c r="J53" s="22"/>
      <c r="K53" s="23"/>
    </row>
    <row r="54" spans="2:47" s="1" customFormat="1" ht="29.25" customHeight="1">
      <c r="B54" s="21"/>
      <c r="C54" s="59" t="s">
        <v>45</v>
      </c>
      <c r="D54" s="52"/>
      <c r="E54" s="52"/>
      <c r="F54" s="52"/>
      <c r="G54" s="52"/>
      <c r="H54" s="52"/>
      <c r="I54" s="52"/>
      <c r="J54" s="60" t="s">
        <v>46</v>
      </c>
      <c r="K54" s="61"/>
    </row>
    <row r="55" spans="2:47" s="1" customFormat="1" ht="10.35" customHeight="1">
      <c r="B55" s="21"/>
      <c r="C55" s="22"/>
      <c r="D55" s="22"/>
      <c r="E55" s="22"/>
      <c r="F55" s="22"/>
      <c r="G55" s="22"/>
      <c r="H55" s="22"/>
      <c r="I55" s="22"/>
      <c r="J55" s="22"/>
      <c r="K55" s="23"/>
    </row>
    <row r="56" spans="2:47" s="1" customFormat="1" ht="29.25" customHeight="1">
      <c r="B56" s="21"/>
      <c r="C56" s="62" t="s">
        <v>47</v>
      </c>
      <c r="D56" s="22"/>
      <c r="E56" s="22"/>
      <c r="F56" s="22"/>
      <c r="G56" s="22"/>
      <c r="H56" s="22"/>
      <c r="I56" s="22"/>
      <c r="J56" s="49">
        <f>J76</f>
        <v>0</v>
      </c>
      <c r="K56" s="23"/>
      <c r="AU56" s="10" t="s">
        <v>48</v>
      </c>
    </row>
    <row r="57" spans="2:47" s="1" customFormat="1" ht="21.75" customHeight="1">
      <c r="B57" s="21"/>
      <c r="C57" s="22"/>
      <c r="D57" s="22"/>
      <c r="E57" s="22"/>
      <c r="F57" s="22"/>
      <c r="G57" s="22"/>
      <c r="H57" s="22"/>
      <c r="I57" s="22"/>
      <c r="J57" s="22"/>
      <c r="K57" s="23"/>
    </row>
    <row r="58" spans="2:47" s="1" customFormat="1" ht="6.95" customHeight="1">
      <c r="B58" s="26"/>
      <c r="C58" s="27"/>
      <c r="D58" s="27"/>
      <c r="E58" s="27"/>
      <c r="F58" s="27"/>
      <c r="G58" s="27"/>
      <c r="H58" s="27"/>
      <c r="I58" s="27"/>
      <c r="J58" s="27"/>
      <c r="K58" s="28"/>
    </row>
    <row r="62" spans="2:47" s="1" customFormat="1" ht="6.95" customHeight="1">
      <c r="B62" s="29"/>
      <c r="C62" s="30"/>
      <c r="D62" s="30"/>
      <c r="E62" s="30"/>
      <c r="F62" s="30"/>
      <c r="G62" s="30"/>
      <c r="H62" s="30"/>
      <c r="I62" s="30"/>
      <c r="J62" s="30"/>
      <c r="K62" s="30"/>
      <c r="L62" s="21"/>
    </row>
    <row r="63" spans="2:47" s="1" customFormat="1" ht="36.950000000000003" customHeight="1">
      <c r="B63" s="21"/>
      <c r="C63" s="31" t="s">
        <v>120</v>
      </c>
      <c r="L63" s="21"/>
    </row>
    <row r="64" spans="2:47" s="1" customFormat="1" ht="6.95" customHeight="1">
      <c r="B64" s="21"/>
      <c r="L64" s="21"/>
    </row>
    <row r="65" spans="2:65" s="1" customFormat="1" ht="14.45" customHeight="1">
      <c r="B65" s="21"/>
      <c r="C65" s="118" t="s">
        <v>122</v>
      </c>
      <c r="L65" s="21"/>
    </row>
    <row r="66" spans="2:65" s="1" customFormat="1" ht="31.5" customHeight="1">
      <c r="B66" s="21"/>
      <c r="E66" s="126" t="str">
        <f>E7</f>
        <v>Hygienický mobiliář pro gynekologicko-porodnické oddělení nemocnice v Karlových Varech</v>
      </c>
      <c r="F66" s="127"/>
      <c r="G66" s="127"/>
      <c r="H66" s="127"/>
      <c r="L66" s="21"/>
    </row>
    <row r="67" spans="2:65" s="1" customFormat="1" ht="14.45" customHeight="1">
      <c r="B67" s="21"/>
      <c r="C67" s="32"/>
      <c r="L67" s="21"/>
    </row>
    <row r="68" spans="2:65" s="1" customFormat="1" ht="23.25" customHeight="1">
      <c r="B68" s="21"/>
      <c r="E68" s="125"/>
      <c r="F68" s="128"/>
      <c r="G68" s="128"/>
      <c r="H68" s="128"/>
      <c r="L68" s="21"/>
    </row>
    <row r="69" spans="2:65" s="1" customFormat="1" ht="6.95" customHeight="1">
      <c r="B69" s="21"/>
      <c r="L69" s="21"/>
    </row>
    <row r="70" spans="2:65" s="1" customFormat="1" ht="18" customHeight="1">
      <c r="B70" s="21"/>
      <c r="C70" s="32" t="s">
        <v>8</v>
      </c>
      <c r="F70" s="63" t="str">
        <f>F12</f>
        <v>Karlovy Vary</v>
      </c>
      <c r="I70" s="32" t="s">
        <v>10</v>
      </c>
      <c r="J70" s="33" t="str">
        <f>IF(J12="","",J12)</f>
        <v/>
      </c>
      <c r="L70" s="21"/>
    </row>
    <row r="71" spans="2:65" s="1" customFormat="1" ht="6.95" customHeight="1">
      <c r="B71" s="21"/>
      <c r="L71" s="21"/>
    </row>
    <row r="72" spans="2:65" s="1" customFormat="1" ht="15">
      <c r="B72" s="21"/>
      <c r="C72" s="32" t="s">
        <v>12</v>
      </c>
      <c r="F72" s="63" t="str">
        <f>E15</f>
        <v>Karlovarský kraj, Závodní 88, Karlovy Vary</v>
      </c>
      <c r="I72" s="32" t="s">
        <v>16</v>
      </c>
      <c r="J72" s="63" t="str">
        <f>E21</f>
        <v>Atelier Penta v.o.s., Jlhlava, Mrštíkova 12</v>
      </c>
      <c r="L72" s="21"/>
    </row>
    <row r="73" spans="2:65" s="1" customFormat="1" ht="14.45" customHeight="1">
      <c r="B73" s="21"/>
      <c r="C73" s="116" t="s">
        <v>119</v>
      </c>
      <c r="F73" s="63" t="str">
        <f>IF(E18="","",E18)</f>
        <v/>
      </c>
      <c r="L73" s="21"/>
    </row>
    <row r="74" spans="2:65" s="1" customFormat="1" ht="10.35" customHeight="1">
      <c r="B74" s="21"/>
      <c r="L74" s="21"/>
    </row>
    <row r="75" spans="2:65" s="3" customFormat="1" ht="29.25" customHeight="1">
      <c r="B75" s="64"/>
      <c r="C75" s="65" t="s">
        <v>49</v>
      </c>
      <c r="D75" s="66" t="s">
        <v>34</v>
      </c>
      <c r="E75" s="66" t="s">
        <v>33</v>
      </c>
      <c r="F75" s="66" t="s">
        <v>50</v>
      </c>
      <c r="G75" s="66" t="s">
        <v>51</v>
      </c>
      <c r="H75" s="66" t="s">
        <v>52</v>
      </c>
      <c r="I75" s="67" t="s">
        <v>53</v>
      </c>
      <c r="J75" s="66" t="s">
        <v>46</v>
      </c>
      <c r="K75" s="68" t="s">
        <v>54</v>
      </c>
      <c r="L75" s="64"/>
      <c r="M75" s="36" t="s">
        <v>55</v>
      </c>
      <c r="N75" s="37" t="s">
        <v>24</v>
      </c>
      <c r="O75" s="37" t="s">
        <v>56</v>
      </c>
      <c r="P75" s="37" t="s">
        <v>57</v>
      </c>
      <c r="Q75" s="37" t="s">
        <v>58</v>
      </c>
      <c r="R75" s="37" t="s">
        <v>59</v>
      </c>
      <c r="S75" s="37" t="s">
        <v>60</v>
      </c>
      <c r="T75" s="38" t="s">
        <v>61</v>
      </c>
    </row>
    <row r="76" spans="2:65" s="1" customFormat="1" ht="29.25" customHeight="1">
      <c r="B76" s="21"/>
      <c r="C76" s="69" t="s">
        <v>47</v>
      </c>
      <c r="J76" s="70">
        <f>BK76</f>
        <v>0</v>
      </c>
      <c r="L76" s="21"/>
      <c r="M76" s="39"/>
      <c r="N76" s="34"/>
      <c r="O76" s="34"/>
      <c r="P76" s="71">
        <f>SUM(P77:P124)</f>
        <v>0</v>
      </c>
      <c r="Q76" s="34"/>
      <c r="R76" s="71">
        <f>SUM(R77:R124)</f>
        <v>0</v>
      </c>
      <c r="S76" s="34"/>
      <c r="T76" s="72">
        <f>SUM(T77:T124)</f>
        <v>0</v>
      </c>
      <c r="AT76" s="10" t="s">
        <v>35</v>
      </c>
      <c r="AU76" s="10" t="s">
        <v>48</v>
      </c>
      <c r="BK76" s="73">
        <f>SUM(BK77:BK124)</f>
        <v>0</v>
      </c>
    </row>
    <row r="77" spans="2:65" s="1" customFormat="1" ht="31.5" customHeight="1">
      <c r="B77" s="74"/>
      <c r="C77" s="75" t="s">
        <v>7</v>
      </c>
      <c r="D77" s="75" t="s">
        <v>62</v>
      </c>
      <c r="E77" s="76" t="s">
        <v>83</v>
      </c>
      <c r="F77" s="77" t="s">
        <v>84</v>
      </c>
      <c r="G77" s="78" t="s">
        <v>63</v>
      </c>
      <c r="H77" s="79">
        <v>29</v>
      </c>
      <c r="I77" s="121"/>
      <c r="J77" s="80">
        <f>ROUND(I77*H77,2)</f>
        <v>0</v>
      </c>
      <c r="K77" s="77" t="s">
        <v>64</v>
      </c>
      <c r="L77" s="21"/>
      <c r="M77" s="81" t="s">
        <v>1</v>
      </c>
      <c r="N77" s="82" t="s">
        <v>25</v>
      </c>
      <c r="O77" s="83">
        <v>0</v>
      </c>
      <c r="P77" s="83">
        <f>O77*H77</f>
        <v>0</v>
      </c>
      <c r="Q77" s="83">
        <v>0</v>
      </c>
      <c r="R77" s="83">
        <f>Q77*H77</f>
        <v>0</v>
      </c>
      <c r="S77" s="83">
        <v>0</v>
      </c>
      <c r="T77" s="84">
        <f>S77*H77</f>
        <v>0</v>
      </c>
      <c r="AR77" s="10" t="s">
        <v>65</v>
      </c>
      <c r="AT77" s="10" t="s">
        <v>62</v>
      </c>
      <c r="AU77" s="10" t="s">
        <v>36</v>
      </c>
      <c r="AY77" s="10" t="s">
        <v>66</v>
      </c>
      <c r="BE77" s="85">
        <f>IF(N77="základní",J77,0)</f>
        <v>0</v>
      </c>
      <c r="BF77" s="85">
        <f>IF(N77="snížená",J77,0)</f>
        <v>0</v>
      </c>
      <c r="BG77" s="85">
        <f>IF(N77="zákl. přenesená",J77,0)</f>
        <v>0</v>
      </c>
      <c r="BH77" s="85">
        <f>IF(N77="sníž. přenesená",J77,0)</f>
        <v>0</v>
      </c>
      <c r="BI77" s="85">
        <f>IF(N77="nulová",J77,0)</f>
        <v>0</v>
      </c>
      <c r="BJ77" s="10" t="s">
        <v>7</v>
      </c>
      <c r="BK77" s="85">
        <f>ROUND(I77*H77,2)</f>
        <v>0</v>
      </c>
      <c r="BL77" s="10" t="s">
        <v>65</v>
      </c>
      <c r="BM77" s="10" t="s">
        <v>37</v>
      </c>
    </row>
    <row r="78" spans="2:65" s="4" customFormat="1" ht="27">
      <c r="B78" s="86"/>
      <c r="D78" s="87" t="s">
        <v>71</v>
      </c>
      <c r="E78" s="88" t="s">
        <v>1</v>
      </c>
      <c r="F78" s="89" t="s">
        <v>85</v>
      </c>
      <c r="H78" s="90" t="s">
        <v>1</v>
      </c>
      <c r="L78" s="86"/>
      <c r="M78" s="91"/>
      <c r="N78" s="92"/>
      <c r="O78" s="92"/>
      <c r="P78" s="92"/>
      <c r="Q78" s="92"/>
      <c r="R78" s="92"/>
      <c r="S78" s="92"/>
      <c r="T78" s="93"/>
      <c r="AT78" s="90" t="s">
        <v>71</v>
      </c>
      <c r="AU78" s="90" t="s">
        <v>36</v>
      </c>
      <c r="AV78" s="4" t="s">
        <v>7</v>
      </c>
      <c r="AW78" s="4" t="s">
        <v>18</v>
      </c>
      <c r="AX78" s="4" t="s">
        <v>36</v>
      </c>
      <c r="AY78" s="90" t="s">
        <v>66</v>
      </c>
    </row>
    <row r="79" spans="2:65" s="5" customFormat="1">
      <c r="B79" s="94"/>
      <c r="D79" s="87" t="s">
        <v>71</v>
      </c>
      <c r="E79" s="95" t="s">
        <v>1</v>
      </c>
      <c r="F79" s="96" t="s">
        <v>86</v>
      </c>
      <c r="H79" s="97">
        <v>29</v>
      </c>
      <c r="L79" s="94"/>
      <c r="M79" s="98"/>
      <c r="N79" s="99"/>
      <c r="O79" s="99"/>
      <c r="P79" s="99"/>
      <c r="Q79" s="99"/>
      <c r="R79" s="99"/>
      <c r="S79" s="99"/>
      <c r="T79" s="100"/>
      <c r="AT79" s="95" t="s">
        <v>71</v>
      </c>
      <c r="AU79" s="95" t="s">
        <v>36</v>
      </c>
      <c r="AV79" s="5" t="s">
        <v>37</v>
      </c>
      <c r="AW79" s="5" t="s">
        <v>18</v>
      </c>
      <c r="AX79" s="5" t="s">
        <v>36</v>
      </c>
      <c r="AY79" s="95" t="s">
        <v>66</v>
      </c>
    </row>
    <row r="80" spans="2:65" s="6" customFormat="1">
      <c r="B80" s="101"/>
      <c r="D80" s="102" t="s">
        <v>71</v>
      </c>
      <c r="E80" s="103" t="s">
        <v>1</v>
      </c>
      <c r="F80" s="104" t="s">
        <v>72</v>
      </c>
      <c r="H80" s="105">
        <v>29</v>
      </c>
      <c r="L80" s="101"/>
      <c r="M80" s="106"/>
      <c r="N80" s="107"/>
      <c r="O80" s="107"/>
      <c r="P80" s="107"/>
      <c r="Q80" s="107"/>
      <c r="R80" s="107"/>
      <c r="S80" s="107"/>
      <c r="T80" s="108"/>
      <c r="AT80" s="109" t="s">
        <v>71</v>
      </c>
      <c r="AU80" s="109" t="s">
        <v>36</v>
      </c>
      <c r="AV80" s="6" t="s">
        <v>65</v>
      </c>
      <c r="AW80" s="6" t="s">
        <v>18</v>
      </c>
      <c r="AX80" s="6" t="s">
        <v>7</v>
      </c>
      <c r="AY80" s="109" t="s">
        <v>66</v>
      </c>
    </row>
    <row r="81" spans="2:65" s="1" customFormat="1" ht="31.5" customHeight="1">
      <c r="B81" s="74"/>
      <c r="C81" s="75" t="s">
        <v>37</v>
      </c>
      <c r="D81" s="75" t="s">
        <v>62</v>
      </c>
      <c r="E81" s="76" t="s">
        <v>87</v>
      </c>
      <c r="F81" s="77" t="s">
        <v>88</v>
      </c>
      <c r="G81" s="78" t="s">
        <v>63</v>
      </c>
      <c r="H81" s="79">
        <v>30</v>
      </c>
      <c r="I81" s="121"/>
      <c r="J81" s="80">
        <f>ROUND(I81*H81,2)</f>
        <v>0</v>
      </c>
      <c r="K81" s="77" t="s">
        <v>64</v>
      </c>
      <c r="L81" s="21"/>
      <c r="M81" s="81" t="s">
        <v>1</v>
      </c>
      <c r="N81" s="82" t="s">
        <v>25</v>
      </c>
      <c r="O81" s="83">
        <v>0</v>
      </c>
      <c r="P81" s="83">
        <f>O81*H81</f>
        <v>0</v>
      </c>
      <c r="Q81" s="83">
        <v>0</v>
      </c>
      <c r="R81" s="83">
        <f>Q81*H81</f>
        <v>0</v>
      </c>
      <c r="S81" s="83">
        <v>0</v>
      </c>
      <c r="T81" s="84">
        <f>S81*H81</f>
        <v>0</v>
      </c>
      <c r="AR81" s="10" t="s">
        <v>65</v>
      </c>
      <c r="AT81" s="10" t="s">
        <v>62</v>
      </c>
      <c r="AU81" s="10" t="s">
        <v>36</v>
      </c>
      <c r="AY81" s="10" t="s">
        <v>66</v>
      </c>
      <c r="BE81" s="85">
        <f>IF(N81="základní",J81,0)</f>
        <v>0</v>
      </c>
      <c r="BF81" s="85">
        <f>IF(N81="snížená",J81,0)</f>
        <v>0</v>
      </c>
      <c r="BG81" s="85">
        <f>IF(N81="zákl. přenesená",J81,0)</f>
        <v>0</v>
      </c>
      <c r="BH81" s="85">
        <f>IF(N81="sníž. přenesená",J81,0)</f>
        <v>0</v>
      </c>
      <c r="BI81" s="85">
        <f>IF(N81="nulová",J81,0)</f>
        <v>0</v>
      </c>
      <c r="BJ81" s="10" t="s">
        <v>7</v>
      </c>
      <c r="BK81" s="85">
        <f>ROUND(I81*H81,2)</f>
        <v>0</v>
      </c>
      <c r="BL81" s="10" t="s">
        <v>65</v>
      </c>
      <c r="BM81" s="10" t="s">
        <v>65</v>
      </c>
    </row>
    <row r="82" spans="2:65" s="4" customFormat="1" ht="27">
      <c r="B82" s="86"/>
      <c r="D82" s="87" t="s">
        <v>71</v>
      </c>
      <c r="E82" s="88" t="s">
        <v>1</v>
      </c>
      <c r="F82" s="89" t="s">
        <v>89</v>
      </c>
      <c r="H82" s="90" t="s">
        <v>1</v>
      </c>
      <c r="L82" s="86"/>
      <c r="M82" s="91"/>
      <c r="N82" s="92"/>
      <c r="O82" s="92"/>
      <c r="P82" s="92"/>
      <c r="Q82" s="92"/>
      <c r="R82" s="92"/>
      <c r="S82" s="92"/>
      <c r="T82" s="93"/>
      <c r="AT82" s="90" t="s">
        <v>71</v>
      </c>
      <c r="AU82" s="90" t="s">
        <v>36</v>
      </c>
      <c r="AV82" s="4" t="s">
        <v>7</v>
      </c>
      <c r="AW82" s="4" t="s">
        <v>18</v>
      </c>
      <c r="AX82" s="4" t="s">
        <v>36</v>
      </c>
      <c r="AY82" s="90" t="s">
        <v>66</v>
      </c>
    </row>
    <row r="83" spans="2:65" s="5" customFormat="1">
      <c r="B83" s="94"/>
      <c r="D83" s="87" t="s">
        <v>71</v>
      </c>
      <c r="E83" s="95" t="s">
        <v>1</v>
      </c>
      <c r="F83" s="96" t="s">
        <v>90</v>
      </c>
      <c r="H83" s="97">
        <v>30</v>
      </c>
      <c r="L83" s="94"/>
      <c r="M83" s="98"/>
      <c r="N83" s="99"/>
      <c r="O83" s="99"/>
      <c r="P83" s="99"/>
      <c r="Q83" s="99"/>
      <c r="R83" s="99"/>
      <c r="S83" s="99"/>
      <c r="T83" s="100"/>
      <c r="AT83" s="95" t="s">
        <v>71</v>
      </c>
      <c r="AU83" s="95" t="s">
        <v>36</v>
      </c>
      <c r="AV83" s="5" t="s">
        <v>37</v>
      </c>
      <c r="AW83" s="5" t="s">
        <v>18</v>
      </c>
      <c r="AX83" s="5" t="s">
        <v>36</v>
      </c>
      <c r="AY83" s="95" t="s">
        <v>66</v>
      </c>
    </row>
    <row r="84" spans="2:65" s="6" customFormat="1">
      <c r="B84" s="101"/>
      <c r="D84" s="102" t="s">
        <v>71</v>
      </c>
      <c r="E84" s="103" t="s">
        <v>1</v>
      </c>
      <c r="F84" s="104" t="s">
        <v>72</v>
      </c>
      <c r="H84" s="105">
        <v>30</v>
      </c>
      <c r="L84" s="101"/>
      <c r="M84" s="106"/>
      <c r="N84" s="107"/>
      <c r="O84" s="107"/>
      <c r="P84" s="107"/>
      <c r="Q84" s="107"/>
      <c r="R84" s="107"/>
      <c r="S84" s="107"/>
      <c r="T84" s="108"/>
      <c r="AT84" s="109" t="s">
        <v>71</v>
      </c>
      <c r="AU84" s="109" t="s">
        <v>36</v>
      </c>
      <c r="AV84" s="6" t="s">
        <v>65</v>
      </c>
      <c r="AW84" s="6" t="s">
        <v>18</v>
      </c>
      <c r="AX84" s="6" t="s">
        <v>7</v>
      </c>
      <c r="AY84" s="109" t="s">
        <v>66</v>
      </c>
    </row>
    <row r="85" spans="2:65" s="1" customFormat="1" ht="22.5" customHeight="1">
      <c r="B85" s="74"/>
      <c r="C85" s="75" t="s">
        <v>67</v>
      </c>
      <c r="D85" s="75" t="s">
        <v>62</v>
      </c>
      <c r="E85" s="76" t="s">
        <v>91</v>
      </c>
      <c r="F85" s="77" t="s">
        <v>92</v>
      </c>
      <c r="G85" s="78" t="s">
        <v>63</v>
      </c>
      <c r="H85" s="79">
        <v>30</v>
      </c>
      <c r="I85" s="121"/>
      <c r="J85" s="80">
        <f>ROUND(I85*H85,2)</f>
        <v>0</v>
      </c>
      <c r="K85" s="77" t="s">
        <v>64</v>
      </c>
      <c r="L85" s="21"/>
      <c r="M85" s="81" t="s">
        <v>1</v>
      </c>
      <c r="N85" s="82" t="s">
        <v>25</v>
      </c>
      <c r="O85" s="83">
        <v>0</v>
      </c>
      <c r="P85" s="83">
        <f>O85*H85</f>
        <v>0</v>
      </c>
      <c r="Q85" s="83">
        <v>0</v>
      </c>
      <c r="R85" s="83">
        <f>Q85*H85</f>
        <v>0</v>
      </c>
      <c r="S85" s="83">
        <v>0</v>
      </c>
      <c r="T85" s="84">
        <f>S85*H85</f>
        <v>0</v>
      </c>
      <c r="AR85" s="10" t="s">
        <v>65</v>
      </c>
      <c r="AT85" s="10" t="s">
        <v>62</v>
      </c>
      <c r="AU85" s="10" t="s">
        <v>36</v>
      </c>
      <c r="AY85" s="10" t="s">
        <v>66</v>
      </c>
      <c r="BE85" s="85">
        <f>IF(N85="základní",J85,0)</f>
        <v>0</v>
      </c>
      <c r="BF85" s="85">
        <f>IF(N85="snížená",J85,0)</f>
        <v>0</v>
      </c>
      <c r="BG85" s="85">
        <f>IF(N85="zákl. přenesená",J85,0)</f>
        <v>0</v>
      </c>
      <c r="BH85" s="85">
        <f>IF(N85="sníž. přenesená",J85,0)</f>
        <v>0</v>
      </c>
      <c r="BI85" s="85">
        <f>IF(N85="nulová",J85,0)</f>
        <v>0</v>
      </c>
      <c r="BJ85" s="10" t="s">
        <v>7</v>
      </c>
      <c r="BK85" s="85">
        <f>ROUND(I85*H85,2)</f>
        <v>0</v>
      </c>
      <c r="BL85" s="10" t="s">
        <v>65</v>
      </c>
      <c r="BM85" s="10" t="s">
        <v>68</v>
      </c>
    </row>
    <row r="86" spans="2:65" s="4" customFormat="1" ht="27">
      <c r="B86" s="86"/>
      <c r="D86" s="87" t="s">
        <v>71</v>
      </c>
      <c r="E86" s="88" t="s">
        <v>1</v>
      </c>
      <c r="F86" s="89" t="s">
        <v>89</v>
      </c>
      <c r="H86" s="90" t="s">
        <v>1</v>
      </c>
      <c r="L86" s="86"/>
      <c r="M86" s="91"/>
      <c r="N86" s="92"/>
      <c r="O86" s="92"/>
      <c r="P86" s="92"/>
      <c r="Q86" s="92"/>
      <c r="R86" s="92"/>
      <c r="S86" s="92"/>
      <c r="T86" s="93"/>
      <c r="AT86" s="90" t="s">
        <v>71</v>
      </c>
      <c r="AU86" s="90" t="s">
        <v>36</v>
      </c>
      <c r="AV86" s="4" t="s">
        <v>7</v>
      </c>
      <c r="AW86" s="4" t="s">
        <v>18</v>
      </c>
      <c r="AX86" s="4" t="s">
        <v>36</v>
      </c>
      <c r="AY86" s="90" t="s">
        <v>66</v>
      </c>
    </row>
    <row r="87" spans="2:65" s="5" customFormat="1">
      <c r="B87" s="94"/>
      <c r="D87" s="87" t="s">
        <v>71</v>
      </c>
      <c r="E87" s="95" t="s">
        <v>1</v>
      </c>
      <c r="F87" s="96" t="s">
        <v>90</v>
      </c>
      <c r="H87" s="97">
        <v>30</v>
      </c>
      <c r="L87" s="94"/>
      <c r="M87" s="98"/>
      <c r="N87" s="99"/>
      <c r="O87" s="99"/>
      <c r="P87" s="99"/>
      <c r="Q87" s="99"/>
      <c r="R87" s="99"/>
      <c r="S87" s="99"/>
      <c r="T87" s="100"/>
      <c r="AT87" s="95" t="s">
        <v>71</v>
      </c>
      <c r="AU87" s="95" t="s">
        <v>36</v>
      </c>
      <c r="AV87" s="5" t="s">
        <v>37</v>
      </c>
      <c r="AW87" s="5" t="s">
        <v>18</v>
      </c>
      <c r="AX87" s="5" t="s">
        <v>36</v>
      </c>
      <c r="AY87" s="95" t="s">
        <v>66</v>
      </c>
    </row>
    <row r="88" spans="2:65" s="6" customFormat="1">
      <c r="B88" s="101"/>
      <c r="D88" s="102" t="s">
        <v>71</v>
      </c>
      <c r="E88" s="103" t="s">
        <v>1</v>
      </c>
      <c r="F88" s="104" t="s">
        <v>72</v>
      </c>
      <c r="H88" s="105">
        <v>30</v>
      </c>
      <c r="L88" s="101"/>
      <c r="M88" s="106"/>
      <c r="N88" s="107"/>
      <c r="O88" s="107"/>
      <c r="P88" s="107"/>
      <c r="Q88" s="107"/>
      <c r="R88" s="107"/>
      <c r="S88" s="107"/>
      <c r="T88" s="108"/>
      <c r="AT88" s="109" t="s">
        <v>71</v>
      </c>
      <c r="AU88" s="109" t="s">
        <v>36</v>
      </c>
      <c r="AV88" s="6" t="s">
        <v>65</v>
      </c>
      <c r="AW88" s="6" t="s">
        <v>18</v>
      </c>
      <c r="AX88" s="6" t="s">
        <v>7</v>
      </c>
      <c r="AY88" s="109" t="s">
        <v>66</v>
      </c>
    </row>
    <row r="89" spans="2:65" s="1" customFormat="1" ht="44.25" customHeight="1">
      <c r="B89" s="74"/>
      <c r="C89" s="75" t="s">
        <v>65</v>
      </c>
      <c r="D89" s="75" t="s">
        <v>62</v>
      </c>
      <c r="E89" s="76" t="s">
        <v>93</v>
      </c>
      <c r="F89" s="77" t="s">
        <v>94</v>
      </c>
      <c r="G89" s="78" t="s">
        <v>63</v>
      </c>
      <c r="H89" s="79">
        <v>30</v>
      </c>
      <c r="I89" s="121"/>
      <c r="J89" s="80">
        <f>ROUND(I89*H89,2)</f>
        <v>0</v>
      </c>
      <c r="K89" s="77" t="s">
        <v>64</v>
      </c>
      <c r="L89" s="21"/>
      <c r="M89" s="81" t="s">
        <v>1</v>
      </c>
      <c r="N89" s="82" t="s">
        <v>25</v>
      </c>
      <c r="O89" s="83">
        <v>0</v>
      </c>
      <c r="P89" s="83">
        <f>O89*H89</f>
        <v>0</v>
      </c>
      <c r="Q89" s="83">
        <v>0</v>
      </c>
      <c r="R89" s="83">
        <f>Q89*H89</f>
        <v>0</v>
      </c>
      <c r="S89" s="83">
        <v>0</v>
      </c>
      <c r="T89" s="84">
        <f>S89*H89</f>
        <v>0</v>
      </c>
      <c r="AR89" s="10" t="s">
        <v>65</v>
      </c>
      <c r="AT89" s="10" t="s">
        <v>62</v>
      </c>
      <c r="AU89" s="10" t="s">
        <v>36</v>
      </c>
      <c r="AY89" s="10" t="s">
        <v>66</v>
      </c>
      <c r="BE89" s="85">
        <f>IF(N89="základní",J89,0)</f>
        <v>0</v>
      </c>
      <c r="BF89" s="85">
        <f>IF(N89="snížená",J89,0)</f>
        <v>0</v>
      </c>
      <c r="BG89" s="85">
        <f>IF(N89="zákl. přenesená",J89,0)</f>
        <v>0</v>
      </c>
      <c r="BH89" s="85">
        <f>IF(N89="sníž. přenesená",J89,0)</f>
        <v>0</v>
      </c>
      <c r="BI89" s="85">
        <f>IF(N89="nulová",J89,0)</f>
        <v>0</v>
      </c>
      <c r="BJ89" s="10" t="s">
        <v>7</v>
      </c>
      <c r="BK89" s="85">
        <f>ROUND(I89*H89,2)</f>
        <v>0</v>
      </c>
      <c r="BL89" s="10" t="s">
        <v>65</v>
      </c>
      <c r="BM89" s="10" t="s">
        <v>69</v>
      </c>
    </row>
    <row r="90" spans="2:65" s="4" customFormat="1" ht="27">
      <c r="B90" s="86"/>
      <c r="D90" s="87" t="s">
        <v>71</v>
      </c>
      <c r="E90" s="88" t="s">
        <v>1</v>
      </c>
      <c r="F90" s="89" t="s">
        <v>89</v>
      </c>
      <c r="H90" s="90" t="s">
        <v>1</v>
      </c>
      <c r="L90" s="86"/>
      <c r="M90" s="91"/>
      <c r="N90" s="92"/>
      <c r="O90" s="92"/>
      <c r="P90" s="92"/>
      <c r="Q90" s="92"/>
      <c r="R90" s="92"/>
      <c r="S90" s="92"/>
      <c r="T90" s="93"/>
      <c r="AT90" s="90" t="s">
        <v>71</v>
      </c>
      <c r="AU90" s="90" t="s">
        <v>36</v>
      </c>
      <c r="AV90" s="4" t="s">
        <v>7</v>
      </c>
      <c r="AW90" s="4" t="s">
        <v>18</v>
      </c>
      <c r="AX90" s="4" t="s">
        <v>36</v>
      </c>
      <c r="AY90" s="90" t="s">
        <v>66</v>
      </c>
    </row>
    <row r="91" spans="2:65" s="5" customFormat="1">
      <c r="B91" s="94"/>
      <c r="D91" s="87" t="s">
        <v>71</v>
      </c>
      <c r="E91" s="95" t="s">
        <v>1</v>
      </c>
      <c r="F91" s="96" t="s">
        <v>90</v>
      </c>
      <c r="H91" s="97">
        <v>30</v>
      </c>
      <c r="L91" s="94"/>
      <c r="M91" s="98"/>
      <c r="N91" s="99"/>
      <c r="O91" s="99"/>
      <c r="P91" s="99"/>
      <c r="Q91" s="99"/>
      <c r="R91" s="99"/>
      <c r="S91" s="99"/>
      <c r="T91" s="100"/>
      <c r="AT91" s="95" t="s">
        <v>71</v>
      </c>
      <c r="AU91" s="95" t="s">
        <v>36</v>
      </c>
      <c r="AV91" s="5" t="s">
        <v>37</v>
      </c>
      <c r="AW91" s="5" t="s">
        <v>18</v>
      </c>
      <c r="AX91" s="5" t="s">
        <v>36</v>
      </c>
      <c r="AY91" s="95" t="s">
        <v>66</v>
      </c>
    </row>
    <row r="92" spans="2:65" s="6" customFormat="1">
      <c r="B92" s="101"/>
      <c r="D92" s="102" t="s">
        <v>71</v>
      </c>
      <c r="E92" s="103" t="s">
        <v>1</v>
      </c>
      <c r="F92" s="104" t="s">
        <v>72</v>
      </c>
      <c r="H92" s="105">
        <v>30</v>
      </c>
      <c r="L92" s="101"/>
      <c r="M92" s="106"/>
      <c r="N92" s="107"/>
      <c r="O92" s="107"/>
      <c r="P92" s="107"/>
      <c r="Q92" s="107"/>
      <c r="R92" s="107"/>
      <c r="S92" s="107"/>
      <c r="T92" s="108"/>
      <c r="AT92" s="109" t="s">
        <v>71</v>
      </c>
      <c r="AU92" s="109" t="s">
        <v>36</v>
      </c>
      <c r="AV92" s="6" t="s">
        <v>65</v>
      </c>
      <c r="AW92" s="6" t="s">
        <v>18</v>
      </c>
      <c r="AX92" s="6" t="s">
        <v>7</v>
      </c>
      <c r="AY92" s="109" t="s">
        <v>66</v>
      </c>
    </row>
    <row r="93" spans="2:65" s="1" customFormat="1" ht="22.5" customHeight="1">
      <c r="B93" s="74"/>
      <c r="C93" s="75" t="s">
        <v>70</v>
      </c>
      <c r="D93" s="75" t="s">
        <v>62</v>
      </c>
      <c r="E93" s="76" t="s">
        <v>95</v>
      </c>
      <c r="F93" s="77" t="s">
        <v>96</v>
      </c>
      <c r="G93" s="78" t="s">
        <v>63</v>
      </c>
      <c r="H93" s="79">
        <v>30</v>
      </c>
      <c r="I93" s="121"/>
      <c r="J93" s="80">
        <f>ROUND(I93*H93,2)</f>
        <v>0</v>
      </c>
      <c r="K93" s="77" t="s">
        <v>64</v>
      </c>
      <c r="L93" s="21"/>
      <c r="M93" s="81" t="s">
        <v>1</v>
      </c>
      <c r="N93" s="82" t="s">
        <v>25</v>
      </c>
      <c r="O93" s="83">
        <v>0</v>
      </c>
      <c r="P93" s="83">
        <f>O93*H93</f>
        <v>0</v>
      </c>
      <c r="Q93" s="83">
        <v>0</v>
      </c>
      <c r="R93" s="83">
        <f>Q93*H93</f>
        <v>0</v>
      </c>
      <c r="S93" s="83">
        <v>0</v>
      </c>
      <c r="T93" s="84">
        <f>S93*H93</f>
        <v>0</v>
      </c>
      <c r="AR93" s="10" t="s">
        <v>65</v>
      </c>
      <c r="AT93" s="10" t="s">
        <v>62</v>
      </c>
      <c r="AU93" s="10" t="s">
        <v>36</v>
      </c>
      <c r="AY93" s="10" t="s">
        <v>66</v>
      </c>
      <c r="BE93" s="85">
        <f>IF(N93="základní",J93,0)</f>
        <v>0</v>
      </c>
      <c r="BF93" s="85">
        <f>IF(N93="snížená",J93,0)</f>
        <v>0</v>
      </c>
      <c r="BG93" s="85">
        <f>IF(N93="zákl. přenesená",J93,0)</f>
        <v>0</v>
      </c>
      <c r="BH93" s="85">
        <f>IF(N93="sníž. přenesená",J93,0)</f>
        <v>0</v>
      </c>
      <c r="BI93" s="85">
        <f>IF(N93="nulová",J93,0)</f>
        <v>0</v>
      </c>
      <c r="BJ93" s="10" t="s">
        <v>7</v>
      </c>
      <c r="BK93" s="85">
        <f>ROUND(I93*H93,2)</f>
        <v>0</v>
      </c>
      <c r="BL93" s="10" t="s">
        <v>65</v>
      </c>
      <c r="BM93" s="10" t="s">
        <v>11</v>
      </c>
    </row>
    <row r="94" spans="2:65" s="4" customFormat="1" ht="27">
      <c r="B94" s="86"/>
      <c r="D94" s="87" t="s">
        <v>71</v>
      </c>
      <c r="E94" s="88" t="s">
        <v>1</v>
      </c>
      <c r="F94" s="89" t="s">
        <v>97</v>
      </c>
      <c r="H94" s="90" t="s">
        <v>1</v>
      </c>
      <c r="L94" s="86"/>
      <c r="M94" s="91"/>
      <c r="N94" s="92"/>
      <c r="O94" s="92"/>
      <c r="P94" s="92"/>
      <c r="Q94" s="92"/>
      <c r="R94" s="92"/>
      <c r="S94" s="92"/>
      <c r="T94" s="93"/>
      <c r="AT94" s="90" t="s">
        <v>71</v>
      </c>
      <c r="AU94" s="90" t="s">
        <v>36</v>
      </c>
      <c r="AV94" s="4" t="s">
        <v>7</v>
      </c>
      <c r="AW94" s="4" t="s">
        <v>18</v>
      </c>
      <c r="AX94" s="4" t="s">
        <v>36</v>
      </c>
      <c r="AY94" s="90" t="s">
        <v>66</v>
      </c>
    </row>
    <row r="95" spans="2:65" s="5" customFormat="1">
      <c r="B95" s="94"/>
      <c r="D95" s="87" t="s">
        <v>71</v>
      </c>
      <c r="E95" s="95" t="s">
        <v>1</v>
      </c>
      <c r="F95" s="96" t="s">
        <v>90</v>
      </c>
      <c r="H95" s="97">
        <v>30</v>
      </c>
      <c r="L95" s="94"/>
      <c r="M95" s="98"/>
      <c r="N95" s="99"/>
      <c r="O95" s="99"/>
      <c r="P95" s="99"/>
      <c r="Q95" s="99"/>
      <c r="R95" s="99"/>
      <c r="S95" s="99"/>
      <c r="T95" s="100"/>
      <c r="AT95" s="95" t="s">
        <v>71</v>
      </c>
      <c r="AU95" s="95" t="s">
        <v>36</v>
      </c>
      <c r="AV95" s="5" t="s">
        <v>37</v>
      </c>
      <c r="AW95" s="5" t="s">
        <v>18</v>
      </c>
      <c r="AX95" s="5" t="s">
        <v>36</v>
      </c>
      <c r="AY95" s="95" t="s">
        <v>66</v>
      </c>
    </row>
    <row r="96" spans="2:65" s="6" customFormat="1">
      <c r="B96" s="101"/>
      <c r="D96" s="102" t="s">
        <v>71</v>
      </c>
      <c r="E96" s="103" t="s">
        <v>1</v>
      </c>
      <c r="F96" s="104" t="s">
        <v>72</v>
      </c>
      <c r="H96" s="105">
        <v>30</v>
      </c>
      <c r="L96" s="101"/>
      <c r="M96" s="106"/>
      <c r="N96" s="107"/>
      <c r="O96" s="107"/>
      <c r="P96" s="107"/>
      <c r="Q96" s="107"/>
      <c r="R96" s="107"/>
      <c r="S96" s="107"/>
      <c r="T96" s="108"/>
      <c r="AT96" s="109" t="s">
        <v>71</v>
      </c>
      <c r="AU96" s="109" t="s">
        <v>36</v>
      </c>
      <c r="AV96" s="6" t="s">
        <v>65</v>
      </c>
      <c r="AW96" s="6" t="s">
        <v>18</v>
      </c>
      <c r="AX96" s="6" t="s">
        <v>7</v>
      </c>
      <c r="AY96" s="109" t="s">
        <v>66</v>
      </c>
    </row>
    <row r="97" spans="2:65" s="1" customFormat="1" ht="31.5" customHeight="1">
      <c r="B97" s="74"/>
      <c r="C97" s="75" t="s">
        <v>68</v>
      </c>
      <c r="D97" s="75" t="s">
        <v>62</v>
      </c>
      <c r="E97" s="76" t="s">
        <v>98</v>
      </c>
      <c r="F97" s="77" t="s">
        <v>99</v>
      </c>
      <c r="G97" s="78" t="s">
        <v>63</v>
      </c>
      <c r="H97" s="79">
        <v>30</v>
      </c>
      <c r="I97" s="121"/>
      <c r="J97" s="80">
        <f>ROUND(I97*H97,2)</f>
        <v>0</v>
      </c>
      <c r="K97" s="77" t="s">
        <v>64</v>
      </c>
      <c r="L97" s="21"/>
      <c r="M97" s="81" t="s">
        <v>1</v>
      </c>
      <c r="N97" s="82" t="s">
        <v>25</v>
      </c>
      <c r="O97" s="83">
        <v>0</v>
      </c>
      <c r="P97" s="83">
        <f>O97*H97</f>
        <v>0</v>
      </c>
      <c r="Q97" s="83">
        <v>0</v>
      </c>
      <c r="R97" s="83">
        <f>Q97*H97</f>
        <v>0</v>
      </c>
      <c r="S97" s="83">
        <v>0</v>
      </c>
      <c r="T97" s="84">
        <f>S97*H97</f>
        <v>0</v>
      </c>
      <c r="AR97" s="10" t="s">
        <v>65</v>
      </c>
      <c r="AT97" s="10" t="s">
        <v>62</v>
      </c>
      <c r="AU97" s="10" t="s">
        <v>36</v>
      </c>
      <c r="AY97" s="10" t="s">
        <v>66</v>
      </c>
      <c r="BE97" s="85">
        <f>IF(N97="základní",J97,0)</f>
        <v>0</v>
      </c>
      <c r="BF97" s="85">
        <f>IF(N97="snížená",J97,0)</f>
        <v>0</v>
      </c>
      <c r="BG97" s="85">
        <f>IF(N97="zákl. přenesená",J97,0)</f>
        <v>0</v>
      </c>
      <c r="BH97" s="85">
        <f>IF(N97="sníž. přenesená",J97,0)</f>
        <v>0</v>
      </c>
      <c r="BI97" s="85">
        <f>IF(N97="nulová",J97,0)</f>
        <v>0</v>
      </c>
      <c r="BJ97" s="10" t="s">
        <v>7</v>
      </c>
      <c r="BK97" s="85">
        <f>ROUND(I97*H97,2)</f>
        <v>0</v>
      </c>
      <c r="BL97" s="10" t="s">
        <v>65</v>
      </c>
      <c r="BM97" s="10" t="s">
        <v>73</v>
      </c>
    </row>
    <row r="98" spans="2:65" s="4" customFormat="1" ht="27">
      <c r="B98" s="86"/>
      <c r="D98" s="87" t="s">
        <v>71</v>
      </c>
      <c r="E98" s="88" t="s">
        <v>1</v>
      </c>
      <c r="F98" s="89" t="s">
        <v>97</v>
      </c>
      <c r="H98" s="90" t="s">
        <v>1</v>
      </c>
      <c r="L98" s="86"/>
      <c r="M98" s="91"/>
      <c r="N98" s="92"/>
      <c r="O98" s="92"/>
      <c r="P98" s="92"/>
      <c r="Q98" s="92"/>
      <c r="R98" s="92"/>
      <c r="S98" s="92"/>
      <c r="T98" s="93"/>
      <c r="AT98" s="90" t="s">
        <v>71</v>
      </c>
      <c r="AU98" s="90" t="s">
        <v>36</v>
      </c>
      <c r="AV98" s="4" t="s">
        <v>7</v>
      </c>
      <c r="AW98" s="4" t="s">
        <v>18</v>
      </c>
      <c r="AX98" s="4" t="s">
        <v>36</v>
      </c>
      <c r="AY98" s="90" t="s">
        <v>66</v>
      </c>
    </row>
    <row r="99" spans="2:65" s="5" customFormat="1">
      <c r="B99" s="94"/>
      <c r="D99" s="87" t="s">
        <v>71</v>
      </c>
      <c r="E99" s="95" t="s">
        <v>1</v>
      </c>
      <c r="F99" s="96" t="s">
        <v>90</v>
      </c>
      <c r="H99" s="97">
        <v>30</v>
      </c>
      <c r="L99" s="94"/>
      <c r="M99" s="98"/>
      <c r="N99" s="99"/>
      <c r="O99" s="99"/>
      <c r="P99" s="99"/>
      <c r="Q99" s="99"/>
      <c r="R99" s="99"/>
      <c r="S99" s="99"/>
      <c r="T99" s="100"/>
      <c r="AT99" s="95" t="s">
        <v>71</v>
      </c>
      <c r="AU99" s="95" t="s">
        <v>36</v>
      </c>
      <c r="AV99" s="5" t="s">
        <v>37</v>
      </c>
      <c r="AW99" s="5" t="s">
        <v>18</v>
      </c>
      <c r="AX99" s="5" t="s">
        <v>36</v>
      </c>
      <c r="AY99" s="95" t="s">
        <v>66</v>
      </c>
    </row>
    <row r="100" spans="2:65" s="6" customFormat="1">
      <c r="B100" s="101"/>
      <c r="D100" s="102" t="s">
        <v>71</v>
      </c>
      <c r="E100" s="103" t="s">
        <v>1</v>
      </c>
      <c r="F100" s="104" t="s">
        <v>72</v>
      </c>
      <c r="H100" s="105">
        <v>30</v>
      </c>
      <c r="L100" s="101"/>
      <c r="M100" s="106"/>
      <c r="N100" s="107"/>
      <c r="O100" s="107"/>
      <c r="P100" s="107"/>
      <c r="Q100" s="107"/>
      <c r="R100" s="107"/>
      <c r="S100" s="107"/>
      <c r="T100" s="108"/>
      <c r="AT100" s="109" t="s">
        <v>71</v>
      </c>
      <c r="AU100" s="109" t="s">
        <v>36</v>
      </c>
      <c r="AV100" s="6" t="s">
        <v>65</v>
      </c>
      <c r="AW100" s="6" t="s">
        <v>18</v>
      </c>
      <c r="AX100" s="6" t="s">
        <v>7</v>
      </c>
      <c r="AY100" s="109" t="s">
        <v>66</v>
      </c>
    </row>
    <row r="101" spans="2:65" s="1" customFormat="1" ht="31.5" customHeight="1">
      <c r="B101" s="74"/>
      <c r="C101" s="75" t="s">
        <v>74</v>
      </c>
      <c r="D101" s="75" t="s">
        <v>62</v>
      </c>
      <c r="E101" s="76" t="s">
        <v>100</v>
      </c>
      <c r="F101" s="77" t="s">
        <v>101</v>
      </c>
      <c r="G101" s="78" t="s">
        <v>63</v>
      </c>
      <c r="H101" s="79">
        <v>30</v>
      </c>
      <c r="I101" s="121"/>
      <c r="J101" s="80">
        <f>ROUND(I101*H101,2)</f>
        <v>0</v>
      </c>
      <c r="K101" s="77" t="s">
        <v>64</v>
      </c>
      <c r="L101" s="21"/>
      <c r="M101" s="81" t="s">
        <v>1</v>
      </c>
      <c r="N101" s="82" t="s">
        <v>25</v>
      </c>
      <c r="O101" s="83">
        <v>0</v>
      </c>
      <c r="P101" s="83">
        <f>O101*H101</f>
        <v>0</v>
      </c>
      <c r="Q101" s="83">
        <v>0</v>
      </c>
      <c r="R101" s="83">
        <f>Q101*H101</f>
        <v>0</v>
      </c>
      <c r="S101" s="83">
        <v>0</v>
      </c>
      <c r="T101" s="84">
        <f>S101*H101</f>
        <v>0</v>
      </c>
      <c r="AR101" s="10" t="s">
        <v>65</v>
      </c>
      <c r="AT101" s="10" t="s">
        <v>62</v>
      </c>
      <c r="AU101" s="10" t="s">
        <v>36</v>
      </c>
      <c r="AY101" s="10" t="s">
        <v>66</v>
      </c>
      <c r="BE101" s="85">
        <f>IF(N101="základní",J101,0)</f>
        <v>0</v>
      </c>
      <c r="BF101" s="85">
        <f>IF(N101="snížená",J101,0)</f>
        <v>0</v>
      </c>
      <c r="BG101" s="85">
        <f>IF(N101="zákl. přenesená",J101,0)</f>
        <v>0</v>
      </c>
      <c r="BH101" s="85">
        <f>IF(N101="sníž. přenesená",J101,0)</f>
        <v>0</v>
      </c>
      <c r="BI101" s="85">
        <f>IF(N101="nulová",J101,0)</f>
        <v>0</v>
      </c>
      <c r="BJ101" s="10" t="s">
        <v>7</v>
      </c>
      <c r="BK101" s="85">
        <f>ROUND(I101*H101,2)</f>
        <v>0</v>
      </c>
      <c r="BL101" s="10" t="s">
        <v>65</v>
      </c>
      <c r="BM101" s="10" t="s">
        <v>75</v>
      </c>
    </row>
    <row r="102" spans="2:65" s="4" customFormat="1" ht="27">
      <c r="B102" s="86"/>
      <c r="D102" s="87" t="s">
        <v>71</v>
      </c>
      <c r="E102" s="88" t="s">
        <v>1</v>
      </c>
      <c r="F102" s="89" t="s">
        <v>97</v>
      </c>
      <c r="H102" s="90" t="s">
        <v>1</v>
      </c>
      <c r="L102" s="86"/>
      <c r="M102" s="91"/>
      <c r="N102" s="92"/>
      <c r="O102" s="92"/>
      <c r="P102" s="92"/>
      <c r="Q102" s="92"/>
      <c r="R102" s="92"/>
      <c r="S102" s="92"/>
      <c r="T102" s="93"/>
      <c r="AT102" s="90" t="s">
        <v>71</v>
      </c>
      <c r="AU102" s="90" t="s">
        <v>36</v>
      </c>
      <c r="AV102" s="4" t="s">
        <v>7</v>
      </c>
      <c r="AW102" s="4" t="s">
        <v>18</v>
      </c>
      <c r="AX102" s="4" t="s">
        <v>36</v>
      </c>
      <c r="AY102" s="90" t="s">
        <v>66</v>
      </c>
    </row>
    <row r="103" spans="2:65" s="5" customFormat="1">
      <c r="B103" s="94"/>
      <c r="D103" s="87" t="s">
        <v>71</v>
      </c>
      <c r="E103" s="95" t="s">
        <v>1</v>
      </c>
      <c r="F103" s="96" t="s">
        <v>90</v>
      </c>
      <c r="H103" s="97">
        <v>30</v>
      </c>
      <c r="L103" s="94"/>
      <c r="M103" s="98"/>
      <c r="N103" s="99"/>
      <c r="O103" s="99"/>
      <c r="P103" s="99"/>
      <c r="Q103" s="99"/>
      <c r="R103" s="99"/>
      <c r="S103" s="99"/>
      <c r="T103" s="100"/>
      <c r="AT103" s="95" t="s">
        <v>71</v>
      </c>
      <c r="AU103" s="95" t="s">
        <v>36</v>
      </c>
      <c r="AV103" s="5" t="s">
        <v>37</v>
      </c>
      <c r="AW103" s="5" t="s">
        <v>18</v>
      </c>
      <c r="AX103" s="5" t="s">
        <v>36</v>
      </c>
      <c r="AY103" s="95" t="s">
        <v>66</v>
      </c>
    </row>
    <row r="104" spans="2:65" s="6" customFormat="1">
      <c r="B104" s="101"/>
      <c r="D104" s="102" t="s">
        <v>71</v>
      </c>
      <c r="E104" s="103" t="s">
        <v>1</v>
      </c>
      <c r="F104" s="104" t="s">
        <v>72</v>
      </c>
      <c r="H104" s="105">
        <v>30</v>
      </c>
      <c r="L104" s="101"/>
      <c r="M104" s="106"/>
      <c r="N104" s="107"/>
      <c r="O104" s="107"/>
      <c r="P104" s="107"/>
      <c r="Q104" s="107"/>
      <c r="R104" s="107"/>
      <c r="S104" s="107"/>
      <c r="T104" s="108"/>
      <c r="AT104" s="109" t="s">
        <v>71</v>
      </c>
      <c r="AU104" s="109" t="s">
        <v>36</v>
      </c>
      <c r="AV104" s="6" t="s">
        <v>65</v>
      </c>
      <c r="AW104" s="6" t="s">
        <v>18</v>
      </c>
      <c r="AX104" s="6" t="s">
        <v>7</v>
      </c>
      <c r="AY104" s="109" t="s">
        <v>66</v>
      </c>
    </row>
    <row r="105" spans="2:65" s="1" customFormat="1" ht="22.5" customHeight="1">
      <c r="B105" s="74"/>
      <c r="C105" s="75" t="s">
        <v>69</v>
      </c>
      <c r="D105" s="75" t="s">
        <v>62</v>
      </c>
      <c r="E105" s="76" t="s">
        <v>102</v>
      </c>
      <c r="F105" s="77" t="s">
        <v>103</v>
      </c>
      <c r="G105" s="78" t="s">
        <v>63</v>
      </c>
      <c r="H105" s="79">
        <v>21</v>
      </c>
      <c r="I105" s="121"/>
      <c r="J105" s="80">
        <f>ROUND(I105*H105,2)</f>
        <v>0</v>
      </c>
      <c r="K105" s="77" t="s">
        <v>64</v>
      </c>
      <c r="L105" s="21"/>
      <c r="M105" s="81" t="s">
        <v>1</v>
      </c>
      <c r="N105" s="82" t="s">
        <v>25</v>
      </c>
      <c r="O105" s="83">
        <v>0</v>
      </c>
      <c r="P105" s="83">
        <f>O105*H105</f>
        <v>0</v>
      </c>
      <c r="Q105" s="83">
        <v>0</v>
      </c>
      <c r="R105" s="83">
        <f>Q105*H105</f>
        <v>0</v>
      </c>
      <c r="S105" s="83">
        <v>0</v>
      </c>
      <c r="T105" s="84">
        <f>S105*H105</f>
        <v>0</v>
      </c>
      <c r="AR105" s="10" t="s">
        <v>65</v>
      </c>
      <c r="AT105" s="10" t="s">
        <v>62</v>
      </c>
      <c r="AU105" s="10" t="s">
        <v>36</v>
      </c>
      <c r="AY105" s="10" t="s">
        <v>66</v>
      </c>
      <c r="BE105" s="85">
        <f>IF(N105="základní",J105,0)</f>
        <v>0</v>
      </c>
      <c r="BF105" s="85">
        <f>IF(N105="snížená",J105,0)</f>
        <v>0</v>
      </c>
      <c r="BG105" s="85">
        <f>IF(N105="zákl. přenesená",J105,0)</f>
        <v>0</v>
      </c>
      <c r="BH105" s="85">
        <f>IF(N105="sníž. přenesená",J105,0)</f>
        <v>0</v>
      </c>
      <c r="BI105" s="85">
        <f>IF(N105="nulová",J105,0)</f>
        <v>0</v>
      </c>
      <c r="BJ105" s="10" t="s">
        <v>7</v>
      </c>
      <c r="BK105" s="85">
        <f>ROUND(I105*H105,2)</f>
        <v>0</v>
      </c>
      <c r="BL105" s="10" t="s">
        <v>65</v>
      </c>
      <c r="BM105" s="10" t="s">
        <v>76</v>
      </c>
    </row>
    <row r="106" spans="2:65" s="4" customFormat="1" ht="27">
      <c r="B106" s="86"/>
      <c r="D106" s="87" t="s">
        <v>71</v>
      </c>
      <c r="E106" s="88" t="s">
        <v>1</v>
      </c>
      <c r="F106" s="89" t="s">
        <v>104</v>
      </c>
      <c r="H106" s="90" t="s">
        <v>1</v>
      </c>
      <c r="L106" s="86"/>
      <c r="M106" s="91"/>
      <c r="N106" s="92"/>
      <c r="O106" s="92"/>
      <c r="P106" s="92"/>
      <c r="Q106" s="92"/>
      <c r="R106" s="92"/>
      <c r="S106" s="92"/>
      <c r="T106" s="93"/>
      <c r="AT106" s="90" t="s">
        <v>71</v>
      </c>
      <c r="AU106" s="90" t="s">
        <v>36</v>
      </c>
      <c r="AV106" s="4" t="s">
        <v>7</v>
      </c>
      <c r="AW106" s="4" t="s">
        <v>18</v>
      </c>
      <c r="AX106" s="4" t="s">
        <v>36</v>
      </c>
      <c r="AY106" s="90" t="s">
        <v>66</v>
      </c>
    </row>
    <row r="107" spans="2:65" s="5" customFormat="1">
      <c r="B107" s="94"/>
      <c r="D107" s="87" t="s">
        <v>71</v>
      </c>
      <c r="E107" s="95" t="s">
        <v>1</v>
      </c>
      <c r="F107" s="96" t="s">
        <v>105</v>
      </c>
      <c r="H107" s="97">
        <v>21</v>
      </c>
      <c r="L107" s="94"/>
      <c r="M107" s="98"/>
      <c r="N107" s="99"/>
      <c r="O107" s="99"/>
      <c r="P107" s="99"/>
      <c r="Q107" s="99"/>
      <c r="R107" s="99"/>
      <c r="S107" s="99"/>
      <c r="T107" s="100"/>
      <c r="AT107" s="95" t="s">
        <v>71</v>
      </c>
      <c r="AU107" s="95" t="s">
        <v>36</v>
      </c>
      <c r="AV107" s="5" t="s">
        <v>37</v>
      </c>
      <c r="AW107" s="5" t="s">
        <v>18</v>
      </c>
      <c r="AX107" s="5" t="s">
        <v>36</v>
      </c>
      <c r="AY107" s="95" t="s">
        <v>66</v>
      </c>
    </row>
    <row r="108" spans="2:65" s="6" customFormat="1">
      <c r="B108" s="101"/>
      <c r="D108" s="102" t="s">
        <v>71</v>
      </c>
      <c r="E108" s="103" t="s">
        <v>1</v>
      </c>
      <c r="F108" s="104" t="s">
        <v>72</v>
      </c>
      <c r="H108" s="105">
        <v>21</v>
      </c>
      <c r="L108" s="101"/>
      <c r="M108" s="106"/>
      <c r="N108" s="107"/>
      <c r="O108" s="107"/>
      <c r="P108" s="107"/>
      <c r="Q108" s="107"/>
      <c r="R108" s="107"/>
      <c r="S108" s="107"/>
      <c r="T108" s="108"/>
      <c r="AT108" s="109" t="s">
        <v>71</v>
      </c>
      <c r="AU108" s="109" t="s">
        <v>36</v>
      </c>
      <c r="AV108" s="6" t="s">
        <v>65</v>
      </c>
      <c r="AW108" s="6" t="s">
        <v>18</v>
      </c>
      <c r="AX108" s="6" t="s">
        <v>7</v>
      </c>
      <c r="AY108" s="109" t="s">
        <v>66</v>
      </c>
    </row>
    <row r="109" spans="2:65" s="1" customFormat="1" ht="22.5" customHeight="1">
      <c r="B109" s="74"/>
      <c r="C109" s="75" t="s">
        <v>77</v>
      </c>
      <c r="D109" s="75" t="s">
        <v>62</v>
      </c>
      <c r="E109" s="76" t="s">
        <v>106</v>
      </c>
      <c r="F109" s="77" t="s">
        <v>107</v>
      </c>
      <c r="G109" s="78" t="s">
        <v>63</v>
      </c>
      <c r="H109" s="79">
        <v>21</v>
      </c>
      <c r="I109" s="121"/>
      <c r="J109" s="80">
        <f>ROUND(I109*H109,2)</f>
        <v>0</v>
      </c>
      <c r="K109" s="77" t="s">
        <v>64</v>
      </c>
      <c r="L109" s="21"/>
      <c r="M109" s="81" t="s">
        <v>1</v>
      </c>
      <c r="N109" s="82" t="s">
        <v>25</v>
      </c>
      <c r="O109" s="83">
        <v>0</v>
      </c>
      <c r="P109" s="83">
        <f>O109*H109</f>
        <v>0</v>
      </c>
      <c r="Q109" s="83">
        <v>0</v>
      </c>
      <c r="R109" s="83">
        <f>Q109*H109</f>
        <v>0</v>
      </c>
      <c r="S109" s="83">
        <v>0</v>
      </c>
      <c r="T109" s="84">
        <f>S109*H109</f>
        <v>0</v>
      </c>
      <c r="AR109" s="10" t="s">
        <v>65</v>
      </c>
      <c r="AT109" s="10" t="s">
        <v>62</v>
      </c>
      <c r="AU109" s="10" t="s">
        <v>36</v>
      </c>
      <c r="AY109" s="10" t="s">
        <v>66</v>
      </c>
      <c r="BE109" s="85">
        <f>IF(N109="základní",J109,0)</f>
        <v>0</v>
      </c>
      <c r="BF109" s="85">
        <f>IF(N109="snížená",J109,0)</f>
        <v>0</v>
      </c>
      <c r="BG109" s="85">
        <f>IF(N109="zákl. přenesená",J109,0)</f>
        <v>0</v>
      </c>
      <c r="BH109" s="85">
        <f>IF(N109="sníž. přenesená",J109,0)</f>
        <v>0</v>
      </c>
      <c r="BI109" s="85">
        <f>IF(N109="nulová",J109,0)</f>
        <v>0</v>
      </c>
      <c r="BJ109" s="10" t="s">
        <v>7</v>
      </c>
      <c r="BK109" s="85">
        <f>ROUND(I109*H109,2)</f>
        <v>0</v>
      </c>
      <c r="BL109" s="10" t="s">
        <v>65</v>
      </c>
      <c r="BM109" s="10" t="s">
        <v>78</v>
      </c>
    </row>
    <row r="110" spans="2:65" s="4" customFormat="1" ht="27">
      <c r="B110" s="86"/>
      <c r="D110" s="87" t="s">
        <v>71</v>
      </c>
      <c r="E110" s="88" t="s">
        <v>1</v>
      </c>
      <c r="F110" s="89" t="s">
        <v>108</v>
      </c>
      <c r="H110" s="90" t="s">
        <v>1</v>
      </c>
      <c r="L110" s="86"/>
      <c r="M110" s="91"/>
      <c r="N110" s="92"/>
      <c r="O110" s="92"/>
      <c r="P110" s="92"/>
      <c r="Q110" s="92"/>
      <c r="R110" s="92"/>
      <c r="S110" s="92"/>
      <c r="T110" s="93"/>
      <c r="AT110" s="90" t="s">
        <v>71</v>
      </c>
      <c r="AU110" s="90" t="s">
        <v>36</v>
      </c>
      <c r="AV110" s="4" t="s">
        <v>7</v>
      </c>
      <c r="AW110" s="4" t="s">
        <v>18</v>
      </c>
      <c r="AX110" s="4" t="s">
        <v>36</v>
      </c>
      <c r="AY110" s="90" t="s">
        <v>66</v>
      </c>
    </row>
    <row r="111" spans="2:65" s="5" customFormat="1">
      <c r="B111" s="94"/>
      <c r="D111" s="87" t="s">
        <v>71</v>
      </c>
      <c r="E111" s="95" t="s">
        <v>1</v>
      </c>
      <c r="F111" s="96" t="s">
        <v>105</v>
      </c>
      <c r="H111" s="97">
        <v>21</v>
      </c>
      <c r="L111" s="94"/>
      <c r="M111" s="98"/>
      <c r="N111" s="99"/>
      <c r="O111" s="99"/>
      <c r="P111" s="99"/>
      <c r="Q111" s="99"/>
      <c r="R111" s="99"/>
      <c r="S111" s="99"/>
      <c r="T111" s="100"/>
      <c r="AT111" s="95" t="s">
        <v>71</v>
      </c>
      <c r="AU111" s="95" t="s">
        <v>36</v>
      </c>
      <c r="AV111" s="5" t="s">
        <v>37</v>
      </c>
      <c r="AW111" s="5" t="s">
        <v>18</v>
      </c>
      <c r="AX111" s="5" t="s">
        <v>36</v>
      </c>
      <c r="AY111" s="95" t="s">
        <v>66</v>
      </c>
    </row>
    <row r="112" spans="2:65" s="6" customFormat="1">
      <c r="B112" s="101"/>
      <c r="D112" s="102" t="s">
        <v>71</v>
      </c>
      <c r="E112" s="103" t="s">
        <v>1</v>
      </c>
      <c r="F112" s="104" t="s">
        <v>72</v>
      </c>
      <c r="H112" s="105">
        <v>21</v>
      </c>
      <c r="L112" s="101"/>
      <c r="M112" s="106"/>
      <c r="N112" s="107"/>
      <c r="O112" s="107"/>
      <c r="P112" s="107"/>
      <c r="Q112" s="107"/>
      <c r="R112" s="107"/>
      <c r="S112" s="107"/>
      <c r="T112" s="108"/>
      <c r="AT112" s="109" t="s">
        <v>71</v>
      </c>
      <c r="AU112" s="109" t="s">
        <v>36</v>
      </c>
      <c r="AV112" s="6" t="s">
        <v>65</v>
      </c>
      <c r="AW112" s="6" t="s">
        <v>18</v>
      </c>
      <c r="AX112" s="6" t="s">
        <v>7</v>
      </c>
      <c r="AY112" s="109" t="s">
        <v>66</v>
      </c>
    </row>
    <row r="113" spans="2:65" s="1" customFormat="1" ht="22.5" customHeight="1">
      <c r="B113" s="74"/>
      <c r="C113" s="75" t="s">
        <v>11</v>
      </c>
      <c r="D113" s="75" t="s">
        <v>62</v>
      </c>
      <c r="E113" s="76" t="s">
        <v>109</v>
      </c>
      <c r="F113" s="77" t="s">
        <v>110</v>
      </c>
      <c r="G113" s="78" t="s">
        <v>63</v>
      </c>
      <c r="H113" s="79">
        <v>121</v>
      </c>
      <c r="I113" s="121"/>
      <c r="J113" s="80">
        <f>ROUND(I113*H113,2)</f>
        <v>0</v>
      </c>
      <c r="K113" s="77" t="s">
        <v>64</v>
      </c>
      <c r="L113" s="21"/>
      <c r="M113" s="81" t="s">
        <v>1</v>
      </c>
      <c r="N113" s="82" t="s">
        <v>25</v>
      </c>
      <c r="O113" s="83">
        <v>0</v>
      </c>
      <c r="P113" s="83">
        <f>O113*H113</f>
        <v>0</v>
      </c>
      <c r="Q113" s="83">
        <v>0</v>
      </c>
      <c r="R113" s="83">
        <f>Q113*H113</f>
        <v>0</v>
      </c>
      <c r="S113" s="83">
        <v>0</v>
      </c>
      <c r="T113" s="84">
        <f>S113*H113</f>
        <v>0</v>
      </c>
      <c r="AR113" s="10" t="s">
        <v>65</v>
      </c>
      <c r="AT113" s="10" t="s">
        <v>62</v>
      </c>
      <c r="AU113" s="10" t="s">
        <v>36</v>
      </c>
      <c r="AY113" s="10" t="s">
        <v>66</v>
      </c>
      <c r="BE113" s="85">
        <f>IF(N113="základní",J113,0)</f>
        <v>0</v>
      </c>
      <c r="BF113" s="85">
        <f>IF(N113="snížená",J113,0)</f>
        <v>0</v>
      </c>
      <c r="BG113" s="85">
        <f>IF(N113="zákl. přenesená",J113,0)</f>
        <v>0</v>
      </c>
      <c r="BH113" s="85">
        <f>IF(N113="sníž. přenesená",J113,0)</f>
        <v>0</v>
      </c>
      <c r="BI113" s="85">
        <f>IF(N113="nulová",J113,0)</f>
        <v>0</v>
      </c>
      <c r="BJ113" s="10" t="s">
        <v>7</v>
      </c>
      <c r="BK113" s="85">
        <f>ROUND(I113*H113,2)</f>
        <v>0</v>
      </c>
      <c r="BL113" s="10" t="s">
        <v>65</v>
      </c>
      <c r="BM113" s="10" t="s">
        <v>79</v>
      </c>
    </row>
    <row r="114" spans="2:65" s="4" customFormat="1" ht="27">
      <c r="B114" s="86"/>
      <c r="D114" s="87" t="s">
        <v>71</v>
      </c>
      <c r="E114" s="88" t="s">
        <v>1</v>
      </c>
      <c r="F114" s="89" t="s">
        <v>89</v>
      </c>
      <c r="H114" s="90" t="s">
        <v>1</v>
      </c>
      <c r="L114" s="86"/>
      <c r="M114" s="91"/>
      <c r="N114" s="92"/>
      <c r="O114" s="92"/>
      <c r="P114" s="92"/>
      <c r="Q114" s="92"/>
      <c r="R114" s="92"/>
      <c r="S114" s="92"/>
      <c r="T114" s="93"/>
      <c r="AT114" s="90" t="s">
        <v>71</v>
      </c>
      <c r="AU114" s="90" t="s">
        <v>36</v>
      </c>
      <c r="AV114" s="4" t="s">
        <v>7</v>
      </c>
      <c r="AW114" s="4" t="s">
        <v>18</v>
      </c>
      <c r="AX114" s="4" t="s">
        <v>36</v>
      </c>
      <c r="AY114" s="90" t="s">
        <v>66</v>
      </c>
    </row>
    <row r="115" spans="2:65" s="5" customFormat="1">
      <c r="B115" s="94"/>
      <c r="D115" s="87" t="s">
        <v>71</v>
      </c>
      <c r="E115" s="95" t="s">
        <v>1</v>
      </c>
      <c r="F115" s="96" t="s">
        <v>111</v>
      </c>
      <c r="H115" s="97">
        <v>121</v>
      </c>
      <c r="L115" s="94"/>
      <c r="M115" s="98"/>
      <c r="N115" s="99"/>
      <c r="O115" s="99"/>
      <c r="P115" s="99"/>
      <c r="Q115" s="99"/>
      <c r="R115" s="99"/>
      <c r="S115" s="99"/>
      <c r="T115" s="100"/>
      <c r="AT115" s="95" t="s">
        <v>71</v>
      </c>
      <c r="AU115" s="95" t="s">
        <v>36</v>
      </c>
      <c r="AV115" s="5" t="s">
        <v>37</v>
      </c>
      <c r="AW115" s="5" t="s">
        <v>18</v>
      </c>
      <c r="AX115" s="5" t="s">
        <v>36</v>
      </c>
      <c r="AY115" s="95" t="s">
        <v>66</v>
      </c>
    </row>
    <row r="116" spans="2:65" s="6" customFormat="1">
      <c r="B116" s="101"/>
      <c r="D116" s="102" t="s">
        <v>71</v>
      </c>
      <c r="E116" s="103" t="s">
        <v>1</v>
      </c>
      <c r="F116" s="104" t="s">
        <v>72</v>
      </c>
      <c r="H116" s="105">
        <v>121</v>
      </c>
      <c r="L116" s="101"/>
      <c r="M116" s="106"/>
      <c r="N116" s="107"/>
      <c r="O116" s="107"/>
      <c r="P116" s="107"/>
      <c r="Q116" s="107"/>
      <c r="R116" s="107"/>
      <c r="S116" s="107"/>
      <c r="T116" s="108"/>
      <c r="AT116" s="109" t="s">
        <v>71</v>
      </c>
      <c r="AU116" s="109" t="s">
        <v>36</v>
      </c>
      <c r="AV116" s="6" t="s">
        <v>65</v>
      </c>
      <c r="AW116" s="6" t="s">
        <v>18</v>
      </c>
      <c r="AX116" s="6" t="s">
        <v>7</v>
      </c>
      <c r="AY116" s="109" t="s">
        <v>66</v>
      </c>
    </row>
    <row r="117" spans="2:65" s="1" customFormat="1" ht="22.5" customHeight="1">
      <c r="B117" s="74"/>
      <c r="C117" s="75" t="s">
        <v>80</v>
      </c>
      <c r="D117" s="75" t="s">
        <v>62</v>
      </c>
      <c r="E117" s="76" t="s">
        <v>112</v>
      </c>
      <c r="F117" s="77" t="s">
        <v>113</v>
      </c>
      <c r="G117" s="78" t="s">
        <v>63</v>
      </c>
      <c r="H117" s="79">
        <v>1</v>
      </c>
      <c r="I117" s="121"/>
      <c r="J117" s="80">
        <f>ROUND(I117*H117,2)</f>
        <v>0</v>
      </c>
      <c r="K117" s="77" t="s">
        <v>64</v>
      </c>
      <c r="L117" s="21"/>
      <c r="M117" s="81" t="s">
        <v>1</v>
      </c>
      <c r="N117" s="82" t="s">
        <v>25</v>
      </c>
      <c r="O117" s="83">
        <v>0</v>
      </c>
      <c r="P117" s="83">
        <f>O117*H117</f>
        <v>0</v>
      </c>
      <c r="Q117" s="83">
        <v>0</v>
      </c>
      <c r="R117" s="83">
        <f>Q117*H117</f>
        <v>0</v>
      </c>
      <c r="S117" s="83">
        <v>0</v>
      </c>
      <c r="T117" s="84">
        <f>S117*H117</f>
        <v>0</v>
      </c>
      <c r="AR117" s="10" t="s">
        <v>65</v>
      </c>
      <c r="AT117" s="10" t="s">
        <v>62</v>
      </c>
      <c r="AU117" s="10" t="s">
        <v>36</v>
      </c>
      <c r="AY117" s="10" t="s">
        <v>66</v>
      </c>
      <c r="BE117" s="85">
        <f>IF(N117="základní",J117,0)</f>
        <v>0</v>
      </c>
      <c r="BF117" s="85">
        <f>IF(N117="snížená",J117,0)</f>
        <v>0</v>
      </c>
      <c r="BG117" s="85">
        <f>IF(N117="zákl. přenesená",J117,0)</f>
        <v>0</v>
      </c>
      <c r="BH117" s="85">
        <f>IF(N117="sníž. přenesená",J117,0)</f>
        <v>0</v>
      </c>
      <c r="BI117" s="85">
        <f>IF(N117="nulová",J117,0)</f>
        <v>0</v>
      </c>
      <c r="BJ117" s="10" t="s">
        <v>7</v>
      </c>
      <c r="BK117" s="85">
        <f>ROUND(I117*H117,2)</f>
        <v>0</v>
      </c>
      <c r="BL117" s="10" t="s">
        <v>65</v>
      </c>
      <c r="BM117" s="10" t="s">
        <v>81</v>
      </c>
    </row>
    <row r="118" spans="2:65" s="4" customFormat="1">
      <c r="B118" s="86"/>
      <c r="D118" s="87" t="s">
        <v>71</v>
      </c>
      <c r="E118" s="88" t="s">
        <v>1</v>
      </c>
      <c r="F118" s="89" t="s">
        <v>114</v>
      </c>
      <c r="H118" s="90" t="s">
        <v>1</v>
      </c>
      <c r="L118" s="86"/>
      <c r="M118" s="91"/>
      <c r="N118" s="92"/>
      <c r="O118" s="92"/>
      <c r="P118" s="92"/>
      <c r="Q118" s="92"/>
      <c r="R118" s="92"/>
      <c r="S118" s="92"/>
      <c r="T118" s="93"/>
      <c r="AT118" s="90" t="s">
        <v>71</v>
      </c>
      <c r="AU118" s="90" t="s">
        <v>36</v>
      </c>
      <c r="AV118" s="4" t="s">
        <v>7</v>
      </c>
      <c r="AW118" s="4" t="s">
        <v>18</v>
      </c>
      <c r="AX118" s="4" t="s">
        <v>36</v>
      </c>
      <c r="AY118" s="90" t="s">
        <v>66</v>
      </c>
    </row>
    <row r="119" spans="2:65" s="5" customFormat="1">
      <c r="B119" s="94"/>
      <c r="D119" s="87" t="s">
        <v>71</v>
      </c>
      <c r="E119" s="95" t="s">
        <v>1</v>
      </c>
      <c r="F119" s="96" t="s">
        <v>7</v>
      </c>
      <c r="H119" s="97">
        <v>1</v>
      </c>
      <c r="L119" s="94"/>
      <c r="M119" s="98"/>
      <c r="N119" s="99"/>
      <c r="O119" s="99"/>
      <c r="P119" s="99"/>
      <c r="Q119" s="99"/>
      <c r="R119" s="99"/>
      <c r="S119" s="99"/>
      <c r="T119" s="100"/>
      <c r="AT119" s="95" t="s">
        <v>71</v>
      </c>
      <c r="AU119" s="95" t="s">
        <v>36</v>
      </c>
      <c r="AV119" s="5" t="s">
        <v>37</v>
      </c>
      <c r="AW119" s="5" t="s">
        <v>18</v>
      </c>
      <c r="AX119" s="5" t="s">
        <v>36</v>
      </c>
      <c r="AY119" s="95" t="s">
        <v>66</v>
      </c>
    </row>
    <row r="120" spans="2:65" s="6" customFormat="1">
      <c r="B120" s="101"/>
      <c r="D120" s="102" t="s">
        <v>71</v>
      </c>
      <c r="E120" s="103" t="s">
        <v>1</v>
      </c>
      <c r="F120" s="104" t="s">
        <v>72</v>
      </c>
      <c r="H120" s="105">
        <v>1</v>
      </c>
      <c r="L120" s="101"/>
      <c r="M120" s="106"/>
      <c r="N120" s="107"/>
      <c r="O120" s="107"/>
      <c r="P120" s="107"/>
      <c r="Q120" s="107"/>
      <c r="R120" s="107"/>
      <c r="S120" s="107"/>
      <c r="T120" s="108"/>
      <c r="AT120" s="109" t="s">
        <v>71</v>
      </c>
      <c r="AU120" s="109" t="s">
        <v>36</v>
      </c>
      <c r="AV120" s="6" t="s">
        <v>65</v>
      </c>
      <c r="AW120" s="6" t="s">
        <v>18</v>
      </c>
      <c r="AX120" s="6" t="s">
        <v>7</v>
      </c>
      <c r="AY120" s="109" t="s">
        <v>66</v>
      </c>
    </row>
    <row r="121" spans="2:65" s="1" customFormat="1" ht="22.5" customHeight="1">
      <c r="B121" s="74"/>
      <c r="C121" s="75" t="s">
        <v>73</v>
      </c>
      <c r="D121" s="75" t="s">
        <v>62</v>
      </c>
      <c r="E121" s="76" t="s">
        <v>115</v>
      </c>
      <c r="F121" s="77" t="s">
        <v>116</v>
      </c>
      <c r="G121" s="78" t="s">
        <v>63</v>
      </c>
      <c r="H121" s="79">
        <v>8</v>
      </c>
      <c r="I121" s="121"/>
      <c r="J121" s="80">
        <f>ROUND(I121*H121,2)</f>
        <v>0</v>
      </c>
      <c r="K121" s="77" t="s">
        <v>64</v>
      </c>
      <c r="L121" s="21"/>
      <c r="M121" s="81" t="s">
        <v>1</v>
      </c>
      <c r="N121" s="82" t="s">
        <v>25</v>
      </c>
      <c r="O121" s="83">
        <v>0</v>
      </c>
      <c r="P121" s="83">
        <f>O121*H121</f>
        <v>0</v>
      </c>
      <c r="Q121" s="83">
        <v>0</v>
      </c>
      <c r="R121" s="83">
        <f>Q121*H121</f>
        <v>0</v>
      </c>
      <c r="S121" s="83">
        <v>0</v>
      </c>
      <c r="T121" s="84">
        <f>S121*H121</f>
        <v>0</v>
      </c>
      <c r="AR121" s="10" t="s">
        <v>65</v>
      </c>
      <c r="AT121" s="10" t="s">
        <v>62</v>
      </c>
      <c r="AU121" s="10" t="s">
        <v>36</v>
      </c>
      <c r="AY121" s="10" t="s">
        <v>66</v>
      </c>
      <c r="BE121" s="85">
        <f>IF(N121="základní",J121,0)</f>
        <v>0</v>
      </c>
      <c r="BF121" s="85">
        <f>IF(N121="snížená",J121,0)</f>
        <v>0</v>
      </c>
      <c r="BG121" s="85">
        <f>IF(N121="zákl. přenesená",J121,0)</f>
        <v>0</v>
      </c>
      <c r="BH121" s="85">
        <f>IF(N121="sníž. přenesená",J121,0)</f>
        <v>0</v>
      </c>
      <c r="BI121" s="85">
        <f>IF(N121="nulová",J121,0)</f>
        <v>0</v>
      </c>
      <c r="BJ121" s="10" t="s">
        <v>7</v>
      </c>
      <c r="BK121" s="85">
        <f>ROUND(I121*H121,2)</f>
        <v>0</v>
      </c>
      <c r="BL121" s="10" t="s">
        <v>65</v>
      </c>
      <c r="BM121" s="10" t="s">
        <v>82</v>
      </c>
    </row>
    <row r="122" spans="2:65" s="4" customFormat="1">
      <c r="B122" s="86"/>
      <c r="D122" s="87" t="s">
        <v>71</v>
      </c>
      <c r="E122" s="88" t="s">
        <v>1</v>
      </c>
      <c r="F122" s="89" t="s">
        <v>117</v>
      </c>
      <c r="H122" s="90" t="s">
        <v>1</v>
      </c>
      <c r="L122" s="86"/>
      <c r="M122" s="91"/>
      <c r="N122" s="92"/>
      <c r="O122" s="92"/>
      <c r="P122" s="92"/>
      <c r="Q122" s="92"/>
      <c r="R122" s="92"/>
      <c r="S122" s="92"/>
      <c r="T122" s="93"/>
      <c r="AT122" s="90" t="s">
        <v>71</v>
      </c>
      <c r="AU122" s="90" t="s">
        <v>36</v>
      </c>
      <c r="AV122" s="4" t="s">
        <v>7</v>
      </c>
      <c r="AW122" s="4" t="s">
        <v>18</v>
      </c>
      <c r="AX122" s="4" t="s">
        <v>36</v>
      </c>
      <c r="AY122" s="90" t="s">
        <v>66</v>
      </c>
    </row>
    <row r="123" spans="2:65" s="5" customFormat="1">
      <c r="B123" s="94"/>
      <c r="D123" s="87" t="s">
        <v>71</v>
      </c>
      <c r="E123" s="95" t="s">
        <v>1</v>
      </c>
      <c r="F123" s="96" t="s">
        <v>118</v>
      </c>
      <c r="H123" s="97">
        <v>8</v>
      </c>
      <c r="L123" s="94"/>
      <c r="M123" s="98"/>
      <c r="N123" s="99"/>
      <c r="O123" s="99"/>
      <c r="P123" s="99"/>
      <c r="Q123" s="99"/>
      <c r="R123" s="99"/>
      <c r="S123" s="99"/>
      <c r="T123" s="100"/>
      <c r="AT123" s="95" t="s">
        <v>71</v>
      </c>
      <c r="AU123" s="95" t="s">
        <v>36</v>
      </c>
      <c r="AV123" s="5" t="s">
        <v>37</v>
      </c>
      <c r="AW123" s="5" t="s">
        <v>18</v>
      </c>
      <c r="AX123" s="5" t="s">
        <v>36</v>
      </c>
      <c r="AY123" s="95" t="s">
        <v>66</v>
      </c>
    </row>
    <row r="124" spans="2:65" s="6" customFormat="1">
      <c r="B124" s="101"/>
      <c r="D124" s="87" t="s">
        <v>71</v>
      </c>
      <c r="E124" s="110" t="s">
        <v>1</v>
      </c>
      <c r="F124" s="111" t="s">
        <v>72</v>
      </c>
      <c r="H124" s="112">
        <v>8</v>
      </c>
      <c r="L124" s="101"/>
      <c r="M124" s="113"/>
      <c r="N124" s="114"/>
      <c r="O124" s="114"/>
      <c r="P124" s="114"/>
      <c r="Q124" s="114"/>
      <c r="R124" s="114"/>
      <c r="S124" s="114"/>
      <c r="T124" s="115"/>
      <c r="AT124" s="109" t="s">
        <v>71</v>
      </c>
      <c r="AU124" s="109" t="s">
        <v>36</v>
      </c>
      <c r="AV124" s="6" t="s">
        <v>65</v>
      </c>
      <c r="AW124" s="6" t="s">
        <v>18</v>
      </c>
      <c r="AX124" s="6" t="s">
        <v>7</v>
      </c>
      <c r="AY124" s="109" t="s">
        <v>66</v>
      </c>
    </row>
    <row r="125" spans="2:65" s="1" customFormat="1" ht="6.95" customHeight="1">
      <c r="B125" s="26"/>
      <c r="C125" s="27"/>
      <c r="D125" s="27"/>
      <c r="E125" s="27"/>
      <c r="F125" s="27"/>
      <c r="G125" s="27"/>
      <c r="H125" s="27"/>
      <c r="I125" s="27"/>
      <c r="J125" s="27"/>
      <c r="K125" s="27"/>
      <c r="L125" s="21"/>
    </row>
  </sheetData>
  <autoFilter ref="C75:K124"/>
  <mergeCells count="9"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ageMargins left="0.59055118110236227" right="0.59055118110236227" top="0.59055118110236227" bottom="0.59055118110236227" header="0" footer="0"/>
  <pageSetup paperSize="9" scale="69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Hygienicky mobiliar</vt:lpstr>
      <vt:lpstr>'Hygienicky mobiliar'!Názvy_tisku</vt:lpstr>
      <vt:lpstr>'Hygienicky mobiliar'!Oblast_tisku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Avuk</dc:creator>
  <cp:lastModifiedBy>ph024102</cp:lastModifiedBy>
  <cp:lastPrinted>2017-02-05T13:04:24Z</cp:lastPrinted>
  <dcterms:created xsi:type="dcterms:W3CDTF">2017-02-05T12:41:52Z</dcterms:created>
  <dcterms:modified xsi:type="dcterms:W3CDTF">2018-10-30T21:11:41Z</dcterms:modified>
</cp:coreProperties>
</file>