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22710" windowHeight="8940" activeTab="1"/>
  </bookViews>
  <sheets>
    <sheet name="Rekapitulace stavby" sheetId="1" r:id="rId1"/>
    <sheet name="SO 01 - Stavební úpravy n..." sheetId="2" r:id="rId2"/>
    <sheet name="SO 02 - Úprava elektroins..." sheetId="3" r:id="rId3"/>
    <sheet name="Pokyny pro vyplnění" sheetId="4" r:id="rId4"/>
  </sheets>
  <definedNames>
    <definedName name="_xlnm._FilterDatabase" localSheetId="1" hidden="1">'SO 01 - Stavební úpravy n...'!$C$92:$K$294</definedName>
    <definedName name="_xlnm._FilterDatabase" localSheetId="2" hidden="1">'SO 02 - Úprava elektroins...'!$C$78:$K$90</definedName>
    <definedName name="_xlnm.Print_Titles" localSheetId="0">'Rekapitulace stavby'!$49:$49</definedName>
    <definedName name="_xlnm.Print_Titles" localSheetId="1">'SO 01 - Stavební úpravy n...'!$92:$92</definedName>
    <definedName name="_xlnm.Print_Titles" localSheetId="2">'SO 02 - Úprava elektroins...'!$78:$78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01 - Stavební úpravy n...'!$C$4:$J$36,'SO 01 - Stavební úpravy n...'!$C$42:$J$74,'SO 01 - Stavební úpravy n...'!$C$80:$K$294</definedName>
    <definedName name="_xlnm.Print_Area" localSheetId="2">'SO 02 - Úprava elektroins...'!$C$4:$J$36,'SO 02 - Úprava elektroins...'!$C$42:$J$60,'SO 02 - Úprava elektroins...'!$C$66:$K$90</definedName>
  </definedNames>
  <calcPr fullCalcOnLoad="1"/>
</workbook>
</file>

<file path=xl/sharedStrings.xml><?xml version="1.0" encoding="utf-8"?>
<sst xmlns="http://schemas.openxmlformats.org/spreadsheetml/2006/main" count="2721" uniqueCount="714">
  <si>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</si>
  <si>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</si>
  <si>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</si>
  <si>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</si>
  <si>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</si>
  <si>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</si>
  <si>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</si>
  <si>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{0f254e5e-51e7-4a9f-8eed-a4eb6657214e}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</si>
  <si>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</si>
  <si>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</si>
  <si>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</si>
  <si>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</si>
  <si>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</si>
  <si>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</si>
  <si>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</si>
  <si>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</si>
  <si>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</si>
  <si>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2018J-044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</si>
  <si>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</si>
  <si>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</si>
  <si>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Výjezdová základna ZZS KK - základna Nejdek</t>
  </si>
  <si>
    <t>KSO:</t>
  </si>
  <si>
    <t>CC-CZ:</t>
  </si>
  <si>
    <t>Místo:</t>
  </si>
  <si>
    <t>Nejdek</t>
  </si>
  <si>
    <t>Datum:</t>
  </si>
  <si>
    <t>31. 5. 2018</t>
  </si>
  <si>
    <t>Zadavatel:</t>
  </si>
  <si>
    <t>IČ:</t>
  </si>
  <si>
    <t>ZZS Karlovarského kraje</t>
  </si>
  <si>
    <t>DIČ:</t>
  </si>
  <si>
    <t>Uchazeč:</t>
  </si>
  <si>
    <t>Vyplň údaj</t>
  </si>
  <si>
    <t>Projektant:</t>
  </si>
  <si>
    <t>Oto Szakos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</si>
  <si>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</si>
  <si>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</si>
  <si>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</si>
  <si>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</si>
  <si>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</si>
  <si>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</si>
  <si>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</si>
  <si>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</si>
  <si>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</si>
  <si>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</si>
  <si>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</si>
  <si>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</si>
  <si>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</si>
  <si>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</si>
  <si>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</si>
  <si>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</si>
  <si>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</si>
  <si>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</si>
  <si>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</si>
  <si>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</si>
  <si>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</si>
  <si>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</si>
  <si>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</si>
  <si>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</si>
  <si>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</si>
  <si>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</si>
  <si>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</si>
  <si>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</si>
  <si>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</si>
  <si>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</si>
  <si>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</si>
  <si>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</si>
  <si>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</si>
  <si>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</si>
  <si>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</si>
  <si>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</si>
  <si>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</si>
  <si>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</si>
  <si>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</si>
  <si>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</si>
  <si>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</si>
  <si>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</si>
  <si>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</si>
  <si>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 na výjezdové základně</t>
  </si>
  <si>
    <t>STA</t>
  </si>
  <si>
    <t>1</t>
  </si>
  <si>
    <t>{d90d3898-c1ce-498c-9614-de34173d8938}</t>
  </si>
  <si>
    <t>2</t>
  </si>
  <si>
    <t>SO 02</t>
  </si>
  <si>
    <t xml:space="preserve">Úprava elektroinstalace </t>
  </si>
  <si>
    <t>{391ad80a-dbd6-4b61-bcd9-b8325b3a87a4}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</si>
  <si>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</si>
  <si>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</si>
  <si>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</si>
  <si>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</si>
  <si>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</si>
  <si>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</si>
  <si>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</si>
  <si>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Stavební úpravy na výjezdové základně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</si>
  <si>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</si>
  <si>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</si>
  <si>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</si>
  <si>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</si>
  <si>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</si>
  <si>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</si>
  <si>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</si>
  <si>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</si>
  <si>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</si>
  <si>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</si>
  <si>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</si>
  <si>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</si>
  <si>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</si>
  <si>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</si>
  <si>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</si>
  <si>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</si>
  <si>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</si>
  <si>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</si>
  <si>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</si>
  <si>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</si>
  <si>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</si>
  <si>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</si>
  <si>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</si>
  <si>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</si>
  <si>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</si>
  <si>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</si>
  <si>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</si>
  <si>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</si>
  <si>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</si>
  <si>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</si>
  <si>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</si>
  <si>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</si>
  <si>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</si>
  <si>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</si>
  <si>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</si>
  <si>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</si>
  <si>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</si>
  <si>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</si>
  <si>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</si>
  <si>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</si>
  <si>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</si>
  <si>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</si>
  <si>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</si>
  <si>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</si>
  <si>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</si>
  <si>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CS ÚRS 2018 01</t>
  </si>
  <si>
    <t>4</t>
  </si>
  <si>
    <t>1395940660</t>
  </si>
  <si>
    <t>PP</t>
  </si>
  <si>
    <t>Zazdívka otvorů ve zdivu nadzákladovém nepálenými tvárnicemi  plochy přes 1 m2 do 4 m2 , ve zdi tl. do 300 mm</t>
  </si>
  <si>
    <t>VV</t>
  </si>
  <si>
    <t>" zazdívka otvoru na menší" (4,5*0,7-1,5*0,7)*0,3</t>
  </si>
  <si>
    <t>317142442</t>
  </si>
  <si>
    <t>Překlad nenosný přímý z pórobetonu v příčkách tl 150 mm dl přes 1000 do 1250 mm</t>
  </si>
  <si>
    <t>kus</t>
  </si>
  <si>
    <t>-736340709</t>
  </si>
  <si>
    <t>Překlady nenosné prefabrikované z pórobetonu přímé osazené do tenkého maltového lože v příčkách tloušťky 150 mm, délky překladu přes 1000 do 1250 mm</t>
  </si>
  <si>
    <t>" nad dveřmi DO1 " 1</t>
  </si>
  <si>
    <t>342272245</t>
  </si>
  <si>
    <t>Příčka z pórobetonových hladkých tvárnic na tenkovrstvou maltu tl 150 mm</t>
  </si>
  <si>
    <t>m2</t>
  </si>
  <si>
    <t>1356570577</t>
  </si>
  <si>
    <t>Příčky z pórobetonových tvárnic hladkých na tenké maltové lože objemová hmotnost do 500 kg/m3, tloušťka příčky 150 mm</t>
  </si>
  <si>
    <t>" nová stěna mezi garáží a chodbou " 3,145*3,35-0,9*2,1</t>
  </si>
  <si>
    <t>342291112</t>
  </si>
  <si>
    <t>Ukotvení příček montážní polyuretanovou pěnou tl příčky přes 100 mm</t>
  </si>
  <si>
    <t>m</t>
  </si>
  <si>
    <t>1542162576</t>
  </si>
  <si>
    <t>Ukotvení příček  polyuretanovou pěnou, tl. příčky přes 100 mm</t>
  </si>
  <si>
    <t>" nová stěna mezi garáží a chodbou ke stropu " 3,145</t>
  </si>
  <si>
    <t>5</t>
  </si>
  <si>
    <t>342291121</t>
  </si>
  <si>
    <t>Ukotvení příček k cihelným konstrukcím plochými kotvami</t>
  </si>
  <si>
    <t>1082381428</t>
  </si>
  <si>
    <t>Ukotvení příček  plochými kotvami, do konstrukce cihelné</t>
  </si>
  <si>
    <t>" nová stěna mezi garáží a chodbou do stěn " 3,35*2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</si>
  <si>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</si>
  <si>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</si>
  <si>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</si>
  <si>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</si>
  <si>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492047660</t>
  </si>
  <si>
    <t>Potažení vnitřních ploch pletivem  v ploše nebo pruzích, na plném podkladu sklovláknitým vtlačením do tmelu stěn</t>
  </si>
  <si>
    <t>" zazdívka otvoru na menší - zevnitř " (4,5*0,7-1,5*0,7)</t>
  </si>
  <si>
    <t>" ostění oken" (1,5+2*0,7+1,2+2*1,85+0,9+2*2,0)*0,15+(1,2+2*1,85)*0,2</t>
  </si>
  <si>
    <t>" nová stěna mezi garáží a chodbou z obou stran" (3,145*3,35-0,9*2,1)*2</t>
  </si>
  <si>
    <t>7</t>
  </si>
  <si>
    <t>612311131</t>
  </si>
  <si>
    <t>Potažení vnitřních stěn vápenným štukem tloušťky do 3 mm</t>
  </si>
  <si>
    <t>786612104</t>
  </si>
  <si>
    <t>Potažení vnitřních ploch štukem tloušťky do 3 mm svislých konstrukcí stěn</t>
  </si>
  <si>
    <t>8</t>
  </si>
  <si>
    <t>619991011</t>
  </si>
  <si>
    <t>Obalení konstrukcí a prvků fólií přilepenou lepící páskou</t>
  </si>
  <si>
    <t>1568826363</t>
  </si>
  <si>
    <t>Zakrytí vnitřních ploch před znečištěním  včetně pozdějšího odkrytí konstrukcí a prvků obalením fólií a přelepením páskou</t>
  </si>
  <si>
    <t>"otvorů vnitřních " 1,2*1,85*2+1,5*0,7+0,9*2,1+0,9*2,0</t>
  </si>
  <si>
    <t>9</t>
  </si>
  <si>
    <t>622142001</t>
  </si>
  <si>
    <t>Potažení vnějších stěn sklovláknitým pletivem vtlačeným do tenkovrstvé hmoty</t>
  </si>
  <si>
    <t>462459644</t>
  </si>
  <si>
    <t>Potažení vnějších ploch pletivem  v ploše nebo pruzích, na plném podkladu sklovláknitým vtlačením do tmelu stěn</t>
  </si>
  <si>
    <t>" zazdívka otvoru na menší - zvenku " (4,5*0,7-1,5*0,7)</t>
  </si>
  <si>
    <t>" ostění oken" (1,5+2*0,7+0,9+2*2,0)*0,1</t>
  </si>
  <si>
    <t>10</t>
  </si>
  <si>
    <t>622143002</t>
  </si>
  <si>
    <t>Montáž omítkových plastových nebo pozinkovaných dilatačních profilů</t>
  </si>
  <si>
    <t>979315663</t>
  </si>
  <si>
    <t>Montáž omítkových profilů  plastových nebo pozinkovaných, upevněných vtlačením do podkladní vrstvy nebo přibitím dilatačních s tkaninou</t>
  </si>
  <si>
    <t>" ostění oken zevnitř  " 1,5+2*0,7+0,9+2*2,0</t>
  </si>
  <si>
    <t>" ostění oken zvenku " (1,5+0,7)*2+0,9+2*2,0</t>
  </si>
  <si>
    <t>11</t>
  </si>
  <si>
    <t>M</t>
  </si>
  <si>
    <t>59051476</t>
  </si>
  <si>
    <t>profil okenní začišťovací se sklovláknitou armovací tkaninou 9 mm/2,4 m</t>
  </si>
  <si>
    <t>-1063676568</t>
  </si>
  <si>
    <t>17,1*1,05 'Přepočtené koeficientem množství</t>
  </si>
  <si>
    <t>12</t>
  </si>
  <si>
    <t>622143003</t>
  </si>
  <si>
    <t>Montáž omítkových plastových nebo pozinkovaných rohových profilů s tkaninou</t>
  </si>
  <si>
    <t>-1400304017</t>
  </si>
  <si>
    <t>Montáž omítkových profilů  plastových nebo pozinkovaných, upevněných vtlačením do podkladní vrstvy nebo přibitím rohových s tkaninou</t>
  </si>
  <si>
    <t xml:space="preserve">"rohů otvorů zevnitř a zvenku " </t>
  </si>
  <si>
    <t>" ostění oken" (1,5+2*0,7+0,9+2*2,0)*2</t>
  </si>
  <si>
    <t>" parapet zvenku " 1,5</t>
  </si>
  <si>
    <t>13</t>
  </si>
  <si>
    <t>59051480</t>
  </si>
  <si>
    <t>profil rohový Al s tkaninou kontaktního zateplení</t>
  </si>
  <si>
    <t>1099487434</t>
  </si>
  <si>
    <t>" ostění oken" 1,5+2*0,7*2+0,9+2*2,0*2</t>
  </si>
  <si>
    <t>13,2*1,05 'Přepočtené koeficientem množství</t>
  </si>
  <si>
    <t>14</t>
  </si>
  <si>
    <t>59051510</t>
  </si>
  <si>
    <t>profil okenní s nepřiznanou podomítkovou okapnicí PVC 2,0 m</t>
  </si>
  <si>
    <t>-372323494</t>
  </si>
  <si>
    <t xml:space="preserve">"rohů otvorů nadokenní zvenku " </t>
  </si>
  <si>
    <t>" ostění oken" 1,5+0,9</t>
  </si>
  <si>
    <t>2,4*1,05 'Přepočtené koeficientem množství</t>
  </si>
  <si>
    <t>59051512</t>
  </si>
  <si>
    <t>profil parapetní se sklovláknitou armovací tkaninou PVC 2 m</t>
  </si>
  <si>
    <t>-1719135340</t>
  </si>
  <si>
    <t>1,5*1,05 'Přepočtené koeficientem množství</t>
  </si>
  <si>
    <t>16</t>
  </si>
  <si>
    <t>622381011</t>
  </si>
  <si>
    <t>Tenkovrstvá minerální zrnitá omítka tl. 1,5 mm včetně penetrace vnějších stěn</t>
  </si>
  <si>
    <t>-688887656</t>
  </si>
  <si>
    <t>Omítka tenkovrstvá minerální vnějších ploch  probarvená, včetně penetrace podkladu zrnitá, tloušťky 1,5 mm stěn</t>
  </si>
  <si>
    <t>P</t>
  </si>
  <si>
    <t xml:space="preserve">Poznámka k položce:
odstín přizpůsobit stávajícímu okolí
</t>
  </si>
  <si>
    <t>17</t>
  </si>
  <si>
    <t>629991011</t>
  </si>
  <si>
    <t>Zakrytí výplní otvorů a svislých ploch fólií přilepenou lepící páskou</t>
  </si>
  <si>
    <t>1862128341</t>
  </si>
  <si>
    <t>Zakrytí vnějších ploch před znečištěním  včetně pozdějšího odkrytí výplní otvorů a svislých ploch fólií přilepenou lepící páskou</t>
  </si>
  <si>
    <t>" otvorů z venku " 1,5*0,7+0,9*2</t>
  </si>
  <si>
    <t>18</t>
  </si>
  <si>
    <t>632450124</t>
  </si>
  <si>
    <t>Vyrovnávací cementový potěr tl do 50 mm ze suchých směsí provedený v pásu</t>
  </si>
  <si>
    <t>1384304183</t>
  </si>
  <si>
    <t>Potěr cementový vyrovnávací ze suchých směsí  v pásu o průměrné (střední) tl. přes 40 do 50 mm</t>
  </si>
  <si>
    <t>" na parapetu u vyměny oken" 1,2*0,45+1,5*0,3</t>
  </si>
  <si>
    <t>Ostatní konstrukce a práce, bourání</t>
  </si>
  <si>
    <t>94</t>
  </si>
  <si>
    <t>Lešení a stavební výtahy</t>
  </si>
  <si>
    <t>19</t>
  </si>
  <si>
    <t>941111121</t>
  </si>
  <si>
    <t>Montáž lešení řadového trubkového lehkého s podlahami zatížení do 200 kg/m2 š do 1,2 m v do 10 m</t>
  </si>
  <si>
    <t>-290732630</t>
  </si>
  <si>
    <t>Montáž lešení řadového trubkového lehkého pracovního s podlahami  s provozním zatížením tř. 3 do 200 kg/m2 šířky tř. W09 přes 0,9 do 1,2 m, výšky do 10 m</t>
  </si>
  <si>
    <t>" zvenku" 5,0*5,0</t>
  </si>
  <si>
    <t>20</t>
  </si>
  <si>
    <t>941111221</t>
  </si>
  <si>
    <t>Příplatek k lešení řadovému trubkovému lehkému s podlahami š 1,2 m v 10 m za první a ZKD den použití</t>
  </si>
  <si>
    <t>368934463</t>
  </si>
  <si>
    <t>Montáž lešení řadového trubkového lehkého pracovního s podlahami  s provozním zatížením tř. 3 do 200 kg/m2 Příplatek za první a každý další den použití lešení k ceně -1121</t>
  </si>
  <si>
    <t>25*20 'Přepočtené koeficientem množství</t>
  </si>
  <si>
    <t>941111821</t>
  </si>
  <si>
    <t>Demontáž lešení řadového trubkového lehkého s podlahami zatížení do 200 kg/m2 š do 1,2 m v do 10 m</t>
  </si>
  <si>
    <t>-146553380</t>
  </si>
  <si>
    <t>Demontáž lešení řadového trubkového lehkého pracovního s podlahami  s provozním zatížením tř. 3 do 200 kg/m2 šířky tř. W09 přes 0,9 do 1,2 m, výšky do 10 m</t>
  </si>
  <si>
    <t>22</t>
  </si>
  <si>
    <t>949101111</t>
  </si>
  <si>
    <t>Lešení pomocné pro objekty pozemních staveb s lešeňovou podlahou v do 1,9 m zatížení do 150 kg/m2</t>
  </si>
  <si>
    <t>-518108211</t>
  </si>
  <si>
    <t>Lešení pomocné pracovní pro objekty pozemních staveb  pro zatížení do 150 kg/m2, o výšce lešeňové podlahy do 1,9 m</t>
  </si>
  <si>
    <t>" pro podhled a práce uvnitř " 7,0*5,0+4,45</t>
  </si>
  <si>
    <t>95</t>
  </si>
  <si>
    <t>Různé dokončovací konstrukce a práce pozemních staveb</t>
  </si>
  <si>
    <t>23</t>
  </si>
  <si>
    <t>952901111</t>
  </si>
  <si>
    <t>Vyčištění budov bytové a občanské výstavby při výšce podlaží do 4 m</t>
  </si>
  <si>
    <t>-233178761</t>
  </si>
  <si>
    <t>Vyčištění budov nebo objektů před předáním do užívání  budov bytové nebo občanské výstavby, světlé výšky podlaží do 4 m</t>
  </si>
  <si>
    <t>7,155*5,0+3,105*1,5+3,145*1,415</t>
  </si>
  <si>
    <t>24</t>
  </si>
  <si>
    <t>953943113</t>
  </si>
  <si>
    <t>Osazování výrobků do 15 kg/kus do vysekaných kapes zdiva bez jejich dodání</t>
  </si>
  <si>
    <t>2108971950</t>
  </si>
  <si>
    <t>Osazování drobných kovových předmětů  výrobků ostatních jinde neuvedených do vynechaných či vysekaných kapes zdiva, se zajištěním polohy se zalitím maltou cementovou, hmotnosti přes 5 do 15 kg/kus</t>
  </si>
  <si>
    <t>" hasícího přístroje HP typu P6 " 1</t>
  </si>
  <si>
    <t>25</t>
  </si>
  <si>
    <t>44932112</t>
  </si>
  <si>
    <t>přístroj hasicí ruční práškový P6</t>
  </si>
  <si>
    <t>1142827898</t>
  </si>
  <si>
    <t>Poznámka k položce:
s hasící schopností 21A/113B</t>
  </si>
  <si>
    <t>96</t>
  </si>
  <si>
    <t>Bourání konstrukcí</t>
  </si>
  <si>
    <t>26</t>
  </si>
  <si>
    <t>965081212</t>
  </si>
  <si>
    <t>Bourání podlah z dlaždic keramických nebo xylolitových tl do 10 mm plochy do 1 m2</t>
  </si>
  <si>
    <t>758527665</t>
  </si>
  <si>
    <t>Bourání podlah z dlaždic bez podkladního lože nebo mazaniny, s jakoukoliv výplní spár keramických nebo xylolitových tl. do 10 mm, plochy do 1 m2</t>
  </si>
  <si>
    <t>" pro založení nové příčky " 3,145*0,2</t>
  </si>
  <si>
    <t>27</t>
  </si>
  <si>
    <t>966081121</t>
  </si>
  <si>
    <t>Bourání kontaktního zateplení malých ploch jednotlivě do 1,0 m2</t>
  </si>
  <si>
    <t>122810506</t>
  </si>
  <si>
    <t>Bourání kontaktního zateplení včetně povrchové úpravy omítkou nebo nátěrem malých ploch, jakékoli tloušťky, včetně vyřezání, plochy jednotlivě do 1,0 m2</t>
  </si>
  <si>
    <t>" pro připojení nové příčky z obou stran" 2</t>
  </si>
  <si>
    <t>28</t>
  </si>
  <si>
    <t>968082017</t>
  </si>
  <si>
    <t>Vybourání plastových rámů oken včetně křídel plochy přes 2 do 4 m2</t>
  </si>
  <si>
    <t>-856625674</t>
  </si>
  <si>
    <t>Vybourání plastových rámů oken s křídly, dveřních zárubní, vrat  rámu oken s křídly, plochy přes 2 do 4 m2</t>
  </si>
  <si>
    <t>" stávající okno pro zmenšení " 4,5*0,7</t>
  </si>
  <si>
    <t>" stávající okno výměna za s PO " 1,2*1,85</t>
  </si>
  <si>
    <t>29</t>
  </si>
  <si>
    <t>968082021</t>
  </si>
  <si>
    <t>Vybourání plastových zárubní dveří plochy do 2 m2</t>
  </si>
  <si>
    <t>74190510</t>
  </si>
  <si>
    <t>Vybourání plastových rámů oken s křídly, dveřních zárubní, vrat  dveřních zárubní, plochy do 2 m2</t>
  </si>
  <si>
    <t>" stávající dveře pro výměnu " 1,0*2,0</t>
  </si>
  <si>
    <t>997</t>
  </si>
  <si>
    <t>Přesun sutě</t>
  </si>
  <si>
    <t>30</t>
  </si>
  <si>
    <t>997013211</t>
  </si>
  <si>
    <t>Vnitrostaveništní doprava suti a vybouraných hmot pro budovy v do 6 m ručně</t>
  </si>
  <si>
    <t>t</t>
  </si>
  <si>
    <t>1729755016</t>
  </si>
  <si>
    <t>Vnitrostaveništní doprava suti a vybouraných hmot  vodorovně do 50 m svisle ručně (nošením po schodech) pro budovy a haly výšky do 6 m</t>
  </si>
  <si>
    <t>31</t>
  </si>
  <si>
    <t>997013501</t>
  </si>
  <si>
    <t>Odvoz suti a vybouraných hmot na skládku nebo meziskládku do 1 km se složením</t>
  </si>
  <si>
    <t>-815065833</t>
  </si>
  <si>
    <t>Odvoz suti a vybouraných hmot na skládku nebo meziskládku  se složením, na vzdálenost do 1 km</t>
  </si>
  <si>
    <t>32</t>
  </si>
  <si>
    <t>997013509</t>
  </si>
  <si>
    <t>Příplatek k odvozu suti a vybouraných hmot na skládku ZKD 1 km přes 1 km</t>
  </si>
  <si>
    <t>2084232437</t>
  </si>
  <si>
    <t>Odvoz suti a vybouraných hmot na skládku nebo meziskládku  se složením, na vzdálenost Příplatek k ceně za každý další i započatý 1 km přes 1 km</t>
  </si>
  <si>
    <t>1,139*9 'Přepočtené koeficientem množství</t>
  </si>
  <si>
    <t>33</t>
  </si>
  <si>
    <t>997013831</t>
  </si>
  <si>
    <t>Poplatek za uložení na skládce (skládkovné) stavebního odpadu směsného kód odpadu 170 904</t>
  </si>
  <si>
    <t>1977328455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</si>
  <si>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</si>
  <si>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</si>
  <si>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</si>
  <si>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34</t>
  </si>
  <si>
    <t>998018001</t>
  </si>
  <si>
    <t>Přesun hmot ruční pro budovy v do 6 m</t>
  </si>
  <si>
    <t>-1534081467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</si>
  <si>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</si>
  <si>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</si>
  <si>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</si>
  <si>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763</t>
  </si>
  <si>
    <t>Konstrukce suché výstavby</t>
  </si>
  <si>
    <t>35</t>
  </si>
  <si>
    <t>763131431</t>
  </si>
  <si>
    <t>SDK podhled deska 1xDF 12,5 bez TI dvouvrstvá spodní kce profil CD+UD</t>
  </si>
  <si>
    <t>260131100</t>
  </si>
  <si>
    <t>Podhled ze sádrokartonových desek  dvouvrstvá zavěšená spodní konstrukce z ocelových profilů CD, UD jednoduše opláštěná deskou protipožární DF, tl. 12,5 mm, bez TI</t>
  </si>
  <si>
    <t>" pod krovem podhled " 7,155*5,0</t>
  </si>
  <si>
    <t>36</t>
  </si>
  <si>
    <t>763131713</t>
  </si>
  <si>
    <t>SDK podhled napojení na obvodové konstrukce profilem</t>
  </si>
  <si>
    <t>-2107963296</t>
  </si>
  <si>
    <t>Podhled ze sádrokartonových desek  ostatní práce a konstrukce na podhledech ze sádrokartonových desek napojení na obvodové konstrukce profilem</t>
  </si>
  <si>
    <t>" pod krovem podhled " (7,155+5,0)*2</t>
  </si>
  <si>
    <t>37</t>
  </si>
  <si>
    <t>763131714</t>
  </si>
  <si>
    <t>SDK podhled základní penetrační nátěr</t>
  </si>
  <si>
    <t>273437483</t>
  </si>
  <si>
    <t>Podhled ze sádrokartonových desek  ostatní práce a konstrukce na podhledech ze sádrokartonových desek základní penetrační nátěr</t>
  </si>
  <si>
    <t>38</t>
  </si>
  <si>
    <t>763131772</t>
  </si>
  <si>
    <t>Příplatek k SDK podhledu za rovinnost kvality Q4</t>
  </si>
  <si>
    <t>1583842212</t>
  </si>
  <si>
    <t>Podhled ze sádrokartonových desek  Příplatek k cenám za rovinnost kvality celoplošné tmelení kvality Q4</t>
  </si>
  <si>
    <t>39</t>
  </si>
  <si>
    <t>763131831</t>
  </si>
  <si>
    <t>Demontáž SDK podhledu s jednovrstvou nosnou kcí z ocelových profilů opláštění jednoduché</t>
  </si>
  <si>
    <t>1687253261</t>
  </si>
  <si>
    <t>Demontáž podhledu nebo samostatného požárního předělu ze sádrokartonových desek  s nosnou konstrukcí jednovrstvou z ocelových profilů, opláštění jednoduché</t>
  </si>
  <si>
    <t>" pod krovem podhled stávající " 7,155*5,0</t>
  </si>
  <si>
    <t>40</t>
  </si>
  <si>
    <t>998763301</t>
  </si>
  <si>
    <t>Přesun hmot tonážní pro sádrokartonové konstrukce v objektech v do 6 m</t>
  </si>
  <si>
    <t>-541765176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</si>
  <si>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</si>
  <si>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</si>
  <si>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</si>
  <si>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41</t>
  </si>
  <si>
    <t>764226402</t>
  </si>
  <si>
    <t>Oplechování parapetů rovných mechanicky kotvené z Al plechu  rš 200 mm</t>
  </si>
  <si>
    <t>1404548564</t>
  </si>
  <si>
    <t>Oplechování parapetů z hliníkového plechu rovných mechanicky kotvené, bez rohů rš 200 mm</t>
  </si>
  <si>
    <t>" parapet okna ozn.02 " 1,5</t>
  </si>
  <si>
    <t>42</t>
  </si>
  <si>
    <t>764226465</t>
  </si>
  <si>
    <t>Příplatek za zvýšenou pracnost oplechování rohů parapetů rovných z Al plechu rš do 400 mm</t>
  </si>
  <si>
    <t>-441348167</t>
  </si>
  <si>
    <t>Oplechování parapetů z hliníkového plechu rovných celoplošně lepené, bez rohů Příplatek k cenám za zvýšenou pracnost při provedení rohu nebo koutu do rš 400 mm</t>
  </si>
  <si>
    <t>43</t>
  </si>
  <si>
    <t>998764101</t>
  </si>
  <si>
    <t>Přesun hmot tonážní pro konstrukce klempířské v objektech v do 6 m</t>
  </si>
  <si>
    <t>-245182709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</si>
  <si>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</si>
  <si>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</si>
  <si>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</si>
  <si>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44</t>
  </si>
  <si>
    <t>767620127R</t>
  </si>
  <si>
    <t>Montáž oken kovových zdvojených otevíravých do zdiva plochy do 2,5 m2 PO typ EI15DP1</t>
  </si>
  <si>
    <t>-1229767787</t>
  </si>
  <si>
    <t>Montáž oken zdvojených  z hliníkových nebo ocelových profilů otevíravých nebo výklopných do zdiva, plochy přes 1,5 do 2,5 m2 PO typ EI15DP1</t>
  </si>
  <si>
    <t>" nové okno ozn.01  120/185 "  1,20*1,85</t>
  </si>
  <si>
    <t>45</t>
  </si>
  <si>
    <t>55341563</t>
  </si>
  <si>
    <t>okno Al s fixním zasklením 1200x1850mm s požární odolností PO typ EI15DP1</t>
  </si>
  <si>
    <t>2105302846</t>
  </si>
  <si>
    <t>okno Al s fixním zasklením 1200x1850mm</t>
  </si>
  <si>
    <t>Poznámka k položce:
detailní popis viz.tabulka výplní</t>
  </si>
  <si>
    <t>" nová okno ozn.01 120/185 "  1</t>
  </si>
  <si>
    <t>46</t>
  </si>
  <si>
    <t>766622131</t>
  </si>
  <si>
    <t>Montáž plastových oken plochy přes 1 m2 otevíravých výšky do 1,5 m s rámem do zdiva</t>
  </si>
  <si>
    <t>-2112910961</t>
  </si>
  <si>
    <t>Montáž oken plastových včetně montáže rámu na polyuretanovou pěnu plochy přes 1 m2 otevíravých nebo sklápěcích do zdiva, výšky do 1,5 m</t>
  </si>
  <si>
    <t>" nové okno ozn.02 150/70 " 1,5*0,7</t>
  </si>
  <si>
    <t>47</t>
  </si>
  <si>
    <t>61140025</t>
  </si>
  <si>
    <t>okno plastové jednokřídlé vyklápěcí 150x70cm</t>
  </si>
  <si>
    <t>1985086846</t>
  </si>
  <si>
    <t>Poznámka k položce:
pětikomorový profil,izolační dvojsklo, 4-16-4, teplý rámečel swissspacer,
Uw = 1,0 W/m2K
pákový ovladač otevírání max.1,5m nad podlahou</t>
  </si>
  <si>
    <t>48</t>
  </si>
  <si>
    <t>766694112</t>
  </si>
  <si>
    <t>Montáž parapetních desek dřevěných nebo plastových šířky do 30 cm délky do 1,6 m</t>
  </si>
  <si>
    <t>-1797674161</t>
  </si>
  <si>
    <t>Montáž ostatních truhlářských konstrukcí  parapetních desek dřevěných nebo plastových šířky do 300 mm, délky přes 1000 do 1600 mm</t>
  </si>
  <si>
    <t>" nové okno ozn.01  120/185 z obou stran vnitřní "  2</t>
  </si>
  <si>
    <t>" nové okno ozn.02 150/70 " 1</t>
  </si>
  <si>
    <t>49</t>
  </si>
  <si>
    <t>60794101</t>
  </si>
  <si>
    <t>deska parapetní dřevotřísková vnitřní 0,2 x 1 m</t>
  </si>
  <si>
    <t>-2062212732</t>
  </si>
  <si>
    <t>1,2*2+1,5</t>
  </si>
  <si>
    <t>3,9*1,1 'Přepočtené koeficientem množství</t>
  </si>
  <si>
    <t>50</t>
  </si>
  <si>
    <t>766960003</t>
  </si>
  <si>
    <t>Dodávka a osazení hliníkových vstupních dveří jednokřídlových 900/2100 mm vč. rámu s PO typ EW15DP3+C2</t>
  </si>
  <si>
    <t>ks</t>
  </si>
  <si>
    <t>1888243972</t>
  </si>
  <si>
    <t>Poznámka k položce:
detailní popis viz tabulka výplní</t>
  </si>
  <si>
    <t>" vstupní dveře ozn. D01 " 1</t>
  </si>
  <si>
    <t>51</t>
  </si>
  <si>
    <t>766960010</t>
  </si>
  <si>
    <t>Dodávka a osazení hliníkových vstupních dveří jednokřídlových 900/2000 mm vč. rámu s PO typ EI15DP1+C2</t>
  </si>
  <si>
    <t>-319351121</t>
  </si>
  <si>
    <t>" vstupní dveře ozn. D02 " 1</t>
  </si>
  <si>
    <t>52</t>
  </si>
  <si>
    <t>998766102</t>
  </si>
  <si>
    <t>Přesun hmot tonážní pro konstrukce truhlářské v objektech v do 12 m</t>
  </si>
  <si>
    <t>1354462185</t>
  </si>
  <si>
    <t>Přesun hmot pro konstrukce truhlářské stanovený z hmotnosti přesunovaného materiálu vodorovná dopravní vzdálenost do 50 m v objektech výšky přes 6 do 12 m</t>
  </si>
  <si>
    <t>771</t>
  </si>
  <si>
    <t>Podlahy z dlaždic</t>
  </si>
  <si>
    <t>53</t>
  </si>
  <si>
    <t>771573914</t>
  </si>
  <si>
    <t>Oprava podlah z keramických dlaždic režných lepených do 19 ks/m2</t>
  </si>
  <si>
    <t>-2094763487</t>
  </si>
  <si>
    <t>Opravy podlah z dlaždic keramických  lepených režných nebo glazovaných, při velikosti dlaždic přes 12 do 19 ks/ m2</t>
  </si>
  <si>
    <t>54</t>
  </si>
  <si>
    <t>59761040</t>
  </si>
  <si>
    <t>obkládačky keramické koupelnové (bílé i barevné) přes 19 do 22 ks/m2</t>
  </si>
  <si>
    <t>-1025025157</t>
  </si>
  <si>
    <t>" dle stávající dlažby " 1,0</t>
  </si>
  <si>
    <t>55</t>
  </si>
  <si>
    <t>998771101</t>
  </si>
  <si>
    <t>Přesun hmot tonážní pro podlahy z dlaždic v objektech v do 6 m</t>
  </si>
  <si>
    <t>1908558743</t>
  </si>
  <si>
    <t>Přesun hmot pro podlahy z dlaždic stanovený z hmotnosti přesunovaného materiálu vodorovná dopravní vzdálenost do 50 m v objektech výšky do 6 m</t>
  </si>
  <si>
    <t>784</t>
  </si>
  <si>
    <t>Dokončovací práce - malby a tapety</t>
  </si>
  <si>
    <t>56</t>
  </si>
  <si>
    <t>784181121</t>
  </si>
  <si>
    <t>Hloubková jednonásobná penetrace podkladu v místnostech výšky do 3,80 m</t>
  </si>
  <si>
    <t>-1900784766</t>
  </si>
  <si>
    <t>Penetrace podkladu jednonásobná hloubková v místnostech výšky do 3,80 m</t>
  </si>
  <si>
    <t>" pod krovem nový SDK podhled " 7,155*5,0</t>
  </si>
  <si>
    <t>"stěna se zazdívkou otvoru na menší - zevnitř " 4,5*3,3</t>
  </si>
  <si>
    <t>" ostění u výměny okna" (1,2+2*1,85)*(0,15+0,2)</t>
  </si>
  <si>
    <t>" nová stěna mezi garáží a chodbou z obou stran" 3,145*3,35*2</t>
  </si>
  <si>
    <t>57</t>
  </si>
  <si>
    <t>784221101</t>
  </si>
  <si>
    <t>Dvojnásobné bílé malby  ze směsí za sucha dobře otěruvzdorných v místnostech do 3,80 m</t>
  </si>
  <si>
    <t>-1549532705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</si>
  <si>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</si>
  <si>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</si>
  <si>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</si>
  <si>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VRN3</t>
  </si>
  <si>
    <t>Zařízení staveniště</t>
  </si>
  <si>
    <t>58</t>
  </si>
  <si>
    <t>030001000</t>
  </si>
  <si>
    <t xml:space="preserve">Sdružená sazba VRN </t>
  </si>
  <si>
    <t>soubor</t>
  </si>
  <si>
    <t>1024</t>
  </si>
  <si>
    <t>-1783396215</t>
  </si>
  <si>
    <t xml:space="preserve">SO 02 - Úprava elektroinstalace </t>
  </si>
  <si>
    <t xml:space="preserve">    740 - Elektromontáže - zkoušky a revize</t>
  </si>
  <si>
    <t xml:space="preserve">    741 - Elektroinstalace - silnoproud</t>
  </si>
  <si>
    <t>740</t>
  </si>
  <si>
    <t>Elektromontáže - zkoušky a revize</t>
  </si>
  <si>
    <t>741810001</t>
  </si>
  <si>
    <t>Celková prohlídka elektrického rozvodu a zařízení do 100 000,- Kč</t>
  </si>
  <si>
    <t>CS ÚRS 2018 02</t>
  </si>
  <si>
    <t>-1019898645</t>
  </si>
  <si>
    <t>Zkoušky a prohlídky elektrických rozvodů a zařízení celková prohlídka a vyhotovení revizní zprávy pro objem montážních prací do 100 tis. Kč</t>
  </si>
  <si>
    <t>741</t>
  </si>
  <si>
    <t>Elektroinstalace - silnoproud</t>
  </si>
  <si>
    <t>HZS2221</t>
  </si>
  <si>
    <t>Hodinová zúčtovací sazba elektrikář</t>
  </si>
  <si>
    <t>hod</t>
  </si>
  <si>
    <t>512</t>
  </si>
  <si>
    <t>-1527442015</t>
  </si>
  <si>
    <t>Hodinové zúčtovací sazby profesí PSV  provádění stavebních instalací elektrikář</t>
  </si>
  <si>
    <t>" demontáž a zpětná  montáž osvětlení vč.připojení " 6</t>
  </si>
  <si>
    <t>-1529895486</t>
  </si>
  <si>
    <t xml:space="preserve">" změna trasy přívodního kabelu k ovládání vrat " 10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</si>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</sst>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9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i/>
      <sz val="9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8"/>
      <color indexed="55"/>
      <name val="Trebuchet M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80008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i/>
      <sz val="7"/>
      <color rgb="FF969696"/>
      <name val="Trebuchet MS"/>
      <family val="0"/>
    </font>
    <font>
      <b/>
      <sz val="8"/>
      <color rgb="FF969696"/>
      <name val="Trebuchet M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thin">
        <color rgb="FF000000"/>
      </right>
      <top style="hair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59" fillId="33" borderId="0" xfId="36" applyFill="1" applyAlignment="1">
      <alignment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5" fillId="0" borderId="0" xfId="0" applyFont="1" applyBorder="1" applyAlignment="1">
      <alignment horizontal="left" vertical="center"/>
    </xf>
    <xf numFmtId="0" fontId="2" fillId="23" borderId="0" xfId="0" applyFont="1" applyFill="1" applyBorder="1" applyAlignment="1" applyProtection="1">
      <alignment horizontal="left" vertical="center"/>
      <protection locked="0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85" fillId="0" borderId="26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7" fillId="0" borderId="30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66" fontId="87" fillId="0" borderId="0" xfId="0" applyNumberFormat="1" applyFont="1" applyBorder="1" applyAlignment="1">
      <alignment vertical="center"/>
    </xf>
    <xf numFmtId="4" fontId="87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8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66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66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92" fillId="33" borderId="0" xfId="36" applyFont="1" applyFill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6" fillId="0" borderId="0" xfId="0" applyNumberFormat="1" applyFont="1" applyBorder="1" applyAlignment="1">
      <alignment vertical="center"/>
    </xf>
    <xf numFmtId="0" fontId="74" fillId="0" borderId="0" xfId="0" applyFont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3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0" fontId="75" fillId="0" borderId="32" xfId="0" applyFont="1" applyBorder="1" applyAlignment="1" applyProtection="1">
      <alignment vertical="center"/>
      <protection locked="0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0" fontId="76" fillId="0" borderId="32" xfId="0" applyFont="1" applyBorder="1" applyAlignment="1" applyProtection="1">
      <alignment vertical="center"/>
      <protection locked="0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85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/>
    </xf>
    <xf numFmtId="166" fontId="94" fillId="0" borderId="22" xfId="0" applyNumberFormat="1" applyFont="1" applyBorder="1" applyAlignment="1">
      <alignment/>
    </xf>
    <xf numFmtId="166" fontId="94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7" fillId="0" borderId="0" xfId="0" applyFont="1" applyAlignment="1" applyProtection="1">
      <alignment/>
      <protection locked="0"/>
    </xf>
    <xf numFmtId="4" fontId="75" fillId="0" borderId="0" xfId="0" applyNumberFormat="1" applyFont="1" applyAlignment="1">
      <alignment/>
    </xf>
    <xf numFmtId="0" fontId="77" fillId="0" borderId="30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4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4" fillId="23" borderId="36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3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4" xfId="0" applyFont="1" applyBorder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 locked="0"/>
    </xf>
    <xf numFmtId="49" fontId="96" fillId="0" borderId="36" xfId="0" applyNumberFormat="1" applyFont="1" applyBorder="1" applyAlignment="1" applyProtection="1">
      <alignment horizontal="left" vertical="center" wrapText="1"/>
      <protection locked="0"/>
    </xf>
    <xf numFmtId="0" fontId="96" fillId="0" borderId="36" xfId="0" applyFont="1" applyBorder="1" applyAlignment="1" applyProtection="1">
      <alignment horizontal="left" vertical="center" wrapText="1"/>
      <protection locked="0"/>
    </xf>
    <xf numFmtId="0" fontId="96" fillId="0" borderId="36" xfId="0" applyFont="1" applyBorder="1" applyAlignment="1" applyProtection="1">
      <alignment horizontal="center" vertical="center" wrapText="1"/>
      <protection locked="0"/>
    </xf>
    <xf numFmtId="167" fontId="96" fillId="0" borderId="36" xfId="0" applyNumberFormat="1" applyFont="1" applyBorder="1" applyAlignment="1" applyProtection="1">
      <alignment vertical="center"/>
      <protection locked="0"/>
    </xf>
    <xf numFmtId="4" fontId="96" fillId="23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 locked="0"/>
    </xf>
    <xf numFmtId="0" fontId="96" fillId="0" borderId="13" xfId="0" applyFont="1" applyBorder="1" applyAlignment="1">
      <alignment vertical="center"/>
    </xf>
    <xf numFmtId="0" fontId="96" fillId="23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 applyProtection="1">
      <alignment vertical="center"/>
      <protection locked="0"/>
    </xf>
    <xf numFmtId="0" fontId="79" fillId="0" borderId="3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97" fillId="0" borderId="0" xfId="0" applyFont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1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0" fillId="36" borderId="36" xfId="0" applyFont="1" applyFill="1" applyBorder="1" applyAlignment="1" applyProtection="1">
      <alignment horizontal="left" vertical="center" wrapText="1"/>
      <protection locked="0"/>
    </xf>
    <xf numFmtId="0" fontId="96" fillId="36" borderId="36" xfId="0" applyFont="1" applyFill="1" applyBorder="1" applyAlignment="1" applyProtection="1">
      <alignment horizontal="left" vertical="center" wrapText="1"/>
      <protection locked="0"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98" fillId="0" borderId="0" xfId="0" applyFont="1" applyAlignment="1">
      <alignment horizontal="left" vertical="top" wrapText="1"/>
    </xf>
    <xf numFmtId="0" fontId="98" fillId="0" borderId="0" xfId="0" applyFont="1" applyAlignment="1">
      <alignment horizontal="left" vertical="center"/>
    </xf>
    <xf numFmtId="4" fontId="98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83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64" fontId="74" fillId="0" borderId="0" xfId="0" applyNumberFormat="1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87" fillId="0" borderId="22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4" fontId="8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89" fillId="0" borderId="0" xfId="0" applyFont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35" borderId="18" xfId="0" applyFont="1" applyFill="1" applyBorder="1" applyAlignment="1">
      <alignment horizontal="right" vertical="center"/>
    </xf>
    <xf numFmtId="4" fontId="86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2" fillId="33" borderId="0" xfId="36" applyFont="1" applyFill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75" customHeight="1">
      <c r="AR2" s="314" t="s">
        <v>8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2" t="s">
        <v>9</v>
      </c>
      <c r="BT2" s="22" t="s">
        <v>10</v>
      </c>
    </row>
    <row r="3" spans="2:72" ht="6.7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75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E4" s="31" t="s">
        <v>14</v>
      </c>
      <c r="BS4" s="22" t="s">
        <v>15</v>
      </c>
    </row>
    <row r="5" spans="2:71" ht="14.2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16" t="s">
        <v>17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06" t="s">
        <v>18</v>
      </c>
      <c r="BS5" s="22" t="s">
        <v>9</v>
      </c>
    </row>
    <row r="6" spans="2:71" ht="36.7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29" t="s">
        <v>20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07"/>
      <c r="BS6" s="22" t="s">
        <v>9</v>
      </c>
    </row>
    <row r="7" spans="2:71" ht="14.2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307"/>
      <c r="BS7" s="22" t="s">
        <v>9</v>
      </c>
    </row>
    <row r="8" spans="2:71" ht="14.2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7"/>
      <c r="BS8" s="22" t="s">
        <v>9</v>
      </c>
    </row>
    <row r="9" spans="2:71" ht="14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7"/>
      <c r="BS9" s="22" t="s">
        <v>9</v>
      </c>
    </row>
    <row r="10" spans="2:71" ht="14.2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5</v>
      </c>
      <c r="AO10" s="27"/>
      <c r="AP10" s="27"/>
      <c r="AQ10" s="29"/>
      <c r="BE10" s="307"/>
      <c r="BS10" s="22" t="s">
        <v>9</v>
      </c>
    </row>
    <row r="11" spans="2:71" ht="18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5</v>
      </c>
      <c r="AO11" s="27"/>
      <c r="AP11" s="27"/>
      <c r="AQ11" s="29"/>
      <c r="BE11" s="307"/>
      <c r="BS11" s="22" t="s">
        <v>9</v>
      </c>
    </row>
    <row r="12" spans="2:71" ht="6.7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7"/>
      <c r="BS12" s="22" t="s">
        <v>9</v>
      </c>
    </row>
    <row r="13" spans="2:71" ht="14.2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07"/>
      <c r="BS13" s="22" t="s">
        <v>9</v>
      </c>
    </row>
    <row r="14" spans="2:71" ht="15">
      <c r="B14" s="26"/>
      <c r="C14" s="27"/>
      <c r="D14" s="27"/>
      <c r="E14" s="300" t="s">
        <v>32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07"/>
      <c r="BS14" s="22" t="s">
        <v>9</v>
      </c>
    </row>
    <row r="15" spans="2:71" ht="6.7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7"/>
      <c r="BS15" s="22" t="s">
        <v>6</v>
      </c>
    </row>
    <row r="16" spans="2:71" ht="14.2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5</v>
      </c>
      <c r="AO16" s="27"/>
      <c r="AP16" s="27"/>
      <c r="AQ16" s="29"/>
      <c r="BE16" s="307"/>
      <c r="BS16" s="22" t="s">
        <v>6</v>
      </c>
    </row>
    <row r="17" spans="2:71" ht="18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5</v>
      </c>
      <c r="AO17" s="27"/>
      <c r="AP17" s="27"/>
      <c r="AQ17" s="29"/>
      <c r="BE17" s="307"/>
      <c r="BS17" s="22" t="s">
        <v>35</v>
      </c>
    </row>
    <row r="18" spans="2:71" ht="6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7"/>
      <c r="BS18" s="22" t="s">
        <v>9</v>
      </c>
    </row>
    <row r="19" spans="2:71" ht="14.2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7"/>
      <c r="BS19" s="22" t="s">
        <v>9</v>
      </c>
    </row>
    <row r="20" spans="2:71" ht="75" customHeight="1">
      <c r="B20" s="26"/>
      <c r="C20" s="27"/>
      <c r="D20" s="27"/>
      <c r="E20" s="302" t="s">
        <v>37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27"/>
      <c r="AP20" s="27"/>
      <c r="AQ20" s="29"/>
      <c r="BE20" s="307"/>
      <c r="BS20" s="22" t="s">
        <v>6</v>
      </c>
    </row>
    <row r="21" spans="2:57" ht="6.7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7"/>
    </row>
    <row r="22" spans="2:57" ht="6.7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7"/>
    </row>
    <row r="23" spans="2:57" s="1" customFormat="1" ht="25.5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03">
        <f>ROUND(AG51,2)</f>
        <v>0</v>
      </c>
      <c r="AL23" s="304"/>
      <c r="AM23" s="304"/>
      <c r="AN23" s="304"/>
      <c r="AO23" s="304"/>
      <c r="AP23" s="40"/>
      <c r="AQ23" s="43"/>
      <c r="BE23" s="307"/>
    </row>
    <row r="24" spans="2:57" s="1" customFormat="1" ht="6.7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05" t="s">
        <v>39</v>
      </c>
      <c r="M25" s="305"/>
      <c r="N25" s="305"/>
      <c r="O25" s="305"/>
      <c r="P25" s="40"/>
      <c r="Q25" s="40"/>
      <c r="R25" s="40"/>
      <c r="S25" s="40"/>
      <c r="T25" s="40"/>
      <c r="U25" s="40"/>
      <c r="V25" s="40"/>
      <c r="W25" s="305" t="s">
        <v>40</v>
      </c>
      <c r="X25" s="305"/>
      <c r="Y25" s="305"/>
      <c r="Z25" s="305"/>
      <c r="AA25" s="305"/>
      <c r="AB25" s="305"/>
      <c r="AC25" s="305"/>
      <c r="AD25" s="305"/>
      <c r="AE25" s="305"/>
      <c r="AF25" s="40"/>
      <c r="AG25" s="40"/>
      <c r="AH25" s="40"/>
      <c r="AI25" s="40"/>
      <c r="AJ25" s="40"/>
      <c r="AK25" s="305" t="s">
        <v>41</v>
      </c>
      <c r="AL25" s="305"/>
      <c r="AM25" s="305"/>
      <c r="AN25" s="305"/>
      <c r="AO25" s="305"/>
      <c r="AP25" s="40"/>
      <c r="AQ25" s="43"/>
      <c r="BE25" s="307"/>
    </row>
    <row r="26" spans="2:57" s="2" customFormat="1" ht="14.2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18">
        <v>0.21</v>
      </c>
      <c r="M26" s="309"/>
      <c r="N26" s="309"/>
      <c r="O26" s="309"/>
      <c r="P26" s="46"/>
      <c r="Q26" s="46"/>
      <c r="R26" s="46"/>
      <c r="S26" s="46"/>
      <c r="T26" s="46"/>
      <c r="U26" s="46"/>
      <c r="V26" s="46"/>
      <c r="W26" s="308">
        <f>ROUND(AZ51,2)</f>
        <v>0</v>
      </c>
      <c r="X26" s="309"/>
      <c r="Y26" s="309"/>
      <c r="Z26" s="309"/>
      <c r="AA26" s="309"/>
      <c r="AB26" s="309"/>
      <c r="AC26" s="309"/>
      <c r="AD26" s="309"/>
      <c r="AE26" s="309"/>
      <c r="AF26" s="46"/>
      <c r="AG26" s="46"/>
      <c r="AH26" s="46"/>
      <c r="AI26" s="46"/>
      <c r="AJ26" s="46"/>
      <c r="AK26" s="308">
        <f>ROUND(AV51,2)</f>
        <v>0</v>
      </c>
      <c r="AL26" s="309"/>
      <c r="AM26" s="309"/>
      <c r="AN26" s="309"/>
      <c r="AO26" s="309"/>
      <c r="AP26" s="46"/>
      <c r="AQ26" s="48"/>
      <c r="BE26" s="307"/>
    </row>
    <row r="27" spans="2:57" s="2" customFormat="1" ht="14.2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18">
        <v>0.15</v>
      </c>
      <c r="M27" s="309"/>
      <c r="N27" s="309"/>
      <c r="O27" s="309"/>
      <c r="P27" s="46"/>
      <c r="Q27" s="46"/>
      <c r="R27" s="46"/>
      <c r="S27" s="46"/>
      <c r="T27" s="46"/>
      <c r="U27" s="46"/>
      <c r="V27" s="46"/>
      <c r="W27" s="308">
        <f>ROUND(BA51,2)</f>
        <v>0</v>
      </c>
      <c r="X27" s="309"/>
      <c r="Y27" s="309"/>
      <c r="Z27" s="309"/>
      <c r="AA27" s="309"/>
      <c r="AB27" s="309"/>
      <c r="AC27" s="309"/>
      <c r="AD27" s="309"/>
      <c r="AE27" s="309"/>
      <c r="AF27" s="46"/>
      <c r="AG27" s="46"/>
      <c r="AH27" s="46"/>
      <c r="AI27" s="46"/>
      <c r="AJ27" s="46"/>
      <c r="AK27" s="308">
        <f>ROUND(AW51,2)</f>
        <v>0</v>
      </c>
      <c r="AL27" s="309"/>
      <c r="AM27" s="309"/>
      <c r="AN27" s="309"/>
      <c r="AO27" s="309"/>
      <c r="AP27" s="46"/>
      <c r="AQ27" s="48"/>
      <c r="BE27" s="307"/>
    </row>
    <row r="28" spans="2:57" s="2" customFormat="1" ht="14.2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18">
        <v>0.21</v>
      </c>
      <c r="M28" s="309"/>
      <c r="N28" s="309"/>
      <c r="O28" s="309"/>
      <c r="P28" s="46"/>
      <c r="Q28" s="46"/>
      <c r="R28" s="46"/>
      <c r="S28" s="46"/>
      <c r="T28" s="46"/>
      <c r="U28" s="46"/>
      <c r="V28" s="46"/>
      <c r="W28" s="308">
        <f>ROUND(BB51,2)</f>
        <v>0</v>
      </c>
      <c r="X28" s="309"/>
      <c r="Y28" s="309"/>
      <c r="Z28" s="309"/>
      <c r="AA28" s="309"/>
      <c r="AB28" s="309"/>
      <c r="AC28" s="309"/>
      <c r="AD28" s="309"/>
      <c r="AE28" s="309"/>
      <c r="AF28" s="46"/>
      <c r="AG28" s="46"/>
      <c r="AH28" s="46"/>
      <c r="AI28" s="46"/>
      <c r="AJ28" s="46"/>
      <c r="AK28" s="308">
        <v>0</v>
      </c>
      <c r="AL28" s="309"/>
      <c r="AM28" s="309"/>
      <c r="AN28" s="309"/>
      <c r="AO28" s="309"/>
      <c r="AP28" s="46"/>
      <c r="AQ28" s="48"/>
      <c r="BE28" s="307"/>
    </row>
    <row r="29" spans="2:57" s="2" customFormat="1" ht="14.2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18">
        <v>0.15</v>
      </c>
      <c r="M29" s="309"/>
      <c r="N29" s="309"/>
      <c r="O29" s="309"/>
      <c r="P29" s="46"/>
      <c r="Q29" s="46"/>
      <c r="R29" s="46"/>
      <c r="S29" s="46"/>
      <c r="T29" s="46"/>
      <c r="U29" s="46"/>
      <c r="V29" s="46"/>
      <c r="W29" s="308">
        <f>ROUND(BC51,2)</f>
        <v>0</v>
      </c>
      <c r="X29" s="309"/>
      <c r="Y29" s="309"/>
      <c r="Z29" s="309"/>
      <c r="AA29" s="309"/>
      <c r="AB29" s="309"/>
      <c r="AC29" s="309"/>
      <c r="AD29" s="309"/>
      <c r="AE29" s="309"/>
      <c r="AF29" s="46"/>
      <c r="AG29" s="46"/>
      <c r="AH29" s="46"/>
      <c r="AI29" s="46"/>
      <c r="AJ29" s="46"/>
      <c r="AK29" s="308">
        <v>0</v>
      </c>
      <c r="AL29" s="309"/>
      <c r="AM29" s="309"/>
      <c r="AN29" s="309"/>
      <c r="AO29" s="309"/>
      <c r="AP29" s="46"/>
      <c r="AQ29" s="48"/>
      <c r="BE29" s="307"/>
    </row>
    <row r="30" spans="2:57" s="2" customFormat="1" ht="14.2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18">
        <v>0</v>
      </c>
      <c r="M30" s="309"/>
      <c r="N30" s="309"/>
      <c r="O30" s="309"/>
      <c r="P30" s="46"/>
      <c r="Q30" s="46"/>
      <c r="R30" s="46"/>
      <c r="S30" s="46"/>
      <c r="T30" s="46"/>
      <c r="U30" s="46"/>
      <c r="V30" s="46"/>
      <c r="W30" s="308">
        <f>ROUND(BD51,2)</f>
        <v>0</v>
      </c>
      <c r="X30" s="309"/>
      <c r="Y30" s="309"/>
      <c r="Z30" s="309"/>
      <c r="AA30" s="309"/>
      <c r="AB30" s="309"/>
      <c r="AC30" s="309"/>
      <c r="AD30" s="309"/>
      <c r="AE30" s="309"/>
      <c r="AF30" s="46"/>
      <c r="AG30" s="46"/>
      <c r="AH30" s="46"/>
      <c r="AI30" s="46"/>
      <c r="AJ30" s="46"/>
      <c r="AK30" s="308">
        <v>0</v>
      </c>
      <c r="AL30" s="309"/>
      <c r="AM30" s="309"/>
      <c r="AN30" s="309"/>
      <c r="AO30" s="309"/>
      <c r="AP30" s="46"/>
      <c r="AQ30" s="48"/>
      <c r="BE30" s="307"/>
    </row>
    <row r="31" spans="2:57" s="1" customFormat="1" ht="6.7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7"/>
    </row>
    <row r="32" spans="2:57" s="1" customFormat="1" ht="25.5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10" t="s">
        <v>50</v>
      </c>
      <c r="Y32" s="311"/>
      <c r="Z32" s="311"/>
      <c r="AA32" s="311"/>
      <c r="AB32" s="311"/>
      <c r="AC32" s="51"/>
      <c r="AD32" s="51"/>
      <c r="AE32" s="51"/>
      <c r="AF32" s="51"/>
      <c r="AG32" s="51"/>
      <c r="AH32" s="51"/>
      <c r="AI32" s="51"/>
      <c r="AJ32" s="51"/>
      <c r="AK32" s="312">
        <f>SUM(AK23:AK30)</f>
        <v>0</v>
      </c>
      <c r="AL32" s="311"/>
      <c r="AM32" s="311"/>
      <c r="AN32" s="311"/>
      <c r="AO32" s="313"/>
      <c r="AP32" s="49"/>
      <c r="AQ32" s="53"/>
      <c r="BE32" s="307"/>
    </row>
    <row r="33" spans="2:43" s="1" customFormat="1" ht="6.7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75" customHeight="1">
      <c r="B39" s="39"/>
      <c r="C39" s="59" t="s">
        <v>51</v>
      </c>
      <c r="AR39" s="39"/>
    </row>
    <row r="40" spans="2:44" s="1" customFormat="1" ht="6.75" customHeight="1">
      <c r="B40" s="39"/>
      <c r="AR40" s="39"/>
    </row>
    <row r="41" spans="2:44" s="3" customFormat="1" ht="14.25" customHeight="1">
      <c r="B41" s="60"/>
      <c r="C41" s="61" t="s">
        <v>16</v>
      </c>
      <c r="L41" s="3" t="str">
        <f>K5</f>
        <v>2018J-044</v>
      </c>
      <c r="AR41" s="60"/>
    </row>
    <row r="42" spans="2:44" s="4" customFormat="1" ht="36.75" customHeight="1">
      <c r="B42" s="62"/>
      <c r="C42" s="63" t="s">
        <v>19</v>
      </c>
      <c r="L42" s="332" t="str">
        <f>K6</f>
        <v>Výjezdová základna ZZS KK - základna Nejdek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R42" s="62"/>
    </row>
    <row r="43" spans="2:44" s="1" customFormat="1" ht="6.75" customHeight="1">
      <c r="B43" s="39"/>
      <c r="AR43" s="39"/>
    </row>
    <row r="44" spans="2:44" s="1" customFormat="1" ht="15">
      <c r="B44" s="39"/>
      <c r="C44" s="61" t="s">
        <v>23</v>
      </c>
      <c r="L44" s="64" t="str">
        <f>IF(K8="","",K8)</f>
        <v>Nejdek</v>
      </c>
      <c r="AI44" s="61" t="s">
        <v>25</v>
      </c>
      <c r="AM44" s="334" t="str">
        <f>IF(AN8="","",AN8)</f>
        <v>31. 5. 2018</v>
      </c>
      <c r="AN44" s="334"/>
      <c r="AR44" s="39"/>
    </row>
    <row r="45" spans="2:44" s="1" customFormat="1" ht="6.75" customHeight="1">
      <c r="B45" s="39"/>
      <c r="AR45" s="39"/>
    </row>
    <row r="46" spans="2:56" s="1" customFormat="1" ht="15">
      <c r="B46" s="39"/>
      <c r="C46" s="61" t="s">
        <v>27</v>
      </c>
      <c r="L46" s="3" t="str">
        <f>IF(E11="","",E11)</f>
        <v>ZZS Karlovarského kraje</v>
      </c>
      <c r="AI46" s="61" t="s">
        <v>33</v>
      </c>
      <c r="AM46" s="325" t="str">
        <f>IF(E17="","",E17)</f>
        <v>Oto Szakos</v>
      </c>
      <c r="AN46" s="325"/>
      <c r="AO46" s="325"/>
      <c r="AP46" s="325"/>
      <c r="AR46" s="39"/>
      <c r="AS46" s="319" t="s">
        <v>52</v>
      </c>
      <c r="AT46" s="320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31</v>
      </c>
      <c r="L47" s="3">
        <f>IF(E14="Vyplň údaj","",E14)</f>
      </c>
      <c r="AR47" s="39"/>
      <c r="AS47" s="321"/>
      <c r="AT47" s="322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5" customHeight="1">
      <c r="B48" s="39"/>
      <c r="AR48" s="39"/>
      <c r="AS48" s="321"/>
      <c r="AT48" s="322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31" t="s">
        <v>53</v>
      </c>
      <c r="D49" s="327"/>
      <c r="E49" s="327"/>
      <c r="F49" s="327"/>
      <c r="G49" s="327"/>
      <c r="H49" s="69"/>
      <c r="I49" s="326" t="s">
        <v>54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35" t="s">
        <v>55</v>
      </c>
      <c r="AH49" s="327"/>
      <c r="AI49" s="327"/>
      <c r="AJ49" s="327"/>
      <c r="AK49" s="327"/>
      <c r="AL49" s="327"/>
      <c r="AM49" s="327"/>
      <c r="AN49" s="326" t="s">
        <v>56</v>
      </c>
      <c r="AO49" s="327"/>
      <c r="AP49" s="327"/>
      <c r="AQ49" s="70" t="s">
        <v>57</v>
      </c>
      <c r="AR49" s="39"/>
      <c r="AS49" s="71" t="s">
        <v>58</v>
      </c>
      <c r="AT49" s="72" t="s">
        <v>59</v>
      </c>
      <c r="AU49" s="72" t="s">
        <v>60</v>
      </c>
      <c r="AV49" s="72" t="s">
        <v>61</v>
      </c>
      <c r="AW49" s="72" t="s">
        <v>62</v>
      </c>
      <c r="AX49" s="72" t="s">
        <v>63</v>
      </c>
      <c r="AY49" s="72" t="s">
        <v>64</v>
      </c>
      <c r="AZ49" s="72" t="s">
        <v>65</v>
      </c>
      <c r="BA49" s="72" t="s">
        <v>66</v>
      </c>
      <c r="BB49" s="72" t="s">
        <v>67</v>
      </c>
      <c r="BC49" s="72" t="s">
        <v>68</v>
      </c>
      <c r="BD49" s="73" t="s">
        <v>69</v>
      </c>
    </row>
    <row r="50" spans="2:56" s="1" customFormat="1" ht="10.5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25" customHeight="1">
      <c r="B51" s="62"/>
      <c r="C51" s="75" t="s">
        <v>70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28">
        <f>ROUND(SUM(AG52:AG53),2)</f>
        <v>0</v>
      </c>
      <c r="AH51" s="328"/>
      <c r="AI51" s="328"/>
      <c r="AJ51" s="328"/>
      <c r="AK51" s="328"/>
      <c r="AL51" s="328"/>
      <c r="AM51" s="328"/>
      <c r="AN51" s="336">
        <f>SUM(AG51,AT51)</f>
        <v>0</v>
      </c>
      <c r="AO51" s="336"/>
      <c r="AP51" s="336"/>
      <c r="AQ51" s="77" t="s">
        <v>5</v>
      </c>
      <c r="AR51" s="62"/>
      <c r="AS51" s="78">
        <f>ROUND(SUM(AS52:AS53),2)</f>
        <v>0</v>
      </c>
      <c r="AT51" s="79">
        <f>ROUND(SUM(AV51:AW51),2)</f>
        <v>0</v>
      </c>
      <c r="AU51" s="80">
        <f>ROUND(SUM(AU52:AU53),5)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ROUND(SUM(AZ52:AZ53),2)</f>
        <v>0</v>
      </c>
      <c r="BA51" s="79">
        <f>ROUND(SUM(BA52:BA53),2)</f>
        <v>0</v>
      </c>
      <c r="BB51" s="79">
        <f>ROUND(SUM(BB52:BB53),2)</f>
        <v>0</v>
      </c>
      <c r="BC51" s="79">
        <f>ROUND(SUM(BC52:BC53),2)</f>
        <v>0</v>
      </c>
      <c r="BD51" s="81">
        <f>ROUND(SUM(BD52:BD53),2)</f>
        <v>0</v>
      </c>
      <c r="BS51" s="63" t="s">
        <v>71</v>
      </c>
      <c r="BT51" s="63" t="s">
        <v>72</v>
      </c>
      <c r="BU51" s="82" t="s">
        <v>73</v>
      </c>
      <c r="BV51" s="63" t="s">
        <v>74</v>
      </c>
      <c r="BW51" s="63" t="s">
        <v>7</v>
      </c>
      <c r="BX51" s="63" t="s">
        <v>75</v>
      </c>
      <c r="CL51" s="63" t="s">
        <v>5</v>
      </c>
    </row>
    <row r="52" spans="1:91" s="5" customFormat="1" ht="28.5" customHeight="1">
      <c r="A52" s="83" t="s">
        <v>76</v>
      </c>
      <c r="B52" s="84"/>
      <c r="C52" s="85"/>
      <c r="D52" s="330" t="s">
        <v>77</v>
      </c>
      <c r="E52" s="330"/>
      <c r="F52" s="330"/>
      <c r="G52" s="330"/>
      <c r="H52" s="330"/>
      <c r="I52" s="86"/>
      <c r="J52" s="330" t="s">
        <v>78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23">
        <f>'SO 01 - Stavební úpravy n...'!J27</f>
        <v>0</v>
      </c>
      <c r="AH52" s="324"/>
      <c r="AI52" s="324"/>
      <c r="AJ52" s="324"/>
      <c r="AK52" s="324"/>
      <c r="AL52" s="324"/>
      <c r="AM52" s="324"/>
      <c r="AN52" s="323">
        <f>SUM(AG52,AT52)</f>
        <v>0</v>
      </c>
      <c r="AO52" s="324"/>
      <c r="AP52" s="324"/>
      <c r="AQ52" s="87" t="s">
        <v>79</v>
      </c>
      <c r="AR52" s="84"/>
      <c r="AS52" s="88">
        <v>0</v>
      </c>
      <c r="AT52" s="89">
        <f>ROUND(SUM(AV52:AW52),2)</f>
        <v>0</v>
      </c>
      <c r="AU52" s="90">
        <f>'SO 01 - Stavební úpravy n...'!P93</f>
        <v>0</v>
      </c>
      <c r="AV52" s="89">
        <f>'SO 01 - Stavební úpravy n...'!J30</f>
        <v>0</v>
      </c>
      <c r="AW52" s="89">
        <f>'SO 01 - Stavební úpravy n...'!J31</f>
        <v>0</v>
      </c>
      <c r="AX52" s="89">
        <f>'SO 01 - Stavební úpravy n...'!J32</f>
        <v>0</v>
      </c>
      <c r="AY52" s="89">
        <f>'SO 01 - Stavební úpravy n...'!J33</f>
        <v>0</v>
      </c>
      <c r="AZ52" s="89">
        <f>'SO 01 - Stavební úpravy n...'!F30</f>
        <v>0</v>
      </c>
      <c r="BA52" s="89">
        <f>'SO 01 - Stavební úpravy n...'!F31</f>
        <v>0</v>
      </c>
      <c r="BB52" s="89">
        <f>'SO 01 - Stavební úpravy n...'!F32</f>
        <v>0</v>
      </c>
      <c r="BC52" s="89">
        <f>'SO 01 - Stavební úpravy n...'!F33</f>
        <v>0</v>
      </c>
      <c r="BD52" s="91">
        <f>'SO 01 - Stavební úpravy n...'!F34</f>
        <v>0</v>
      </c>
      <c r="BT52" s="92" t="s">
        <v>80</v>
      </c>
      <c r="BV52" s="92" t="s">
        <v>74</v>
      </c>
      <c r="BW52" s="92" t="s">
        <v>81</v>
      </c>
      <c r="BX52" s="92" t="s">
        <v>7</v>
      </c>
      <c r="CL52" s="92" t="s">
        <v>5</v>
      </c>
      <c r="CM52" s="92" t="s">
        <v>82</v>
      </c>
    </row>
    <row r="53" spans="1:91" s="5" customFormat="1" ht="14.25" customHeight="1">
      <c r="A53" s="83" t="s">
        <v>76</v>
      </c>
      <c r="B53" s="84"/>
      <c r="C53" s="85"/>
      <c r="D53" s="330" t="s">
        <v>83</v>
      </c>
      <c r="E53" s="330"/>
      <c r="F53" s="330"/>
      <c r="G53" s="330"/>
      <c r="H53" s="330"/>
      <c r="I53" s="86"/>
      <c r="J53" s="330" t="s">
        <v>84</v>
      </c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23">
        <f>'SO 02 - Úprava elektroins...'!J27</f>
        <v>0</v>
      </c>
      <c r="AH53" s="324"/>
      <c r="AI53" s="324"/>
      <c r="AJ53" s="324"/>
      <c r="AK53" s="324"/>
      <c r="AL53" s="324"/>
      <c r="AM53" s="324"/>
      <c r="AN53" s="323">
        <f>SUM(AG53,AT53)</f>
        <v>0</v>
      </c>
      <c r="AO53" s="324"/>
      <c r="AP53" s="324"/>
      <c r="AQ53" s="87" t="s">
        <v>79</v>
      </c>
      <c r="AR53" s="84"/>
      <c r="AS53" s="93">
        <v>0</v>
      </c>
      <c r="AT53" s="94">
        <f>ROUND(SUM(AV53:AW53),2)</f>
        <v>0</v>
      </c>
      <c r="AU53" s="95">
        <f>'SO 02 - Úprava elektroins...'!P79</f>
        <v>0</v>
      </c>
      <c r="AV53" s="94">
        <f>'SO 02 - Úprava elektroins...'!J30</f>
        <v>0</v>
      </c>
      <c r="AW53" s="94">
        <f>'SO 02 - Úprava elektroins...'!J31</f>
        <v>0</v>
      </c>
      <c r="AX53" s="94">
        <f>'SO 02 - Úprava elektroins...'!J32</f>
        <v>0</v>
      </c>
      <c r="AY53" s="94">
        <f>'SO 02 - Úprava elektroins...'!J33</f>
        <v>0</v>
      </c>
      <c r="AZ53" s="94">
        <f>'SO 02 - Úprava elektroins...'!F30</f>
        <v>0</v>
      </c>
      <c r="BA53" s="94">
        <f>'SO 02 - Úprava elektroins...'!F31</f>
        <v>0</v>
      </c>
      <c r="BB53" s="94">
        <f>'SO 02 - Úprava elektroins...'!F32</f>
        <v>0</v>
      </c>
      <c r="BC53" s="94">
        <f>'SO 02 - Úprava elektroins...'!F33</f>
        <v>0</v>
      </c>
      <c r="BD53" s="96">
        <f>'SO 02 - Úprava elektroins...'!F34</f>
        <v>0</v>
      </c>
      <c r="BT53" s="92" t="s">
        <v>80</v>
      </c>
      <c r="BV53" s="92" t="s">
        <v>74</v>
      </c>
      <c r="BW53" s="92" t="s">
        <v>85</v>
      </c>
      <c r="BX53" s="92" t="s">
        <v>7</v>
      </c>
      <c r="CL53" s="92" t="s">
        <v>5</v>
      </c>
      <c r="CM53" s="92" t="s">
        <v>82</v>
      </c>
    </row>
    <row r="54" spans="2:44" s="1" customFormat="1" ht="30" customHeight="1">
      <c r="B54" s="39"/>
      <c r="AR54" s="39"/>
    </row>
    <row r="55" spans="2:44" s="1" customFormat="1" ht="6.7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9"/>
    </row>
  </sheetData>
  <sheetProtection/>
  <mergeCells count="45">
    <mergeCell ref="D52:H52"/>
    <mergeCell ref="D53:H53"/>
    <mergeCell ref="J53:AF53"/>
    <mergeCell ref="C49:G49"/>
    <mergeCell ref="L42:AO42"/>
    <mergeCell ref="AM44:AN44"/>
    <mergeCell ref="I49:AF49"/>
    <mergeCell ref="AG49:AM49"/>
    <mergeCell ref="AN51:AP51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SO 01 - Stavební úpravy n...'!C2" display="/"/>
    <hyperlink ref="A53" location="'SO 02 - Úprava elektroin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5"/>
  <sheetViews>
    <sheetView showGridLines="0" tabSelected="1" zoomScalePageLayoutView="0" workbookViewId="0" topLeftCell="A1">
      <pane ySplit="1" topLeftCell="A263" activePane="bottomLeft" state="frozen"/>
      <selection pane="topLeft" activeCell="A1" sqref="A1"/>
      <selection pane="bottomLeft" activeCell="F268" sqref="F268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86</v>
      </c>
      <c r="G1" s="341" t="s">
        <v>87</v>
      </c>
      <c r="H1" s="341"/>
      <c r="I1" s="101"/>
      <c r="J1" s="100" t="s">
        <v>88</v>
      </c>
      <c r="K1" s="99" t="s">
        <v>89</v>
      </c>
      <c r="L1" s="100" t="s">
        <v>90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14" t="s">
        <v>8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2" t="s">
        <v>81</v>
      </c>
    </row>
    <row r="3" spans="2:46" ht="6.7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82</v>
      </c>
    </row>
    <row r="4" spans="2:46" ht="36.75" customHeight="1">
      <c r="B4" s="26"/>
      <c r="C4" s="27"/>
      <c r="D4" s="28" t="s">
        <v>91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4.25" customHeight="1">
      <c r="B7" s="26"/>
      <c r="C7" s="27"/>
      <c r="D7" s="27"/>
      <c r="E7" s="342" t="str">
        <f>'Rekapitulace stavby'!K6</f>
        <v>Výjezdová základna ZZS KK - základna Nejdek</v>
      </c>
      <c r="F7" s="343"/>
      <c r="G7" s="343"/>
      <c r="H7" s="343"/>
      <c r="I7" s="103"/>
      <c r="J7" s="27"/>
      <c r="K7" s="29"/>
    </row>
    <row r="8" spans="2:11" s="1" customFormat="1" ht="15">
      <c r="B8" s="39"/>
      <c r="C8" s="40"/>
      <c r="D8" s="35" t="s">
        <v>92</v>
      </c>
      <c r="E8" s="40"/>
      <c r="F8" s="40"/>
      <c r="G8" s="40"/>
      <c r="H8" s="40"/>
      <c r="I8" s="104"/>
      <c r="J8" s="40"/>
      <c r="K8" s="43"/>
    </row>
    <row r="9" spans="2:11" s="1" customFormat="1" ht="36.75" customHeight="1">
      <c r="B9" s="39"/>
      <c r="C9" s="40"/>
      <c r="D9" s="40"/>
      <c r="E9" s="344" t="s">
        <v>93</v>
      </c>
      <c r="F9" s="345"/>
      <c r="G9" s="345"/>
      <c r="H9" s="345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2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31. 5. 2018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">
        <v>5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05" t="s">
        <v>30</v>
      </c>
      <c r="J15" s="33" t="s">
        <v>5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05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28</v>
      </c>
      <c r="J20" s="33" t="s">
        <v>5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05" t="s">
        <v>30</v>
      </c>
      <c r="J21" s="33" t="s">
        <v>5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2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4.25" customHeight="1">
      <c r="B24" s="107"/>
      <c r="C24" s="108"/>
      <c r="D24" s="108"/>
      <c r="E24" s="302" t="s">
        <v>5</v>
      </c>
      <c r="F24" s="302"/>
      <c r="G24" s="302"/>
      <c r="H24" s="302"/>
      <c r="I24" s="109"/>
      <c r="J24" s="108"/>
      <c r="K24" s="110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7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4.75" customHeight="1">
      <c r="B27" s="39"/>
      <c r="C27" s="40"/>
      <c r="D27" s="113" t="s">
        <v>38</v>
      </c>
      <c r="E27" s="40"/>
      <c r="F27" s="40"/>
      <c r="G27" s="40"/>
      <c r="H27" s="40"/>
      <c r="I27" s="104"/>
      <c r="J27" s="114">
        <f>ROUND(J93,2)</f>
        <v>0</v>
      </c>
      <c r="K27" s="43"/>
    </row>
    <row r="28" spans="2:11" s="1" customFormat="1" ht="6.7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15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16">
        <f>ROUND(SUM(BE93:BE294),2)</f>
        <v>0</v>
      </c>
      <c r="G30" s="40"/>
      <c r="H30" s="40"/>
      <c r="I30" s="117">
        <v>0.21</v>
      </c>
      <c r="J30" s="116">
        <f>ROUND(ROUND((SUM(BE93:BE294)),2)*I30,2)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16">
        <f>ROUND(SUM(BF93:BF294),2)</f>
        <v>0</v>
      </c>
      <c r="G31" s="40"/>
      <c r="H31" s="40"/>
      <c r="I31" s="117">
        <v>0.15</v>
      </c>
      <c r="J31" s="116">
        <f>ROUND(ROUND((SUM(BF93:BF294)),2)*I31,2)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16">
        <f>ROUND(SUM(BG93:BG294),2)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16">
        <f>ROUND(SUM(BH93:BH294),2)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16">
        <f>ROUND(SUM(BI93:BI294),2)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4.75" customHeight="1">
      <c r="B36" s="39"/>
      <c r="C36" s="118"/>
      <c r="D36" s="119" t="s">
        <v>48</v>
      </c>
      <c r="E36" s="69"/>
      <c r="F36" s="69"/>
      <c r="G36" s="120" t="s">
        <v>49</v>
      </c>
      <c r="H36" s="121" t="s">
        <v>50</v>
      </c>
      <c r="I36" s="122"/>
      <c r="J36" s="123">
        <f>SUM(J27:J34)</f>
        <v>0</v>
      </c>
      <c r="K36" s="124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7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75" customHeight="1">
      <c r="B42" s="39"/>
      <c r="C42" s="28" t="s">
        <v>94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2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4.25" customHeight="1">
      <c r="B45" s="39"/>
      <c r="C45" s="40"/>
      <c r="D45" s="40"/>
      <c r="E45" s="342" t="str">
        <f>E7</f>
        <v>Výjezdová základna ZZS KK - základna Nejdek</v>
      </c>
      <c r="F45" s="343"/>
      <c r="G45" s="343"/>
      <c r="H45" s="343"/>
      <c r="I45" s="104"/>
      <c r="J45" s="40"/>
      <c r="K45" s="43"/>
    </row>
    <row r="46" spans="2:11" s="1" customFormat="1" ht="14.25" customHeight="1">
      <c r="B46" s="39"/>
      <c r="C46" s="35" t="s">
        <v>92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5.75" customHeight="1">
      <c r="B47" s="39"/>
      <c r="C47" s="40"/>
      <c r="D47" s="40"/>
      <c r="E47" s="344" t="str">
        <f>E9</f>
        <v>SO 01 - Stavební úpravy na výjezdové základně</v>
      </c>
      <c r="F47" s="345"/>
      <c r="G47" s="345"/>
      <c r="H47" s="345"/>
      <c r="I47" s="104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Nejdek</v>
      </c>
      <c r="G49" s="40"/>
      <c r="H49" s="40"/>
      <c r="I49" s="105" t="s">
        <v>25</v>
      </c>
      <c r="J49" s="106" t="str">
        <f>IF(J12="","",J12)</f>
        <v>31. 5. 2018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ZZS Karlovarského kraje</v>
      </c>
      <c r="G51" s="40"/>
      <c r="H51" s="40"/>
      <c r="I51" s="105" t="s">
        <v>33</v>
      </c>
      <c r="J51" s="302" t="str">
        <f>E21</f>
        <v>Oto Szakos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04"/>
      <c r="J52" s="337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95</v>
      </c>
      <c r="D54" s="118"/>
      <c r="E54" s="118"/>
      <c r="F54" s="118"/>
      <c r="G54" s="118"/>
      <c r="H54" s="118"/>
      <c r="I54" s="129"/>
      <c r="J54" s="130" t="s">
        <v>96</v>
      </c>
      <c r="K54" s="131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97</v>
      </c>
      <c r="D56" s="40"/>
      <c r="E56" s="40"/>
      <c r="F56" s="40"/>
      <c r="G56" s="40"/>
      <c r="H56" s="40"/>
      <c r="I56" s="104"/>
      <c r="J56" s="114">
        <f>J93</f>
        <v>0</v>
      </c>
      <c r="K56" s="43"/>
      <c r="AU56" s="22" t="s">
        <v>98</v>
      </c>
    </row>
    <row r="57" spans="2:11" s="7" customFormat="1" ht="24.75" customHeight="1">
      <c r="B57" s="133"/>
      <c r="C57" s="134"/>
      <c r="D57" s="135" t="s">
        <v>99</v>
      </c>
      <c r="E57" s="136"/>
      <c r="F57" s="136"/>
      <c r="G57" s="136"/>
      <c r="H57" s="136"/>
      <c r="I57" s="137"/>
      <c r="J57" s="138">
        <f>J94</f>
        <v>0</v>
      </c>
      <c r="K57" s="139"/>
    </row>
    <row r="58" spans="2:11" s="8" customFormat="1" ht="19.5" customHeight="1">
      <c r="B58" s="140"/>
      <c r="C58" s="141"/>
      <c r="D58" s="142" t="s">
        <v>100</v>
      </c>
      <c r="E58" s="143"/>
      <c r="F58" s="143"/>
      <c r="G58" s="143"/>
      <c r="H58" s="143"/>
      <c r="I58" s="144"/>
      <c r="J58" s="145">
        <f>J95</f>
        <v>0</v>
      </c>
      <c r="K58" s="146"/>
    </row>
    <row r="59" spans="2:11" s="8" customFormat="1" ht="19.5" customHeight="1">
      <c r="B59" s="140"/>
      <c r="C59" s="141"/>
      <c r="D59" s="142" t="s">
        <v>101</v>
      </c>
      <c r="E59" s="143"/>
      <c r="F59" s="143"/>
      <c r="G59" s="143"/>
      <c r="H59" s="143"/>
      <c r="I59" s="144"/>
      <c r="J59" s="145">
        <f>J111</f>
        <v>0</v>
      </c>
      <c r="K59" s="146"/>
    </row>
    <row r="60" spans="2:11" s="8" customFormat="1" ht="19.5" customHeight="1">
      <c r="B60" s="140"/>
      <c r="C60" s="141"/>
      <c r="D60" s="142" t="s">
        <v>102</v>
      </c>
      <c r="E60" s="143"/>
      <c r="F60" s="143"/>
      <c r="G60" s="143"/>
      <c r="H60" s="143"/>
      <c r="I60" s="144"/>
      <c r="J60" s="145">
        <f>J166</f>
        <v>0</v>
      </c>
      <c r="K60" s="146"/>
    </row>
    <row r="61" spans="2:11" s="8" customFormat="1" ht="14.25" customHeight="1">
      <c r="B61" s="140"/>
      <c r="C61" s="141"/>
      <c r="D61" s="142" t="s">
        <v>103</v>
      </c>
      <c r="E61" s="143"/>
      <c r="F61" s="143"/>
      <c r="G61" s="143"/>
      <c r="H61" s="143"/>
      <c r="I61" s="144"/>
      <c r="J61" s="145">
        <f>J167</f>
        <v>0</v>
      </c>
      <c r="K61" s="146"/>
    </row>
    <row r="62" spans="2:11" s="8" customFormat="1" ht="14.25" customHeight="1">
      <c r="B62" s="140"/>
      <c r="C62" s="141"/>
      <c r="D62" s="142" t="s">
        <v>104</v>
      </c>
      <c r="E62" s="143"/>
      <c r="F62" s="143"/>
      <c r="G62" s="143"/>
      <c r="H62" s="143"/>
      <c r="I62" s="144"/>
      <c r="J62" s="145">
        <f>J179</f>
        <v>0</v>
      </c>
      <c r="K62" s="146"/>
    </row>
    <row r="63" spans="2:11" s="8" customFormat="1" ht="14.25" customHeight="1">
      <c r="B63" s="140"/>
      <c r="C63" s="141"/>
      <c r="D63" s="142" t="s">
        <v>105</v>
      </c>
      <c r="E63" s="143"/>
      <c r="F63" s="143"/>
      <c r="G63" s="143"/>
      <c r="H63" s="143"/>
      <c r="I63" s="144"/>
      <c r="J63" s="145">
        <f>J189</f>
        <v>0</v>
      </c>
      <c r="K63" s="146"/>
    </row>
    <row r="64" spans="2:11" s="8" customFormat="1" ht="19.5" customHeight="1">
      <c r="B64" s="140"/>
      <c r="C64" s="141"/>
      <c r="D64" s="142" t="s">
        <v>106</v>
      </c>
      <c r="E64" s="143"/>
      <c r="F64" s="143"/>
      <c r="G64" s="143"/>
      <c r="H64" s="143"/>
      <c r="I64" s="144"/>
      <c r="J64" s="145">
        <f>J203</f>
        <v>0</v>
      </c>
      <c r="K64" s="146"/>
    </row>
    <row r="65" spans="2:11" s="8" customFormat="1" ht="19.5" customHeight="1">
      <c r="B65" s="140"/>
      <c r="C65" s="141"/>
      <c r="D65" s="142" t="s">
        <v>107</v>
      </c>
      <c r="E65" s="143"/>
      <c r="F65" s="143"/>
      <c r="G65" s="143"/>
      <c r="H65" s="143"/>
      <c r="I65" s="144"/>
      <c r="J65" s="145">
        <f>J213</f>
        <v>0</v>
      </c>
      <c r="K65" s="146"/>
    </row>
    <row r="66" spans="2:11" s="7" customFormat="1" ht="24.75" customHeight="1">
      <c r="B66" s="133"/>
      <c r="C66" s="134"/>
      <c r="D66" s="135" t="s">
        <v>108</v>
      </c>
      <c r="E66" s="136"/>
      <c r="F66" s="136"/>
      <c r="G66" s="136"/>
      <c r="H66" s="136"/>
      <c r="I66" s="137"/>
      <c r="J66" s="138">
        <f>J216</f>
        <v>0</v>
      </c>
      <c r="K66" s="139"/>
    </row>
    <row r="67" spans="2:11" s="8" customFormat="1" ht="19.5" customHeight="1">
      <c r="B67" s="140"/>
      <c r="C67" s="141"/>
      <c r="D67" s="142" t="s">
        <v>109</v>
      </c>
      <c r="E67" s="143"/>
      <c r="F67" s="143"/>
      <c r="G67" s="143"/>
      <c r="H67" s="143"/>
      <c r="I67" s="144"/>
      <c r="J67" s="145">
        <f>J217</f>
        <v>0</v>
      </c>
      <c r="K67" s="146"/>
    </row>
    <row r="68" spans="2:11" s="8" customFormat="1" ht="19.5" customHeight="1">
      <c r="B68" s="140"/>
      <c r="C68" s="141"/>
      <c r="D68" s="142" t="s">
        <v>110</v>
      </c>
      <c r="E68" s="143"/>
      <c r="F68" s="143"/>
      <c r="G68" s="143"/>
      <c r="H68" s="143"/>
      <c r="I68" s="144"/>
      <c r="J68" s="145">
        <f>J234</f>
        <v>0</v>
      </c>
      <c r="K68" s="146"/>
    </row>
    <row r="69" spans="2:11" s="8" customFormat="1" ht="19.5" customHeight="1">
      <c r="B69" s="140"/>
      <c r="C69" s="141"/>
      <c r="D69" s="142" t="s">
        <v>111</v>
      </c>
      <c r="E69" s="143"/>
      <c r="F69" s="143"/>
      <c r="G69" s="143"/>
      <c r="H69" s="143"/>
      <c r="I69" s="144"/>
      <c r="J69" s="145">
        <f>J242</f>
        <v>0</v>
      </c>
      <c r="K69" s="146"/>
    </row>
    <row r="70" spans="2:11" s="8" customFormat="1" ht="19.5" customHeight="1">
      <c r="B70" s="140"/>
      <c r="C70" s="141"/>
      <c r="D70" s="142" t="s">
        <v>112</v>
      </c>
      <c r="E70" s="143"/>
      <c r="F70" s="143"/>
      <c r="G70" s="143"/>
      <c r="H70" s="143"/>
      <c r="I70" s="144"/>
      <c r="J70" s="145">
        <f>J274</f>
        <v>0</v>
      </c>
      <c r="K70" s="146"/>
    </row>
    <row r="71" spans="2:11" s="8" customFormat="1" ht="19.5" customHeight="1">
      <c r="B71" s="140"/>
      <c r="C71" s="141"/>
      <c r="D71" s="142" t="s">
        <v>113</v>
      </c>
      <c r="E71" s="143"/>
      <c r="F71" s="143"/>
      <c r="G71" s="143"/>
      <c r="H71" s="143"/>
      <c r="I71" s="144"/>
      <c r="J71" s="145">
        <f>J282</f>
        <v>0</v>
      </c>
      <c r="K71" s="146"/>
    </row>
    <row r="72" spans="2:11" s="7" customFormat="1" ht="24.75" customHeight="1">
      <c r="B72" s="133"/>
      <c r="C72" s="134"/>
      <c r="D72" s="135" t="s">
        <v>114</v>
      </c>
      <c r="E72" s="136"/>
      <c r="F72" s="136"/>
      <c r="G72" s="136"/>
      <c r="H72" s="136"/>
      <c r="I72" s="137"/>
      <c r="J72" s="138">
        <f>J291</f>
        <v>0</v>
      </c>
      <c r="K72" s="139"/>
    </row>
    <row r="73" spans="2:11" s="8" customFormat="1" ht="19.5" customHeight="1">
      <c r="B73" s="140"/>
      <c r="C73" s="141"/>
      <c r="D73" s="142" t="s">
        <v>115</v>
      </c>
      <c r="E73" s="143"/>
      <c r="F73" s="143"/>
      <c r="G73" s="143"/>
      <c r="H73" s="143"/>
      <c r="I73" s="144"/>
      <c r="J73" s="145">
        <f>J292</f>
        <v>0</v>
      </c>
      <c r="K73" s="146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04"/>
      <c r="J74" s="40"/>
      <c r="K74" s="43"/>
    </row>
    <row r="75" spans="2:11" s="1" customFormat="1" ht="6.75" customHeight="1">
      <c r="B75" s="54"/>
      <c r="C75" s="55"/>
      <c r="D75" s="55"/>
      <c r="E75" s="55"/>
      <c r="F75" s="55"/>
      <c r="G75" s="55"/>
      <c r="H75" s="55"/>
      <c r="I75" s="125"/>
      <c r="J75" s="55"/>
      <c r="K75" s="56"/>
    </row>
    <row r="79" spans="2:12" s="1" customFormat="1" ht="6.75" customHeight="1">
      <c r="B79" s="57"/>
      <c r="C79" s="58"/>
      <c r="D79" s="58"/>
      <c r="E79" s="58"/>
      <c r="F79" s="58"/>
      <c r="G79" s="58"/>
      <c r="H79" s="58"/>
      <c r="I79" s="126"/>
      <c r="J79" s="58"/>
      <c r="K79" s="58"/>
      <c r="L79" s="39"/>
    </row>
    <row r="80" spans="2:12" s="1" customFormat="1" ht="36.75" customHeight="1">
      <c r="B80" s="39"/>
      <c r="C80" s="59" t="s">
        <v>116</v>
      </c>
      <c r="I80" s="147"/>
      <c r="L80" s="39"/>
    </row>
    <row r="81" spans="2:12" s="1" customFormat="1" ht="6.75" customHeight="1">
      <c r="B81" s="39"/>
      <c r="I81" s="147"/>
      <c r="L81" s="39"/>
    </row>
    <row r="82" spans="2:12" s="1" customFormat="1" ht="14.25" customHeight="1">
      <c r="B82" s="39"/>
      <c r="C82" s="61" t="s">
        <v>19</v>
      </c>
      <c r="I82" s="147"/>
      <c r="L82" s="39"/>
    </row>
    <row r="83" spans="2:12" s="1" customFormat="1" ht="14.25" customHeight="1">
      <c r="B83" s="39"/>
      <c r="E83" s="338" t="str">
        <f>E7</f>
        <v>Výjezdová základna ZZS KK - základna Nejdek</v>
      </c>
      <c r="F83" s="339"/>
      <c r="G83" s="339"/>
      <c r="H83" s="339"/>
      <c r="I83" s="147"/>
      <c r="L83" s="39"/>
    </row>
    <row r="84" spans="2:12" s="1" customFormat="1" ht="14.25" customHeight="1">
      <c r="B84" s="39"/>
      <c r="C84" s="61" t="s">
        <v>92</v>
      </c>
      <c r="I84" s="147"/>
      <c r="L84" s="39"/>
    </row>
    <row r="85" spans="2:12" s="1" customFormat="1" ht="15.75" customHeight="1">
      <c r="B85" s="39"/>
      <c r="E85" s="332" t="str">
        <f>E9</f>
        <v>SO 01 - Stavební úpravy na výjezdové základně</v>
      </c>
      <c r="F85" s="340"/>
      <c r="G85" s="340"/>
      <c r="H85" s="340"/>
      <c r="I85" s="147"/>
      <c r="L85" s="39"/>
    </row>
    <row r="86" spans="2:12" s="1" customFormat="1" ht="6.75" customHeight="1">
      <c r="B86" s="39"/>
      <c r="I86" s="147"/>
      <c r="L86" s="39"/>
    </row>
    <row r="87" spans="2:12" s="1" customFormat="1" ht="18" customHeight="1">
      <c r="B87" s="39"/>
      <c r="C87" s="61" t="s">
        <v>23</v>
      </c>
      <c r="F87" s="148" t="str">
        <f>F12</f>
        <v>Nejdek</v>
      </c>
      <c r="I87" s="149" t="s">
        <v>25</v>
      </c>
      <c r="J87" s="65" t="str">
        <f>IF(J12="","",J12)</f>
        <v>31. 5. 2018</v>
      </c>
      <c r="L87" s="39"/>
    </row>
    <row r="88" spans="2:12" s="1" customFormat="1" ht="6.75" customHeight="1">
      <c r="B88" s="39"/>
      <c r="I88" s="147"/>
      <c r="L88" s="39"/>
    </row>
    <row r="89" spans="2:12" s="1" customFormat="1" ht="15">
      <c r="B89" s="39"/>
      <c r="C89" s="61" t="s">
        <v>27</v>
      </c>
      <c r="F89" s="148" t="str">
        <f>E15</f>
        <v>ZZS Karlovarského kraje</v>
      </c>
      <c r="I89" s="149" t="s">
        <v>33</v>
      </c>
      <c r="J89" s="148" t="str">
        <f>E21</f>
        <v>Oto Szakos</v>
      </c>
      <c r="L89" s="39"/>
    </row>
    <row r="90" spans="2:12" s="1" customFormat="1" ht="14.25" customHeight="1">
      <c r="B90" s="39"/>
      <c r="C90" s="61" t="s">
        <v>31</v>
      </c>
      <c r="F90" s="148">
        <f>IF(E18="","",E18)</f>
      </c>
      <c r="I90" s="147"/>
      <c r="L90" s="39"/>
    </row>
    <row r="91" spans="2:12" s="1" customFormat="1" ht="9.75" customHeight="1">
      <c r="B91" s="39"/>
      <c r="I91" s="147"/>
      <c r="L91" s="39"/>
    </row>
    <row r="92" spans="2:20" s="9" customFormat="1" ht="29.25" customHeight="1">
      <c r="B92" s="150"/>
      <c r="C92" s="151" t="s">
        <v>117</v>
      </c>
      <c r="D92" s="152" t="s">
        <v>57</v>
      </c>
      <c r="E92" s="152" t="s">
        <v>53</v>
      </c>
      <c r="F92" s="152" t="s">
        <v>118</v>
      </c>
      <c r="G92" s="152" t="s">
        <v>119</v>
      </c>
      <c r="H92" s="152" t="s">
        <v>120</v>
      </c>
      <c r="I92" s="153" t="s">
        <v>121</v>
      </c>
      <c r="J92" s="152" t="s">
        <v>96</v>
      </c>
      <c r="K92" s="154" t="s">
        <v>122</v>
      </c>
      <c r="L92" s="150"/>
      <c r="M92" s="71" t="s">
        <v>123</v>
      </c>
      <c r="N92" s="72" t="s">
        <v>42</v>
      </c>
      <c r="O92" s="72" t="s">
        <v>124</v>
      </c>
      <c r="P92" s="72" t="s">
        <v>125</v>
      </c>
      <c r="Q92" s="72" t="s">
        <v>126</v>
      </c>
      <c r="R92" s="72" t="s">
        <v>127</v>
      </c>
      <c r="S92" s="72" t="s">
        <v>128</v>
      </c>
      <c r="T92" s="73" t="s">
        <v>129</v>
      </c>
    </row>
    <row r="93" spans="2:63" s="1" customFormat="1" ht="29.25" customHeight="1">
      <c r="B93" s="39"/>
      <c r="C93" s="75" t="s">
        <v>97</v>
      </c>
      <c r="I93" s="147"/>
      <c r="J93" s="155">
        <f>BK93</f>
        <v>0</v>
      </c>
      <c r="L93" s="39"/>
      <c r="M93" s="74"/>
      <c r="N93" s="66"/>
      <c r="O93" s="66"/>
      <c r="P93" s="156">
        <f>P94+P216+P291</f>
        <v>0</v>
      </c>
      <c r="Q93" s="66"/>
      <c r="R93" s="156">
        <f>R94+R216+R291</f>
        <v>2.7604931600000002</v>
      </c>
      <c r="S93" s="66"/>
      <c r="T93" s="157">
        <f>T94+T216+T291</f>
        <v>1.13900375</v>
      </c>
      <c r="AT93" s="22" t="s">
        <v>71</v>
      </c>
      <c r="AU93" s="22" t="s">
        <v>98</v>
      </c>
      <c r="BK93" s="158">
        <f>BK94+BK216+BK291</f>
        <v>0</v>
      </c>
    </row>
    <row r="94" spans="2:63" s="10" customFormat="1" ht="36.75" customHeight="1">
      <c r="B94" s="159"/>
      <c r="D94" s="160" t="s">
        <v>71</v>
      </c>
      <c r="E94" s="161" t="s">
        <v>130</v>
      </c>
      <c r="F94" s="161" t="s">
        <v>131</v>
      </c>
      <c r="I94" s="162"/>
      <c r="J94" s="163">
        <f>BK94</f>
        <v>0</v>
      </c>
      <c r="L94" s="159"/>
      <c r="M94" s="164"/>
      <c r="N94" s="165"/>
      <c r="O94" s="165"/>
      <c r="P94" s="166">
        <f>P95+P111+P166+P203+P213</f>
        <v>0</v>
      </c>
      <c r="Q94" s="165"/>
      <c r="R94" s="166">
        <f>R95+R111+R166+R203+R213</f>
        <v>2.0971392800000004</v>
      </c>
      <c r="S94" s="165"/>
      <c r="T94" s="167">
        <f>T95+T111+T166+T203+T213</f>
        <v>0.461885</v>
      </c>
      <c r="AR94" s="160" t="s">
        <v>80</v>
      </c>
      <c r="AT94" s="168" t="s">
        <v>71</v>
      </c>
      <c r="AU94" s="168" t="s">
        <v>72</v>
      </c>
      <c r="AY94" s="160" t="s">
        <v>132</v>
      </c>
      <c r="BK94" s="169">
        <f>BK95+BK111+BK166+BK203+BK213</f>
        <v>0</v>
      </c>
    </row>
    <row r="95" spans="2:63" s="10" customFormat="1" ht="19.5" customHeight="1">
      <c r="B95" s="159"/>
      <c r="D95" s="160" t="s">
        <v>71</v>
      </c>
      <c r="E95" s="170" t="s">
        <v>133</v>
      </c>
      <c r="F95" s="170" t="s">
        <v>134</v>
      </c>
      <c r="I95" s="162"/>
      <c r="J95" s="171">
        <f>BK95</f>
        <v>0</v>
      </c>
      <c r="L95" s="159"/>
      <c r="M95" s="164"/>
      <c r="N95" s="165"/>
      <c r="O95" s="165"/>
      <c r="P95" s="166">
        <f>SUM(P96:P110)</f>
        <v>0</v>
      </c>
      <c r="Q95" s="165"/>
      <c r="R95" s="166">
        <f>SUM(R96:R110)</f>
        <v>1.7690754000000002</v>
      </c>
      <c r="S95" s="165"/>
      <c r="T95" s="167">
        <f>SUM(T96:T110)</f>
        <v>0</v>
      </c>
      <c r="AR95" s="160" t="s">
        <v>80</v>
      </c>
      <c r="AT95" s="168" t="s">
        <v>71</v>
      </c>
      <c r="AU95" s="168" t="s">
        <v>80</v>
      </c>
      <c r="AY95" s="160" t="s">
        <v>132</v>
      </c>
      <c r="BK95" s="169">
        <f>SUM(BK96:BK110)</f>
        <v>0</v>
      </c>
    </row>
    <row r="96" spans="2:65" s="1" customFormat="1" ht="22.5" customHeight="1">
      <c r="B96" s="172"/>
      <c r="C96" s="173" t="s">
        <v>80</v>
      </c>
      <c r="D96" s="173" t="s">
        <v>135</v>
      </c>
      <c r="E96" s="174" t="s">
        <v>136</v>
      </c>
      <c r="F96" s="175" t="s">
        <v>137</v>
      </c>
      <c r="G96" s="176" t="s">
        <v>138</v>
      </c>
      <c r="H96" s="177">
        <v>0.63</v>
      </c>
      <c r="I96" s="178"/>
      <c r="J96" s="179">
        <f>ROUND(I96*H96,2)</f>
        <v>0</v>
      </c>
      <c r="K96" s="175" t="s">
        <v>139</v>
      </c>
      <c r="L96" s="39"/>
      <c r="M96" s="180" t="s">
        <v>5</v>
      </c>
      <c r="N96" s="181" t="s">
        <v>43</v>
      </c>
      <c r="O96" s="40"/>
      <c r="P96" s="182">
        <f>O96*H96</f>
        <v>0</v>
      </c>
      <c r="Q96" s="182">
        <v>1.32715</v>
      </c>
      <c r="R96" s="182">
        <f>Q96*H96</f>
        <v>0.8361045</v>
      </c>
      <c r="S96" s="182">
        <v>0</v>
      </c>
      <c r="T96" s="183">
        <f>S96*H96</f>
        <v>0</v>
      </c>
      <c r="AR96" s="22" t="s">
        <v>140</v>
      </c>
      <c r="AT96" s="22" t="s">
        <v>135</v>
      </c>
      <c r="AU96" s="22" t="s">
        <v>82</v>
      </c>
      <c r="AY96" s="22" t="s">
        <v>132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2" t="s">
        <v>80</v>
      </c>
      <c r="BK96" s="184">
        <f>ROUND(I96*H96,2)</f>
        <v>0</v>
      </c>
      <c r="BL96" s="22" t="s">
        <v>140</v>
      </c>
      <c r="BM96" s="22" t="s">
        <v>141</v>
      </c>
    </row>
    <row r="97" spans="2:47" s="1" customFormat="1" ht="27">
      <c r="B97" s="39"/>
      <c r="D97" s="185" t="s">
        <v>142</v>
      </c>
      <c r="F97" s="186" t="s">
        <v>143</v>
      </c>
      <c r="I97" s="147"/>
      <c r="L97" s="39"/>
      <c r="M97" s="187"/>
      <c r="N97" s="40"/>
      <c r="O97" s="40"/>
      <c r="P97" s="40"/>
      <c r="Q97" s="40"/>
      <c r="R97" s="40"/>
      <c r="S97" s="40"/>
      <c r="T97" s="68"/>
      <c r="AT97" s="22" t="s">
        <v>142</v>
      </c>
      <c r="AU97" s="22" t="s">
        <v>82</v>
      </c>
    </row>
    <row r="98" spans="2:51" s="11" customFormat="1" ht="13.5">
      <c r="B98" s="188"/>
      <c r="D98" s="185" t="s">
        <v>144</v>
      </c>
      <c r="E98" s="189" t="s">
        <v>5</v>
      </c>
      <c r="F98" s="190" t="s">
        <v>145</v>
      </c>
      <c r="H98" s="191">
        <v>0.63</v>
      </c>
      <c r="I98" s="192"/>
      <c r="L98" s="188"/>
      <c r="M98" s="193"/>
      <c r="N98" s="194"/>
      <c r="O98" s="194"/>
      <c r="P98" s="194"/>
      <c r="Q98" s="194"/>
      <c r="R98" s="194"/>
      <c r="S98" s="194"/>
      <c r="T98" s="195"/>
      <c r="AT98" s="189" t="s">
        <v>144</v>
      </c>
      <c r="AU98" s="189" t="s">
        <v>82</v>
      </c>
      <c r="AV98" s="11" t="s">
        <v>82</v>
      </c>
      <c r="AW98" s="11" t="s">
        <v>35</v>
      </c>
      <c r="AX98" s="11" t="s">
        <v>72</v>
      </c>
      <c r="AY98" s="189" t="s">
        <v>132</v>
      </c>
    </row>
    <row r="99" spans="2:65" s="1" customFormat="1" ht="22.5" customHeight="1">
      <c r="B99" s="172"/>
      <c r="C99" s="173" t="s">
        <v>82</v>
      </c>
      <c r="D99" s="173" t="s">
        <v>135</v>
      </c>
      <c r="E99" s="174" t="s">
        <v>146</v>
      </c>
      <c r="F99" s="175" t="s">
        <v>147</v>
      </c>
      <c r="G99" s="176" t="s">
        <v>148</v>
      </c>
      <c r="H99" s="177">
        <v>1</v>
      </c>
      <c r="I99" s="178"/>
      <c r="J99" s="179">
        <f>ROUND(I99*H99,2)</f>
        <v>0</v>
      </c>
      <c r="K99" s="175" t="s">
        <v>139</v>
      </c>
      <c r="L99" s="39"/>
      <c r="M99" s="180" t="s">
        <v>5</v>
      </c>
      <c r="N99" s="181" t="s">
        <v>43</v>
      </c>
      <c r="O99" s="40"/>
      <c r="P99" s="182">
        <f>O99*H99</f>
        <v>0</v>
      </c>
      <c r="Q99" s="182">
        <v>0.03909</v>
      </c>
      <c r="R99" s="182">
        <f>Q99*H99</f>
        <v>0.03909</v>
      </c>
      <c r="S99" s="182">
        <v>0</v>
      </c>
      <c r="T99" s="183">
        <f>S99*H99</f>
        <v>0</v>
      </c>
      <c r="AR99" s="22" t="s">
        <v>140</v>
      </c>
      <c r="AT99" s="22" t="s">
        <v>135</v>
      </c>
      <c r="AU99" s="22" t="s">
        <v>82</v>
      </c>
      <c r="AY99" s="22" t="s">
        <v>132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80</v>
      </c>
      <c r="BK99" s="184">
        <f>ROUND(I99*H99,2)</f>
        <v>0</v>
      </c>
      <c r="BL99" s="22" t="s">
        <v>140</v>
      </c>
      <c r="BM99" s="22" t="s">
        <v>149</v>
      </c>
    </row>
    <row r="100" spans="2:47" s="1" customFormat="1" ht="27">
      <c r="B100" s="39"/>
      <c r="D100" s="185" t="s">
        <v>142</v>
      </c>
      <c r="F100" s="186" t="s">
        <v>150</v>
      </c>
      <c r="I100" s="147"/>
      <c r="L100" s="39"/>
      <c r="M100" s="187"/>
      <c r="N100" s="40"/>
      <c r="O100" s="40"/>
      <c r="P100" s="40"/>
      <c r="Q100" s="40"/>
      <c r="R100" s="40"/>
      <c r="S100" s="40"/>
      <c r="T100" s="68"/>
      <c r="AT100" s="22" t="s">
        <v>142</v>
      </c>
      <c r="AU100" s="22" t="s">
        <v>82</v>
      </c>
    </row>
    <row r="101" spans="2:51" s="11" customFormat="1" ht="13.5">
      <c r="B101" s="188"/>
      <c r="D101" s="185" t="s">
        <v>144</v>
      </c>
      <c r="E101" s="189" t="s">
        <v>5</v>
      </c>
      <c r="F101" s="190" t="s">
        <v>151</v>
      </c>
      <c r="H101" s="191">
        <v>1</v>
      </c>
      <c r="I101" s="192"/>
      <c r="L101" s="188"/>
      <c r="M101" s="193"/>
      <c r="N101" s="194"/>
      <c r="O101" s="194"/>
      <c r="P101" s="194"/>
      <c r="Q101" s="194"/>
      <c r="R101" s="194"/>
      <c r="S101" s="194"/>
      <c r="T101" s="195"/>
      <c r="AT101" s="189" t="s">
        <v>144</v>
      </c>
      <c r="AU101" s="189" t="s">
        <v>82</v>
      </c>
      <c r="AV101" s="11" t="s">
        <v>82</v>
      </c>
      <c r="AW101" s="11" t="s">
        <v>35</v>
      </c>
      <c r="AX101" s="11" t="s">
        <v>72</v>
      </c>
      <c r="AY101" s="189" t="s">
        <v>132</v>
      </c>
    </row>
    <row r="102" spans="2:65" s="1" customFormat="1" ht="22.5" customHeight="1">
      <c r="B102" s="172"/>
      <c r="C102" s="173" t="s">
        <v>133</v>
      </c>
      <c r="D102" s="173" t="s">
        <v>135</v>
      </c>
      <c r="E102" s="174" t="s">
        <v>152</v>
      </c>
      <c r="F102" s="175" t="s">
        <v>153</v>
      </c>
      <c r="G102" s="176" t="s">
        <v>154</v>
      </c>
      <c r="H102" s="177">
        <v>8.646</v>
      </c>
      <c r="I102" s="178"/>
      <c r="J102" s="179">
        <f>ROUND(I102*H102,2)</f>
        <v>0</v>
      </c>
      <c r="K102" s="175" t="s">
        <v>139</v>
      </c>
      <c r="L102" s="39"/>
      <c r="M102" s="180" t="s">
        <v>5</v>
      </c>
      <c r="N102" s="181" t="s">
        <v>43</v>
      </c>
      <c r="O102" s="40"/>
      <c r="P102" s="182">
        <f>O102*H102</f>
        <v>0</v>
      </c>
      <c r="Q102" s="182">
        <v>0.10325</v>
      </c>
      <c r="R102" s="182">
        <f>Q102*H102</f>
        <v>0.8926995000000001</v>
      </c>
      <c r="S102" s="182">
        <v>0</v>
      </c>
      <c r="T102" s="183">
        <f>S102*H102</f>
        <v>0</v>
      </c>
      <c r="AR102" s="22" t="s">
        <v>140</v>
      </c>
      <c r="AT102" s="22" t="s">
        <v>135</v>
      </c>
      <c r="AU102" s="22" t="s">
        <v>82</v>
      </c>
      <c r="AY102" s="22" t="s">
        <v>132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2" t="s">
        <v>80</v>
      </c>
      <c r="BK102" s="184">
        <f>ROUND(I102*H102,2)</f>
        <v>0</v>
      </c>
      <c r="BL102" s="22" t="s">
        <v>140</v>
      </c>
      <c r="BM102" s="22" t="s">
        <v>155</v>
      </c>
    </row>
    <row r="103" spans="2:47" s="1" customFormat="1" ht="27">
      <c r="B103" s="39"/>
      <c r="D103" s="185" t="s">
        <v>142</v>
      </c>
      <c r="F103" s="186" t="s">
        <v>156</v>
      </c>
      <c r="I103" s="147"/>
      <c r="L103" s="39"/>
      <c r="M103" s="187"/>
      <c r="N103" s="40"/>
      <c r="O103" s="40"/>
      <c r="P103" s="40"/>
      <c r="Q103" s="40"/>
      <c r="R103" s="40"/>
      <c r="S103" s="40"/>
      <c r="T103" s="68"/>
      <c r="AT103" s="22" t="s">
        <v>142</v>
      </c>
      <c r="AU103" s="22" t="s">
        <v>82</v>
      </c>
    </row>
    <row r="104" spans="2:51" s="11" customFormat="1" ht="13.5">
      <c r="B104" s="188"/>
      <c r="D104" s="185" t="s">
        <v>144</v>
      </c>
      <c r="E104" s="189" t="s">
        <v>5</v>
      </c>
      <c r="F104" s="190" t="s">
        <v>157</v>
      </c>
      <c r="H104" s="191">
        <v>8.646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144</v>
      </c>
      <c r="AU104" s="189" t="s">
        <v>82</v>
      </c>
      <c r="AV104" s="11" t="s">
        <v>82</v>
      </c>
      <c r="AW104" s="11" t="s">
        <v>35</v>
      </c>
      <c r="AX104" s="11" t="s">
        <v>72</v>
      </c>
      <c r="AY104" s="189" t="s">
        <v>132</v>
      </c>
    </row>
    <row r="105" spans="2:65" s="1" customFormat="1" ht="22.5" customHeight="1">
      <c r="B105" s="172"/>
      <c r="C105" s="173" t="s">
        <v>140</v>
      </c>
      <c r="D105" s="173" t="s">
        <v>135</v>
      </c>
      <c r="E105" s="174" t="s">
        <v>158</v>
      </c>
      <c r="F105" s="175" t="s">
        <v>159</v>
      </c>
      <c r="G105" s="176" t="s">
        <v>160</v>
      </c>
      <c r="H105" s="177">
        <v>3.145</v>
      </c>
      <c r="I105" s="178"/>
      <c r="J105" s="179">
        <f>ROUND(I105*H105,2)</f>
        <v>0</v>
      </c>
      <c r="K105" s="175" t="s">
        <v>139</v>
      </c>
      <c r="L105" s="39"/>
      <c r="M105" s="180" t="s">
        <v>5</v>
      </c>
      <c r="N105" s="181" t="s">
        <v>43</v>
      </c>
      <c r="O105" s="40"/>
      <c r="P105" s="182">
        <f>O105*H105</f>
        <v>0</v>
      </c>
      <c r="Q105" s="182">
        <v>0.00012</v>
      </c>
      <c r="R105" s="182">
        <f>Q105*H105</f>
        <v>0.0003774</v>
      </c>
      <c r="S105" s="182">
        <v>0</v>
      </c>
      <c r="T105" s="183">
        <f>S105*H105</f>
        <v>0</v>
      </c>
      <c r="AR105" s="22" t="s">
        <v>140</v>
      </c>
      <c r="AT105" s="22" t="s">
        <v>135</v>
      </c>
      <c r="AU105" s="22" t="s">
        <v>82</v>
      </c>
      <c r="AY105" s="22" t="s">
        <v>132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80</v>
      </c>
      <c r="BK105" s="184">
        <f>ROUND(I105*H105,2)</f>
        <v>0</v>
      </c>
      <c r="BL105" s="22" t="s">
        <v>140</v>
      </c>
      <c r="BM105" s="22" t="s">
        <v>161</v>
      </c>
    </row>
    <row r="106" spans="2:47" s="1" customFormat="1" ht="13.5">
      <c r="B106" s="39"/>
      <c r="D106" s="185" t="s">
        <v>142</v>
      </c>
      <c r="F106" s="186" t="s">
        <v>162</v>
      </c>
      <c r="I106" s="147"/>
      <c r="L106" s="39"/>
      <c r="M106" s="187"/>
      <c r="N106" s="40"/>
      <c r="O106" s="40"/>
      <c r="P106" s="40"/>
      <c r="Q106" s="40"/>
      <c r="R106" s="40"/>
      <c r="S106" s="40"/>
      <c r="T106" s="68"/>
      <c r="AT106" s="22" t="s">
        <v>142</v>
      </c>
      <c r="AU106" s="22" t="s">
        <v>82</v>
      </c>
    </row>
    <row r="107" spans="2:51" s="11" customFormat="1" ht="13.5">
      <c r="B107" s="188"/>
      <c r="D107" s="185" t="s">
        <v>144</v>
      </c>
      <c r="E107" s="189" t="s">
        <v>5</v>
      </c>
      <c r="F107" s="190" t="s">
        <v>163</v>
      </c>
      <c r="H107" s="191">
        <v>3.145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144</v>
      </c>
      <c r="AU107" s="189" t="s">
        <v>82</v>
      </c>
      <c r="AV107" s="11" t="s">
        <v>82</v>
      </c>
      <c r="AW107" s="11" t="s">
        <v>35</v>
      </c>
      <c r="AX107" s="11" t="s">
        <v>72</v>
      </c>
      <c r="AY107" s="189" t="s">
        <v>132</v>
      </c>
    </row>
    <row r="108" spans="2:65" s="1" customFormat="1" ht="14.25" customHeight="1">
      <c r="B108" s="172"/>
      <c r="C108" s="173" t="s">
        <v>164</v>
      </c>
      <c r="D108" s="173" t="s">
        <v>135</v>
      </c>
      <c r="E108" s="174" t="s">
        <v>165</v>
      </c>
      <c r="F108" s="175" t="s">
        <v>166</v>
      </c>
      <c r="G108" s="176" t="s">
        <v>160</v>
      </c>
      <c r="H108" s="177">
        <v>6.7</v>
      </c>
      <c r="I108" s="178"/>
      <c r="J108" s="179">
        <f>ROUND(I108*H108,2)</f>
        <v>0</v>
      </c>
      <c r="K108" s="175" t="s">
        <v>139</v>
      </c>
      <c r="L108" s="39"/>
      <c r="M108" s="180" t="s">
        <v>5</v>
      </c>
      <c r="N108" s="181" t="s">
        <v>43</v>
      </c>
      <c r="O108" s="40"/>
      <c r="P108" s="182">
        <f>O108*H108</f>
        <v>0</v>
      </c>
      <c r="Q108" s="182">
        <v>0.00012</v>
      </c>
      <c r="R108" s="182">
        <f>Q108*H108</f>
        <v>0.000804</v>
      </c>
      <c r="S108" s="182">
        <v>0</v>
      </c>
      <c r="T108" s="183">
        <f>S108*H108</f>
        <v>0</v>
      </c>
      <c r="AR108" s="22" t="s">
        <v>140</v>
      </c>
      <c r="AT108" s="22" t="s">
        <v>135</v>
      </c>
      <c r="AU108" s="22" t="s">
        <v>82</v>
      </c>
      <c r="AY108" s="22" t="s">
        <v>132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80</v>
      </c>
      <c r="BK108" s="184">
        <f>ROUND(I108*H108,2)</f>
        <v>0</v>
      </c>
      <c r="BL108" s="22" t="s">
        <v>140</v>
      </c>
      <c r="BM108" s="22" t="s">
        <v>167</v>
      </c>
    </row>
    <row r="109" spans="2:47" s="1" customFormat="1" ht="13.5">
      <c r="B109" s="39"/>
      <c r="D109" s="185" t="s">
        <v>142</v>
      </c>
      <c r="F109" s="186" t="s">
        <v>168</v>
      </c>
      <c r="I109" s="147"/>
      <c r="L109" s="39"/>
      <c r="M109" s="187"/>
      <c r="N109" s="40"/>
      <c r="O109" s="40"/>
      <c r="P109" s="40"/>
      <c r="Q109" s="40"/>
      <c r="R109" s="40"/>
      <c r="S109" s="40"/>
      <c r="T109" s="68"/>
      <c r="AT109" s="22" t="s">
        <v>142</v>
      </c>
      <c r="AU109" s="22" t="s">
        <v>82</v>
      </c>
    </row>
    <row r="110" spans="2:51" s="11" customFormat="1" ht="13.5">
      <c r="B110" s="188"/>
      <c r="D110" s="185" t="s">
        <v>144</v>
      </c>
      <c r="E110" s="189" t="s">
        <v>5</v>
      </c>
      <c r="F110" s="190" t="s">
        <v>169</v>
      </c>
      <c r="H110" s="191">
        <v>6.7</v>
      </c>
      <c r="I110" s="192"/>
      <c r="L110" s="188"/>
      <c r="M110" s="193"/>
      <c r="N110" s="194"/>
      <c r="O110" s="194"/>
      <c r="P110" s="194"/>
      <c r="Q110" s="194"/>
      <c r="R110" s="194"/>
      <c r="S110" s="194"/>
      <c r="T110" s="195"/>
      <c r="AT110" s="189" t="s">
        <v>144</v>
      </c>
      <c r="AU110" s="189" t="s">
        <v>82</v>
      </c>
      <c r="AV110" s="11" t="s">
        <v>82</v>
      </c>
      <c r="AW110" s="11" t="s">
        <v>35</v>
      </c>
      <c r="AX110" s="11" t="s">
        <v>72</v>
      </c>
      <c r="AY110" s="189" t="s">
        <v>132</v>
      </c>
    </row>
    <row r="111" spans="2:63" s="10" customFormat="1" ht="29.25" customHeight="1">
      <c r="B111" s="159"/>
      <c r="D111" s="160" t="s">
        <v>71</v>
      </c>
      <c r="E111" s="170" t="s">
        <v>170</v>
      </c>
      <c r="F111" s="170" t="s">
        <v>171</v>
      </c>
      <c r="I111" s="162"/>
      <c r="J111" s="171">
        <f>BK111</f>
        <v>0</v>
      </c>
      <c r="L111" s="159"/>
      <c r="M111" s="164"/>
      <c r="N111" s="165"/>
      <c r="O111" s="165"/>
      <c r="P111" s="166">
        <f>SUM(P112:P165)</f>
        <v>0</v>
      </c>
      <c r="Q111" s="165"/>
      <c r="R111" s="166">
        <f>SUM(R112:R165)</f>
        <v>0.28974006</v>
      </c>
      <c r="S111" s="165"/>
      <c r="T111" s="167">
        <f>SUM(T112:T165)</f>
        <v>0</v>
      </c>
      <c r="AR111" s="160" t="s">
        <v>80</v>
      </c>
      <c r="AT111" s="168" t="s">
        <v>71</v>
      </c>
      <c r="AU111" s="168" t="s">
        <v>80</v>
      </c>
      <c r="AY111" s="160" t="s">
        <v>132</v>
      </c>
      <c r="BK111" s="169">
        <f>SUM(BK112:BK165)</f>
        <v>0</v>
      </c>
    </row>
    <row r="112" spans="2:65" s="1" customFormat="1" ht="22.5" customHeight="1">
      <c r="B112" s="172"/>
      <c r="C112" s="173" t="s">
        <v>170</v>
      </c>
      <c r="D112" s="173" t="s">
        <v>135</v>
      </c>
      <c r="E112" s="174" t="s">
        <v>172</v>
      </c>
      <c r="F112" s="175" t="s">
        <v>173</v>
      </c>
      <c r="G112" s="176" t="s">
        <v>154</v>
      </c>
      <c r="H112" s="177">
        <v>22.277</v>
      </c>
      <c r="I112" s="178"/>
      <c r="J112" s="179">
        <f>ROUND(I112*H112,2)</f>
        <v>0</v>
      </c>
      <c r="K112" s="175" t="s">
        <v>139</v>
      </c>
      <c r="L112" s="39"/>
      <c r="M112" s="180" t="s">
        <v>5</v>
      </c>
      <c r="N112" s="181" t="s">
        <v>43</v>
      </c>
      <c r="O112" s="40"/>
      <c r="P112" s="182">
        <f>O112*H112</f>
        <v>0</v>
      </c>
      <c r="Q112" s="182">
        <v>0.00438</v>
      </c>
      <c r="R112" s="182">
        <f>Q112*H112</f>
        <v>0.09757326000000001</v>
      </c>
      <c r="S112" s="182">
        <v>0</v>
      </c>
      <c r="T112" s="183">
        <f>S112*H112</f>
        <v>0</v>
      </c>
      <c r="AR112" s="22" t="s">
        <v>140</v>
      </c>
      <c r="AT112" s="22" t="s">
        <v>135</v>
      </c>
      <c r="AU112" s="22" t="s">
        <v>82</v>
      </c>
      <c r="AY112" s="22" t="s">
        <v>132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2" t="s">
        <v>80</v>
      </c>
      <c r="BK112" s="184">
        <f>ROUND(I112*H112,2)</f>
        <v>0</v>
      </c>
      <c r="BL112" s="22" t="s">
        <v>140</v>
      </c>
      <c r="BM112" s="22" t="s">
        <v>174</v>
      </c>
    </row>
    <row r="113" spans="2:47" s="1" customFormat="1" ht="27">
      <c r="B113" s="39"/>
      <c r="D113" s="185" t="s">
        <v>142</v>
      </c>
      <c r="F113" s="186" t="s">
        <v>175</v>
      </c>
      <c r="I113" s="147"/>
      <c r="L113" s="39"/>
      <c r="M113" s="187"/>
      <c r="N113" s="40"/>
      <c r="O113" s="40"/>
      <c r="P113" s="40"/>
      <c r="Q113" s="40"/>
      <c r="R113" s="40"/>
      <c r="S113" s="40"/>
      <c r="T113" s="68"/>
      <c r="AT113" s="22" t="s">
        <v>142</v>
      </c>
      <c r="AU113" s="22" t="s">
        <v>82</v>
      </c>
    </row>
    <row r="114" spans="2:51" s="11" customFormat="1" ht="13.5">
      <c r="B114" s="188"/>
      <c r="D114" s="185" t="s">
        <v>144</v>
      </c>
      <c r="E114" s="189" t="s">
        <v>5</v>
      </c>
      <c r="F114" s="190" t="s">
        <v>176</v>
      </c>
      <c r="H114" s="191">
        <v>2.1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89" t="s">
        <v>144</v>
      </c>
      <c r="AU114" s="189" t="s">
        <v>82</v>
      </c>
      <c r="AV114" s="11" t="s">
        <v>82</v>
      </c>
      <c r="AW114" s="11" t="s">
        <v>35</v>
      </c>
      <c r="AX114" s="11" t="s">
        <v>72</v>
      </c>
      <c r="AY114" s="189" t="s">
        <v>132</v>
      </c>
    </row>
    <row r="115" spans="2:51" s="11" customFormat="1" ht="13.5">
      <c r="B115" s="188"/>
      <c r="D115" s="185" t="s">
        <v>144</v>
      </c>
      <c r="E115" s="189" t="s">
        <v>5</v>
      </c>
      <c r="F115" s="190" t="s">
        <v>177</v>
      </c>
      <c r="H115" s="191">
        <v>2.885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144</v>
      </c>
      <c r="AU115" s="189" t="s">
        <v>82</v>
      </c>
      <c r="AV115" s="11" t="s">
        <v>82</v>
      </c>
      <c r="AW115" s="11" t="s">
        <v>35</v>
      </c>
      <c r="AX115" s="11" t="s">
        <v>72</v>
      </c>
      <c r="AY115" s="189" t="s">
        <v>132</v>
      </c>
    </row>
    <row r="116" spans="2:51" s="11" customFormat="1" ht="13.5">
      <c r="B116" s="188"/>
      <c r="D116" s="185" t="s">
        <v>144</v>
      </c>
      <c r="E116" s="189" t="s">
        <v>5</v>
      </c>
      <c r="F116" s="190" t="s">
        <v>178</v>
      </c>
      <c r="H116" s="191">
        <v>17.292</v>
      </c>
      <c r="I116" s="192"/>
      <c r="L116" s="188"/>
      <c r="M116" s="193"/>
      <c r="N116" s="194"/>
      <c r="O116" s="194"/>
      <c r="P116" s="194"/>
      <c r="Q116" s="194"/>
      <c r="R116" s="194"/>
      <c r="S116" s="194"/>
      <c r="T116" s="195"/>
      <c r="AT116" s="189" t="s">
        <v>144</v>
      </c>
      <c r="AU116" s="189" t="s">
        <v>82</v>
      </c>
      <c r="AV116" s="11" t="s">
        <v>82</v>
      </c>
      <c r="AW116" s="11" t="s">
        <v>35</v>
      </c>
      <c r="AX116" s="11" t="s">
        <v>72</v>
      </c>
      <c r="AY116" s="189" t="s">
        <v>132</v>
      </c>
    </row>
    <row r="117" spans="2:65" s="1" customFormat="1" ht="14.25" customHeight="1">
      <c r="B117" s="172"/>
      <c r="C117" s="173" t="s">
        <v>179</v>
      </c>
      <c r="D117" s="173" t="s">
        <v>135</v>
      </c>
      <c r="E117" s="174" t="s">
        <v>180</v>
      </c>
      <c r="F117" s="175" t="s">
        <v>181</v>
      </c>
      <c r="G117" s="176" t="s">
        <v>154</v>
      </c>
      <c r="H117" s="177">
        <v>22.277</v>
      </c>
      <c r="I117" s="178"/>
      <c r="J117" s="179">
        <f>ROUND(I117*H117,2)</f>
        <v>0</v>
      </c>
      <c r="K117" s="175" t="s">
        <v>139</v>
      </c>
      <c r="L117" s="39"/>
      <c r="M117" s="180" t="s">
        <v>5</v>
      </c>
      <c r="N117" s="181" t="s">
        <v>43</v>
      </c>
      <c r="O117" s="40"/>
      <c r="P117" s="182">
        <f>O117*H117</f>
        <v>0</v>
      </c>
      <c r="Q117" s="182">
        <v>0.003</v>
      </c>
      <c r="R117" s="182">
        <f>Q117*H117</f>
        <v>0.066831</v>
      </c>
      <c r="S117" s="182">
        <v>0</v>
      </c>
      <c r="T117" s="183">
        <f>S117*H117</f>
        <v>0</v>
      </c>
      <c r="AR117" s="22" t="s">
        <v>140</v>
      </c>
      <c r="AT117" s="22" t="s">
        <v>135</v>
      </c>
      <c r="AU117" s="22" t="s">
        <v>82</v>
      </c>
      <c r="AY117" s="22" t="s">
        <v>132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80</v>
      </c>
      <c r="BK117" s="184">
        <f>ROUND(I117*H117,2)</f>
        <v>0</v>
      </c>
      <c r="BL117" s="22" t="s">
        <v>140</v>
      </c>
      <c r="BM117" s="22" t="s">
        <v>182</v>
      </c>
    </row>
    <row r="118" spans="2:47" s="1" customFormat="1" ht="13.5">
      <c r="B118" s="39"/>
      <c r="D118" s="185" t="s">
        <v>142</v>
      </c>
      <c r="F118" s="186" t="s">
        <v>183</v>
      </c>
      <c r="I118" s="147"/>
      <c r="L118" s="39"/>
      <c r="M118" s="187"/>
      <c r="N118" s="40"/>
      <c r="O118" s="40"/>
      <c r="P118" s="40"/>
      <c r="Q118" s="40"/>
      <c r="R118" s="40"/>
      <c r="S118" s="40"/>
      <c r="T118" s="68"/>
      <c r="AT118" s="22" t="s">
        <v>142</v>
      </c>
      <c r="AU118" s="22" t="s">
        <v>82</v>
      </c>
    </row>
    <row r="119" spans="2:51" s="11" customFormat="1" ht="13.5">
      <c r="B119" s="188"/>
      <c r="D119" s="185" t="s">
        <v>144</v>
      </c>
      <c r="E119" s="189" t="s">
        <v>5</v>
      </c>
      <c r="F119" s="190" t="s">
        <v>176</v>
      </c>
      <c r="H119" s="191">
        <v>2.1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89" t="s">
        <v>144</v>
      </c>
      <c r="AU119" s="189" t="s">
        <v>82</v>
      </c>
      <c r="AV119" s="11" t="s">
        <v>82</v>
      </c>
      <c r="AW119" s="11" t="s">
        <v>35</v>
      </c>
      <c r="AX119" s="11" t="s">
        <v>72</v>
      </c>
      <c r="AY119" s="189" t="s">
        <v>132</v>
      </c>
    </row>
    <row r="120" spans="2:51" s="11" customFormat="1" ht="13.5">
      <c r="B120" s="188"/>
      <c r="D120" s="185" t="s">
        <v>144</v>
      </c>
      <c r="E120" s="189" t="s">
        <v>5</v>
      </c>
      <c r="F120" s="190" t="s">
        <v>177</v>
      </c>
      <c r="H120" s="191">
        <v>2.885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89" t="s">
        <v>144</v>
      </c>
      <c r="AU120" s="189" t="s">
        <v>82</v>
      </c>
      <c r="AV120" s="11" t="s">
        <v>82</v>
      </c>
      <c r="AW120" s="11" t="s">
        <v>35</v>
      </c>
      <c r="AX120" s="11" t="s">
        <v>72</v>
      </c>
      <c r="AY120" s="189" t="s">
        <v>132</v>
      </c>
    </row>
    <row r="121" spans="2:51" s="11" customFormat="1" ht="13.5">
      <c r="B121" s="188"/>
      <c r="D121" s="185" t="s">
        <v>144</v>
      </c>
      <c r="E121" s="189" t="s">
        <v>5</v>
      </c>
      <c r="F121" s="190" t="s">
        <v>178</v>
      </c>
      <c r="H121" s="191">
        <v>17.292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89" t="s">
        <v>144</v>
      </c>
      <c r="AU121" s="189" t="s">
        <v>82</v>
      </c>
      <c r="AV121" s="11" t="s">
        <v>82</v>
      </c>
      <c r="AW121" s="11" t="s">
        <v>35</v>
      </c>
      <c r="AX121" s="11" t="s">
        <v>72</v>
      </c>
      <c r="AY121" s="189" t="s">
        <v>132</v>
      </c>
    </row>
    <row r="122" spans="2:65" s="1" customFormat="1" ht="14.25" customHeight="1">
      <c r="B122" s="172"/>
      <c r="C122" s="173" t="s">
        <v>184</v>
      </c>
      <c r="D122" s="173" t="s">
        <v>135</v>
      </c>
      <c r="E122" s="174" t="s">
        <v>185</v>
      </c>
      <c r="F122" s="175" t="s">
        <v>186</v>
      </c>
      <c r="G122" s="176" t="s">
        <v>154</v>
      </c>
      <c r="H122" s="177">
        <v>9.18</v>
      </c>
      <c r="I122" s="178"/>
      <c r="J122" s="179">
        <f>ROUND(I122*H122,2)</f>
        <v>0</v>
      </c>
      <c r="K122" s="175" t="s">
        <v>139</v>
      </c>
      <c r="L122" s="39"/>
      <c r="M122" s="180" t="s">
        <v>5</v>
      </c>
      <c r="N122" s="181" t="s">
        <v>43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140</v>
      </c>
      <c r="AT122" s="22" t="s">
        <v>135</v>
      </c>
      <c r="AU122" s="22" t="s">
        <v>82</v>
      </c>
      <c r="AY122" s="22" t="s">
        <v>132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80</v>
      </c>
      <c r="BK122" s="184">
        <f>ROUND(I122*H122,2)</f>
        <v>0</v>
      </c>
      <c r="BL122" s="22" t="s">
        <v>140</v>
      </c>
      <c r="BM122" s="22" t="s">
        <v>187</v>
      </c>
    </row>
    <row r="123" spans="2:47" s="1" customFormat="1" ht="27">
      <c r="B123" s="39"/>
      <c r="D123" s="185" t="s">
        <v>142</v>
      </c>
      <c r="F123" s="186" t="s">
        <v>188</v>
      </c>
      <c r="I123" s="147"/>
      <c r="L123" s="39"/>
      <c r="M123" s="187"/>
      <c r="N123" s="40"/>
      <c r="O123" s="40"/>
      <c r="P123" s="40"/>
      <c r="Q123" s="40"/>
      <c r="R123" s="40"/>
      <c r="S123" s="40"/>
      <c r="T123" s="68"/>
      <c r="AT123" s="22" t="s">
        <v>142</v>
      </c>
      <c r="AU123" s="22" t="s">
        <v>82</v>
      </c>
    </row>
    <row r="124" spans="2:51" s="11" customFormat="1" ht="13.5">
      <c r="B124" s="188"/>
      <c r="D124" s="185" t="s">
        <v>144</v>
      </c>
      <c r="E124" s="189" t="s">
        <v>5</v>
      </c>
      <c r="F124" s="190" t="s">
        <v>189</v>
      </c>
      <c r="H124" s="191">
        <v>9.18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89" t="s">
        <v>144</v>
      </c>
      <c r="AU124" s="189" t="s">
        <v>82</v>
      </c>
      <c r="AV124" s="11" t="s">
        <v>82</v>
      </c>
      <c r="AW124" s="11" t="s">
        <v>35</v>
      </c>
      <c r="AX124" s="11" t="s">
        <v>72</v>
      </c>
      <c r="AY124" s="189" t="s">
        <v>132</v>
      </c>
    </row>
    <row r="125" spans="2:65" s="1" customFormat="1" ht="22.5" customHeight="1">
      <c r="B125" s="172"/>
      <c r="C125" s="173" t="s">
        <v>190</v>
      </c>
      <c r="D125" s="173" t="s">
        <v>135</v>
      </c>
      <c r="E125" s="174" t="s">
        <v>191</v>
      </c>
      <c r="F125" s="175" t="s">
        <v>192</v>
      </c>
      <c r="G125" s="176" t="s">
        <v>154</v>
      </c>
      <c r="H125" s="177">
        <v>2.88</v>
      </c>
      <c r="I125" s="178"/>
      <c r="J125" s="179">
        <f>ROUND(I125*H125,2)</f>
        <v>0</v>
      </c>
      <c r="K125" s="175" t="s">
        <v>139</v>
      </c>
      <c r="L125" s="39"/>
      <c r="M125" s="180" t="s">
        <v>5</v>
      </c>
      <c r="N125" s="181" t="s">
        <v>43</v>
      </c>
      <c r="O125" s="40"/>
      <c r="P125" s="182">
        <f>O125*H125</f>
        <v>0</v>
      </c>
      <c r="Q125" s="182">
        <v>0.00438</v>
      </c>
      <c r="R125" s="182">
        <f>Q125*H125</f>
        <v>0.0126144</v>
      </c>
      <c r="S125" s="182">
        <v>0</v>
      </c>
      <c r="T125" s="183">
        <f>S125*H125</f>
        <v>0</v>
      </c>
      <c r="AR125" s="22" t="s">
        <v>140</v>
      </c>
      <c r="AT125" s="22" t="s">
        <v>135</v>
      </c>
      <c r="AU125" s="22" t="s">
        <v>82</v>
      </c>
      <c r="AY125" s="22" t="s">
        <v>132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2" t="s">
        <v>80</v>
      </c>
      <c r="BK125" s="184">
        <f>ROUND(I125*H125,2)</f>
        <v>0</v>
      </c>
      <c r="BL125" s="22" t="s">
        <v>140</v>
      </c>
      <c r="BM125" s="22" t="s">
        <v>193</v>
      </c>
    </row>
    <row r="126" spans="2:47" s="1" customFormat="1" ht="27">
      <c r="B126" s="39"/>
      <c r="D126" s="185" t="s">
        <v>142</v>
      </c>
      <c r="F126" s="186" t="s">
        <v>194</v>
      </c>
      <c r="I126" s="147"/>
      <c r="L126" s="39"/>
      <c r="M126" s="187"/>
      <c r="N126" s="40"/>
      <c r="O126" s="40"/>
      <c r="P126" s="40"/>
      <c r="Q126" s="40"/>
      <c r="R126" s="40"/>
      <c r="S126" s="40"/>
      <c r="T126" s="68"/>
      <c r="AT126" s="22" t="s">
        <v>142</v>
      </c>
      <c r="AU126" s="22" t="s">
        <v>82</v>
      </c>
    </row>
    <row r="127" spans="2:51" s="11" customFormat="1" ht="13.5">
      <c r="B127" s="188"/>
      <c r="D127" s="185" t="s">
        <v>144</v>
      </c>
      <c r="E127" s="189" t="s">
        <v>5</v>
      </c>
      <c r="F127" s="190" t="s">
        <v>195</v>
      </c>
      <c r="H127" s="191">
        <v>2.1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144</v>
      </c>
      <c r="AU127" s="189" t="s">
        <v>82</v>
      </c>
      <c r="AV127" s="11" t="s">
        <v>82</v>
      </c>
      <c r="AW127" s="11" t="s">
        <v>35</v>
      </c>
      <c r="AX127" s="11" t="s">
        <v>72</v>
      </c>
      <c r="AY127" s="189" t="s">
        <v>132</v>
      </c>
    </row>
    <row r="128" spans="2:51" s="11" customFormat="1" ht="13.5">
      <c r="B128" s="188"/>
      <c r="D128" s="185" t="s">
        <v>144</v>
      </c>
      <c r="E128" s="189" t="s">
        <v>5</v>
      </c>
      <c r="F128" s="190" t="s">
        <v>196</v>
      </c>
      <c r="H128" s="191">
        <v>0.78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89" t="s">
        <v>144</v>
      </c>
      <c r="AU128" s="189" t="s">
        <v>82</v>
      </c>
      <c r="AV128" s="11" t="s">
        <v>82</v>
      </c>
      <c r="AW128" s="11" t="s">
        <v>35</v>
      </c>
      <c r="AX128" s="11" t="s">
        <v>72</v>
      </c>
      <c r="AY128" s="189" t="s">
        <v>132</v>
      </c>
    </row>
    <row r="129" spans="2:65" s="1" customFormat="1" ht="22.5" customHeight="1">
      <c r="B129" s="172"/>
      <c r="C129" s="173" t="s">
        <v>197</v>
      </c>
      <c r="D129" s="173" t="s">
        <v>135</v>
      </c>
      <c r="E129" s="174" t="s">
        <v>198</v>
      </c>
      <c r="F129" s="175" t="s">
        <v>199</v>
      </c>
      <c r="G129" s="176" t="s">
        <v>160</v>
      </c>
      <c r="H129" s="177">
        <v>17.1</v>
      </c>
      <c r="I129" s="178"/>
      <c r="J129" s="179">
        <f>ROUND(I129*H129,2)</f>
        <v>0</v>
      </c>
      <c r="K129" s="175" t="s">
        <v>139</v>
      </c>
      <c r="L129" s="39"/>
      <c r="M129" s="180" t="s">
        <v>5</v>
      </c>
      <c r="N129" s="181" t="s">
        <v>43</v>
      </c>
      <c r="O129" s="40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2" t="s">
        <v>140</v>
      </c>
      <c r="AT129" s="22" t="s">
        <v>135</v>
      </c>
      <c r="AU129" s="22" t="s">
        <v>82</v>
      </c>
      <c r="AY129" s="22" t="s">
        <v>132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2" t="s">
        <v>80</v>
      </c>
      <c r="BK129" s="184">
        <f>ROUND(I129*H129,2)</f>
        <v>0</v>
      </c>
      <c r="BL129" s="22" t="s">
        <v>140</v>
      </c>
      <c r="BM129" s="22" t="s">
        <v>200</v>
      </c>
    </row>
    <row r="130" spans="2:47" s="1" customFormat="1" ht="27">
      <c r="B130" s="39"/>
      <c r="D130" s="185" t="s">
        <v>142</v>
      </c>
      <c r="F130" s="186" t="s">
        <v>201</v>
      </c>
      <c r="I130" s="147"/>
      <c r="L130" s="39"/>
      <c r="M130" s="187"/>
      <c r="N130" s="40"/>
      <c r="O130" s="40"/>
      <c r="P130" s="40"/>
      <c r="Q130" s="40"/>
      <c r="R130" s="40"/>
      <c r="S130" s="40"/>
      <c r="T130" s="68"/>
      <c r="AT130" s="22" t="s">
        <v>142</v>
      </c>
      <c r="AU130" s="22" t="s">
        <v>82</v>
      </c>
    </row>
    <row r="131" spans="2:51" s="11" customFormat="1" ht="13.5">
      <c r="B131" s="188"/>
      <c r="D131" s="185" t="s">
        <v>144</v>
      </c>
      <c r="E131" s="189" t="s">
        <v>5</v>
      </c>
      <c r="F131" s="190" t="s">
        <v>202</v>
      </c>
      <c r="H131" s="191">
        <v>7.8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144</v>
      </c>
      <c r="AU131" s="189" t="s">
        <v>82</v>
      </c>
      <c r="AV131" s="11" t="s">
        <v>82</v>
      </c>
      <c r="AW131" s="11" t="s">
        <v>35</v>
      </c>
      <c r="AX131" s="11" t="s">
        <v>72</v>
      </c>
      <c r="AY131" s="189" t="s">
        <v>132</v>
      </c>
    </row>
    <row r="132" spans="2:51" s="11" customFormat="1" ht="13.5">
      <c r="B132" s="188"/>
      <c r="D132" s="185" t="s">
        <v>144</v>
      </c>
      <c r="E132" s="189" t="s">
        <v>5</v>
      </c>
      <c r="F132" s="190" t="s">
        <v>203</v>
      </c>
      <c r="H132" s="191">
        <v>9.3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89" t="s">
        <v>144</v>
      </c>
      <c r="AU132" s="189" t="s">
        <v>82</v>
      </c>
      <c r="AV132" s="11" t="s">
        <v>82</v>
      </c>
      <c r="AW132" s="11" t="s">
        <v>35</v>
      </c>
      <c r="AX132" s="11" t="s">
        <v>72</v>
      </c>
      <c r="AY132" s="189" t="s">
        <v>132</v>
      </c>
    </row>
    <row r="133" spans="2:65" s="1" customFormat="1" ht="22.5" customHeight="1">
      <c r="B133" s="172"/>
      <c r="C133" s="196" t="s">
        <v>204</v>
      </c>
      <c r="D133" s="196" t="s">
        <v>205</v>
      </c>
      <c r="E133" s="197" t="s">
        <v>206</v>
      </c>
      <c r="F133" s="198" t="s">
        <v>207</v>
      </c>
      <c r="G133" s="199" t="s">
        <v>160</v>
      </c>
      <c r="H133" s="200">
        <v>17.955</v>
      </c>
      <c r="I133" s="201"/>
      <c r="J133" s="202">
        <f>ROUND(I133*H133,2)</f>
        <v>0</v>
      </c>
      <c r="K133" s="198" t="s">
        <v>139</v>
      </c>
      <c r="L133" s="203"/>
      <c r="M133" s="204" t="s">
        <v>5</v>
      </c>
      <c r="N133" s="205" t="s">
        <v>43</v>
      </c>
      <c r="O133" s="40"/>
      <c r="P133" s="182">
        <f>O133*H133</f>
        <v>0</v>
      </c>
      <c r="Q133" s="182">
        <v>4E-05</v>
      </c>
      <c r="R133" s="182">
        <f>Q133*H133</f>
        <v>0.0007182</v>
      </c>
      <c r="S133" s="182">
        <v>0</v>
      </c>
      <c r="T133" s="183">
        <f>S133*H133</f>
        <v>0</v>
      </c>
      <c r="AR133" s="22" t="s">
        <v>184</v>
      </c>
      <c r="AT133" s="22" t="s">
        <v>205</v>
      </c>
      <c r="AU133" s="22" t="s">
        <v>82</v>
      </c>
      <c r="AY133" s="22" t="s">
        <v>132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2" t="s">
        <v>80</v>
      </c>
      <c r="BK133" s="184">
        <f>ROUND(I133*H133,2)</f>
        <v>0</v>
      </c>
      <c r="BL133" s="22" t="s">
        <v>140</v>
      </c>
      <c r="BM133" s="22" t="s">
        <v>208</v>
      </c>
    </row>
    <row r="134" spans="2:47" s="1" customFormat="1" ht="13.5">
      <c r="B134" s="39"/>
      <c r="D134" s="185" t="s">
        <v>142</v>
      </c>
      <c r="F134" s="186" t="s">
        <v>207</v>
      </c>
      <c r="I134" s="147"/>
      <c r="L134" s="39"/>
      <c r="M134" s="187"/>
      <c r="N134" s="40"/>
      <c r="O134" s="40"/>
      <c r="P134" s="40"/>
      <c r="Q134" s="40"/>
      <c r="R134" s="40"/>
      <c r="S134" s="40"/>
      <c r="T134" s="68"/>
      <c r="AT134" s="22" t="s">
        <v>142</v>
      </c>
      <c r="AU134" s="22" t="s">
        <v>82</v>
      </c>
    </row>
    <row r="135" spans="2:51" s="11" customFormat="1" ht="13.5">
      <c r="B135" s="188"/>
      <c r="D135" s="185" t="s">
        <v>144</v>
      </c>
      <c r="F135" s="190" t="s">
        <v>209</v>
      </c>
      <c r="H135" s="191">
        <v>17.955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144</v>
      </c>
      <c r="AU135" s="189" t="s">
        <v>82</v>
      </c>
      <c r="AV135" s="11" t="s">
        <v>82</v>
      </c>
      <c r="AW135" s="11" t="s">
        <v>6</v>
      </c>
      <c r="AX135" s="11" t="s">
        <v>80</v>
      </c>
      <c r="AY135" s="189" t="s">
        <v>132</v>
      </c>
    </row>
    <row r="136" spans="2:65" s="1" customFormat="1" ht="22.5" customHeight="1">
      <c r="B136" s="172"/>
      <c r="C136" s="173" t="s">
        <v>210</v>
      </c>
      <c r="D136" s="173" t="s">
        <v>135</v>
      </c>
      <c r="E136" s="174" t="s">
        <v>211</v>
      </c>
      <c r="F136" s="175" t="s">
        <v>212</v>
      </c>
      <c r="G136" s="176" t="s">
        <v>160</v>
      </c>
      <c r="H136" s="177">
        <v>17.1</v>
      </c>
      <c r="I136" s="178"/>
      <c r="J136" s="179">
        <f>ROUND(I136*H136,2)</f>
        <v>0</v>
      </c>
      <c r="K136" s="175" t="s">
        <v>139</v>
      </c>
      <c r="L136" s="39"/>
      <c r="M136" s="180" t="s">
        <v>5</v>
      </c>
      <c r="N136" s="181" t="s">
        <v>43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140</v>
      </c>
      <c r="AT136" s="22" t="s">
        <v>135</v>
      </c>
      <c r="AU136" s="22" t="s">
        <v>82</v>
      </c>
      <c r="AY136" s="22" t="s">
        <v>132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80</v>
      </c>
      <c r="BK136" s="184">
        <f>ROUND(I136*H136,2)</f>
        <v>0</v>
      </c>
      <c r="BL136" s="22" t="s">
        <v>140</v>
      </c>
      <c r="BM136" s="22" t="s">
        <v>213</v>
      </c>
    </row>
    <row r="137" spans="2:47" s="1" customFormat="1" ht="27">
      <c r="B137" s="39"/>
      <c r="D137" s="185" t="s">
        <v>142</v>
      </c>
      <c r="F137" s="186" t="s">
        <v>214</v>
      </c>
      <c r="I137" s="147"/>
      <c r="L137" s="39"/>
      <c r="M137" s="187"/>
      <c r="N137" s="40"/>
      <c r="O137" s="40"/>
      <c r="P137" s="40"/>
      <c r="Q137" s="40"/>
      <c r="R137" s="40"/>
      <c r="S137" s="40"/>
      <c r="T137" s="68"/>
      <c r="AT137" s="22" t="s">
        <v>142</v>
      </c>
      <c r="AU137" s="22" t="s">
        <v>82</v>
      </c>
    </row>
    <row r="138" spans="2:51" s="12" customFormat="1" ht="13.5">
      <c r="B138" s="206"/>
      <c r="D138" s="185" t="s">
        <v>144</v>
      </c>
      <c r="E138" s="207" t="s">
        <v>5</v>
      </c>
      <c r="F138" s="208" t="s">
        <v>215</v>
      </c>
      <c r="H138" s="207" t="s">
        <v>5</v>
      </c>
      <c r="I138" s="209"/>
      <c r="L138" s="206"/>
      <c r="M138" s="210"/>
      <c r="N138" s="211"/>
      <c r="O138" s="211"/>
      <c r="P138" s="211"/>
      <c r="Q138" s="211"/>
      <c r="R138" s="211"/>
      <c r="S138" s="211"/>
      <c r="T138" s="212"/>
      <c r="AT138" s="207" t="s">
        <v>144</v>
      </c>
      <c r="AU138" s="207" t="s">
        <v>82</v>
      </c>
      <c r="AV138" s="12" t="s">
        <v>80</v>
      </c>
      <c r="AW138" s="12" t="s">
        <v>35</v>
      </c>
      <c r="AX138" s="12" t="s">
        <v>72</v>
      </c>
      <c r="AY138" s="207" t="s">
        <v>132</v>
      </c>
    </row>
    <row r="139" spans="2:51" s="11" customFormat="1" ht="13.5">
      <c r="B139" s="188"/>
      <c r="D139" s="185" t="s">
        <v>144</v>
      </c>
      <c r="E139" s="189" t="s">
        <v>5</v>
      </c>
      <c r="F139" s="190" t="s">
        <v>216</v>
      </c>
      <c r="H139" s="191">
        <v>15.6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89" t="s">
        <v>144</v>
      </c>
      <c r="AU139" s="189" t="s">
        <v>82</v>
      </c>
      <c r="AV139" s="11" t="s">
        <v>82</v>
      </c>
      <c r="AW139" s="11" t="s">
        <v>35</v>
      </c>
      <c r="AX139" s="11" t="s">
        <v>72</v>
      </c>
      <c r="AY139" s="189" t="s">
        <v>132</v>
      </c>
    </row>
    <row r="140" spans="2:51" s="11" customFormat="1" ht="13.5">
      <c r="B140" s="188"/>
      <c r="D140" s="185" t="s">
        <v>144</v>
      </c>
      <c r="E140" s="189" t="s">
        <v>5</v>
      </c>
      <c r="F140" s="190" t="s">
        <v>217</v>
      </c>
      <c r="H140" s="191">
        <v>1.5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144</v>
      </c>
      <c r="AU140" s="189" t="s">
        <v>82</v>
      </c>
      <c r="AV140" s="11" t="s">
        <v>82</v>
      </c>
      <c r="AW140" s="11" t="s">
        <v>35</v>
      </c>
      <c r="AX140" s="11" t="s">
        <v>72</v>
      </c>
      <c r="AY140" s="189" t="s">
        <v>132</v>
      </c>
    </row>
    <row r="141" spans="2:65" s="1" customFormat="1" ht="14.25" customHeight="1">
      <c r="B141" s="172"/>
      <c r="C141" s="196" t="s">
        <v>218</v>
      </c>
      <c r="D141" s="196" t="s">
        <v>205</v>
      </c>
      <c r="E141" s="197" t="s">
        <v>219</v>
      </c>
      <c r="F141" s="198" t="s">
        <v>220</v>
      </c>
      <c r="G141" s="199" t="s">
        <v>160</v>
      </c>
      <c r="H141" s="200">
        <v>13.86</v>
      </c>
      <c r="I141" s="201"/>
      <c r="J141" s="202">
        <f>ROUND(I141*H141,2)</f>
        <v>0</v>
      </c>
      <c r="K141" s="198" t="s">
        <v>139</v>
      </c>
      <c r="L141" s="203"/>
      <c r="M141" s="204" t="s">
        <v>5</v>
      </c>
      <c r="N141" s="205" t="s">
        <v>43</v>
      </c>
      <c r="O141" s="40"/>
      <c r="P141" s="182">
        <f>O141*H141</f>
        <v>0</v>
      </c>
      <c r="Q141" s="182">
        <v>3E-05</v>
      </c>
      <c r="R141" s="182">
        <f>Q141*H141</f>
        <v>0.00041579999999999997</v>
      </c>
      <c r="S141" s="182">
        <v>0</v>
      </c>
      <c r="T141" s="183">
        <f>S141*H141</f>
        <v>0</v>
      </c>
      <c r="AR141" s="22" t="s">
        <v>184</v>
      </c>
      <c r="AT141" s="22" t="s">
        <v>205</v>
      </c>
      <c r="AU141" s="22" t="s">
        <v>82</v>
      </c>
      <c r="AY141" s="22" t="s">
        <v>132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80</v>
      </c>
      <c r="BK141" s="184">
        <f>ROUND(I141*H141,2)</f>
        <v>0</v>
      </c>
      <c r="BL141" s="22" t="s">
        <v>140</v>
      </c>
      <c r="BM141" s="22" t="s">
        <v>221</v>
      </c>
    </row>
    <row r="142" spans="2:47" s="1" customFormat="1" ht="13.5">
      <c r="B142" s="39"/>
      <c r="D142" s="185" t="s">
        <v>142</v>
      </c>
      <c r="F142" s="186" t="s">
        <v>220</v>
      </c>
      <c r="I142" s="147"/>
      <c r="L142" s="39"/>
      <c r="M142" s="187"/>
      <c r="N142" s="40"/>
      <c r="O142" s="40"/>
      <c r="P142" s="40"/>
      <c r="Q142" s="40"/>
      <c r="R142" s="40"/>
      <c r="S142" s="40"/>
      <c r="T142" s="68"/>
      <c r="AT142" s="22" t="s">
        <v>142</v>
      </c>
      <c r="AU142" s="22" t="s">
        <v>82</v>
      </c>
    </row>
    <row r="143" spans="2:51" s="12" customFormat="1" ht="13.5">
      <c r="B143" s="206"/>
      <c r="D143" s="185" t="s">
        <v>144</v>
      </c>
      <c r="E143" s="207" t="s">
        <v>5</v>
      </c>
      <c r="F143" s="208" t="s">
        <v>215</v>
      </c>
      <c r="H143" s="207" t="s">
        <v>5</v>
      </c>
      <c r="I143" s="209"/>
      <c r="L143" s="206"/>
      <c r="M143" s="210"/>
      <c r="N143" s="211"/>
      <c r="O143" s="211"/>
      <c r="P143" s="211"/>
      <c r="Q143" s="211"/>
      <c r="R143" s="211"/>
      <c r="S143" s="211"/>
      <c r="T143" s="212"/>
      <c r="AT143" s="207" t="s">
        <v>144</v>
      </c>
      <c r="AU143" s="207" t="s">
        <v>82</v>
      </c>
      <c r="AV143" s="12" t="s">
        <v>80</v>
      </c>
      <c r="AW143" s="12" t="s">
        <v>35</v>
      </c>
      <c r="AX143" s="12" t="s">
        <v>72</v>
      </c>
      <c r="AY143" s="207" t="s">
        <v>132</v>
      </c>
    </row>
    <row r="144" spans="2:51" s="11" customFormat="1" ht="13.5">
      <c r="B144" s="188"/>
      <c r="D144" s="185" t="s">
        <v>144</v>
      </c>
      <c r="E144" s="189" t="s">
        <v>5</v>
      </c>
      <c r="F144" s="190" t="s">
        <v>222</v>
      </c>
      <c r="H144" s="191">
        <v>13.2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144</v>
      </c>
      <c r="AU144" s="189" t="s">
        <v>82</v>
      </c>
      <c r="AV144" s="11" t="s">
        <v>82</v>
      </c>
      <c r="AW144" s="11" t="s">
        <v>35</v>
      </c>
      <c r="AX144" s="11" t="s">
        <v>72</v>
      </c>
      <c r="AY144" s="189" t="s">
        <v>132</v>
      </c>
    </row>
    <row r="145" spans="2:51" s="11" customFormat="1" ht="13.5">
      <c r="B145" s="188"/>
      <c r="D145" s="185" t="s">
        <v>144</v>
      </c>
      <c r="F145" s="190" t="s">
        <v>223</v>
      </c>
      <c r="H145" s="191">
        <v>13.86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144</v>
      </c>
      <c r="AU145" s="189" t="s">
        <v>82</v>
      </c>
      <c r="AV145" s="11" t="s">
        <v>82</v>
      </c>
      <c r="AW145" s="11" t="s">
        <v>6</v>
      </c>
      <c r="AX145" s="11" t="s">
        <v>80</v>
      </c>
      <c r="AY145" s="189" t="s">
        <v>132</v>
      </c>
    </row>
    <row r="146" spans="2:65" s="1" customFormat="1" ht="14.25" customHeight="1">
      <c r="B146" s="172"/>
      <c r="C146" s="196" t="s">
        <v>224</v>
      </c>
      <c r="D146" s="196" t="s">
        <v>205</v>
      </c>
      <c r="E146" s="197" t="s">
        <v>225</v>
      </c>
      <c r="F146" s="198" t="s">
        <v>226</v>
      </c>
      <c r="G146" s="199" t="s">
        <v>160</v>
      </c>
      <c r="H146" s="200">
        <v>2.52</v>
      </c>
      <c r="I146" s="201"/>
      <c r="J146" s="202">
        <f>ROUND(I146*H146,2)</f>
        <v>0</v>
      </c>
      <c r="K146" s="198" t="s">
        <v>139</v>
      </c>
      <c r="L146" s="203"/>
      <c r="M146" s="204" t="s">
        <v>5</v>
      </c>
      <c r="N146" s="205" t="s">
        <v>43</v>
      </c>
      <c r="O146" s="40"/>
      <c r="P146" s="182">
        <f>O146*H146</f>
        <v>0</v>
      </c>
      <c r="Q146" s="182">
        <v>0.0003</v>
      </c>
      <c r="R146" s="182">
        <f>Q146*H146</f>
        <v>0.0007559999999999999</v>
      </c>
      <c r="S146" s="182">
        <v>0</v>
      </c>
      <c r="T146" s="183">
        <f>S146*H146</f>
        <v>0</v>
      </c>
      <c r="AR146" s="22" t="s">
        <v>184</v>
      </c>
      <c r="AT146" s="22" t="s">
        <v>205</v>
      </c>
      <c r="AU146" s="22" t="s">
        <v>82</v>
      </c>
      <c r="AY146" s="22" t="s">
        <v>132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80</v>
      </c>
      <c r="BK146" s="184">
        <f>ROUND(I146*H146,2)</f>
        <v>0</v>
      </c>
      <c r="BL146" s="22" t="s">
        <v>140</v>
      </c>
      <c r="BM146" s="22" t="s">
        <v>227</v>
      </c>
    </row>
    <row r="147" spans="2:47" s="1" customFormat="1" ht="13.5">
      <c r="B147" s="39"/>
      <c r="D147" s="185" t="s">
        <v>142</v>
      </c>
      <c r="F147" s="186" t="s">
        <v>226</v>
      </c>
      <c r="I147" s="147"/>
      <c r="L147" s="39"/>
      <c r="M147" s="187"/>
      <c r="N147" s="40"/>
      <c r="O147" s="40"/>
      <c r="P147" s="40"/>
      <c r="Q147" s="40"/>
      <c r="R147" s="40"/>
      <c r="S147" s="40"/>
      <c r="T147" s="68"/>
      <c r="AT147" s="22" t="s">
        <v>142</v>
      </c>
      <c r="AU147" s="22" t="s">
        <v>82</v>
      </c>
    </row>
    <row r="148" spans="2:51" s="12" customFormat="1" ht="13.5">
      <c r="B148" s="206"/>
      <c r="D148" s="185" t="s">
        <v>144</v>
      </c>
      <c r="E148" s="207" t="s">
        <v>5</v>
      </c>
      <c r="F148" s="208" t="s">
        <v>228</v>
      </c>
      <c r="H148" s="207" t="s">
        <v>5</v>
      </c>
      <c r="I148" s="209"/>
      <c r="L148" s="206"/>
      <c r="M148" s="210"/>
      <c r="N148" s="211"/>
      <c r="O148" s="211"/>
      <c r="P148" s="211"/>
      <c r="Q148" s="211"/>
      <c r="R148" s="211"/>
      <c r="S148" s="211"/>
      <c r="T148" s="212"/>
      <c r="AT148" s="207" t="s">
        <v>144</v>
      </c>
      <c r="AU148" s="207" t="s">
        <v>82</v>
      </c>
      <c r="AV148" s="12" t="s">
        <v>80</v>
      </c>
      <c r="AW148" s="12" t="s">
        <v>35</v>
      </c>
      <c r="AX148" s="12" t="s">
        <v>72</v>
      </c>
      <c r="AY148" s="207" t="s">
        <v>132</v>
      </c>
    </row>
    <row r="149" spans="2:51" s="11" customFormat="1" ht="13.5">
      <c r="B149" s="188"/>
      <c r="D149" s="185" t="s">
        <v>144</v>
      </c>
      <c r="E149" s="189" t="s">
        <v>5</v>
      </c>
      <c r="F149" s="190" t="s">
        <v>229</v>
      </c>
      <c r="H149" s="191">
        <v>2.4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89" t="s">
        <v>144</v>
      </c>
      <c r="AU149" s="189" t="s">
        <v>82</v>
      </c>
      <c r="AV149" s="11" t="s">
        <v>82</v>
      </c>
      <c r="AW149" s="11" t="s">
        <v>35</v>
      </c>
      <c r="AX149" s="11" t="s">
        <v>72</v>
      </c>
      <c r="AY149" s="189" t="s">
        <v>132</v>
      </c>
    </row>
    <row r="150" spans="2:51" s="11" customFormat="1" ht="13.5">
      <c r="B150" s="188"/>
      <c r="D150" s="185" t="s">
        <v>144</v>
      </c>
      <c r="F150" s="190" t="s">
        <v>230</v>
      </c>
      <c r="H150" s="191">
        <v>2.52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144</v>
      </c>
      <c r="AU150" s="189" t="s">
        <v>82</v>
      </c>
      <c r="AV150" s="11" t="s">
        <v>82</v>
      </c>
      <c r="AW150" s="11" t="s">
        <v>6</v>
      </c>
      <c r="AX150" s="11" t="s">
        <v>80</v>
      </c>
      <c r="AY150" s="189" t="s">
        <v>132</v>
      </c>
    </row>
    <row r="151" spans="2:65" s="1" customFormat="1" ht="14.25" customHeight="1">
      <c r="B151" s="172"/>
      <c r="C151" s="196" t="s">
        <v>11</v>
      </c>
      <c r="D151" s="196" t="s">
        <v>205</v>
      </c>
      <c r="E151" s="197" t="s">
        <v>231</v>
      </c>
      <c r="F151" s="198" t="s">
        <v>232</v>
      </c>
      <c r="G151" s="199" t="s">
        <v>160</v>
      </c>
      <c r="H151" s="200">
        <v>1.575</v>
      </c>
      <c r="I151" s="201"/>
      <c r="J151" s="202">
        <f>ROUND(I151*H151,2)</f>
        <v>0</v>
      </c>
      <c r="K151" s="198" t="s">
        <v>139</v>
      </c>
      <c r="L151" s="203"/>
      <c r="M151" s="204" t="s">
        <v>5</v>
      </c>
      <c r="N151" s="205" t="s">
        <v>43</v>
      </c>
      <c r="O151" s="40"/>
      <c r="P151" s="182">
        <f>O151*H151</f>
        <v>0</v>
      </c>
      <c r="Q151" s="182">
        <v>0.0002</v>
      </c>
      <c r="R151" s="182">
        <f>Q151*H151</f>
        <v>0.000315</v>
      </c>
      <c r="S151" s="182">
        <v>0</v>
      </c>
      <c r="T151" s="183">
        <f>S151*H151</f>
        <v>0</v>
      </c>
      <c r="AR151" s="22" t="s">
        <v>184</v>
      </c>
      <c r="AT151" s="22" t="s">
        <v>205</v>
      </c>
      <c r="AU151" s="22" t="s">
        <v>82</v>
      </c>
      <c r="AY151" s="22" t="s">
        <v>132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2" t="s">
        <v>80</v>
      </c>
      <c r="BK151" s="184">
        <f>ROUND(I151*H151,2)</f>
        <v>0</v>
      </c>
      <c r="BL151" s="22" t="s">
        <v>140</v>
      </c>
      <c r="BM151" s="22" t="s">
        <v>233</v>
      </c>
    </row>
    <row r="152" spans="2:47" s="1" customFormat="1" ht="13.5">
      <c r="B152" s="39"/>
      <c r="D152" s="185" t="s">
        <v>142</v>
      </c>
      <c r="F152" s="186" t="s">
        <v>232</v>
      </c>
      <c r="I152" s="147"/>
      <c r="L152" s="39"/>
      <c r="M152" s="187"/>
      <c r="N152" s="40"/>
      <c r="O152" s="40"/>
      <c r="P152" s="40"/>
      <c r="Q152" s="40"/>
      <c r="R152" s="40"/>
      <c r="S152" s="40"/>
      <c r="T152" s="68"/>
      <c r="AT152" s="22" t="s">
        <v>142</v>
      </c>
      <c r="AU152" s="22" t="s">
        <v>82</v>
      </c>
    </row>
    <row r="153" spans="2:51" s="11" customFormat="1" ht="13.5">
      <c r="B153" s="188"/>
      <c r="D153" s="185" t="s">
        <v>144</v>
      </c>
      <c r="E153" s="189" t="s">
        <v>5</v>
      </c>
      <c r="F153" s="190" t="s">
        <v>217</v>
      </c>
      <c r="H153" s="191">
        <v>1.5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144</v>
      </c>
      <c r="AU153" s="189" t="s">
        <v>82</v>
      </c>
      <c r="AV153" s="11" t="s">
        <v>82</v>
      </c>
      <c r="AW153" s="11" t="s">
        <v>35</v>
      </c>
      <c r="AX153" s="11" t="s">
        <v>72</v>
      </c>
      <c r="AY153" s="189" t="s">
        <v>132</v>
      </c>
    </row>
    <row r="154" spans="2:51" s="11" customFormat="1" ht="13.5">
      <c r="B154" s="188"/>
      <c r="D154" s="185" t="s">
        <v>144</v>
      </c>
      <c r="F154" s="190" t="s">
        <v>234</v>
      </c>
      <c r="H154" s="191">
        <v>1.575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144</v>
      </c>
      <c r="AU154" s="189" t="s">
        <v>82</v>
      </c>
      <c r="AV154" s="11" t="s">
        <v>82</v>
      </c>
      <c r="AW154" s="11" t="s">
        <v>6</v>
      </c>
      <c r="AX154" s="11" t="s">
        <v>80</v>
      </c>
      <c r="AY154" s="189" t="s">
        <v>132</v>
      </c>
    </row>
    <row r="155" spans="2:65" s="1" customFormat="1" ht="22.5" customHeight="1">
      <c r="B155" s="172"/>
      <c r="C155" s="173" t="s">
        <v>235</v>
      </c>
      <c r="D155" s="173" t="s">
        <v>135</v>
      </c>
      <c r="E155" s="174" t="s">
        <v>236</v>
      </c>
      <c r="F155" s="175" t="s">
        <v>237</v>
      </c>
      <c r="G155" s="176" t="s">
        <v>154</v>
      </c>
      <c r="H155" s="177">
        <v>2.88</v>
      </c>
      <c r="I155" s="178"/>
      <c r="J155" s="179">
        <f>ROUND(I155*H155,2)</f>
        <v>0</v>
      </c>
      <c r="K155" s="175" t="s">
        <v>139</v>
      </c>
      <c r="L155" s="39"/>
      <c r="M155" s="180" t="s">
        <v>5</v>
      </c>
      <c r="N155" s="181" t="s">
        <v>43</v>
      </c>
      <c r="O155" s="40"/>
      <c r="P155" s="182">
        <f>O155*H155</f>
        <v>0</v>
      </c>
      <c r="Q155" s="182">
        <v>0.00228</v>
      </c>
      <c r="R155" s="182">
        <f>Q155*H155</f>
        <v>0.006566399999999999</v>
      </c>
      <c r="S155" s="182">
        <v>0</v>
      </c>
      <c r="T155" s="183">
        <f>S155*H155</f>
        <v>0</v>
      </c>
      <c r="AR155" s="22" t="s">
        <v>140</v>
      </c>
      <c r="AT155" s="22" t="s">
        <v>135</v>
      </c>
      <c r="AU155" s="22" t="s">
        <v>82</v>
      </c>
      <c r="AY155" s="22" t="s">
        <v>132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80</v>
      </c>
      <c r="BK155" s="184">
        <f>ROUND(I155*H155,2)</f>
        <v>0</v>
      </c>
      <c r="BL155" s="22" t="s">
        <v>140</v>
      </c>
      <c r="BM155" s="22" t="s">
        <v>238</v>
      </c>
    </row>
    <row r="156" spans="2:47" s="1" customFormat="1" ht="27">
      <c r="B156" s="39"/>
      <c r="D156" s="185" t="s">
        <v>142</v>
      </c>
      <c r="F156" s="186" t="s">
        <v>239</v>
      </c>
      <c r="I156" s="147"/>
      <c r="L156" s="39"/>
      <c r="M156" s="187"/>
      <c r="N156" s="40"/>
      <c r="O156" s="40"/>
      <c r="P156" s="40"/>
      <c r="Q156" s="40"/>
      <c r="R156" s="40"/>
      <c r="S156" s="40"/>
      <c r="T156" s="68"/>
      <c r="AT156" s="22" t="s">
        <v>142</v>
      </c>
      <c r="AU156" s="22" t="s">
        <v>82</v>
      </c>
    </row>
    <row r="157" spans="2:47" s="1" customFormat="1" ht="40.5">
      <c r="B157" s="39"/>
      <c r="D157" s="185" t="s">
        <v>240</v>
      </c>
      <c r="F157" s="213" t="s">
        <v>241</v>
      </c>
      <c r="I157" s="147"/>
      <c r="L157" s="39"/>
      <c r="M157" s="187"/>
      <c r="N157" s="40"/>
      <c r="O157" s="40"/>
      <c r="P157" s="40"/>
      <c r="Q157" s="40"/>
      <c r="R157" s="40"/>
      <c r="S157" s="40"/>
      <c r="T157" s="68"/>
      <c r="AT157" s="22" t="s">
        <v>240</v>
      </c>
      <c r="AU157" s="22" t="s">
        <v>82</v>
      </c>
    </row>
    <row r="158" spans="2:51" s="11" customFormat="1" ht="13.5">
      <c r="B158" s="188"/>
      <c r="D158" s="185" t="s">
        <v>144</v>
      </c>
      <c r="E158" s="189" t="s">
        <v>5</v>
      </c>
      <c r="F158" s="190" t="s">
        <v>195</v>
      </c>
      <c r="H158" s="191">
        <v>2.1</v>
      </c>
      <c r="I158" s="192"/>
      <c r="L158" s="188"/>
      <c r="M158" s="193"/>
      <c r="N158" s="194"/>
      <c r="O158" s="194"/>
      <c r="P158" s="194"/>
      <c r="Q158" s="194"/>
      <c r="R158" s="194"/>
      <c r="S158" s="194"/>
      <c r="T158" s="195"/>
      <c r="AT158" s="189" t="s">
        <v>144</v>
      </c>
      <c r="AU158" s="189" t="s">
        <v>82</v>
      </c>
      <c r="AV158" s="11" t="s">
        <v>82</v>
      </c>
      <c r="AW158" s="11" t="s">
        <v>35</v>
      </c>
      <c r="AX158" s="11" t="s">
        <v>72</v>
      </c>
      <c r="AY158" s="189" t="s">
        <v>132</v>
      </c>
    </row>
    <row r="159" spans="2:51" s="11" customFormat="1" ht="13.5">
      <c r="B159" s="188"/>
      <c r="D159" s="185" t="s">
        <v>144</v>
      </c>
      <c r="E159" s="189" t="s">
        <v>5</v>
      </c>
      <c r="F159" s="190" t="s">
        <v>196</v>
      </c>
      <c r="H159" s="191">
        <v>0.78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144</v>
      </c>
      <c r="AU159" s="189" t="s">
        <v>82</v>
      </c>
      <c r="AV159" s="11" t="s">
        <v>82</v>
      </c>
      <c r="AW159" s="11" t="s">
        <v>35</v>
      </c>
      <c r="AX159" s="11" t="s">
        <v>72</v>
      </c>
      <c r="AY159" s="189" t="s">
        <v>132</v>
      </c>
    </row>
    <row r="160" spans="2:65" s="1" customFormat="1" ht="22.5" customHeight="1">
      <c r="B160" s="172"/>
      <c r="C160" s="173" t="s">
        <v>242</v>
      </c>
      <c r="D160" s="173" t="s">
        <v>135</v>
      </c>
      <c r="E160" s="174" t="s">
        <v>243</v>
      </c>
      <c r="F160" s="175" t="s">
        <v>244</v>
      </c>
      <c r="G160" s="176" t="s">
        <v>154</v>
      </c>
      <c r="H160" s="177">
        <v>2.85</v>
      </c>
      <c r="I160" s="178"/>
      <c r="J160" s="179">
        <f>ROUND(I160*H160,2)</f>
        <v>0</v>
      </c>
      <c r="K160" s="175" t="s">
        <v>139</v>
      </c>
      <c r="L160" s="39"/>
      <c r="M160" s="180" t="s">
        <v>5</v>
      </c>
      <c r="N160" s="181" t="s">
        <v>43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2" t="s">
        <v>140</v>
      </c>
      <c r="AT160" s="22" t="s">
        <v>135</v>
      </c>
      <c r="AU160" s="22" t="s">
        <v>82</v>
      </c>
      <c r="AY160" s="22" t="s">
        <v>132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80</v>
      </c>
      <c r="BK160" s="184">
        <f>ROUND(I160*H160,2)</f>
        <v>0</v>
      </c>
      <c r="BL160" s="22" t="s">
        <v>140</v>
      </c>
      <c r="BM160" s="22" t="s">
        <v>245</v>
      </c>
    </row>
    <row r="161" spans="2:47" s="1" customFormat="1" ht="27">
      <c r="B161" s="39"/>
      <c r="D161" s="185" t="s">
        <v>142</v>
      </c>
      <c r="F161" s="186" t="s">
        <v>246</v>
      </c>
      <c r="I161" s="147"/>
      <c r="L161" s="39"/>
      <c r="M161" s="187"/>
      <c r="N161" s="40"/>
      <c r="O161" s="40"/>
      <c r="P161" s="40"/>
      <c r="Q161" s="40"/>
      <c r="R161" s="40"/>
      <c r="S161" s="40"/>
      <c r="T161" s="68"/>
      <c r="AT161" s="22" t="s">
        <v>142</v>
      </c>
      <c r="AU161" s="22" t="s">
        <v>82</v>
      </c>
    </row>
    <row r="162" spans="2:51" s="11" customFormat="1" ht="13.5">
      <c r="B162" s="188"/>
      <c r="D162" s="185" t="s">
        <v>144</v>
      </c>
      <c r="E162" s="189" t="s">
        <v>5</v>
      </c>
      <c r="F162" s="190" t="s">
        <v>247</v>
      </c>
      <c r="H162" s="191">
        <v>2.85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144</v>
      </c>
      <c r="AU162" s="189" t="s">
        <v>82</v>
      </c>
      <c r="AV162" s="11" t="s">
        <v>82</v>
      </c>
      <c r="AW162" s="11" t="s">
        <v>35</v>
      </c>
      <c r="AX162" s="11" t="s">
        <v>72</v>
      </c>
      <c r="AY162" s="189" t="s">
        <v>132</v>
      </c>
    </row>
    <row r="163" spans="2:65" s="1" customFormat="1" ht="22.5" customHeight="1">
      <c r="B163" s="172"/>
      <c r="C163" s="173" t="s">
        <v>248</v>
      </c>
      <c r="D163" s="173" t="s">
        <v>135</v>
      </c>
      <c r="E163" s="174" t="s">
        <v>249</v>
      </c>
      <c r="F163" s="175" t="s">
        <v>250</v>
      </c>
      <c r="G163" s="176" t="s">
        <v>154</v>
      </c>
      <c r="H163" s="177">
        <v>0.99</v>
      </c>
      <c r="I163" s="178"/>
      <c r="J163" s="179">
        <f>ROUND(I163*H163,2)</f>
        <v>0</v>
      </c>
      <c r="K163" s="175" t="s">
        <v>139</v>
      </c>
      <c r="L163" s="39"/>
      <c r="M163" s="180" t="s">
        <v>5</v>
      </c>
      <c r="N163" s="181" t="s">
        <v>43</v>
      </c>
      <c r="O163" s="40"/>
      <c r="P163" s="182">
        <f>O163*H163</f>
        <v>0</v>
      </c>
      <c r="Q163" s="182">
        <v>0.105</v>
      </c>
      <c r="R163" s="182">
        <f>Q163*H163</f>
        <v>0.10395</v>
      </c>
      <c r="S163" s="182">
        <v>0</v>
      </c>
      <c r="T163" s="183">
        <f>S163*H163</f>
        <v>0</v>
      </c>
      <c r="AR163" s="22" t="s">
        <v>140</v>
      </c>
      <c r="AT163" s="22" t="s">
        <v>135</v>
      </c>
      <c r="AU163" s="22" t="s">
        <v>82</v>
      </c>
      <c r="AY163" s="22" t="s">
        <v>132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2" t="s">
        <v>80</v>
      </c>
      <c r="BK163" s="184">
        <f>ROUND(I163*H163,2)</f>
        <v>0</v>
      </c>
      <c r="BL163" s="22" t="s">
        <v>140</v>
      </c>
      <c r="BM163" s="22" t="s">
        <v>251</v>
      </c>
    </row>
    <row r="164" spans="2:47" s="1" customFormat="1" ht="27">
      <c r="B164" s="39"/>
      <c r="D164" s="185" t="s">
        <v>142</v>
      </c>
      <c r="F164" s="186" t="s">
        <v>252</v>
      </c>
      <c r="I164" s="147"/>
      <c r="L164" s="39"/>
      <c r="M164" s="187"/>
      <c r="N164" s="40"/>
      <c r="O164" s="40"/>
      <c r="P164" s="40"/>
      <c r="Q164" s="40"/>
      <c r="R164" s="40"/>
      <c r="S164" s="40"/>
      <c r="T164" s="68"/>
      <c r="AT164" s="22" t="s">
        <v>142</v>
      </c>
      <c r="AU164" s="22" t="s">
        <v>82</v>
      </c>
    </row>
    <row r="165" spans="2:51" s="11" customFormat="1" ht="13.5">
      <c r="B165" s="188"/>
      <c r="D165" s="185" t="s">
        <v>144</v>
      </c>
      <c r="E165" s="189" t="s">
        <v>5</v>
      </c>
      <c r="F165" s="190" t="s">
        <v>253</v>
      </c>
      <c r="H165" s="191">
        <v>0.99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89" t="s">
        <v>144</v>
      </c>
      <c r="AU165" s="189" t="s">
        <v>82</v>
      </c>
      <c r="AV165" s="11" t="s">
        <v>82</v>
      </c>
      <c r="AW165" s="11" t="s">
        <v>35</v>
      </c>
      <c r="AX165" s="11" t="s">
        <v>72</v>
      </c>
      <c r="AY165" s="189" t="s">
        <v>132</v>
      </c>
    </row>
    <row r="166" spans="2:63" s="10" customFormat="1" ht="29.25" customHeight="1">
      <c r="B166" s="159"/>
      <c r="D166" s="160" t="s">
        <v>71</v>
      </c>
      <c r="E166" s="170" t="s">
        <v>190</v>
      </c>
      <c r="F166" s="170" t="s">
        <v>254</v>
      </c>
      <c r="I166" s="162"/>
      <c r="J166" s="171">
        <f>BK166</f>
        <v>0</v>
      </c>
      <c r="L166" s="159"/>
      <c r="M166" s="164"/>
      <c r="N166" s="165"/>
      <c r="O166" s="165"/>
      <c r="P166" s="166">
        <f>P167+P179+P189</f>
        <v>0</v>
      </c>
      <c r="Q166" s="165"/>
      <c r="R166" s="166">
        <f>R167+R179+R189</f>
        <v>0.03832382</v>
      </c>
      <c r="S166" s="165"/>
      <c r="T166" s="167">
        <f>T167+T179+T189</f>
        <v>0.461885</v>
      </c>
      <c r="AR166" s="160" t="s">
        <v>80</v>
      </c>
      <c r="AT166" s="168" t="s">
        <v>71</v>
      </c>
      <c r="AU166" s="168" t="s">
        <v>80</v>
      </c>
      <c r="AY166" s="160" t="s">
        <v>132</v>
      </c>
      <c r="BK166" s="169">
        <f>BK167+BK179+BK189</f>
        <v>0</v>
      </c>
    </row>
    <row r="167" spans="2:63" s="10" customFormat="1" ht="14.25" customHeight="1">
      <c r="B167" s="159"/>
      <c r="D167" s="160" t="s">
        <v>71</v>
      </c>
      <c r="E167" s="170" t="s">
        <v>255</v>
      </c>
      <c r="F167" s="170" t="s">
        <v>256</v>
      </c>
      <c r="I167" s="162"/>
      <c r="J167" s="171">
        <f>BK167</f>
        <v>0</v>
      </c>
      <c r="L167" s="159"/>
      <c r="M167" s="164"/>
      <c r="N167" s="165"/>
      <c r="O167" s="165"/>
      <c r="P167" s="166">
        <f>SUM(P168:P178)</f>
        <v>0</v>
      </c>
      <c r="Q167" s="165"/>
      <c r="R167" s="166">
        <f>SUM(R168:R178)</f>
        <v>0.0051285</v>
      </c>
      <c r="S167" s="165"/>
      <c r="T167" s="167">
        <f>SUM(T168:T178)</f>
        <v>0</v>
      </c>
      <c r="AR167" s="160" t="s">
        <v>80</v>
      </c>
      <c r="AT167" s="168" t="s">
        <v>71</v>
      </c>
      <c r="AU167" s="168" t="s">
        <v>82</v>
      </c>
      <c r="AY167" s="160" t="s">
        <v>132</v>
      </c>
      <c r="BK167" s="169">
        <f>SUM(BK168:BK178)</f>
        <v>0</v>
      </c>
    </row>
    <row r="168" spans="2:65" s="1" customFormat="1" ht="22.5" customHeight="1">
      <c r="B168" s="172"/>
      <c r="C168" s="173" t="s">
        <v>257</v>
      </c>
      <c r="D168" s="173" t="s">
        <v>135</v>
      </c>
      <c r="E168" s="174" t="s">
        <v>258</v>
      </c>
      <c r="F168" s="175" t="s">
        <v>259</v>
      </c>
      <c r="G168" s="176" t="s">
        <v>154</v>
      </c>
      <c r="H168" s="177">
        <v>25</v>
      </c>
      <c r="I168" s="178"/>
      <c r="J168" s="179">
        <f>ROUND(I168*H168,2)</f>
        <v>0</v>
      </c>
      <c r="K168" s="175" t="s">
        <v>139</v>
      </c>
      <c r="L168" s="39"/>
      <c r="M168" s="180" t="s">
        <v>5</v>
      </c>
      <c r="N168" s="181" t="s">
        <v>43</v>
      </c>
      <c r="O168" s="40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22" t="s">
        <v>140</v>
      </c>
      <c r="AT168" s="22" t="s">
        <v>135</v>
      </c>
      <c r="AU168" s="22" t="s">
        <v>133</v>
      </c>
      <c r="AY168" s="22" t="s">
        <v>132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2" t="s">
        <v>80</v>
      </c>
      <c r="BK168" s="184">
        <f>ROUND(I168*H168,2)</f>
        <v>0</v>
      </c>
      <c r="BL168" s="22" t="s">
        <v>140</v>
      </c>
      <c r="BM168" s="22" t="s">
        <v>260</v>
      </c>
    </row>
    <row r="169" spans="2:47" s="1" customFormat="1" ht="27">
      <c r="B169" s="39"/>
      <c r="D169" s="185" t="s">
        <v>142</v>
      </c>
      <c r="F169" s="186" t="s">
        <v>261</v>
      </c>
      <c r="I169" s="147"/>
      <c r="L169" s="39"/>
      <c r="M169" s="187"/>
      <c r="N169" s="40"/>
      <c r="O169" s="40"/>
      <c r="P169" s="40"/>
      <c r="Q169" s="40"/>
      <c r="R169" s="40"/>
      <c r="S169" s="40"/>
      <c r="T169" s="68"/>
      <c r="AT169" s="22" t="s">
        <v>142</v>
      </c>
      <c r="AU169" s="22" t="s">
        <v>133</v>
      </c>
    </row>
    <row r="170" spans="2:51" s="11" customFormat="1" ht="13.5">
      <c r="B170" s="188"/>
      <c r="D170" s="185" t="s">
        <v>144</v>
      </c>
      <c r="E170" s="189" t="s">
        <v>5</v>
      </c>
      <c r="F170" s="190" t="s">
        <v>262</v>
      </c>
      <c r="H170" s="191">
        <v>25</v>
      </c>
      <c r="I170" s="192"/>
      <c r="L170" s="188"/>
      <c r="M170" s="193"/>
      <c r="N170" s="194"/>
      <c r="O170" s="194"/>
      <c r="P170" s="194"/>
      <c r="Q170" s="194"/>
      <c r="R170" s="194"/>
      <c r="S170" s="194"/>
      <c r="T170" s="195"/>
      <c r="AT170" s="189" t="s">
        <v>144</v>
      </c>
      <c r="AU170" s="189" t="s">
        <v>133</v>
      </c>
      <c r="AV170" s="11" t="s">
        <v>82</v>
      </c>
      <c r="AW170" s="11" t="s">
        <v>35</v>
      </c>
      <c r="AX170" s="11" t="s">
        <v>72</v>
      </c>
      <c r="AY170" s="189" t="s">
        <v>132</v>
      </c>
    </row>
    <row r="171" spans="2:65" s="1" customFormat="1" ht="22.5" customHeight="1">
      <c r="B171" s="172"/>
      <c r="C171" s="173" t="s">
        <v>263</v>
      </c>
      <c r="D171" s="173" t="s">
        <v>135</v>
      </c>
      <c r="E171" s="174" t="s">
        <v>264</v>
      </c>
      <c r="F171" s="175" t="s">
        <v>265</v>
      </c>
      <c r="G171" s="176" t="s">
        <v>154</v>
      </c>
      <c r="H171" s="177">
        <v>500</v>
      </c>
      <c r="I171" s="178"/>
      <c r="J171" s="179">
        <f>ROUND(I171*H171,2)</f>
        <v>0</v>
      </c>
      <c r="K171" s="175" t="s">
        <v>139</v>
      </c>
      <c r="L171" s="39"/>
      <c r="M171" s="180" t="s">
        <v>5</v>
      </c>
      <c r="N171" s="181" t="s">
        <v>43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2" t="s">
        <v>140</v>
      </c>
      <c r="AT171" s="22" t="s">
        <v>135</v>
      </c>
      <c r="AU171" s="22" t="s">
        <v>133</v>
      </c>
      <c r="AY171" s="22" t="s">
        <v>132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2" t="s">
        <v>80</v>
      </c>
      <c r="BK171" s="184">
        <f>ROUND(I171*H171,2)</f>
        <v>0</v>
      </c>
      <c r="BL171" s="22" t="s">
        <v>140</v>
      </c>
      <c r="BM171" s="22" t="s">
        <v>266</v>
      </c>
    </row>
    <row r="172" spans="2:47" s="1" customFormat="1" ht="40.5">
      <c r="B172" s="39"/>
      <c r="D172" s="185" t="s">
        <v>142</v>
      </c>
      <c r="F172" s="186" t="s">
        <v>267</v>
      </c>
      <c r="I172" s="147"/>
      <c r="L172" s="39"/>
      <c r="M172" s="187"/>
      <c r="N172" s="40"/>
      <c r="O172" s="40"/>
      <c r="P172" s="40"/>
      <c r="Q172" s="40"/>
      <c r="R172" s="40"/>
      <c r="S172" s="40"/>
      <c r="T172" s="68"/>
      <c r="AT172" s="22" t="s">
        <v>142</v>
      </c>
      <c r="AU172" s="22" t="s">
        <v>133</v>
      </c>
    </row>
    <row r="173" spans="2:51" s="11" customFormat="1" ht="13.5">
      <c r="B173" s="188"/>
      <c r="D173" s="185" t="s">
        <v>144</v>
      </c>
      <c r="F173" s="190" t="s">
        <v>268</v>
      </c>
      <c r="H173" s="191">
        <v>500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89" t="s">
        <v>144</v>
      </c>
      <c r="AU173" s="189" t="s">
        <v>133</v>
      </c>
      <c r="AV173" s="11" t="s">
        <v>82</v>
      </c>
      <c r="AW173" s="11" t="s">
        <v>6</v>
      </c>
      <c r="AX173" s="11" t="s">
        <v>80</v>
      </c>
      <c r="AY173" s="189" t="s">
        <v>132</v>
      </c>
    </row>
    <row r="174" spans="2:65" s="1" customFormat="1" ht="22.5" customHeight="1">
      <c r="B174" s="172"/>
      <c r="C174" s="173" t="s">
        <v>10</v>
      </c>
      <c r="D174" s="173" t="s">
        <v>135</v>
      </c>
      <c r="E174" s="174" t="s">
        <v>269</v>
      </c>
      <c r="F174" s="175" t="s">
        <v>270</v>
      </c>
      <c r="G174" s="176" t="s">
        <v>154</v>
      </c>
      <c r="H174" s="177">
        <v>25</v>
      </c>
      <c r="I174" s="178"/>
      <c r="J174" s="179">
        <f>ROUND(I174*H174,2)</f>
        <v>0</v>
      </c>
      <c r="K174" s="175" t="s">
        <v>139</v>
      </c>
      <c r="L174" s="39"/>
      <c r="M174" s="180" t="s">
        <v>5</v>
      </c>
      <c r="N174" s="181" t="s">
        <v>43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2" t="s">
        <v>140</v>
      </c>
      <c r="AT174" s="22" t="s">
        <v>135</v>
      </c>
      <c r="AU174" s="22" t="s">
        <v>133</v>
      </c>
      <c r="AY174" s="22" t="s">
        <v>132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2" t="s">
        <v>80</v>
      </c>
      <c r="BK174" s="184">
        <f>ROUND(I174*H174,2)</f>
        <v>0</v>
      </c>
      <c r="BL174" s="22" t="s">
        <v>140</v>
      </c>
      <c r="BM174" s="22" t="s">
        <v>271</v>
      </c>
    </row>
    <row r="175" spans="2:47" s="1" customFormat="1" ht="27">
      <c r="B175" s="39"/>
      <c r="D175" s="185" t="s">
        <v>142</v>
      </c>
      <c r="F175" s="186" t="s">
        <v>272</v>
      </c>
      <c r="I175" s="147"/>
      <c r="L175" s="39"/>
      <c r="M175" s="187"/>
      <c r="N175" s="40"/>
      <c r="O175" s="40"/>
      <c r="P175" s="40"/>
      <c r="Q175" s="40"/>
      <c r="R175" s="40"/>
      <c r="S175" s="40"/>
      <c r="T175" s="68"/>
      <c r="AT175" s="22" t="s">
        <v>142</v>
      </c>
      <c r="AU175" s="22" t="s">
        <v>133</v>
      </c>
    </row>
    <row r="176" spans="2:65" s="1" customFormat="1" ht="22.5" customHeight="1">
      <c r="B176" s="172"/>
      <c r="C176" s="173" t="s">
        <v>273</v>
      </c>
      <c r="D176" s="173" t="s">
        <v>135</v>
      </c>
      <c r="E176" s="174" t="s">
        <v>274</v>
      </c>
      <c r="F176" s="175" t="s">
        <v>275</v>
      </c>
      <c r="G176" s="176" t="s">
        <v>154</v>
      </c>
      <c r="H176" s="177">
        <v>39.45</v>
      </c>
      <c r="I176" s="178"/>
      <c r="J176" s="179">
        <f>ROUND(I176*H176,2)</f>
        <v>0</v>
      </c>
      <c r="K176" s="175" t="s">
        <v>139</v>
      </c>
      <c r="L176" s="39"/>
      <c r="M176" s="180" t="s">
        <v>5</v>
      </c>
      <c r="N176" s="181" t="s">
        <v>43</v>
      </c>
      <c r="O176" s="40"/>
      <c r="P176" s="182">
        <f>O176*H176</f>
        <v>0</v>
      </c>
      <c r="Q176" s="182">
        <v>0.00013</v>
      </c>
      <c r="R176" s="182">
        <f>Q176*H176</f>
        <v>0.0051285</v>
      </c>
      <c r="S176" s="182">
        <v>0</v>
      </c>
      <c r="T176" s="183">
        <f>S176*H176</f>
        <v>0</v>
      </c>
      <c r="AR176" s="22" t="s">
        <v>140</v>
      </c>
      <c r="AT176" s="22" t="s">
        <v>135</v>
      </c>
      <c r="AU176" s="22" t="s">
        <v>133</v>
      </c>
      <c r="AY176" s="22" t="s">
        <v>132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80</v>
      </c>
      <c r="BK176" s="184">
        <f>ROUND(I176*H176,2)</f>
        <v>0</v>
      </c>
      <c r="BL176" s="22" t="s">
        <v>140</v>
      </c>
      <c r="BM176" s="22" t="s">
        <v>276</v>
      </c>
    </row>
    <row r="177" spans="2:47" s="1" customFormat="1" ht="27">
      <c r="B177" s="39"/>
      <c r="D177" s="185" t="s">
        <v>142</v>
      </c>
      <c r="F177" s="186" t="s">
        <v>277</v>
      </c>
      <c r="I177" s="147"/>
      <c r="L177" s="39"/>
      <c r="M177" s="187"/>
      <c r="N177" s="40"/>
      <c r="O177" s="40"/>
      <c r="P177" s="40"/>
      <c r="Q177" s="40"/>
      <c r="R177" s="40"/>
      <c r="S177" s="40"/>
      <c r="T177" s="68"/>
      <c r="AT177" s="22" t="s">
        <v>142</v>
      </c>
      <c r="AU177" s="22" t="s">
        <v>133</v>
      </c>
    </row>
    <row r="178" spans="2:51" s="11" customFormat="1" ht="13.5">
      <c r="B178" s="188"/>
      <c r="D178" s="185" t="s">
        <v>144</v>
      </c>
      <c r="E178" s="189" t="s">
        <v>5</v>
      </c>
      <c r="F178" s="190" t="s">
        <v>278</v>
      </c>
      <c r="H178" s="191">
        <v>39.45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144</v>
      </c>
      <c r="AU178" s="189" t="s">
        <v>133</v>
      </c>
      <c r="AV178" s="11" t="s">
        <v>82</v>
      </c>
      <c r="AW178" s="11" t="s">
        <v>35</v>
      </c>
      <c r="AX178" s="11" t="s">
        <v>72</v>
      </c>
      <c r="AY178" s="189" t="s">
        <v>132</v>
      </c>
    </row>
    <row r="179" spans="2:63" s="10" customFormat="1" ht="21.75" customHeight="1">
      <c r="B179" s="159"/>
      <c r="D179" s="160" t="s">
        <v>71</v>
      </c>
      <c r="E179" s="170" t="s">
        <v>279</v>
      </c>
      <c r="F179" s="170" t="s">
        <v>280</v>
      </c>
      <c r="I179" s="162"/>
      <c r="J179" s="171">
        <f>BK179</f>
        <v>0</v>
      </c>
      <c r="L179" s="159"/>
      <c r="M179" s="164"/>
      <c r="N179" s="165"/>
      <c r="O179" s="165"/>
      <c r="P179" s="166">
        <f>SUM(P180:P188)</f>
        <v>0</v>
      </c>
      <c r="Q179" s="165"/>
      <c r="R179" s="166">
        <f>SUM(R180:R188)</f>
        <v>0.03319532</v>
      </c>
      <c r="S179" s="165"/>
      <c r="T179" s="167">
        <f>SUM(T180:T188)</f>
        <v>0</v>
      </c>
      <c r="AR179" s="160" t="s">
        <v>80</v>
      </c>
      <c r="AT179" s="168" t="s">
        <v>71</v>
      </c>
      <c r="AU179" s="168" t="s">
        <v>82</v>
      </c>
      <c r="AY179" s="160" t="s">
        <v>132</v>
      </c>
      <c r="BK179" s="169">
        <f>SUM(BK180:BK188)</f>
        <v>0</v>
      </c>
    </row>
    <row r="180" spans="2:65" s="1" customFormat="1" ht="22.5" customHeight="1">
      <c r="B180" s="172"/>
      <c r="C180" s="173" t="s">
        <v>281</v>
      </c>
      <c r="D180" s="173" t="s">
        <v>135</v>
      </c>
      <c r="E180" s="174" t="s">
        <v>282</v>
      </c>
      <c r="F180" s="175" t="s">
        <v>283</v>
      </c>
      <c r="G180" s="176" t="s">
        <v>154</v>
      </c>
      <c r="H180" s="177">
        <v>44.883</v>
      </c>
      <c r="I180" s="178"/>
      <c r="J180" s="179">
        <f>ROUND(I180*H180,2)</f>
        <v>0</v>
      </c>
      <c r="K180" s="175" t="s">
        <v>139</v>
      </c>
      <c r="L180" s="39"/>
      <c r="M180" s="180" t="s">
        <v>5</v>
      </c>
      <c r="N180" s="181" t="s">
        <v>43</v>
      </c>
      <c r="O180" s="40"/>
      <c r="P180" s="182">
        <f>O180*H180</f>
        <v>0</v>
      </c>
      <c r="Q180" s="182">
        <v>4E-05</v>
      </c>
      <c r="R180" s="182">
        <f>Q180*H180</f>
        <v>0.0017953200000000002</v>
      </c>
      <c r="S180" s="182">
        <v>0</v>
      </c>
      <c r="T180" s="183">
        <f>S180*H180</f>
        <v>0</v>
      </c>
      <c r="AR180" s="22" t="s">
        <v>140</v>
      </c>
      <c r="AT180" s="22" t="s">
        <v>135</v>
      </c>
      <c r="AU180" s="22" t="s">
        <v>133</v>
      </c>
      <c r="AY180" s="22" t="s">
        <v>132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22" t="s">
        <v>80</v>
      </c>
      <c r="BK180" s="184">
        <f>ROUND(I180*H180,2)</f>
        <v>0</v>
      </c>
      <c r="BL180" s="22" t="s">
        <v>140</v>
      </c>
      <c r="BM180" s="22" t="s">
        <v>284</v>
      </c>
    </row>
    <row r="181" spans="2:47" s="1" customFormat="1" ht="27">
      <c r="B181" s="39"/>
      <c r="D181" s="185" t="s">
        <v>142</v>
      </c>
      <c r="F181" s="186" t="s">
        <v>285</v>
      </c>
      <c r="I181" s="147"/>
      <c r="L181" s="39"/>
      <c r="M181" s="187"/>
      <c r="N181" s="40"/>
      <c r="O181" s="40"/>
      <c r="P181" s="40"/>
      <c r="Q181" s="40"/>
      <c r="R181" s="40"/>
      <c r="S181" s="40"/>
      <c r="T181" s="68"/>
      <c r="AT181" s="22" t="s">
        <v>142</v>
      </c>
      <c r="AU181" s="22" t="s">
        <v>133</v>
      </c>
    </row>
    <row r="182" spans="2:51" s="11" customFormat="1" ht="13.5">
      <c r="B182" s="188"/>
      <c r="D182" s="185" t="s">
        <v>144</v>
      </c>
      <c r="E182" s="189" t="s">
        <v>5</v>
      </c>
      <c r="F182" s="190" t="s">
        <v>286</v>
      </c>
      <c r="H182" s="191">
        <v>44.883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144</v>
      </c>
      <c r="AU182" s="189" t="s">
        <v>133</v>
      </c>
      <c r="AV182" s="11" t="s">
        <v>82</v>
      </c>
      <c r="AW182" s="11" t="s">
        <v>35</v>
      </c>
      <c r="AX182" s="11" t="s">
        <v>72</v>
      </c>
      <c r="AY182" s="189" t="s">
        <v>132</v>
      </c>
    </row>
    <row r="183" spans="2:65" s="1" customFormat="1" ht="22.5" customHeight="1">
      <c r="B183" s="172"/>
      <c r="C183" s="173" t="s">
        <v>287</v>
      </c>
      <c r="D183" s="173" t="s">
        <v>135</v>
      </c>
      <c r="E183" s="174" t="s">
        <v>288</v>
      </c>
      <c r="F183" s="175" t="s">
        <v>289</v>
      </c>
      <c r="G183" s="176" t="s">
        <v>148</v>
      </c>
      <c r="H183" s="177">
        <v>1</v>
      </c>
      <c r="I183" s="178"/>
      <c r="J183" s="179">
        <f>ROUND(I183*H183,2)</f>
        <v>0</v>
      </c>
      <c r="K183" s="175" t="s">
        <v>139</v>
      </c>
      <c r="L183" s="39"/>
      <c r="M183" s="180" t="s">
        <v>5</v>
      </c>
      <c r="N183" s="181" t="s">
        <v>43</v>
      </c>
      <c r="O183" s="40"/>
      <c r="P183" s="182">
        <f>O183*H183</f>
        <v>0</v>
      </c>
      <c r="Q183" s="182">
        <v>0.0234</v>
      </c>
      <c r="R183" s="182">
        <f>Q183*H183</f>
        <v>0.0234</v>
      </c>
      <c r="S183" s="182">
        <v>0</v>
      </c>
      <c r="T183" s="183">
        <f>S183*H183</f>
        <v>0</v>
      </c>
      <c r="AR183" s="22" t="s">
        <v>140</v>
      </c>
      <c r="AT183" s="22" t="s">
        <v>135</v>
      </c>
      <c r="AU183" s="22" t="s">
        <v>133</v>
      </c>
      <c r="AY183" s="22" t="s">
        <v>132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80</v>
      </c>
      <c r="BK183" s="184">
        <f>ROUND(I183*H183,2)</f>
        <v>0</v>
      </c>
      <c r="BL183" s="22" t="s">
        <v>140</v>
      </c>
      <c r="BM183" s="22" t="s">
        <v>290</v>
      </c>
    </row>
    <row r="184" spans="2:47" s="1" customFormat="1" ht="40.5">
      <c r="B184" s="39"/>
      <c r="D184" s="185" t="s">
        <v>142</v>
      </c>
      <c r="F184" s="186" t="s">
        <v>291</v>
      </c>
      <c r="I184" s="147"/>
      <c r="L184" s="39"/>
      <c r="M184" s="187"/>
      <c r="N184" s="40"/>
      <c r="O184" s="40"/>
      <c r="P184" s="40"/>
      <c r="Q184" s="40"/>
      <c r="R184" s="40"/>
      <c r="S184" s="40"/>
      <c r="T184" s="68"/>
      <c r="AT184" s="22" t="s">
        <v>142</v>
      </c>
      <c r="AU184" s="22" t="s">
        <v>133</v>
      </c>
    </row>
    <row r="185" spans="2:51" s="11" customFormat="1" ht="13.5">
      <c r="B185" s="188"/>
      <c r="D185" s="185" t="s">
        <v>144</v>
      </c>
      <c r="E185" s="189" t="s">
        <v>5</v>
      </c>
      <c r="F185" s="190" t="s">
        <v>292</v>
      </c>
      <c r="H185" s="191">
        <v>1</v>
      </c>
      <c r="I185" s="192"/>
      <c r="L185" s="188"/>
      <c r="M185" s="193"/>
      <c r="N185" s="194"/>
      <c r="O185" s="194"/>
      <c r="P185" s="194"/>
      <c r="Q185" s="194"/>
      <c r="R185" s="194"/>
      <c r="S185" s="194"/>
      <c r="T185" s="195"/>
      <c r="AT185" s="189" t="s">
        <v>144</v>
      </c>
      <c r="AU185" s="189" t="s">
        <v>133</v>
      </c>
      <c r="AV185" s="11" t="s">
        <v>82</v>
      </c>
      <c r="AW185" s="11" t="s">
        <v>35</v>
      </c>
      <c r="AX185" s="11" t="s">
        <v>72</v>
      </c>
      <c r="AY185" s="189" t="s">
        <v>132</v>
      </c>
    </row>
    <row r="186" spans="2:65" s="1" customFormat="1" ht="14.25" customHeight="1">
      <c r="B186" s="172"/>
      <c r="C186" s="196" t="s">
        <v>293</v>
      </c>
      <c r="D186" s="196" t="s">
        <v>205</v>
      </c>
      <c r="E186" s="197" t="s">
        <v>294</v>
      </c>
      <c r="F186" s="198" t="s">
        <v>295</v>
      </c>
      <c r="G186" s="199" t="s">
        <v>148</v>
      </c>
      <c r="H186" s="200">
        <v>1</v>
      </c>
      <c r="I186" s="201"/>
      <c r="J186" s="202">
        <f>ROUND(I186*H186,2)</f>
        <v>0</v>
      </c>
      <c r="K186" s="198" t="s">
        <v>139</v>
      </c>
      <c r="L186" s="203"/>
      <c r="M186" s="204" t="s">
        <v>5</v>
      </c>
      <c r="N186" s="205" t="s">
        <v>43</v>
      </c>
      <c r="O186" s="40"/>
      <c r="P186" s="182">
        <f>O186*H186</f>
        <v>0</v>
      </c>
      <c r="Q186" s="182">
        <v>0.008</v>
      </c>
      <c r="R186" s="182">
        <f>Q186*H186</f>
        <v>0.008</v>
      </c>
      <c r="S186" s="182">
        <v>0</v>
      </c>
      <c r="T186" s="183">
        <f>S186*H186</f>
        <v>0</v>
      </c>
      <c r="AR186" s="22" t="s">
        <v>184</v>
      </c>
      <c r="AT186" s="22" t="s">
        <v>205</v>
      </c>
      <c r="AU186" s="22" t="s">
        <v>133</v>
      </c>
      <c r="AY186" s="22" t="s">
        <v>132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80</v>
      </c>
      <c r="BK186" s="184">
        <f>ROUND(I186*H186,2)</f>
        <v>0</v>
      </c>
      <c r="BL186" s="22" t="s">
        <v>140</v>
      </c>
      <c r="BM186" s="22" t="s">
        <v>296</v>
      </c>
    </row>
    <row r="187" spans="2:47" s="1" customFormat="1" ht="13.5">
      <c r="B187" s="39"/>
      <c r="D187" s="185" t="s">
        <v>142</v>
      </c>
      <c r="F187" s="186" t="s">
        <v>295</v>
      </c>
      <c r="I187" s="147"/>
      <c r="L187" s="39"/>
      <c r="M187" s="187"/>
      <c r="N187" s="40"/>
      <c r="O187" s="40"/>
      <c r="P187" s="40"/>
      <c r="Q187" s="40"/>
      <c r="R187" s="40"/>
      <c r="S187" s="40"/>
      <c r="T187" s="68"/>
      <c r="AT187" s="22" t="s">
        <v>142</v>
      </c>
      <c r="AU187" s="22" t="s">
        <v>133</v>
      </c>
    </row>
    <row r="188" spans="2:47" s="1" customFormat="1" ht="27">
      <c r="B188" s="39"/>
      <c r="D188" s="185" t="s">
        <v>240</v>
      </c>
      <c r="F188" s="213" t="s">
        <v>297</v>
      </c>
      <c r="I188" s="147"/>
      <c r="L188" s="39"/>
      <c r="M188" s="187"/>
      <c r="N188" s="40"/>
      <c r="O188" s="40"/>
      <c r="P188" s="40"/>
      <c r="Q188" s="40"/>
      <c r="R188" s="40"/>
      <c r="S188" s="40"/>
      <c r="T188" s="68"/>
      <c r="AT188" s="22" t="s">
        <v>240</v>
      </c>
      <c r="AU188" s="22" t="s">
        <v>133</v>
      </c>
    </row>
    <row r="189" spans="2:63" s="10" customFormat="1" ht="21.75" customHeight="1">
      <c r="B189" s="159"/>
      <c r="D189" s="160" t="s">
        <v>71</v>
      </c>
      <c r="E189" s="170" t="s">
        <v>298</v>
      </c>
      <c r="F189" s="170" t="s">
        <v>299</v>
      </c>
      <c r="I189" s="162"/>
      <c r="J189" s="171">
        <f>BK189</f>
        <v>0</v>
      </c>
      <c r="L189" s="159"/>
      <c r="M189" s="164"/>
      <c r="N189" s="165"/>
      <c r="O189" s="165"/>
      <c r="P189" s="166">
        <f>SUM(P190:P202)</f>
        <v>0</v>
      </c>
      <c r="Q189" s="165"/>
      <c r="R189" s="166">
        <f>SUM(R190:R202)</f>
        <v>0</v>
      </c>
      <c r="S189" s="165"/>
      <c r="T189" s="167">
        <f>SUM(T190:T202)</f>
        <v>0.461885</v>
      </c>
      <c r="AR189" s="160" t="s">
        <v>80</v>
      </c>
      <c r="AT189" s="168" t="s">
        <v>71</v>
      </c>
      <c r="AU189" s="168" t="s">
        <v>82</v>
      </c>
      <c r="AY189" s="160" t="s">
        <v>132</v>
      </c>
      <c r="BK189" s="169">
        <f>SUM(BK190:BK202)</f>
        <v>0</v>
      </c>
    </row>
    <row r="190" spans="2:65" s="1" customFormat="1" ht="22.5" customHeight="1">
      <c r="B190" s="172"/>
      <c r="C190" s="173" t="s">
        <v>300</v>
      </c>
      <c r="D190" s="173" t="s">
        <v>135</v>
      </c>
      <c r="E190" s="174" t="s">
        <v>301</v>
      </c>
      <c r="F190" s="175" t="s">
        <v>302</v>
      </c>
      <c r="G190" s="176" t="s">
        <v>154</v>
      </c>
      <c r="H190" s="177">
        <v>0.629</v>
      </c>
      <c r="I190" s="178"/>
      <c r="J190" s="179">
        <f>ROUND(I190*H190,2)</f>
        <v>0</v>
      </c>
      <c r="K190" s="175" t="s">
        <v>139</v>
      </c>
      <c r="L190" s="39"/>
      <c r="M190" s="180" t="s">
        <v>5</v>
      </c>
      <c r="N190" s="181" t="s">
        <v>43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0.035</v>
      </c>
      <c r="T190" s="183">
        <f>S190*H190</f>
        <v>0.022015000000000003</v>
      </c>
      <c r="AR190" s="22" t="s">
        <v>140</v>
      </c>
      <c r="AT190" s="22" t="s">
        <v>135</v>
      </c>
      <c r="AU190" s="22" t="s">
        <v>133</v>
      </c>
      <c r="AY190" s="22" t="s">
        <v>132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2" t="s">
        <v>80</v>
      </c>
      <c r="BK190" s="184">
        <f>ROUND(I190*H190,2)</f>
        <v>0</v>
      </c>
      <c r="BL190" s="22" t="s">
        <v>140</v>
      </c>
      <c r="BM190" s="22" t="s">
        <v>303</v>
      </c>
    </row>
    <row r="191" spans="2:47" s="1" customFormat="1" ht="27">
      <c r="B191" s="39"/>
      <c r="D191" s="185" t="s">
        <v>142</v>
      </c>
      <c r="F191" s="186" t="s">
        <v>304</v>
      </c>
      <c r="I191" s="147"/>
      <c r="L191" s="39"/>
      <c r="M191" s="187"/>
      <c r="N191" s="40"/>
      <c r="O191" s="40"/>
      <c r="P191" s="40"/>
      <c r="Q191" s="40"/>
      <c r="R191" s="40"/>
      <c r="S191" s="40"/>
      <c r="T191" s="68"/>
      <c r="AT191" s="22" t="s">
        <v>142</v>
      </c>
      <c r="AU191" s="22" t="s">
        <v>133</v>
      </c>
    </row>
    <row r="192" spans="2:51" s="11" customFormat="1" ht="13.5">
      <c r="B192" s="188"/>
      <c r="D192" s="185" t="s">
        <v>144</v>
      </c>
      <c r="E192" s="189" t="s">
        <v>5</v>
      </c>
      <c r="F192" s="190" t="s">
        <v>305</v>
      </c>
      <c r="H192" s="191">
        <v>0.629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144</v>
      </c>
      <c r="AU192" s="189" t="s">
        <v>133</v>
      </c>
      <c r="AV192" s="11" t="s">
        <v>82</v>
      </c>
      <c r="AW192" s="11" t="s">
        <v>35</v>
      </c>
      <c r="AX192" s="11" t="s">
        <v>72</v>
      </c>
      <c r="AY192" s="189" t="s">
        <v>132</v>
      </c>
    </row>
    <row r="193" spans="2:65" s="1" customFormat="1" ht="14.25" customHeight="1">
      <c r="B193" s="172"/>
      <c r="C193" s="173" t="s">
        <v>306</v>
      </c>
      <c r="D193" s="173" t="s">
        <v>135</v>
      </c>
      <c r="E193" s="174" t="s">
        <v>307</v>
      </c>
      <c r="F193" s="175" t="s">
        <v>308</v>
      </c>
      <c r="G193" s="176" t="s">
        <v>148</v>
      </c>
      <c r="H193" s="177">
        <v>2</v>
      </c>
      <c r="I193" s="178"/>
      <c r="J193" s="179">
        <f>ROUND(I193*H193,2)</f>
        <v>0</v>
      </c>
      <c r="K193" s="175" t="s">
        <v>139</v>
      </c>
      <c r="L193" s="39"/>
      <c r="M193" s="180" t="s">
        <v>5</v>
      </c>
      <c r="N193" s="181" t="s">
        <v>43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2" t="s">
        <v>140</v>
      </c>
      <c r="AT193" s="22" t="s">
        <v>135</v>
      </c>
      <c r="AU193" s="22" t="s">
        <v>133</v>
      </c>
      <c r="AY193" s="22" t="s">
        <v>132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2" t="s">
        <v>80</v>
      </c>
      <c r="BK193" s="184">
        <f>ROUND(I193*H193,2)</f>
        <v>0</v>
      </c>
      <c r="BL193" s="22" t="s">
        <v>140</v>
      </c>
      <c r="BM193" s="22" t="s">
        <v>309</v>
      </c>
    </row>
    <row r="194" spans="2:47" s="1" customFormat="1" ht="27">
      <c r="B194" s="39"/>
      <c r="D194" s="185" t="s">
        <v>142</v>
      </c>
      <c r="F194" s="186" t="s">
        <v>310</v>
      </c>
      <c r="I194" s="147"/>
      <c r="L194" s="39"/>
      <c r="M194" s="187"/>
      <c r="N194" s="40"/>
      <c r="O194" s="40"/>
      <c r="P194" s="40"/>
      <c r="Q194" s="40"/>
      <c r="R194" s="40"/>
      <c r="S194" s="40"/>
      <c r="T194" s="68"/>
      <c r="AT194" s="22" t="s">
        <v>142</v>
      </c>
      <c r="AU194" s="22" t="s">
        <v>133</v>
      </c>
    </row>
    <row r="195" spans="2:51" s="11" customFormat="1" ht="13.5">
      <c r="B195" s="188"/>
      <c r="D195" s="185" t="s">
        <v>144</v>
      </c>
      <c r="E195" s="189" t="s">
        <v>5</v>
      </c>
      <c r="F195" s="190" t="s">
        <v>311</v>
      </c>
      <c r="H195" s="191">
        <v>2</v>
      </c>
      <c r="I195" s="192"/>
      <c r="L195" s="188"/>
      <c r="M195" s="193"/>
      <c r="N195" s="194"/>
      <c r="O195" s="194"/>
      <c r="P195" s="194"/>
      <c r="Q195" s="194"/>
      <c r="R195" s="194"/>
      <c r="S195" s="194"/>
      <c r="T195" s="195"/>
      <c r="AT195" s="189" t="s">
        <v>144</v>
      </c>
      <c r="AU195" s="189" t="s">
        <v>133</v>
      </c>
      <c r="AV195" s="11" t="s">
        <v>82</v>
      </c>
      <c r="AW195" s="11" t="s">
        <v>35</v>
      </c>
      <c r="AX195" s="11" t="s">
        <v>72</v>
      </c>
      <c r="AY195" s="189" t="s">
        <v>132</v>
      </c>
    </row>
    <row r="196" spans="2:65" s="1" customFormat="1" ht="22.5" customHeight="1">
      <c r="B196" s="172"/>
      <c r="C196" s="173" t="s">
        <v>312</v>
      </c>
      <c r="D196" s="173" t="s">
        <v>135</v>
      </c>
      <c r="E196" s="174" t="s">
        <v>313</v>
      </c>
      <c r="F196" s="175" t="s">
        <v>314</v>
      </c>
      <c r="G196" s="176" t="s">
        <v>154</v>
      </c>
      <c r="H196" s="177">
        <v>5.37</v>
      </c>
      <c r="I196" s="178"/>
      <c r="J196" s="179">
        <f>ROUND(I196*H196,2)</f>
        <v>0</v>
      </c>
      <c r="K196" s="175" t="s">
        <v>139</v>
      </c>
      <c r="L196" s="39"/>
      <c r="M196" s="180" t="s">
        <v>5</v>
      </c>
      <c r="N196" s="181" t="s">
        <v>43</v>
      </c>
      <c r="O196" s="40"/>
      <c r="P196" s="182">
        <f>O196*H196</f>
        <v>0</v>
      </c>
      <c r="Q196" s="182">
        <v>0</v>
      </c>
      <c r="R196" s="182">
        <f>Q196*H196</f>
        <v>0</v>
      </c>
      <c r="S196" s="182">
        <v>0.051</v>
      </c>
      <c r="T196" s="183">
        <f>S196*H196</f>
        <v>0.27387</v>
      </c>
      <c r="AR196" s="22" t="s">
        <v>140</v>
      </c>
      <c r="AT196" s="22" t="s">
        <v>135</v>
      </c>
      <c r="AU196" s="22" t="s">
        <v>133</v>
      </c>
      <c r="AY196" s="22" t="s">
        <v>132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2" t="s">
        <v>80</v>
      </c>
      <c r="BK196" s="184">
        <f>ROUND(I196*H196,2)</f>
        <v>0</v>
      </c>
      <c r="BL196" s="22" t="s">
        <v>140</v>
      </c>
      <c r="BM196" s="22" t="s">
        <v>315</v>
      </c>
    </row>
    <row r="197" spans="2:47" s="1" customFormat="1" ht="27">
      <c r="B197" s="39"/>
      <c r="D197" s="185" t="s">
        <v>142</v>
      </c>
      <c r="F197" s="186" t="s">
        <v>316</v>
      </c>
      <c r="I197" s="147"/>
      <c r="L197" s="39"/>
      <c r="M197" s="187"/>
      <c r="N197" s="40"/>
      <c r="O197" s="40"/>
      <c r="P197" s="40"/>
      <c r="Q197" s="40"/>
      <c r="R197" s="40"/>
      <c r="S197" s="40"/>
      <c r="T197" s="68"/>
      <c r="AT197" s="22" t="s">
        <v>142</v>
      </c>
      <c r="AU197" s="22" t="s">
        <v>133</v>
      </c>
    </row>
    <row r="198" spans="2:51" s="11" customFormat="1" ht="13.5">
      <c r="B198" s="188"/>
      <c r="D198" s="185" t="s">
        <v>144</v>
      </c>
      <c r="E198" s="189" t="s">
        <v>5</v>
      </c>
      <c r="F198" s="190" t="s">
        <v>317</v>
      </c>
      <c r="H198" s="191">
        <v>3.15</v>
      </c>
      <c r="I198" s="192"/>
      <c r="L198" s="188"/>
      <c r="M198" s="193"/>
      <c r="N198" s="194"/>
      <c r="O198" s="194"/>
      <c r="P198" s="194"/>
      <c r="Q198" s="194"/>
      <c r="R198" s="194"/>
      <c r="S198" s="194"/>
      <c r="T198" s="195"/>
      <c r="AT198" s="189" t="s">
        <v>144</v>
      </c>
      <c r="AU198" s="189" t="s">
        <v>133</v>
      </c>
      <c r="AV198" s="11" t="s">
        <v>82</v>
      </c>
      <c r="AW198" s="11" t="s">
        <v>35</v>
      </c>
      <c r="AX198" s="11" t="s">
        <v>72</v>
      </c>
      <c r="AY198" s="189" t="s">
        <v>132</v>
      </c>
    </row>
    <row r="199" spans="2:51" s="11" customFormat="1" ht="13.5">
      <c r="B199" s="188"/>
      <c r="D199" s="185" t="s">
        <v>144</v>
      </c>
      <c r="E199" s="189" t="s">
        <v>5</v>
      </c>
      <c r="F199" s="190" t="s">
        <v>318</v>
      </c>
      <c r="H199" s="191">
        <v>2.22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89" t="s">
        <v>144</v>
      </c>
      <c r="AU199" s="189" t="s">
        <v>133</v>
      </c>
      <c r="AV199" s="11" t="s">
        <v>82</v>
      </c>
      <c r="AW199" s="11" t="s">
        <v>35</v>
      </c>
      <c r="AX199" s="11" t="s">
        <v>72</v>
      </c>
      <c r="AY199" s="189" t="s">
        <v>132</v>
      </c>
    </row>
    <row r="200" spans="2:65" s="1" customFormat="1" ht="14.25" customHeight="1">
      <c r="B200" s="172"/>
      <c r="C200" s="173" t="s">
        <v>319</v>
      </c>
      <c r="D200" s="173" t="s">
        <v>135</v>
      </c>
      <c r="E200" s="174" t="s">
        <v>320</v>
      </c>
      <c r="F200" s="175" t="s">
        <v>321</v>
      </c>
      <c r="G200" s="176" t="s">
        <v>154</v>
      </c>
      <c r="H200" s="177">
        <v>2</v>
      </c>
      <c r="I200" s="178"/>
      <c r="J200" s="179">
        <f>ROUND(I200*H200,2)</f>
        <v>0</v>
      </c>
      <c r="K200" s="175" t="s">
        <v>139</v>
      </c>
      <c r="L200" s="39"/>
      <c r="M200" s="180" t="s">
        <v>5</v>
      </c>
      <c r="N200" s="181" t="s">
        <v>43</v>
      </c>
      <c r="O200" s="40"/>
      <c r="P200" s="182">
        <f>O200*H200</f>
        <v>0</v>
      </c>
      <c r="Q200" s="182">
        <v>0</v>
      </c>
      <c r="R200" s="182">
        <f>Q200*H200</f>
        <v>0</v>
      </c>
      <c r="S200" s="182">
        <v>0.083</v>
      </c>
      <c r="T200" s="183">
        <f>S200*H200</f>
        <v>0.166</v>
      </c>
      <c r="AR200" s="22" t="s">
        <v>140</v>
      </c>
      <c r="AT200" s="22" t="s">
        <v>135</v>
      </c>
      <c r="AU200" s="22" t="s">
        <v>133</v>
      </c>
      <c r="AY200" s="22" t="s">
        <v>132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2" t="s">
        <v>80</v>
      </c>
      <c r="BK200" s="184">
        <f>ROUND(I200*H200,2)</f>
        <v>0</v>
      </c>
      <c r="BL200" s="22" t="s">
        <v>140</v>
      </c>
      <c r="BM200" s="22" t="s">
        <v>322</v>
      </c>
    </row>
    <row r="201" spans="2:47" s="1" customFormat="1" ht="27">
      <c r="B201" s="39"/>
      <c r="D201" s="185" t="s">
        <v>142</v>
      </c>
      <c r="F201" s="186" t="s">
        <v>323</v>
      </c>
      <c r="I201" s="147"/>
      <c r="L201" s="39"/>
      <c r="M201" s="187"/>
      <c r="N201" s="40"/>
      <c r="O201" s="40"/>
      <c r="P201" s="40"/>
      <c r="Q201" s="40"/>
      <c r="R201" s="40"/>
      <c r="S201" s="40"/>
      <c r="T201" s="68"/>
      <c r="AT201" s="22" t="s">
        <v>142</v>
      </c>
      <c r="AU201" s="22" t="s">
        <v>133</v>
      </c>
    </row>
    <row r="202" spans="2:51" s="11" customFormat="1" ht="13.5">
      <c r="B202" s="188"/>
      <c r="D202" s="185" t="s">
        <v>144</v>
      </c>
      <c r="E202" s="189" t="s">
        <v>5</v>
      </c>
      <c r="F202" s="190" t="s">
        <v>324</v>
      </c>
      <c r="H202" s="191">
        <v>2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144</v>
      </c>
      <c r="AU202" s="189" t="s">
        <v>133</v>
      </c>
      <c r="AV202" s="11" t="s">
        <v>82</v>
      </c>
      <c r="AW202" s="11" t="s">
        <v>35</v>
      </c>
      <c r="AX202" s="11" t="s">
        <v>72</v>
      </c>
      <c r="AY202" s="189" t="s">
        <v>132</v>
      </c>
    </row>
    <row r="203" spans="2:63" s="10" customFormat="1" ht="29.25" customHeight="1">
      <c r="B203" s="159"/>
      <c r="D203" s="160" t="s">
        <v>71</v>
      </c>
      <c r="E203" s="170" t="s">
        <v>325</v>
      </c>
      <c r="F203" s="170" t="s">
        <v>326</v>
      </c>
      <c r="I203" s="162"/>
      <c r="J203" s="171">
        <f>BK203</f>
        <v>0</v>
      </c>
      <c r="L203" s="159"/>
      <c r="M203" s="164"/>
      <c r="N203" s="165"/>
      <c r="O203" s="165"/>
      <c r="P203" s="166">
        <f>SUM(P204:P212)</f>
        <v>0</v>
      </c>
      <c r="Q203" s="165"/>
      <c r="R203" s="166">
        <f>SUM(R204:R212)</f>
        <v>0</v>
      </c>
      <c r="S203" s="165"/>
      <c r="T203" s="167">
        <f>SUM(T204:T212)</f>
        <v>0</v>
      </c>
      <c r="AR203" s="160" t="s">
        <v>80</v>
      </c>
      <c r="AT203" s="168" t="s">
        <v>71</v>
      </c>
      <c r="AU203" s="168" t="s">
        <v>80</v>
      </c>
      <c r="AY203" s="160" t="s">
        <v>132</v>
      </c>
      <c r="BK203" s="169">
        <f>SUM(BK204:BK212)</f>
        <v>0</v>
      </c>
    </row>
    <row r="204" spans="2:65" s="1" customFormat="1" ht="22.5" customHeight="1">
      <c r="B204" s="172"/>
      <c r="C204" s="173" t="s">
        <v>327</v>
      </c>
      <c r="D204" s="173" t="s">
        <v>135</v>
      </c>
      <c r="E204" s="174" t="s">
        <v>328</v>
      </c>
      <c r="F204" s="175" t="s">
        <v>329</v>
      </c>
      <c r="G204" s="176" t="s">
        <v>330</v>
      </c>
      <c r="H204" s="177">
        <v>1.139</v>
      </c>
      <c r="I204" s="178"/>
      <c r="J204" s="179">
        <f>ROUND(I204*H204,2)</f>
        <v>0</v>
      </c>
      <c r="K204" s="175" t="s">
        <v>139</v>
      </c>
      <c r="L204" s="39"/>
      <c r="M204" s="180" t="s">
        <v>5</v>
      </c>
      <c r="N204" s="181" t="s">
        <v>43</v>
      </c>
      <c r="O204" s="40"/>
      <c r="P204" s="182">
        <f>O204*H204</f>
        <v>0</v>
      </c>
      <c r="Q204" s="182">
        <v>0</v>
      </c>
      <c r="R204" s="182">
        <f>Q204*H204</f>
        <v>0</v>
      </c>
      <c r="S204" s="182">
        <v>0</v>
      </c>
      <c r="T204" s="183">
        <f>S204*H204</f>
        <v>0</v>
      </c>
      <c r="AR204" s="22" t="s">
        <v>140</v>
      </c>
      <c r="AT204" s="22" t="s">
        <v>135</v>
      </c>
      <c r="AU204" s="22" t="s">
        <v>82</v>
      </c>
      <c r="AY204" s="22" t="s">
        <v>132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22" t="s">
        <v>80</v>
      </c>
      <c r="BK204" s="184">
        <f>ROUND(I204*H204,2)</f>
        <v>0</v>
      </c>
      <c r="BL204" s="22" t="s">
        <v>140</v>
      </c>
      <c r="BM204" s="22" t="s">
        <v>331</v>
      </c>
    </row>
    <row r="205" spans="2:47" s="1" customFormat="1" ht="27">
      <c r="B205" s="39"/>
      <c r="D205" s="185" t="s">
        <v>142</v>
      </c>
      <c r="F205" s="186" t="s">
        <v>332</v>
      </c>
      <c r="I205" s="147"/>
      <c r="L205" s="39"/>
      <c r="M205" s="187"/>
      <c r="N205" s="40"/>
      <c r="O205" s="40"/>
      <c r="P205" s="40"/>
      <c r="Q205" s="40"/>
      <c r="R205" s="40"/>
      <c r="S205" s="40"/>
      <c r="T205" s="68"/>
      <c r="AT205" s="22" t="s">
        <v>142</v>
      </c>
      <c r="AU205" s="22" t="s">
        <v>82</v>
      </c>
    </row>
    <row r="206" spans="2:65" s="1" customFormat="1" ht="22.5" customHeight="1">
      <c r="B206" s="172"/>
      <c r="C206" s="173" t="s">
        <v>333</v>
      </c>
      <c r="D206" s="173" t="s">
        <v>135</v>
      </c>
      <c r="E206" s="174" t="s">
        <v>334</v>
      </c>
      <c r="F206" s="175" t="s">
        <v>335</v>
      </c>
      <c r="G206" s="176" t="s">
        <v>330</v>
      </c>
      <c r="H206" s="177">
        <v>1.139</v>
      </c>
      <c r="I206" s="178"/>
      <c r="J206" s="179">
        <f>ROUND(I206*H206,2)</f>
        <v>0</v>
      </c>
      <c r="K206" s="175" t="s">
        <v>139</v>
      </c>
      <c r="L206" s="39"/>
      <c r="M206" s="180" t="s">
        <v>5</v>
      </c>
      <c r="N206" s="181" t="s">
        <v>43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2" t="s">
        <v>140</v>
      </c>
      <c r="AT206" s="22" t="s">
        <v>135</v>
      </c>
      <c r="AU206" s="22" t="s">
        <v>82</v>
      </c>
      <c r="AY206" s="22" t="s">
        <v>132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2" t="s">
        <v>80</v>
      </c>
      <c r="BK206" s="184">
        <f>ROUND(I206*H206,2)</f>
        <v>0</v>
      </c>
      <c r="BL206" s="22" t="s">
        <v>140</v>
      </c>
      <c r="BM206" s="22" t="s">
        <v>336</v>
      </c>
    </row>
    <row r="207" spans="2:47" s="1" customFormat="1" ht="27">
      <c r="B207" s="39"/>
      <c r="D207" s="185" t="s">
        <v>142</v>
      </c>
      <c r="F207" s="186" t="s">
        <v>337</v>
      </c>
      <c r="I207" s="147"/>
      <c r="L207" s="39"/>
      <c r="M207" s="187"/>
      <c r="N207" s="40"/>
      <c r="O207" s="40"/>
      <c r="P207" s="40"/>
      <c r="Q207" s="40"/>
      <c r="R207" s="40"/>
      <c r="S207" s="40"/>
      <c r="T207" s="68"/>
      <c r="AT207" s="22" t="s">
        <v>142</v>
      </c>
      <c r="AU207" s="22" t="s">
        <v>82</v>
      </c>
    </row>
    <row r="208" spans="2:65" s="1" customFormat="1" ht="22.5" customHeight="1">
      <c r="B208" s="172"/>
      <c r="C208" s="173" t="s">
        <v>338</v>
      </c>
      <c r="D208" s="173" t="s">
        <v>135</v>
      </c>
      <c r="E208" s="174" t="s">
        <v>339</v>
      </c>
      <c r="F208" s="175" t="s">
        <v>340</v>
      </c>
      <c r="G208" s="176" t="s">
        <v>330</v>
      </c>
      <c r="H208" s="177">
        <v>10.251</v>
      </c>
      <c r="I208" s="178"/>
      <c r="J208" s="179">
        <f>ROUND(I208*H208,2)</f>
        <v>0</v>
      </c>
      <c r="K208" s="175" t="s">
        <v>139</v>
      </c>
      <c r="L208" s="39"/>
      <c r="M208" s="180" t="s">
        <v>5</v>
      </c>
      <c r="N208" s="181" t="s">
        <v>43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2" t="s">
        <v>140</v>
      </c>
      <c r="AT208" s="22" t="s">
        <v>135</v>
      </c>
      <c r="AU208" s="22" t="s">
        <v>82</v>
      </c>
      <c r="AY208" s="22" t="s">
        <v>132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2" t="s">
        <v>80</v>
      </c>
      <c r="BK208" s="184">
        <f>ROUND(I208*H208,2)</f>
        <v>0</v>
      </c>
      <c r="BL208" s="22" t="s">
        <v>140</v>
      </c>
      <c r="BM208" s="22" t="s">
        <v>341</v>
      </c>
    </row>
    <row r="209" spans="2:47" s="1" customFormat="1" ht="27">
      <c r="B209" s="39"/>
      <c r="D209" s="185" t="s">
        <v>142</v>
      </c>
      <c r="F209" s="186" t="s">
        <v>342</v>
      </c>
      <c r="I209" s="147"/>
      <c r="L209" s="39"/>
      <c r="M209" s="187"/>
      <c r="N209" s="40"/>
      <c r="O209" s="40"/>
      <c r="P209" s="40"/>
      <c r="Q209" s="40"/>
      <c r="R209" s="40"/>
      <c r="S209" s="40"/>
      <c r="T209" s="68"/>
      <c r="AT209" s="22" t="s">
        <v>142</v>
      </c>
      <c r="AU209" s="22" t="s">
        <v>82</v>
      </c>
    </row>
    <row r="210" spans="2:51" s="11" customFormat="1" ht="13.5">
      <c r="B210" s="188"/>
      <c r="D210" s="185" t="s">
        <v>144</v>
      </c>
      <c r="F210" s="190" t="s">
        <v>343</v>
      </c>
      <c r="H210" s="191">
        <v>10.251</v>
      </c>
      <c r="I210" s="192"/>
      <c r="L210" s="188"/>
      <c r="M210" s="193"/>
      <c r="N210" s="194"/>
      <c r="O210" s="194"/>
      <c r="P210" s="194"/>
      <c r="Q210" s="194"/>
      <c r="R210" s="194"/>
      <c r="S210" s="194"/>
      <c r="T210" s="195"/>
      <c r="AT210" s="189" t="s">
        <v>144</v>
      </c>
      <c r="AU210" s="189" t="s">
        <v>82</v>
      </c>
      <c r="AV210" s="11" t="s">
        <v>82</v>
      </c>
      <c r="AW210" s="11" t="s">
        <v>6</v>
      </c>
      <c r="AX210" s="11" t="s">
        <v>80</v>
      </c>
      <c r="AY210" s="189" t="s">
        <v>132</v>
      </c>
    </row>
    <row r="211" spans="2:65" s="1" customFormat="1" ht="22.5" customHeight="1">
      <c r="B211" s="172"/>
      <c r="C211" s="173" t="s">
        <v>344</v>
      </c>
      <c r="D211" s="173" t="s">
        <v>135</v>
      </c>
      <c r="E211" s="174" t="s">
        <v>345</v>
      </c>
      <c r="F211" s="175" t="s">
        <v>346</v>
      </c>
      <c r="G211" s="176" t="s">
        <v>330</v>
      </c>
      <c r="H211" s="177">
        <v>1.139</v>
      </c>
      <c r="I211" s="178"/>
      <c r="J211" s="179">
        <f>ROUND(I211*H211,2)</f>
        <v>0</v>
      </c>
      <c r="K211" s="175" t="s">
        <v>139</v>
      </c>
      <c r="L211" s="39"/>
      <c r="M211" s="180" t="s">
        <v>5</v>
      </c>
      <c r="N211" s="181" t="s">
        <v>43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2" t="s">
        <v>140</v>
      </c>
      <c r="AT211" s="22" t="s">
        <v>135</v>
      </c>
      <c r="AU211" s="22" t="s">
        <v>82</v>
      </c>
      <c r="AY211" s="22" t="s">
        <v>132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2" t="s">
        <v>80</v>
      </c>
      <c r="BK211" s="184">
        <f>ROUND(I211*H211,2)</f>
        <v>0</v>
      </c>
      <c r="BL211" s="22" t="s">
        <v>140</v>
      </c>
      <c r="BM211" s="22" t="s">
        <v>347</v>
      </c>
    </row>
    <row r="212" spans="2:47" s="1" customFormat="1" ht="27">
      <c r="B212" s="39"/>
      <c r="D212" s="185" t="s">
        <v>142</v>
      </c>
      <c r="F212" s="186" t="s">
        <v>348</v>
      </c>
      <c r="I212" s="147"/>
      <c r="L212" s="39"/>
      <c r="M212" s="187"/>
      <c r="N212" s="40"/>
      <c r="O212" s="40"/>
      <c r="P212" s="40"/>
      <c r="Q212" s="40"/>
      <c r="R212" s="40"/>
      <c r="S212" s="40"/>
      <c r="T212" s="68"/>
      <c r="AT212" s="22" t="s">
        <v>142</v>
      </c>
      <c r="AU212" s="22" t="s">
        <v>82</v>
      </c>
    </row>
    <row r="213" spans="2:63" s="10" customFormat="1" ht="29.25" customHeight="1">
      <c r="B213" s="159"/>
      <c r="D213" s="160" t="s">
        <v>71</v>
      </c>
      <c r="E213" s="170" t="s">
        <v>349</v>
      </c>
      <c r="F213" s="170" t="s">
        <v>350</v>
      </c>
      <c r="I213" s="162"/>
      <c r="J213" s="171">
        <f>BK213</f>
        <v>0</v>
      </c>
      <c r="L213" s="159"/>
      <c r="M213" s="164"/>
      <c r="N213" s="165"/>
      <c r="O213" s="165"/>
      <c r="P213" s="166">
        <f>SUM(P214:P215)</f>
        <v>0</v>
      </c>
      <c r="Q213" s="165"/>
      <c r="R213" s="166">
        <f>SUM(R214:R215)</f>
        <v>0</v>
      </c>
      <c r="S213" s="165"/>
      <c r="T213" s="167">
        <f>SUM(T214:T215)</f>
        <v>0</v>
      </c>
      <c r="AR213" s="160" t="s">
        <v>80</v>
      </c>
      <c r="AT213" s="168" t="s">
        <v>71</v>
      </c>
      <c r="AU213" s="168" t="s">
        <v>80</v>
      </c>
      <c r="AY213" s="160" t="s">
        <v>132</v>
      </c>
      <c r="BK213" s="169">
        <f>SUM(BK214:BK215)</f>
        <v>0</v>
      </c>
    </row>
    <row r="214" spans="2:65" s="1" customFormat="1" ht="14.25" customHeight="1">
      <c r="B214" s="172"/>
      <c r="C214" s="173" t="s">
        <v>351</v>
      </c>
      <c r="D214" s="173" t="s">
        <v>135</v>
      </c>
      <c r="E214" s="174" t="s">
        <v>352</v>
      </c>
      <c r="F214" s="175" t="s">
        <v>353</v>
      </c>
      <c r="G214" s="176" t="s">
        <v>330</v>
      </c>
      <c r="H214" s="177">
        <v>2.097</v>
      </c>
      <c r="I214" s="178"/>
      <c r="J214" s="179">
        <f>ROUND(I214*H214,2)</f>
        <v>0</v>
      </c>
      <c r="K214" s="175" t="s">
        <v>139</v>
      </c>
      <c r="L214" s="39"/>
      <c r="M214" s="180" t="s">
        <v>5</v>
      </c>
      <c r="N214" s="181" t="s">
        <v>43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2" t="s">
        <v>140</v>
      </c>
      <c r="AT214" s="22" t="s">
        <v>135</v>
      </c>
      <c r="AU214" s="22" t="s">
        <v>82</v>
      </c>
      <c r="AY214" s="22" t="s">
        <v>132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2" t="s">
        <v>80</v>
      </c>
      <c r="BK214" s="184">
        <f>ROUND(I214*H214,2)</f>
        <v>0</v>
      </c>
      <c r="BL214" s="22" t="s">
        <v>140</v>
      </c>
      <c r="BM214" s="22" t="s">
        <v>354</v>
      </c>
    </row>
    <row r="215" spans="2:47" s="1" customFormat="1" ht="40.5">
      <c r="B215" s="39"/>
      <c r="D215" s="185" t="s">
        <v>142</v>
      </c>
      <c r="F215" s="186" t="s">
        <v>355</v>
      </c>
      <c r="I215" s="147"/>
      <c r="L215" s="39"/>
      <c r="M215" s="187"/>
      <c r="N215" s="40"/>
      <c r="O215" s="40"/>
      <c r="P215" s="40"/>
      <c r="Q215" s="40"/>
      <c r="R215" s="40"/>
      <c r="S215" s="40"/>
      <c r="T215" s="68"/>
      <c r="AT215" s="22" t="s">
        <v>142</v>
      </c>
      <c r="AU215" s="22" t="s">
        <v>82</v>
      </c>
    </row>
    <row r="216" spans="2:63" s="10" customFormat="1" ht="36.75" customHeight="1">
      <c r="B216" s="159"/>
      <c r="D216" s="160" t="s">
        <v>71</v>
      </c>
      <c r="E216" s="161" t="s">
        <v>356</v>
      </c>
      <c r="F216" s="161" t="s">
        <v>357</v>
      </c>
      <c r="I216" s="162"/>
      <c r="J216" s="163">
        <f>BK216</f>
        <v>0</v>
      </c>
      <c r="L216" s="159"/>
      <c r="M216" s="164"/>
      <c r="N216" s="165"/>
      <c r="O216" s="165"/>
      <c r="P216" s="166">
        <f>P217+P234+P242+P274+P282</f>
        <v>0</v>
      </c>
      <c r="Q216" s="165"/>
      <c r="R216" s="166">
        <f>R217+R234+R242+R274+R282</f>
        <v>0.66335388</v>
      </c>
      <c r="S216" s="165"/>
      <c r="T216" s="167">
        <f>T217+T234+T242+T274+T282</f>
        <v>0.67711875</v>
      </c>
      <c r="AR216" s="160" t="s">
        <v>82</v>
      </c>
      <c r="AT216" s="168" t="s">
        <v>71</v>
      </c>
      <c r="AU216" s="168" t="s">
        <v>72</v>
      </c>
      <c r="AY216" s="160" t="s">
        <v>132</v>
      </c>
      <c r="BK216" s="169">
        <f>BK217+BK234+BK242+BK274+BK282</f>
        <v>0</v>
      </c>
    </row>
    <row r="217" spans="2:63" s="10" customFormat="1" ht="19.5" customHeight="1">
      <c r="B217" s="159"/>
      <c r="D217" s="160" t="s">
        <v>71</v>
      </c>
      <c r="E217" s="170" t="s">
        <v>358</v>
      </c>
      <c r="F217" s="170" t="s">
        <v>359</v>
      </c>
      <c r="I217" s="162"/>
      <c r="J217" s="171">
        <f>BK217</f>
        <v>0</v>
      </c>
      <c r="L217" s="159"/>
      <c r="M217" s="164"/>
      <c r="N217" s="165"/>
      <c r="O217" s="165"/>
      <c r="P217" s="166">
        <f>SUM(P218:P233)</f>
        <v>0</v>
      </c>
      <c r="Q217" s="165"/>
      <c r="R217" s="166">
        <f>SUM(R218:R233)</f>
        <v>0.5121791</v>
      </c>
      <c r="S217" s="165"/>
      <c r="T217" s="167">
        <f>SUM(T218:T233)</f>
        <v>0.61711875</v>
      </c>
      <c r="AR217" s="160" t="s">
        <v>82</v>
      </c>
      <c r="AT217" s="168" t="s">
        <v>71</v>
      </c>
      <c r="AU217" s="168" t="s">
        <v>80</v>
      </c>
      <c r="AY217" s="160" t="s">
        <v>132</v>
      </c>
      <c r="BK217" s="169">
        <f>SUM(BK218:BK233)</f>
        <v>0</v>
      </c>
    </row>
    <row r="218" spans="2:65" s="1" customFormat="1" ht="22.5" customHeight="1">
      <c r="B218" s="172"/>
      <c r="C218" s="173" t="s">
        <v>360</v>
      </c>
      <c r="D218" s="173" t="s">
        <v>135</v>
      </c>
      <c r="E218" s="174" t="s">
        <v>361</v>
      </c>
      <c r="F218" s="175" t="s">
        <v>362</v>
      </c>
      <c r="G218" s="176" t="s">
        <v>154</v>
      </c>
      <c r="H218" s="177">
        <v>35.775</v>
      </c>
      <c r="I218" s="178"/>
      <c r="J218" s="179">
        <f>ROUND(I218*H218,2)</f>
        <v>0</v>
      </c>
      <c r="K218" s="175" t="s">
        <v>139</v>
      </c>
      <c r="L218" s="39"/>
      <c r="M218" s="180" t="s">
        <v>5</v>
      </c>
      <c r="N218" s="181" t="s">
        <v>43</v>
      </c>
      <c r="O218" s="40"/>
      <c r="P218" s="182">
        <f>O218*H218</f>
        <v>0</v>
      </c>
      <c r="Q218" s="182">
        <v>0.01379</v>
      </c>
      <c r="R218" s="182">
        <f>Q218*H218</f>
        <v>0.49333725</v>
      </c>
      <c r="S218" s="182">
        <v>0</v>
      </c>
      <c r="T218" s="183">
        <f>S218*H218</f>
        <v>0</v>
      </c>
      <c r="AR218" s="22" t="s">
        <v>235</v>
      </c>
      <c r="AT218" s="22" t="s">
        <v>135</v>
      </c>
      <c r="AU218" s="22" t="s">
        <v>82</v>
      </c>
      <c r="AY218" s="22" t="s">
        <v>132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22" t="s">
        <v>80</v>
      </c>
      <c r="BK218" s="184">
        <f>ROUND(I218*H218,2)</f>
        <v>0</v>
      </c>
      <c r="BL218" s="22" t="s">
        <v>235</v>
      </c>
      <c r="BM218" s="22" t="s">
        <v>363</v>
      </c>
    </row>
    <row r="219" spans="2:47" s="1" customFormat="1" ht="40.5">
      <c r="B219" s="39"/>
      <c r="D219" s="185" t="s">
        <v>142</v>
      </c>
      <c r="F219" s="186" t="s">
        <v>364</v>
      </c>
      <c r="I219" s="147"/>
      <c r="L219" s="39"/>
      <c r="M219" s="187"/>
      <c r="N219" s="40"/>
      <c r="O219" s="40"/>
      <c r="P219" s="40"/>
      <c r="Q219" s="40"/>
      <c r="R219" s="40"/>
      <c r="S219" s="40"/>
      <c r="T219" s="68"/>
      <c r="AT219" s="22" t="s">
        <v>142</v>
      </c>
      <c r="AU219" s="22" t="s">
        <v>82</v>
      </c>
    </row>
    <row r="220" spans="2:51" s="11" customFormat="1" ht="13.5">
      <c r="B220" s="188"/>
      <c r="D220" s="185" t="s">
        <v>144</v>
      </c>
      <c r="E220" s="189" t="s">
        <v>5</v>
      </c>
      <c r="F220" s="190" t="s">
        <v>365</v>
      </c>
      <c r="H220" s="191">
        <v>35.775</v>
      </c>
      <c r="I220" s="192"/>
      <c r="L220" s="188"/>
      <c r="M220" s="193"/>
      <c r="N220" s="194"/>
      <c r="O220" s="194"/>
      <c r="P220" s="194"/>
      <c r="Q220" s="194"/>
      <c r="R220" s="194"/>
      <c r="S220" s="194"/>
      <c r="T220" s="195"/>
      <c r="AT220" s="189" t="s">
        <v>144</v>
      </c>
      <c r="AU220" s="189" t="s">
        <v>82</v>
      </c>
      <c r="AV220" s="11" t="s">
        <v>82</v>
      </c>
      <c r="AW220" s="11" t="s">
        <v>35</v>
      </c>
      <c r="AX220" s="11" t="s">
        <v>72</v>
      </c>
      <c r="AY220" s="189" t="s">
        <v>132</v>
      </c>
    </row>
    <row r="221" spans="2:65" s="1" customFormat="1" ht="14.25" customHeight="1">
      <c r="B221" s="172"/>
      <c r="C221" s="173" t="s">
        <v>366</v>
      </c>
      <c r="D221" s="173" t="s">
        <v>135</v>
      </c>
      <c r="E221" s="174" t="s">
        <v>367</v>
      </c>
      <c r="F221" s="175" t="s">
        <v>368</v>
      </c>
      <c r="G221" s="176" t="s">
        <v>160</v>
      </c>
      <c r="H221" s="177">
        <v>24.31</v>
      </c>
      <c r="I221" s="178"/>
      <c r="J221" s="179">
        <f>ROUND(I221*H221,2)</f>
        <v>0</v>
      </c>
      <c r="K221" s="175" t="s">
        <v>139</v>
      </c>
      <c r="L221" s="39"/>
      <c r="M221" s="180" t="s">
        <v>5</v>
      </c>
      <c r="N221" s="181" t="s">
        <v>43</v>
      </c>
      <c r="O221" s="40"/>
      <c r="P221" s="182">
        <f>O221*H221</f>
        <v>0</v>
      </c>
      <c r="Q221" s="182">
        <v>0.00026</v>
      </c>
      <c r="R221" s="182">
        <f>Q221*H221</f>
        <v>0.006320599999999999</v>
      </c>
      <c r="S221" s="182">
        <v>0</v>
      </c>
      <c r="T221" s="183">
        <f>S221*H221</f>
        <v>0</v>
      </c>
      <c r="AR221" s="22" t="s">
        <v>235</v>
      </c>
      <c r="AT221" s="22" t="s">
        <v>135</v>
      </c>
      <c r="AU221" s="22" t="s">
        <v>82</v>
      </c>
      <c r="AY221" s="22" t="s">
        <v>132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2" t="s">
        <v>80</v>
      </c>
      <c r="BK221" s="184">
        <f>ROUND(I221*H221,2)</f>
        <v>0</v>
      </c>
      <c r="BL221" s="22" t="s">
        <v>235</v>
      </c>
      <c r="BM221" s="22" t="s">
        <v>369</v>
      </c>
    </row>
    <row r="222" spans="2:47" s="1" customFormat="1" ht="27">
      <c r="B222" s="39"/>
      <c r="D222" s="185" t="s">
        <v>142</v>
      </c>
      <c r="F222" s="186" t="s">
        <v>370</v>
      </c>
      <c r="I222" s="147"/>
      <c r="L222" s="39"/>
      <c r="M222" s="187"/>
      <c r="N222" s="40"/>
      <c r="O222" s="40"/>
      <c r="P222" s="40"/>
      <c r="Q222" s="40"/>
      <c r="R222" s="40"/>
      <c r="S222" s="40"/>
      <c r="T222" s="68"/>
      <c r="AT222" s="22" t="s">
        <v>142</v>
      </c>
      <c r="AU222" s="22" t="s">
        <v>82</v>
      </c>
    </row>
    <row r="223" spans="2:51" s="11" customFormat="1" ht="13.5">
      <c r="B223" s="188"/>
      <c r="D223" s="185" t="s">
        <v>144</v>
      </c>
      <c r="E223" s="189" t="s">
        <v>5</v>
      </c>
      <c r="F223" s="190" t="s">
        <v>371</v>
      </c>
      <c r="H223" s="191">
        <v>24.31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89" t="s">
        <v>144</v>
      </c>
      <c r="AU223" s="189" t="s">
        <v>82</v>
      </c>
      <c r="AV223" s="11" t="s">
        <v>82</v>
      </c>
      <c r="AW223" s="11" t="s">
        <v>35</v>
      </c>
      <c r="AX223" s="11" t="s">
        <v>72</v>
      </c>
      <c r="AY223" s="189" t="s">
        <v>132</v>
      </c>
    </row>
    <row r="224" spans="2:65" s="1" customFormat="1" ht="14.25" customHeight="1">
      <c r="B224" s="172"/>
      <c r="C224" s="173" t="s">
        <v>372</v>
      </c>
      <c r="D224" s="173" t="s">
        <v>135</v>
      </c>
      <c r="E224" s="174" t="s">
        <v>373</v>
      </c>
      <c r="F224" s="175" t="s">
        <v>374</v>
      </c>
      <c r="G224" s="176" t="s">
        <v>154</v>
      </c>
      <c r="H224" s="177">
        <v>35.775</v>
      </c>
      <c r="I224" s="178"/>
      <c r="J224" s="179">
        <f>ROUND(I224*H224,2)</f>
        <v>0</v>
      </c>
      <c r="K224" s="175" t="s">
        <v>139</v>
      </c>
      <c r="L224" s="39"/>
      <c r="M224" s="180" t="s">
        <v>5</v>
      </c>
      <c r="N224" s="181" t="s">
        <v>43</v>
      </c>
      <c r="O224" s="40"/>
      <c r="P224" s="182">
        <f>O224*H224</f>
        <v>0</v>
      </c>
      <c r="Q224" s="182">
        <v>0.0001</v>
      </c>
      <c r="R224" s="182">
        <f>Q224*H224</f>
        <v>0.0035775</v>
      </c>
      <c r="S224" s="182">
        <v>0</v>
      </c>
      <c r="T224" s="183">
        <f>S224*H224</f>
        <v>0</v>
      </c>
      <c r="AR224" s="22" t="s">
        <v>235</v>
      </c>
      <c r="AT224" s="22" t="s">
        <v>135</v>
      </c>
      <c r="AU224" s="22" t="s">
        <v>82</v>
      </c>
      <c r="AY224" s="22" t="s">
        <v>132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22" t="s">
        <v>80</v>
      </c>
      <c r="BK224" s="184">
        <f>ROUND(I224*H224,2)</f>
        <v>0</v>
      </c>
      <c r="BL224" s="22" t="s">
        <v>235</v>
      </c>
      <c r="BM224" s="22" t="s">
        <v>375</v>
      </c>
    </row>
    <row r="225" spans="2:47" s="1" customFormat="1" ht="27">
      <c r="B225" s="39"/>
      <c r="D225" s="185" t="s">
        <v>142</v>
      </c>
      <c r="F225" s="186" t="s">
        <v>376</v>
      </c>
      <c r="I225" s="147"/>
      <c r="L225" s="39"/>
      <c r="M225" s="187"/>
      <c r="N225" s="40"/>
      <c r="O225" s="40"/>
      <c r="P225" s="40"/>
      <c r="Q225" s="40"/>
      <c r="R225" s="40"/>
      <c r="S225" s="40"/>
      <c r="T225" s="68"/>
      <c r="AT225" s="22" t="s">
        <v>142</v>
      </c>
      <c r="AU225" s="22" t="s">
        <v>82</v>
      </c>
    </row>
    <row r="226" spans="2:51" s="11" customFormat="1" ht="13.5">
      <c r="B226" s="188"/>
      <c r="D226" s="185" t="s">
        <v>144</v>
      </c>
      <c r="E226" s="189" t="s">
        <v>5</v>
      </c>
      <c r="F226" s="190" t="s">
        <v>365</v>
      </c>
      <c r="H226" s="191">
        <v>35.775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144</v>
      </c>
      <c r="AU226" s="189" t="s">
        <v>82</v>
      </c>
      <c r="AV226" s="11" t="s">
        <v>82</v>
      </c>
      <c r="AW226" s="11" t="s">
        <v>35</v>
      </c>
      <c r="AX226" s="11" t="s">
        <v>72</v>
      </c>
      <c r="AY226" s="189" t="s">
        <v>132</v>
      </c>
    </row>
    <row r="227" spans="2:65" s="1" customFormat="1" ht="14.25" customHeight="1">
      <c r="B227" s="172"/>
      <c r="C227" s="173" t="s">
        <v>377</v>
      </c>
      <c r="D227" s="173" t="s">
        <v>135</v>
      </c>
      <c r="E227" s="174" t="s">
        <v>378</v>
      </c>
      <c r="F227" s="175" t="s">
        <v>379</v>
      </c>
      <c r="G227" s="176" t="s">
        <v>154</v>
      </c>
      <c r="H227" s="177">
        <v>35.775</v>
      </c>
      <c r="I227" s="178"/>
      <c r="J227" s="179">
        <f>ROUND(I227*H227,2)</f>
        <v>0</v>
      </c>
      <c r="K227" s="175" t="s">
        <v>139</v>
      </c>
      <c r="L227" s="39"/>
      <c r="M227" s="180" t="s">
        <v>5</v>
      </c>
      <c r="N227" s="181" t="s">
        <v>43</v>
      </c>
      <c r="O227" s="40"/>
      <c r="P227" s="182">
        <f>O227*H227</f>
        <v>0</v>
      </c>
      <c r="Q227" s="182">
        <v>0.00025</v>
      </c>
      <c r="R227" s="182">
        <f>Q227*H227</f>
        <v>0.00894375</v>
      </c>
      <c r="S227" s="182">
        <v>0</v>
      </c>
      <c r="T227" s="183">
        <f>S227*H227</f>
        <v>0</v>
      </c>
      <c r="AR227" s="22" t="s">
        <v>235</v>
      </c>
      <c r="AT227" s="22" t="s">
        <v>135</v>
      </c>
      <c r="AU227" s="22" t="s">
        <v>82</v>
      </c>
      <c r="AY227" s="22" t="s">
        <v>132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2" t="s">
        <v>80</v>
      </c>
      <c r="BK227" s="184">
        <f>ROUND(I227*H227,2)</f>
        <v>0</v>
      </c>
      <c r="BL227" s="22" t="s">
        <v>235</v>
      </c>
      <c r="BM227" s="22" t="s">
        <v>380</v>
      </c>
    </row>
    <row r="228" spans="2:47" s="1" customFormat="1" ht="27">
      <c r="B228" s="39"/>
      <c r="D228" s="185" t="s">
        <v>142</v>
      </c>
      <c r="F228" s="186" t="s">
        <v>381</v>
      </c>
      <c r="I228" s="147"/>
      <c r="L228" s="39"/>
      <c r="M228" s="187"/>
      <c r="N228" s="40"/>
      <c r="O228" s="40"/>
      <c r="P228" s="40"/>
      <c r="Q228" s="40"/>
      <c r="R228" s="40"/>
      <c r="S228" s="40"/>
      <c r="T228" s="68"/>
      <c r="AT228" s="22" t="s">
        <v>142</v>
      </c>
      <c r="AU228" s="22" t="s">
        <v>82</v>
      </c>
    </row>
    <row r="229" spans="2:65" s="1" customFormat="1" ht="22.5" customHeight="1">
      <c r="B229" s="172"/>
      <c r="C229" s="173" t="s">
        <v>382</v>
      </c>
      <c r="D229" s="173" t="s">
        <v>135</v>
      </c>
      <c r="E229" s="174" t="s">
        <v>383</v>
      </c>
      <c r="F229" s="175" t="s">
        <v>384</v>
      </c>
      <c r="G229" s="176" t="s">
        <v>154</v>
      </c>
      <c r="H229" s="177">
        <v>35.775</v>
      </c>
      <c r="I229" s="178"/>
      <c r="J229" s="179">
        <f>ROUND(I229*H229,2)</f>
        <v>0</v>
      </c>
      <c r="K229" s="175" t="s">
        <v>139</v>
      </c>
      <c r="L229" s="39"/>
      <c r="M229" s="180" t="s">
        <v>5</v>
      </c>
      <c r="N229" s="181" t="s">
        <v>43</v>
      </c>
      <c r="O229" s="40"/>
      <c r="P229" s="182">
        <f>O229*H229</f>
        <v>0</v>
      </c>
      <c r="Q229" s="182">
        <v>0</v>
      </c>
      <c r="R229" s="182">
        <f>Q229*H229</f>
        <v>0</v>
      </c>
      <c r="S229" s="182">
        <v>0.01725</v>
      </c>
      <c r="T229" s="183">
        <f>S229*H229</f>
        <v>0.61711875</v>
      </c>
      <c r="AR229" s="22" t="s">
        <v>235</v>
      </c>
      <c r="AT229" s="22" t="s">
        <v>135</v>
      </c>
      <c r="AU229" s="22" t="s">
        <v>82</v>
      </c>
      <c r="AY229" s="22" t="s">
        <v>132</v>
      </c>
      <c r="BE229" s="184">
        <f>IF(N229="základní",J229,0)</f>
        <v>0</v>
      </c>
      <c r="BF229" s="184">
        <f>IF(N229="snížená",J229,0)</f>
        <v>0</v>
      </c>
      <c r="BG229" s="184">
        <f>IF(N229="zákl. přenesená",J229,0)</f>
        <v>0</v>
      </c>
      <c r="BH229" s="184">
        <f>IF(N229="sníž. přenesená",J229,0)</f>
        <v>0</v>
      </c>
      <c r="BI229" s="184">
        <f>IF(N229="nulová",J229,0)</f>
        <v>0</v>
      </c>
      <c r="BJ229" s="22" t="s">
        <v>80</v>
      </c>
      <c r="BK229" s="184">
        <f>ROUND(I229*H229,2)</f>
        <v>0</v>
      </c>
      <c r="BL229" s="22" t="s">
        <v>235</v>
      </c>
      <c r="BM229" s="22" t="s">
        <v>385</v>
      </c>
    </row>
    <row r="230" spans="2:47" s="1" customFormat="1" ht="27">
      <c r="B230" s="39"/>
      <c r="D230" s="185" t="s">
        <v>142</v>
      </c>
      <c r="F230" s="186" t="s">
        <v>386</v>
      </c>
      <c r="I230" s="147"/>
      <c r="L230" s="39"/>
      <c r="M230" s="187"/>
      <c r="N230" s="40"/>
      <c r="O230" s="40"/>
      <c r="P230" s="40"/>
      <c r="Q230" s="40"/>
      <c r="R230" s="40"/>
      <c r="S230" s="40"/>
      <c r="T230" s="68"/>
      <c r="AT230" s="22" t="s">
        <v>142</v>
      </c>
      <c r="AU230" s="22" t="s">
        <v>82</v>
      </c>
    </row>
    <row r="231" spans="2:51" s="11" customFormat="1" ht="13.5">
      <c r="B231" s="188"/>
      <c r="D231" s="185" t="s">
        <v>144</v>
      </c>
      <c r="E231" s="189" t="s">
        <v>5</v>
      </c>
      <c r="F231" s="190" t="s">
        <v>387</v>
      </c>
      <c r="H231" s="191">
        <v>35.775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89" t="s">
        <v>144</v>
      </c>
      <c r="AU231" s="189" t="s">
        <v>82</v>
      </c>
      <c r="AV231" s="11" t="s">
        <v>82</v>
      </c>
      <c r="AW231" s="11" t="s">
        <v>35</v>
      </c>
      <c r="AX231" s="11" t="s">
        <v>72</v>
      </c>
      <c r="AY231" s="189" t="s">
        <v>132</v>
      </c>
    </row>
    <row r="232" spans="2:65" s="1" customFormat="1" ht="22.5" customHeight="1">
      <c r="B232" s="172"/>
      <c r="C232" s="173" t="s">
        <v>388</v>
      </c>
      <c r="D232" s="173" t="s">
        <v>135</v>
      </c>
      <c r="E232" s="174" t="s">
        <v>389</v>
      </c>
      <c r="F232" s="175" t="s">
        <v>390</v>
      </c>
      <c r="G232" s="176" t="s">
        <v>330</v>
      </c>
      <c r="H232" s="177">
        <v>0.512</v>
      </c>
      <c r="I232" s="178"/>
      <c r="J232" s="179">
        <f>ROUND(I232*H232,2)</f>
        <v>0</v>
      </c>
      <c r="K232" s="175" t="s">
        <v>139</v>
      </c>
      <c r="L232" s="39"/>
      <c r="M232" s="180" t="s">
        <v>5</v>
      </c>
      <c r="N232" s="181" t="s">
        <v>43</v>
      </c>
      <c r="O232" s="40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22" t="s">
        <v>235</v>
      </c>
      <c r="AT232" s="22" t="s">
        <v>135</v>
      </c>
      <c r="AU232" s="22" t="s">
        <v>82</v>
      </c>
      <c r="AY232" s="22" t="s">
        <v>132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22" t="s">
        <v>80</v>
      </c>
      <c r="BK232" s="184">
        <f>ROUND(I232*H232,2)</f>
        <v>0</v>
      </c>
      <c r="BL232" s="22" t="s">
        <v>235</v>
      </c>
      <c r="BM232" s="22" t="s">
        <v>391</v>
      </c>
    </row>
    <row r="233" spans="2:47" s="1" customFormat="1" ht="40.5">
      <c r="B233" s="39"/>
      <c r="D233" s="185" t="s">
        <v>142</v>
      </c>
      <c r="F233" s="186" t="s">
        <v>392</v>
      </c>
      <c r="I233" s="147"/>
      <c r="L233" s="39"/>
      <c r="M233" s="187"/>
      <c r="N233" s="40"/>
      <c r="O233" s="40"/>
      <c r="P233" s="40"/>
      <c r="Q233" s="40"/>
      <c r="R233" s="40"/>
      <c r="S233" s="40"/>
      <c r="T233" s="68"/>
      <c r="AT233" s="22" t="s">
        <v>142</v>
      </c>
      <c r="AU233" s="22" t="s">
        <v>82</v>
      </c>
    </row>
    <row r="234" spans="2:63" s="10" customFormat="1" ht="29.25" customHeight="1">
      <c r="B234" s="159"/>
      <c r="D234" s="160" t="s">
        <v>71</v>
      </c>
      <c r="E234" s="170" t="s">
        <v>393</v>
      </c>
      <c r="F234" s="170" t="s">
        <v>394</v>
      </c>
      <c r="I234" s="162"/>
      <c r="J234" s="171">
        <f>BK234</f>
        <v>0</v>
      </c>
      <c r="L234" s="159"/>
      <c r="M234" s="164"/>
      <c r="N234" s="165"/>
      <c r="O234" s="165"/>
      <c r="P234" s="166">
        <f>SUM(P235:P241)</f>
        <v>0</v>
      </c>
      <c r="Q234" s="165"/>
      <c r="R234" s="166">
        <f>SUM(R235:R241)</f>
        <v>0.00075</v>
      </c>
      <c r="S234" s="165"/>
      <c r="T234" s="167">
        <f>SUM(T235:T241)</f>
        <v>0</v>
      </c>
      <c r="AR234" s="160" t="s">
        <v>82</v>
      </c>
      <c r="AT234" s="168" t="s">
        <v>71</v>
      </c>
      <c r="AU234" s="168" t="s">
        <v>80</v>
      </c>
      <c r="AY234" s="160" t="s">
        <v>132</v>
      </c>
      <c r="BK234" s="169">
        <f>SUM(BK235:BK241)</f>
        <v>0</v>
      </c>
    </row>
    <row r="235" spans="2:65" s="1" customFormat="1" ht="22.5" customHeight="1">
      <c r="B235" s="172"/>
      <c r="C235" s="173" t="s">
        <v>395</v>
      </c>
      <c r="D235" s="173" t="s">
        <v>135</v>
      </c>
      <c r="E235" s="174" t="s">
        <v>396</v>
      </c>
      <c r="F235" s="175" t="s">
        <v>397</v>
      </c>
      <c r="G235" s="176" t="s">
        <v>160</v>
      </c>
      <c r="H235" s="177">
        <v>1.5</v>
      </c>
      <c r="I235" s="178"/>
      <c r="J235" s="179">
        <f>ROUND(I235*H235,2)</f>
        <v>0</v>
      </c>
      <c r="K235" s="175" t="s">
        <v>139</v>
      </c>
      <c r="L235" s="39"/>
      <c r="M235" s="180" t="s">
        <v>5</v>
      </c>
      <c r="N235" s="181" t="s">
        <v>43</v>
      </c>
      <c r="O235" s="40"/>
      <c r="P235" s="182">
        <f>O235*H235</f>
        <v>0</v>
      </c>
      <c r="Q235" s="182">
        <v>0.0005</v>
      </c>
      <c r="R235" s="182">
        <f>Q235*H235</f>
        <v>0.00075</v>
      </c>
      <c r="S235" s="182">
        <v>0</v>
      </c>
      <c r="T235" s="183">
        <f>S235*H235</f>
        <v>0</v>
      </c>
      <c r="AR235" s="22" t="s">
        <v>235</v>
      </c>
      <c r="AT235" s="22" t="s">
        <v>135</v>
      </c>
      <c r="AU235" s="22" t="s">
        <v>82</v>
      </c>
      <c r="AY235" s="22" t="s">
        <v>132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22" t="s">
        <v>80</v>
      </c>
      <c r="BK235" s="184">
        <f>ROUND(I235*H235,2)</f>
        <v>0</v>
      </c>
      <c r="BL235" s="22" t="s">
        <v>235</v>
      </c>
      <c r="BM235" s="22" t="s">
        <v>398</v>
      </c>
    </row>
    <row r="236" spans="2:47" s="1" customFormat="1" ht="27">
      <c r="B236" s="39"/>
      <c r="D236" s="185" t="s">
        <v>142</v>
      </c>
      <c r="F236" s="186" t="s">
        <v>399</v>
      </c>
      <c r="I236" s="147"/>
      <c r="L236" s="39"/>
      <c r="M236" s="187"/>
      <c r="N236" s="40"/>
      <c r="O236" s="40"/>
      <c r="P236" s="40"/>
      <c r="Q236" s="40"/>
      <c r="R236" s="40"/>
      <c r="S236" s="40"/>
      <c r="T236" s="68"/>
      <c r="AT236" s="22" t="s">
        <v>142</v>
      </c>
      <c r="AU236" s="22" t="s">
        <v>82</v>
      </c>
    </row>
    <row r="237" spans="2:51" s="11" customFormat="1" ht="13.5">
      <c r="B237" s="188"/>
      <c r="D237" s="185" t="s">
        <v>144</v>
      </c>
      <c r="E237" s="189" t="s">
        <v>5</v>
      </c>
      <c r="F237" s="190" t="s">
        <v>400</v>
      </c>
      <c r="H237" s="191">
        <v>1.5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89" t="s">
        <v>144</v>
      </c>
      <c r="AU237" s="189" t="s">
        <v>82</v>
      </c>
      <c r="AV237" s="11" t="s">
        <v>82</v>
      </c>
      <c r="AW237" s="11" t="s">
        <v>35</v>
      </c>
      <c r="AX237" s="11" t="s">
        <v>72</v>
      </c>
      <c r="AY237" s="189" t="s">
        <v>132</v>
      </c>
    </row>
    <row r="238" spans="2:65" s="1" customFormat="1" ht="22.5" customHeight="1">
      <c r="B238" s="172"/>
      <c r="C238" s="173" t="s">
        <v>401</v>
      </c>
      <c r="D238" s="173" t="s">
        <v>135</v>
      </c>
      <c r="E238" s="174" t="s">
        <v>402</v>
      </c>
      <c r="F238" s="175" t="s">
        <v>403</v>
      </c>
      <c r="G238" s="176" t="s">
        <v>148</v>
      </c>
      <c r="H238" s="177">
        <v>2</v>
      </c>
      <c r="I238" s="178"/>
      <c r="J238" s="179">
        <f>ROUND(I238*H238,2)</f>
        <v>0</v>
      </c>
      <c r="K238" s="175" t="s">
        <v>139</v>
      </c>
      <c r="L238" s="39"/>
      <c r="M238" s="180" t="s">
        <v>5</v>
      </c>
      <c r="N238" s="181" t="s">
        <v>43</v>
      </c>
      <c r="O238" s="40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AR238" s="22" t="s">
        <v>235</v>
      </c>
      <c r="AT238" s="22" t="s">
        <v>135</v>
      </c>
      <c r="AU238" s="22" t="s">
        <v>82</v>
      </c>
      <c r="AY238" s="22" t="s">
        <v>132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22" t="s">
        <v>80</v>
      </c>
      <c r="BK238" s="184">
        <f>ROUND(I238*H238,2)</f>
        <v>0</v>
      </c>
      <c r="BL238" s="22" t="s">
        <v>235</v>
      </c>
      <c r="BM238" s="22" t="s">
        <v>404</v>
      </c>
    </row>
    <row r="239" spans="2:47" s="1" customFormat="1" ht="40.5">
      <c r="B239" s="39"/>
      <c r="D239" s="185" t="s">
        <v>142</v>
      </c>
      <c r="F239" s="186" t="s">
        <v>405</v>
      </c>
      <c r="I239" s="147"/>
      <c r="L239" s="39"/>
      <c r="M239" s="187"/>
      <c r="N239" s="40"/>
      <c r="O239" s="40"/>
      <c r="P239" s="40"/>
      <c r="Q239" s="40"/>
      <c r="R239" s="40"/>
      <c r="S239" s="40"/>
      <c r="T239" s="68"/>
      <c r="AT239" s="22" t="s">
        <v>142</v>
      </c>
      <c r="AU239" s="22" t="s">
        <v>82</v>
      </c>
    </row>
    <row r="240" spans="2:65" s="1" customFormat="1" ht="22.5" customHeight="1">
      <c r="B240" s="172"/>
      <c r="C240" s="173" t="s">
        <v>406</v>
      </c>
      <c r="D240" s="173" t="s">
        <v>135</v>
      </c>
      <c r="E240" s="174" t="s">
        <v>407</v>
      </c>
      <c r="F240" s="175" t="s">
        <v>408</v>
      </c>
      <c r="G240" s="176" t="s">
        <v>330</v>
      </c>
      <c r="H240" s="177">
        <v>0.001</v>
      </c>
      <c r="I240" s="178"/>
      <c r="J240" s="179">
        <f>ROUND(I240*H240,2)</f>
        <v>0</v>
      </c>
      <c r="K240" s="175" t="s">
        <v>139</v>
      </c>
      <c r="L240" s="39"/>
      <c r="M240" s="180" t="s">
        <v>5</v>
      </c>
      <c r="N240" s="181" t="s">
        <v>43</v>
      </c>
      <c r="O240" s="40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AR240" s="22" t="s">
        <v>235</v>
      </c>
      <c r="AT240" s="22" t="s">
        <v>135</v>
      </c>
      <c r="AU240" s="22" t="s">
        <v>82</v>
      </c>
      <c r="AY240" s="22" t="s">
        <v>132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2" t="s">
        <v>80</v>
      </c>
      <c r="BK240" s="184">
        <f>ROUND(I240*H240,2)</f>
        <v>0</v>
      </c>
      <c r="BL240" s="22" t="s">
        <v>235</v>
      </c>
      <c r="BM240" s="22" t="s">
        <v>409</v>
      </c>
    </row>
    <row r="241" spans="2:47" s="1" customFormat="1" ht="27">
      <c r="B241" s="39"/>
      <c r="D241" s="185" t="s">
        <v>142</v>
      </c>
      <c r="F241" s="186" t="s">
        <v>410</v>
      </c>
      <c r="I241" s="147"/>
      <c r="L241" s="39"/>
      <c r="M241" s="187"/>
      <c r="N241" s="40"/>
      <c r="O241" s="40"/>
      <c r="P241" s="40"/>
      <c r="Q241" s="40"/>
      <c r="R241" s="40"/>
      <c r="S241" s="40"/>
      <c r="T241" s="68"/>
      <c r="AT241" s="22" t="s">
        <v>142</v>
      </c>
      <c r="AU241" s="22" t="s">
        <v>82</v>
      </c>
    </row>
    <row r="242" spans="2:63" s="10" customFormat="1" ht="29.25" customHeight="1">
      <c r="B242" s="159"/>
      <c r="D242" s="160" t="s">
        <v>71</v>
      </c>
      <c r="E242" s="170" t="s">
        <v>411</v>
      </c>
      <c r="F242" s="170" t="s">
        <v>412</v>
      </c>
      <c r="I242" s="162"/>
      <c r="J242" s="171">
        <f>BK242</f>
        <v>0</v>
      </c>
      <c r="L242" s="159"/>
      <c r="M242" s="164"/>
      <c r="N242" s="165"/>
      <c r="O242" s="165"/>
      <c r="P242" s="166">
        <f>SUM(P243:P273)</f>
        <v>0</v>
      </c>
      <c r="Q242" s="165"/>
      <c r="R242" s="166">
        <f>SUM(R243:R273)</f>
        <v>0.0948529</v>
      </c>
      <c r="S242" s="165"/>
      <c r="T242" s="167">
        <f>SUM(T243:T273)</f>
        <v>0</v>
      </c>
      <c r="AR242" s="160" t="s">
        <v>82</v>
      </c>
      <c r="AT242" s="168" t="s">
        <v>71</v>
      </c>
      <c r="AU242" s="168" t="s">
        <v>80</v>
      </c>
      <c r="AY242" s="160" t="s">
        <v>132</v>
      </c>
      <c r="BK242" s="169">
        <f>SUM(BK243:BK273)</f>
        <v>0</v>
      </c>
    </row>
    <row r="243" spans="2:65" s="1" customFormat="1" ht="22.5" customHeight="1">
      <c r="B243" s="172"/>
      <c r="C243" s="173" t="s">
        <v>413</v>
      </c>
      <c r="D243" s="173" t="s">
        <v>135</v>
      </c>
      <c r="E243" s="174" t="s">
        <v>414</v>
      </c>
      <c r="F243" s="298" t="s">
        <v>415</v>
      </c>
      <c r="G243" s="176" t="s">
        <v>154</v>
      </c>
      <c r="H243" s="177">
        <v>2.22</v>
      </c>
      <c r="I243" s="178"/>
      <c r="J243" s="179">
        <f>ROUND(I243*H243,2)</f>
        <v>0</v>
      </c>
      <c r="K243" s="175" t="s">
        <v>5</v>
      </c>
      <c r="L243" s="39"/>
      <c r="M243" s="180" t="s">
        <v>5</v>
      </c>
      <c r="N243" s="181" t="s">
        <v>43</v>
      </c>
      <c r="O243" s="40"/>
      <c r="P243" s="182">
        <f>O243*H243</f>
        <v>0</v>
      </c>
      <c r="Q243" s="182">
        <v>0.00027</v>
      </c>
      <c r="R243" s="182">
        <f>Q243*H243</f>
        <v>0.0005994</v>
      </c>
      <c r="S243" s="182">
        <v>0</v>
      </c>
      <c r="T243" s="183">
        <f>S243*H243</f>
        <v>0</v>
      </c>
      <c r="AR243" s="22" t="s">
        <v>235</v>
      </c>
      <c r="AT243" s="22" t="s">
        <v>135</v>
      </c>
      <c r="AU243" s="22" t="s">
        <v>82</v>
      </c>
      <c r="AY243" s="22" t="s">
        <v>132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2" t="s">
        <v>80</v>
      </c>
      <c r="BK243" s="184">
        <f>ROUND(I243*H243,2)</f>
        <v>0</v>
      </c>
      <c r="BL243" s="22" t="s">
        <v>235</v>
      </c>
      <c r="BM243" s="22" t="s">
        <v>416</v>
      </c>
    </row>
    <row r="244" spans="2:47" s="1" customFormat="1" ht="27">
      <c r="B244" s="39"/>
      <c r="D244" s="185" t="s">
        <v>142</v>
      </c>
      <c r="F244" s="186" t="s">
        <v>417</v>
      </c>
      <c r="I244" s="147"/>
      <c r="L244" s="39"/>
      <c r="M244" s="187"/>
      <c r="N244" s="40"/>
      <c r="O244" s="40"/>
      <c r="P244" s="40"/>
      <c r="Q244" s="40"/>
      <c r="R244" s="40"/>
      <c r="S244" s="40"/>
      <c r="T244" s="68"/>
      <c r="AT244" s="22" t="s">
        <v>142</v>
      </c>
      <c r="AU244" s="22" t="s">
        <v>82</v>
      </c>
    </row>
    <row r="245" spans="2:51" s="11" customFormat="1" ht="13.5">
      <c r="B245" s="188"/>
      <c r="D245" s="185" t="s">
        <v>144</v>
      </c>
      <c r="E245" s="189" t="s">
        <v>5</v>
      </c>
      <c r="F245" s="190" t="s">
        <v>418</v>
      </c>
      <c r="H245" s="191">
        <v>2.22</v>
      </c>
      <c r="I245" s="192"/>
      <c r="L245" s="188"/>
      <c r="M245" s="193"/>
      <c r="N245" s="194"/>
      <c r="O245" s="194"/>
      <c r="P245" s="194"/>
      <c r="Q245" s="194"/>
      <c r="R245" s="194"/>
      <c r="S245" s="194"/>
      <c r="T245" s="195"/>
      <c r="AT245" s="189" t="s">
        <v>144</v>
      </c>
      <c r="AU245" s="189" t="s">
        <v>82</v>
      </c>
      <c r="AV245" s="11" t="s">
        <v>82</v>
      </c>
      <c r="AW245" s="11" t="s">
        <v>35</v>
      </c>
      <c r="AX245" s="11" t="s">
        <v>72</v>
      </c>
      <c r="AY245" s="189" t="s">
        <v>132</v>
      </c>
    </row>
    <row r="246" spans="2:65" s="1" customFormat="1" ht="22.5" customHeight="1">
      <c r="B246" s="172"/>
      <c r="C246" s="196" t="s">
        <v>419</v>
      </c>
      <c r="D246" s="196" t="s">
        <v>205</v>
      </c>
      <c r="E246" s="197" t="s">
        <v>420</v>
      </c>
      <c r="F246" s="299" t="s">
        <v>421</v>
      </c>
      <c r="G246" s="199" t="s">
        <v>148</v>
      </c>
      <c r="H246" s="200">
        <v>1</v>
      </c>
      <c r="I246" s="201"/>
      <c r="J246" s="202">
        <f>ROUND(I246*H246,2)</f>
        <v>0</v>
      </c>
      <c r="K246" s="198" t="s">
        <v>139</v>
      </c>
      <c r="L246" s="203"/>
      <c r="M246" s="204" t="s">
        <v>5</v>
      </c>
      <c r="N246" s="205" t="s">
        <v>43</v>
      </c>
      <c r="O246" s="40"/>
      <c r="P246" s="182">
        <f>O246*H246</f>
        <v>0</v>
      </c>
      <c r="Q246" s="182">
        <v>0.05</v>
      </c>
      <c r="R246" s="182">
        <f>Q246*H246</f>
        <v>0.05</v>
      </c>
      <c r="S246" s="182">
        <v>0</v>
      </c>
      <c r="T246" s="183">
        <f>S246*H246</f>
        <v>0</v>
      </c>
      <c r="AR246" s="22" t="s">
        <v>338</v>
      </c>
      <c r="AT246" s="22" t="s">
        <v>205</v>
      </c>
      <c r="AU246" s="22" t="s">
        <v>82</v>
      </c>
      <c r="AY246" s="22" t="s">
        <v>132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2" t="s">
        <v>80</v>
      </c>
      <c r="BK246" s="184">
        <f>ROUND(I246*H246,2)</f>
        <v>0</v>
      </c>
      <c r="BL246" s="22" t="s">
        <v>235</v>
      </c>
      <c r="BM246" s="22" t="s">
        <v>422</v>
      </c>
    </row>
    <row r="247" spans="2:47" s="1" customFormat="1" ht="13.5">
      <c r="B247" s="39"/>
      <c r="D247" s="185" t="s">
        <v>142</v>
      </c>
      <c r="F247" s="186" t="s">
        <v>423</v>
      </c>
      <c r="I247" s="147"/>
      <c r="L247" s="39"/>
      <c r="M247" s="187"/>
      <c r="N247" s="40"/>
      <c r="O247" s="40"/>
      <c r="P247" s="40"/>
      <c r="Q247" s="40"/>
      <c r="R247" s="40"/>
      <c r="S247" s="40"/>
      <c r="T247" s="68"/>
      <c r="AT247" s="22" t="s">
        <v>142</v>
      </c>
      <c r="AU247" s="22" t="s">
        <v>82</v>
      </c>
    </row>
    <row r="248" spans="2:47" s="1" customFormat="1" ht="27">
      <c r="B248" s="39"/>
      <c r="D248" s="185" t="s">
        <v>240</v>
      </c>
      <c r="F248" s="213" t="s">
        <v>424</v>
      </c>
      <c r="I248" s="147"/>
      <c r="L248" s="39"/>
      <c r="M248" s="187"/>
      <c r="N248" s="40"/>
      <c r="O248" s="40"/>
      <c r="P248" s="40"/>
      <c r="Q248" s="40"/>
      <c r="R248" s="40"/>
      <c r="S248" s="40"/>
      <c r="T248" s="68"/>
      <c r="AT248" s="22" t="s">
        <v>240</v>
      </c>
      <c r="AU248" s="22" t="s">
        <v>82</v>
      </c>
    </row>
    <row r="249" spans="2:51" s="11" customFormat="1" ht="13.5">
      <c r="B249" s="188"/>
      <c r="D249" s="185" t="s">
        <v>144</v>
      </c>
      <c r="E249" s="189" t="s">
        <v>5</v>
      </c>
      <c r="F249" s="190" t="s">
        <v>425</v>
      </c>
      <c r="H249" s="191">
        <v>1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89" t="s">
        <v>144</v>
      </c>
      <c r="AU249" s="189" t="s">
        <v>82</v>
      </c>
      <c r="AV249" s="11" t="s">
        <v>82</v>
      </c>
      <c r="AW249" s="11" t="s">
        <v>35</v>
      </c>
      <c r="AX249" s="11" t="s">
        <v>72</v>
      </c>
      <c r="AY249" s="189" t="s">
        <v>132</v>
      </c>
    </row>
    <row r="250" spans="2:65" s="1" customFormat="1" ht="22.5" customHeight="1">
      <c r="B250" s="172"/>
      <c r="C250" s="173" t="s">
        <v>426</v>
      </c>
      <c r="D250" s="173" t="s">
        <v>135</v>
      </c>
      <c r="E250" s="174" t="s">
        <v>427</v>
      </c>
      <c r="F250" s="175" t="s">
        <v>428</v>
      </c>
      <c r="G250" s="176" t="s">
        <v>154</v>
      </c>
      <c r="H250" s="177">
        <v>1.05</v>
      </c>
      <c r="I250" s="178"/>
      <c r="J250" s="179">
        <f>ROUND(I250*H250,2)</f>
        <v>0</v>
      </c>
      <c r="K250" s="175" t="s">
        <v>139</v>
      </c>
      <c r="L250" s="39"/>
      <c r="M250" s="180" t="s">
        <v>5</v>
      </c>
      <c r="N250" s="181" t="s">
        <v>43</v>
      </c>
      <c r="O250" s="40"/>
      <c r="P250" s="182">
        <f>O250*H250</f>
        <v>0</v>
      </c>
      <c r="Q250" s="182">
        <v>0.00027</v>
      </c>
      <c r="R250" s="182">
        <f>Q250*H250</f>
        <v>0.0002835</v>
      </c>
      <c r="S250" s="182">
        <v>0</v>
      </c>
      <c r="T250" s="183">
        <f>S250*H250</f>
        <v>0</v>
      </c>
      <c r="AR250" s="22" t="s">
        <v>235</v>
      </c>
      <c r="AT250" s="22" t="s">
        <v>135</v>
      </c>
      <c r="AU250" s="22" t="s">
        <v>82</v>
      </c>
      <c r="AY250" s="22" t="s">
        <v>132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2" t="s">
        <v>80</v>
      </c>
      <c r="BK250" s="184">
        <f>ROUND(I250*H250,2)</f>
        <v>0</v>
      </c>
      <c r="BL250" s="22" t="s">
        <v>235</v>
      </c>
      <c r="BM250" s="22" t="s">
        <v>429</v>
      </c>
    </row>
    <row r="251" spans="2:47" s="1" customFormat="1" ht="27">
      <c r="B251" s="39"/>
      <c r="D251" s="185" t="s">
        <v>142</v>
      </c>
      <c r="F251" s="186" t="s">
        <v>430</v>
      </c>
      <c r="I251" s="147"/>
      <c r="L251" s="39"/>
      <c r="M251" s="187"/>
      <c r="N251" s="40"/>
      <c r="O251" s="40"/>
      <c r="P251" s="40"/>
      <c r="Q251" s="40"/>
      <c r="R251" s="40"/>
      <c r="S251" s="40"/>
      <c r="T251" s="68"/>
      <c r="AT251" s="22" t="s">
        <v>142</v>
      </c>
      <c r="AU251" s="22" t="s">
        <v>82</v>
      </c>
    </row>
    <row r="252" spans="2:51" s="11" customFormat="1" ht="13.5">
      <c r="B252" s="188"/>
      <c r="D252" s="185" t="s">
        <v>144</v>
      </c>
      <c r="E252" s="189" t="s">
        <v>5</v>
      </c>
      <c r="F252" s="190" t="s">
        <v>431</v>
      </c>
      <c r="H252" s="191">
        <v>1.05</v>
      </c>
      <c r="I252" s="192"/>
      <c r="L252" s="188"/>
      <c r="M252" s="193"/>
      <c r="N252" s="194"/>
      <c r="O252" s="194"/>
      <c r="P252" s="194"/>
      <c r="Q252" s="194"/>
      <c r="R252" s="194"/>
      <c r="S252" s="194"/>
      <c r="T252" s="195"/>
      <c r="AT252" s="189" t="s">
        <v>144</v>
      </c>
      <c r="AU252" s="189" t="s">
        <v>82</v>
      </c>
      <c r="AV252" s="11" t="s">
        <v>82</v>
      </c>
      <c r="AW252" s="11" t="s">
        <v>35</v>
      </c>
      <c r="AX252" s="11" t="s">
        <v>72</v>
      </c>
      <c r="AY252" s="189" t="s">
        <v>132</v>
      </c>
    </row>
    <row r="253" spans="2:65" s="1" customFormat="1" ht="14.25" customHeight="1">
      <c r="B253" s="172"/>
      <c r="C253" s="196" t="s">
        <v>432</v>
      </c>
      <c r="D253" s="196" t="s">
        <v>205</v>
      </c>
      <c r="E253" s="197" t="s">
        <v>433</v>
      </c>
      <c r="F253" s="198" t="s">
        <v>434</v>
      </c>
      <c r="G253" s="199" t="s">
        <v>148</v>
      </c>
      <c r="H253" s="200">
        <v>1</v>
      </c>
      <c r="I253" s="201"/>
      <c r="J253" s="202">
        <f>ROUND(I253*H253,2)</f>
        <v>0</v>
      </c>
      <c r="K253" s="198" t="s">
        <v>139</v>
      </c>
      <c r="L253" s="203"/>
      <c r="M253" s="204" t="s">
        <v>5</v>
      </c>
      <c r="N253" s="205" t="s">
        <v>43</v>
      </c>
      <c r="O253" s="40"/>
      <c r="P253" s="182">
        <f>O253*H253</f>
        <v>0</v>
      </c>
      <c r="Q253" s="182">
        <v>0.0311</v>
      </c>
      <c r="R253" s="182">
        <f>Q253*H253</f>
        <v>0.0311</v>
      </c>
      <c r="S253" s="182">
        <v>0</v>
      </c>
      <c r="T253" s="183">
        <f>S253*H253</f>
        <v>0</v>
      </c>
      <c r="AR253" s="22" t="s">
        <v>338</v>
      </c>
      <c r="AT253" s="22" t="s">
        <v>205</v>
      </c>
      <c r="AU253" s="22" t="s">
        <v>82</v>
      </c>
      <c r="AY253" s="22" t="s">
        <v>132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22" t="s">
        <v>80</v>
      </c>
      <c r="BK253" s="184">
        <f>ROUND(I253*H253,2)</f>
        <v>0</v>
      </c>
      <c r="BL253" s="22" t="s">
        <v>235</v>
      </c>
      <c r="BM253" s="22" t="s">
        <v>435</v>
      </c>
    </row>
    <row r="254" spans="2:47" s="1" customFormat="1" ht="13.5">
      <c r="B254" s="39"/>
      <c r="D254" s="185" t="s">
        <v>142</v>
      </c>
      <c r="F254" s="186" t="s">
        <v>434</v>
      </c>
      <c r="I254" s="147"/>
      <c r="L254" s="39"/>
      <c r="M254" s="187"/>
      <c r="N254" s="40"/>
      <c r="O254" s="40"/>
      <c r="P254" s="40"/>
      <c r="Q254" s="40"/>
      <c r="R254" s="40"/>
      <c r="S254" s="40"/>
      <c r="T254" s="68"/>
      <c r="AT254" s="22" t="s">
        <v>142</v>
      </c>
      <c r="AU254" s="22" t="s">
        <v>82</v>
      </c>
    </row>
    <row r="255" spans="2:47" s="1" customFormat="1" ht="54">
      <c r="B255" s="39"/>
      <c r="D255" s="185" t="s">
        <v>240</v>
      </c>
      <c r="F255" s="213" t="s">
        <v>436</v>
      </c>
      <c r="I255" s="147"/>
      <c r="L255" s="39"/>
      <c r="M255" s="187"/>
      <c r="N255" s="40"/>
      <c r="O255" s="40"/>
      <c r="P255" s="40"/>
      <c r="Q255" s="40"/>
      <c r="R255" s="40"/>
      <c r="S255" s="40"/>
      <c r="T255" s="68"/>
      <c r="AT255" s="22" t="s">
        <v>240</v>
      </c>
      <c r="AU255" s="22" t="s">
        <v>82</v>
      </c>
    </row>
    <row r="256" spans="2:65" s="1" customFormat="1" ht="22.5" customHeight="1">
      <c r="B256" s="172"/>
      <c r="C256" s="173" t="s">
        <v>437</v>
      </c>
      <c r="D256" s="173" t="s">
        <v>135</v>
      </c>
      <c r="E256" s="174" t="s">
        <v>438</v>
      </c>
      <c r="F256" s="175" t="s">
        <v>439</v>
      </c>
      <c r="G256" s="176" t="s">
        <v>148</v>
      </c>
      <c r="H256" s="177">
        <v>3</v>
      </c>
      <c r="I256" s="178"/>
      <c r="J256" s="179">
        <f>ROUND(I256*H256,2)</f>
        <v>0</v>
      </c>
      <c r="K256" s="175" t="s">
        <v>139</v>
      </c>
      <c r="L256" s="39"/>
      <c r="M256" s="180" t="s">
        <v>5</v>
      </c>
      <c r="N256" s="181" t="s">
        <v>43</v>
      </c>
      <c r="O256" s="40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AR256" s="22" t="s">
        <v>235</v>
      </c>
      <c r="AT256" s="22" t="s">
        <v>135</v>
      </c>
      <c r="AU256" s="22" t="s">
        <v>82</v>
      </c>
      <c r="AY256" s="22" t="s">
        <v>132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22" t="s">
        <v>80</v>
      </c>
      <c r="BK256" s="184">
        <f>ROUND(I256*H256,2)</f>
        <v>0</v>
      </c>
      <c r="BL256" s="22" t="s">
        <v>235</v>
      </c>
      <c r="BM256" s="22" t="s">
        <v>440</v>
      </c>
    </row>
    <row r="257" spans="2:47" s="1" customFormat="1" ht="27">
      <c r="B257" s="39"/>
      <c r="D257" s="185" t="s">
        <v>142</v>
      </c>
      <c r="F257" s="186" t="s">
        <v>441</v>
      </c>
      <c r="I257" s="147"/>
      <c r="L257" s="39"/>
      <c r="M257" s="187"/>
      <c r="N257" s="40"/>
      <c r="O257" s="40"/>
      <c r="P257" s="40"/>
      <c r="Q257" s="40"/>
      <c r="R257" s="40"/>
      <c r="S257" s="40"/>
      <c r="T257" s="68"/>
      <c r="AT257" s="22" t="s">
        <v>142</v>
      </c>
      <c r="AU257" s="22" t="s">
        <v>82</v>
      </c>
    </row>
    <row r="258" spans="2:51" s="11" customFormat="1" ht="13.5">
      <c r="B258" s="188"/>
      <c r="D258" s="185" t="s">
        <v>144</v>
      </c>
      <c r="E258" s="189" t="s">
        <v>5</v>
      </c>
      <c r="F258" s="190" t="s">
        <v>442</v>
      </c>
      <c r="H258" s="191">
        <v>2</v>
      </c>
      <c r="I258" s="192"/>
      <c r="L258" s="188"/>
      <c r="M258" s="193"/>
      <c r="N258" s="194"/>
      <c r="O258" s="194"/>
      <c r="P258" s="194"/>
      <c r="Q258" s="194"/>
      <c r="R258" s="194"/>
      <c r="S258" s="194"/>
      <c r="T258" s="195"/>
      <c r="AT258" s="189" t="s">
        <v>144</v>
      </c>
      <c r="AU258" s="189" t="s">
        <v>82</v>
      </c>
      <c r="AV258" s="11" t="s">
        <v>82</v>
      </c>
      <c r="AW258" s="11" t="s">
        <v>35</v>
      </c>
      <c r="AX258" s="11" t="s">
        <v>72</v>
      </c>
      <c r="AY258" s="189" t="s">
        <v>132</v>
      </c>
    </row>
    <row r="259" spans="2:51" s="11" customFormat="1" ht="13.5">
      <c r="B259" s="188"/>
      <c r="D259" s="185" t="s">
        <v>144</v>
      </c>
      <c r="E259" s="189" t="s">
        <v>5</v>
      </c>
      <c r="F259" s="190" t="s">
        <v>443</v>
      </c>
      <c r="H259" s="191">
        <v>1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144</v>
      </c>
      <c r="AU259" s="189" t="s">
        <v>82</v>
      </c>
      <c r="AV259" s="11" t="s">
        <v>82</v>
      </c>
      <c r="AW259" s="11" t="s">
        <v>35</v>
      </c>
      <c r="AX259" s="11" t="s">
        <v>72</v>
      </c>
      <c r="AY259" s="189" t="s">
        <v>132</v>
      </c>
    </row>
    <row r="260" spans="2:65" s="1" customFormat="1" ht="14.25" customHeight="1">
      <c r="B260" s="172"/>
      <c r="C260" s="196" t="s">
        <v>444</v>
      </c>
      <c r="D260" s="196" t="s">
        <v>205</v>
      </c>
      <c r="E260" s="197" t="s">
        <v>445</v>
      </c>
      <c r="F260" s="198" t="s">
        <v>446</v>
      </c>
      <c r="G260" s="199" t="s">
        <v>160</v>
      </c>
      <c r="H260" s="200">
        <v>4.29</v>
      </c>
      <c r="I260" s="201"/>
      <c r="J260" s="202">
        <f>ROUND(I260*H260,2)</f>
        <v>0</v>
      </c>
      <c r="K260" s="198" t="s">
        <v>139</v>
      </c>
      <c r="L260" s="203"/>
      <c r="M260" s="204" t="s">
        <v>5</v>
      </c>
      <c r="N260" s="205" t="s">
        <v>43</v>
      </c>
      <c r="O260" s="40"/>
      <c r="P260" s="182">
        <f>O260*H260</f>
        <v>0</v>
      </c>
      <c r="Q260" s="182">
        <v>0.003</v>
      </c>
      <c r="R260" s="182">
        <f>Q260*H260</f>
        <v>0.012870000000000001</v>
      </c>
      <c r="S260" s="182">
        <v>0</v>
      </c>
      <c r="T260" s="183">
        <f>S260*H260</f>
        <v>0</v>
      </c>
      <c r="AR260" s="22" t="s">
        <v>338</v>
      </c>
      <c r="AT260" s="22" t="s">
        <v>205</v>
      </c>
      <c r="AU260" s="22" t="s">
        <v>82</v>
      </c>
      <c r="AY260" s="22" t="s">
        <v>132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22" t="s">
        <v>80</v>
      </c>
      <c r="BK260" s="184">
        <f>ROUND(I260*H260,2)</f>
        <v>0</v>
      </c>
      <c r="BL260" s="22" t="s">
        <v>235</v>
      </c>
      <c r="BM260" s="22" t="s">
        <v>447</v>
      </c>
    </row>
    <row r="261" spans="2:47" s="1" customFormat="1" ht="13.5">
      <c r="B261" s="39"/>
      <c r="D261" s="185" t="s">
        <v>142</v>
      </c>
      <c r="F261" s="186" t="s">
        <v>446</v>
      </c>
      <c r="I261" s="147"/>
      <c r="L261" s="39"/>
      <c r="M261" s="187"/>
      <c r="N261" s="40"/>
      <c r="O261" s="40"/>
      <c r="P261" s="40"/>
      <c r="Q261" s="40"/>
      <c r="R261" s="40"/>
      <c r="S261" s="40"/>
      <c r="T261" s="68"/>
      <c r="AT261" s="22" t="s">
        <v>142</v>
      </c>
      <c r="AU261" s="22" t="s">
        <v>82</v>
      </c>
    </row>
    <row r="262" spans="2:51" s="11" customFormat="1" ht="13.5">
      <c r="B262" s="188"/>
      <c r="D262" s="185" t="s">
        <v>144</v>
      </c>
      <c r="E262" s="189" t="s">
        <v>5</v>
      </c>
      <c r="F262" s="190" t="s">
        <v>448</v>
      </c>
      <c r="H262" s="191">
        <v>3.9</v>
      </c>
      <c r="I262" s="192"/>
      <c r="L262" s="188"/>
      <c r="M262" s="193"/>
      <c r="N262" s="194"/>
      <c r="O262" s="194"/>
      <c r="P262" s="194"/>
      <c r="Q262" s="194"/>
      <c r="R262" s="194"/>
      <c r="S262" s="194"/>
      <c r="T262" s="195"/>
      <c r="AT262" s="189" t="s">
        <v>144</v>
      </c>
      <c r="AU262" s="189" t="s">
        <v>82</v>
      </c>
      <c r="AV262" s="11" t="s">
        <v>82</v>
      </c>
      <c r="AW262" s="11" t="s">
        <v>35</v>
      </c>
      <c r="AX262" s="11" t="s">
        <v>72</v>
      </c>
      <c r="AY262" s="189" t="s">
        <v>132</v>
      </c>
    </row>
    <row r="263" spans="2:51" s="11" customFormat="1" ht="13.5">
      <c r="B263" s="188"/>
      <c r="D263" s="185" t="s">
        <v>144</v>
      </c>
      <c r="F263" s="190" t="s">
        <v>449</v>
      </c>
      <c r="H263" s="191">
        <v>4.29</v>
      </c>
      <c r="I263" s="192"/>
      <c r="L263" s="188"/>
      <c r="M263" s="193"/>
      <c r="N263" s="194"/>
      <c r="O263" s="194"/>
      <c r="P263" s="194"/>
      <c r="Q263" s="194"/>
      <c r="R263" s="194"/>
      <c r="S263" s="194"/>
      <c r="T263" s="195"/>
      <c r="AT263" s="189" t="s">
        <v>144</v>
      </c>
      <c r="AU263" s="189" t="s">
        <v>82</v>
      </c>
      <c r="AV263" s="11" t="s">
        <v>82</v>
      </c>
      <c r="AW263" s="11" t="s">
        <v>6</v>
      </c>
      <c r="AX263" s="11" t="s">
        <v>80</v>
      </c>
      <c r="AY263" s="189" t="s">
        <v>132</v>
      </c>
    </row>
    <row r="264" spans="2:65" s="1" customFormat="1" ht="22.5" customHeight="1">
      <c r="B264" s="172"/>
      <c r="C264" s="173" t="s">
        <v>450</v>
      </c>
      <c r="D264" s="173" t="s">
        <v>135</v>
      </c>
      <c r="E264" s="174" t="s">
        <v>451</v>
      </c>
      <c r="F264" s="298" t="s">
        <v>452</v>
      </c>
      <c r="G264" s="176" t="s">
        <v>453</v>
      </c>
      <c r="H264" s="177">
        <v>1</v>
      </c>
      <c r="I264" s="178"/>
      <c r="J264" s="179">
        <f>ROUND(I264*H264,2)</f>
        <v>0</v>
      </c>
      <c r="K264" s="175" t="s">
        <v>5</v>
      </c>
      <c r="L264" s="39"/>
      <c r="M264" s="180" t="s">
        <v>5</v>
      </c>
      <c r="N264" s="181" t="s">
        <v>43</v>
      </c>
      <c r="O264" s="40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AR264" s="22" t="s">
        <v>235</v>
      </c>
      <c r="AT264" s="22" t="s">
        <v>135</v>
      </c>
      <c r="AU264" s="22" t="s">
        <v>82</v>
      </c>
      <c r="AY264" s="22" t="s">
        <v>132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22" t="s">
        <v>80</v>
      </c>
      <c r="BK264" s="184">
        <f>ROUND(I264*H264,2)</f>
        <v>0</v>
      </c>
      <c r="BL264" s="22" t="s">
        <v>235</v>
      </c>
      <c r="BM264" s="22" t="s">
        <v>454</v>
      </c>
    </row>
    <row r="265" spans="2:47" s="1" customFormat="1" ht="27">
      <c r="B265" s="39"/>
      <c r="D265" s="185" t="s">
        <v>142</v>
      </c>
      <c r="F265" s="186" t="s">
        <v>452</v>
      </c>
      <c r="I265" s="147"/>
      <c r="L265" s="39"/>
      <c r="M265" s="187"/>
      <c r="N265" s="40"/>
      <c r="O265" s="40"/>
      <c r="P265" s="40"/>
      <c r="Q265" s="40"/>
      <c r="R265" s="40"/>
      <c r="S265" s="40"/>
      <c r="T265" s="68"/>
      <c r="AT265" s="22" t="s">
        <v>142</v>
      </c>
      <c r="AU265" s="22" t="s">
        <v>82</v>
      </c>
    </row>
    <row r="266" spans="2:47" s="1" customFormat="1" ht="27">
      <c r="B266" s="39"/>
      <c r="D266" s="185" t="s">
        <v>240</v>
      </c>
      <c r="F266" s="213" t="s">
        <v>455</v>
      </c>
      <c r="I266" s="147"/>
      <c r="L266" s="39"/>
      <c r="M266" s="187"/>
      <c r="N266" s="40"/>
      <c r="O266" s="40"/>
      <c r="P266" s="40"/>
      <c r="Q266" s="40"/>
      <c r="R266" s="40"/>
      <c r="S266" s="40"/>
      <c r="T266" s="68"/>
      <c r="AT266" s="22" t="s">
        <v>240</v>
      </c>
      <c r="AU266" s="22" t="s">
        <v>82</v>
      </c>
    </row>
    <row r="267" spans="2:51" s="11" customFormat="1" ht="13.5">
      <c r="B267" s="188"/>
      <c r="D267" s="185" t="s">
        <v>144</v>
      </c>
      <c r="E267" s="189" t="s">
        <v>5</v>
      </c>
      <c r="F267" s="190" t="s">
        <v>456</v>
      </c>
      <c r="H267" s="191">
        <v>1</v>
      </c>
      <c r="I267" s="192"/>
      <c r="L267" s="188"/>
      <c r="M267" s="193"/>
      <c r="N267" s="194"/>
      <c r="O267" s="194"/>
      <c r="P267" s="194"/>
      <c r="Q267" s="194"/>
      <c r="R267" s="194"/>
      <c r="S267" s="194"/>
      <c r="T267" s="195"/>
      <c r="AT267" s="189" t="s">
        <v>144</v>
      </c>
      <c r="AU267" s="189" t="s">
        <v>82</v>
      </c>
      <c r="AV267" s="11" t="s">
        <v>82</v>
      </c>
      <c r="AW267" s="11" t="s">
        <v>35</v>
      </c>
      <c r="AX267" s="11" t="s">
        <v>72</v>
      </c>
      <c r="AY267" s="189" t="s">
        <v>132</v>
      </c>
    </row>
    <row r="268" spans="2:65" s="1" customFormat="1" ht="22.5" customHeight="1">
      <c r="B268" s="172"/>
      <c r="C268" s="173" t="s">
        <v>457</v>
      </c>
      <c r="D268" s="173" t="s">
        <v>135</v>
      </c>
      <c r="E268" s="174" t="s">
        <v>458</v>
      </c>
      <c r="F268" s="298" t="s">
        <v>459</v>
      </c>
      <c r="G268" s="176" t="s">
        <v>453</v>
      </c>
      <c r="H268" s="177">
        <v>1</v>
      </c>
      <c r="I268" s="178"/>
      <c r="J268" s="179">
        <f>ROUND(I268*H268,2)</f>
        <v>0</v>
      </c>
      <c r="K268" s="175" t="s">
        <v>5</v>
      </c>
      <c r="L268" s="39"/>
      <c r="M268" s="180" t="s">
        <v>5</v>
      </c>
      <c r="N268" s="181" t="s">
        <v>43</v>
      </c>
      <c r="O268" s="40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22" t="s">
        <v>235</v>
      </c>
      <c r="AT268" s="22" t="s">
        <v>135</v>
      </c>
      <c r="AU268" s="22" t="s">
        <v>82</v>
      </c>
      <c r="AY268" s="22" t="s">
        <v>132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22" t="s">
        <v>80</v>
      </c>
      <c r="BK268" s="184">
        <f>ROUND(I268*H268,2)</f>
        <v>0</v>
      </c>
      <c r="BL268" s="22" t="s">
        <v>235</v>
      </c>
      <c r="BM268" s="22" t="s">
        <v>460</v>
      </c>
    </row>
    <row r="269" spans="2:47" s="1" customFormat="1" ht="27">
      <c r="B269" s="39"/>
      <c r="D269" s="185" t="s">
        <v>142</v>
      </c>
      <c r="F269" s="186" t="s">
        <v>459</v>
      </c>
      <c r="I269" s="147"/>
      <c r="L269" s="39"/>
      <c r="M269" s="187"/>
      <c r="N269" s="40"/>
      <c r="O269" s="40"/>
      <c r="P269" s="40"/>
      <c r="Q269" s="40"/>
      <c r="R269" s="40"/>
      <c r="S269" s="40"/>
      <c r="T269" s="68"/>
      <c r="AT269" s="22" t="s">
        <v>142</v>
      </c>
      <c r="AU269" s="22" t="s">
        <v>82</v>
      </c>
    </row>
    <row r="270" spans="2:47" s="1" customFormat="1" ht="27">
      <c r="B270" s="39"/>
      <c r="D270" s="185" t="s">
        <v>240</v>
      </c>
      <c r="F270" s="213" t="s">
        <v>455</v>
      </c>
      <c r="I270" s="147"/>
      <c r="L270" s="39"/>
      <c r="M270" s="187"/>
      <c r="N270" s="40"/>
      <c r="O270" s="40"/>
      <c r="P270" s="40"/>
      <c r="Q270" s="40"/>
      <c r="R270" s="40"/>
      <c r="S270" s="40"/>
      <c r="T270" s="68"/>
      <c r="AT270" s="22" t="s">
        <v>240</v>
      </c>
      <c r="AU270" s="22" t="s">
        <v>82</v>
      </c>
    </row>
    <row r="271" spans="2:51" s="11" customFormat="1" ht="13.5">
      <c r="B271" s="188"/>
      <c r="D271" s="185" t="s">
        <v>144</v>
      </c>
      <c r="E271" s="189" t="s">
        <v>5</v>
      </c>
      <c r="F271" s="190" t="s">
        <v>461</v>
      </c>
      <c r="H271" s="191">
        <v>1</v>
      </c>
      <c r="I271" s="192"/>
      <c r="L271" s="188"/>
      <c r="M271" s="193"/>
      <c r="N271" s="194"/>
      <c r="O271" s="194"/>
      <c r="P271" s="194"/>
      <c r="Q271" s="194"/>
      <c r="R271" s="194"/>
      <c r="S271" s="194"/>
      <c r="T271" s="195"/>
      <c r="AT271" s="189" t="s">
        <v>144</v>
      </c>
      <c r="AU271" s="189" t="s">
        <v>82</v>
      </c>
      <c r="AV271" s="11" t="s">
        <v>82</v>
      </c>
      <c r="AW271" s="11" t="s">
        <v>35</v>
      </c>
      <c r="AX271" s="11" t="s">
        <v>72</v>
      </c>
      <c r="AY271" s="189" t="s">
        <v>132</v>
      </c>
    </row>
    <row r="272" spans="2:65" s="1" customFormat="1" ht="22.5" customHeight="1">
      <c r="B272" s="172"/>
      <c r="C272" s="173" t="s">
        <v>462</v>
      </c>
      <c r="D272" s="173" t="s">
        <v>135</v>
      </c>
      <c r="E272" s="174" t="s">
        <v>463</v>
      </c>
      <c r="F272" s="175" t="s">
        <v>464</v>
      </c>
      <c r="G272" s="176" t="s">
        <v>330</v>
      </c>
      <c r="H272" s="177">
        <v>0.095</v>
      </c>
      <c r="I272" s="178"/>
      <c r="J272" s="179">
        <f>ROUND(I272*H272,2)</f>
        <v>0</v>
      </c>
      <c r="K272" s="175" t="s">
        <v>139</v>
      </c>
      <c r="L272" s="39"/>
      <c r="M272" s="180" t="s">
        <v>5</v>
      </c>
      <c r="N272" s="181" t="s">
        <v>43</v>
      </c>
      <c r="O272" s="40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22" t="s">
        <v>235</v>
      </c>
      <c r="AT272" s="22" t="s">
        <v>135</v>
      </c>
      <c r="AU272" s="22" t="s">
        <v>82</v>
      </c>
      <c r="AY272" s="22" t="s">
        <v>132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22" t="s">
        <v>80</v>
      </c>
      <c r="BK272" s="184">
        <f>ROUND(I272*H272,2)</f>
        <v>0</v>
      </c>
      <c r="BL272" s="22" t="s">
        <v>235</v>
      </c>
      <c r="BM272" s="22" t="s">
        <v>465</v>
      </c>
    </row>
    <row r="273" spans="2:47" s="1" customFormat="1" ht="27">
      <c r="B273" s="39"/>
      <c r="D273" s="185" t="s">
        <v>142</v>
      </c>
      <c r="F273" s="186" t="s">
        <v>466</v>
      </c>
      <c r="I273" s="147"/>
      <c r="L273" s="39"/>
      <c r="M273" s="187"/>
      <c r="N273" s="40"/>
      <c r="O273" s="40"/>
      <c r="P273" s="40"/>
      <c r="Q273" s="40"/>
      <c r="R273" s="40"/>
      <c r="S273" s="40"/>
      <c r="T273" s="68"/>
      <c r="AT273" s="22" t="s">
        <v>142</v>
      </c>
      <c r="AU273" s="22" t="s">
        <v>82</v>
      </c>
    </row>
    <row r="274" spans="2:63" s="10" customFormat="1" ht="29.25" customHeight="1">
      <c r="B274" s="159"/>
      <c r="D274" s="160" t="s">
        <v>71</v>
      </c>
      <c r="E274" s="170" t="s">
        <v>467</v>
      </c>
      <c r="F274" s="170" t="s">
        <v>468</v>
      </c>
      <c r="I274" s="162"/>
      <c r="J274" s="171">
        <f>BK274</f>
        <v>0</v>
      </c>
      <c r="L274" s="159"/>
      <c r="M274" s="164"/>
      <c r="N274" s="165"/>
      <c r="O274" s="165"/>
      <c r="P274" s="166">
        <f>SUM(P275:P281)</f>
        <v>0</v>
      </c>
      <c r="Q274" s="165"/>
      <c r="R274" s="166">
        <f>SUM(R275:R281)</f>
        <v>0.0196</v>
      </c>
      <c r="S274" s="165"/>
      <c r="T274" s="167">
        <f>SUM(T275:T281)</f>
        <v>0.06</v>
      </c>
      <c r="AR274" s="160" t="s">
        <v>82</v>
      </c>
      <c r="AT274" s="168" t="s">
        <v>71</v>
      </c>
      <c r="AU274" s="168" t="s">
        <v>80</v>
      </c>
      <c r="AY274" s="160" t="s">
        <v>132</v>
      </c>
      <c r="BK274" s="169">
        <f>SUM(BK275:BK281)</f>
        <v>0</v>
      </c>
    </row>
    <row r="275" spans="2:65" s="1" customFormat="1" ht="22.5" customHeight="1">
      <c r="B275" s="172"/>
      <c r="C275" s="173" t="s">
        <v>469</v>
      </c>
      <c r="D275" s="173" t="s">
        <v>135</v>
      </c>
      <c r="E275" s="174" t="s">
        <v>470</v>
      </c>
      <c r="F275" s="175" t="s">
        <v>471</v>
      </c>
      <c r="G275" s="176" t="s">
        <v>148</v>
      </c>
      <c r="H275" s="177">
        <v>20</v>
      </c>
      <c r="I275" s="178"/>
      <c r="J275" s="179">
        <f>ROUND(I275*H275,2)</f>
        <v>0</v>
      </c>
      <c r="K275" s="175" t="s">
        <v>139</v>
      </c>
      <c r="L275" s="39"/>
      <c r="M275" s="180" t="s">
        <v>5</v>
      </c>
      <c r="N275" s="181" t="s">
        <v>43</v>
      </c>
      <c r="O275" s="40"/>
      <c r="P275" s="182">
        <f>O275*H275</f>
        <v>0</v>
      </c>
      <c r="Q275" s="182">
        <v>0.00035</v>
      </c>
      <c r="R275" s="182">
        <f>Q275*H275</f>
        <v>0.007</v>
      </c>
      <c r="S275" s="182">
        <v>0.003</v>
      </c>
      <c r="T275" s="183">
        <f>S275*H275</f>
        <v>0.06</v>
      </c>
      <c r="AR275" s="22" t="s">
        <v>235</v>
      </c>
      <c r="AT275" s="22" t="s">
        <v>135</v>
      </c>
      <c r="AU275" s="22" t="s">
        <v>82</v>
      </c>
      <c r="AY275" s="22" t="s">
        <v>132</v>
      </c>
      <c r="BE275" s="184">
        <f>IF(N275="základní",J275,0)</f>
        <v>0</v>
      </c>
      <c r="BF275" s="184">
        <f>IF(N275="snížená",J275,0)</f>
        <v>0</v>
      </c>
      <c r="BG275" s="184">
        <f>IF(N275="zákl. přenesená",J275,0)</f>
        <v>0</v>
      </c>
      <c r="BH275" s="184">
        <f>IF(N275="sníž. přenesená",J275,0)</f>
        <v>0</v>
      </c>
      <c r="BI275" s="184">
        <f>IF(N275="nulová",J275,0)</f>
        <v>0</v>
      </c>
      <c r="BJ275" s="22" t="s">
        <v>80</v>
      </c>
      <c r="BK275" s="184">
        <f>ROUND(I275*H275,2)</f>
        <v>0</v>
      </c>
      <c r="BL275" s="22" t="s">
        <v>235</v>
      </c>
      <c r="BM275" s="22" t="s">
        <v>472</v>
      </c>
    </row>
    <row r="276" spans="2:47" s="1" customFormat="1" ht="27">
      <c r="B276" s="39"/>
      <c r="D276" s="185" t="s">
        <v>142</v>
      </c>
      <c r="F276" s="186" t="s">
        <v>473</v>
      </c>
      <c r="I276" s="147"/>
      <c r="L276" s="39"/>
      <c r="M276" s="187"/>
      <c r="N276" s="40"/>
      <c r="O276" s="40"/>
      <c r="P276" s="40"/>
      <c r="Q276" s="40"/>
      <c r="R276" s="40"/>
      <c r="S276" s="40"/>
      <c r="T276" s="68"/>
      <c r="AT276" s="22" t="s">
        <v>142</v>
      </c>
      <c r="AU276" s="22" t="s">
        <v>82</v>
      </c>
    </row>
    <row r="277" spans="2:65" s="1" customFormat="1" ht="22.5" customHeight="1">
      <c r="B277" s="172"/>
      <c r="C277" s="196" t="s">
        <v>474</v>
      </c>
      <c r="D277" s="196" t="s">
        <v>205</v>
      </c>
      <c r="E277" s="197" t="s">
        <v>475</v>
      </c>
      <c r="F277" s="198" t="s">
        <v>476</v>
      </c>
      <c r="G277" s="199" t="s">
        <v>154</v>
      </c>
      <c r="H277" s="200">
        <v>1</v>
      </c>
      <c r="I277" s="201"/>
      <c r="J277" s="202">
        <f>ROUND(I277*H277,2)</f>
        <v>0</v>
      </c>
      <c r="K277" s="198" t="s">
        <v>139</v>
      </c>
      <c r="L277" s="203"/>
      <c r="M277" s="204" t="s">
        <v>5</v>
      </c>
      <c r="N277" s="205" t="s">
        <v>43</v>
      </c>
      <c r="O277" s="40"/>
      <c r="P277" s="182">
        <f>O277*H277</f>
        <v>0</v>
      </c>
      <c r="Q277" s="182">
        <v>0.0126</v>
      </c>
      <c r="R277" s="182">
        <f>Q277*H277</f>
        <v>0.0126</v>
      </c>
      <c r="S277" s="182">
        <v>0</v>
      </c>
      <c r="T277" s="183">
        <f>S277*H277</f>
        <v>0</v>
      </c>
      <c r="AR277" s="22" t="s">
        <v>338</v>
      </c>
      <c r="AT277" s="22" t="s">
        <v>205</v>
      </c>
      <c r="AU277" s="22" t="s">
        <v>82</v>
      </c>
      <c r="AY277" s="22" t="s">
        <v>132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22" t="s">
        <v>80</v>
      </c>
      <c r="BK277" s="184">
        <f>ROUND(I277*H277,2)</f>
        <v>0</v>
      </c>
      <c r="BL277" s="22" t="s">
        <v>235</v>
      </c>
      <c r="BM277" s="22" t="s">
        <v>477</v>
      </c>
    </row>
    <row r="278" spans="2:47" s="1" customFormat="1" ht="13.5">
      <c r="B278" s="39"/>
      <c r="D278" s="185" t="s">
        <v>142</v>
      </c>
      <c r="F278" s="186" t="s">
        <v>476</v>
      </c>
      <c r="I278" s="147"/>
      <c r="L278" s="39"/>
      <c r="M278" s="187"/>
      <c r="N278" s="40"/>
      <c r="O278" s="40"/>
      <c r="P278" s="40"/>
      <c r="Q278" s="40"/>
      <c r="R278" s="40"/>
      <c r="S278" s="40"/>
      <c r="T278" s="68"/>
      <c r="AT278" s="22" t="s">
        <v>142</v>
      </c>
      <c r="AU278" s="22" t="s">
        <v>82</v>
      </c>
    </row>
    <row r="279" spans="2:51" s="11" customFormat="1" ht="13.5">
      <c r="B279" s="188"/>
      <c r="D279" s="185" t="s">
        <v>144</v>
      </c>
      <c r="E279" s="189" t="s">
        <v>5</v>
      </c>
      <c r="F279" s="190" t="s">
        <v>478</v>
      </c>
      <c r="H279" s="191">
        <v>1</v>
      </c>
      <c r="I279" s="192"/>
      <c r="L279" s="188"/>
      <c r="M279" s="193"/>
      <c r="N279" s="194"/>
      <c r="O279" s="194"/>
      <c r="P279" s="194"/>
      <c r="Q279" s="194"/>
      <c r="R279" s="194"/>
      <c r="S279" s="194"/>
      <c r="T279" s="195"/>
      <c r="AT279" s="189" t="s">
        <v>144</v>
      </c>
      <c r="AU279" s="189" t="s">
        <v>82</v>
      </c>
      <c r="AV279" s="11" t="s">
        <v>82</v>
      </c>
      <c r="AW279" s="11" t="s">
        <v>35</v>
      </c>
      <c r="AX279" s="11" t="s">
        <v>72</v>
      </c>
      <c r="AY279" s="189" t="s">
        <v>132</v>
      </c>
    </row>
    <row r="280" spans="2:65" s="1" customFormat="1" ht="22.5" customHeight="1">
      <c r="B280" s="172"/>
      <c r="C280" s="173" t="s">
        <v>479</v>
      </c>
      <c r="D280" s="173" t="s">
        <v>135</v>
      </c>
      <c r="E280" s="174" t="s">
        <v>480</v>
      </c>
      <c r="F280" s="175" t="s">
        <v>481</v>
      </c>
      <c r="G280" s="176" t="s">
        <v>330</v>
      </c>
      <c r="H280" s="177">
        <v>0.02</v>
      </c>
      <c r="I280" s="178"/>
      <c r="J280" s="179">
        <f>ROUND(I280*H280,2)</f>
        <v>0</v>
      </c>
      <c r="K280" s="175" t="s">
        <v>139</v>
      </c>
      <c r="L280" s="39"/>
      <c r="M280" s="180" t="s">
        <v>5</v>
      </c>
      <c r="N280" s="181" t="s">
        <v>43</v>
      </c>
      <c r="O280" s="40"/>
      <c r="P280" s="182">
        <f>O280*H280</f>
        <v>0</v>
      </c>
      <c r="Q280" s="182">
        <v>0</v>
      </c>
      <c r="R280" s="182">
        <f>Q280*H280</f>
        <v>0</v>
      </c>
      <c r="S280" s="182">
        <v>0</v>
      </c>
      <c r="T280" s="183">
        <f>S280*H280</f>
        <v>0</v>
      </c>
      <c r="AR280" s="22" t="s">
        <v>235</v>
      </c>
      <c r="AT280" s="22" t="s">
        <v>135</v>
      </c>
      <c r="AU280" s="22" t="s">
        <v>82</v>
      </c>
      <c r="AY280" s="22" t="s">
        <v>132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22" t="s">
        <v>80</v>
      </c>
      <c r="BK280" s="184">
        <f>ROUND(I280*H280,2)</f>
        <v>0</v>
      </c>
      <c r="BL280" s="22" t="s">
        <v>235</v>
      </c>
      <c r="BM280" s="22" t="s">
        <v>482</v>
      </c>
    </row>
    <row r="281" spans="2:47" s="1" customFormat="1" ht="27">
      <c r="B281" s="39"/>
      <c r="D281" s="185" t="s">
        <v>142</v>
      </c>
      <c r="F281" s="186" t="s">
        <v>483</v>
      </c>
      <c r="I281" s="147"/>
      <c r="L281" s="39"/>
      <c r="M281" s="187"/>
      <c r="N281" s="40"/>
      <c r="O281" s="40"/>
      <c r="P281" s="40"/>
      <c r="Q281" s="40"/>
      <c r="R281" s="40"/>
      <c r="S281" s="40"/>
      <c r="T281" s="68"/>
      <c r="AT281" s="22" t="s">
        <v>142</v>
      </c>
      <c r="AU281" s="22" t="s">
        <v>82</v>
      </c>
    </row>
    <row r="282" spans="2:63" s="10" customFormat="1" ht="29.25" customHeight="1">
      <c r="B282" s="159"/>
      <c r="D282" s="160" t="s">
        <v>71</v>
      </c>
      <c r="E282" s="170" t="s">
        <v>484</v>
      </c>
      <c r="F282" s="170" t="s">
        <v>485</v>
      </c>
      <c r="I282" s="162"/>
      <c r="J282" s="171">
        <f>BK282</f>
        <v>0</v>
      </c>
      <c r="L282" s="159"/>
      <c r="M282" s="164"/>
      <c r="N282" s="165"/>
      <c r="O282" s="165"/>
      <c r="P282" s="166">
        <f>SUM(P283:P290)</f>
        <v>0</v>
      </c>
      <c r="Q282" s="165"/>
      <c r="R282" s="166">
        <f>SUM(R283:R290)</f>
        <v>0.035971880000000005</v>
      </c>
      <c r="S282" s="165"/>
      <c r="T282" s="167">
        <f>SUM(T283:T290)</f>
        <v>0</v>
      </c>
      <c r="AR282" s="160" t="s">
        <v>82</v>
      </c>
      <c r="AT282" s="168" t="s">
        <v>71</v>
      </c>
      <c r="AU282" s="168" t="s">
        <v>80</v>
      </c>
      <c r="AY282" s="160" t="s">
        <v>132</v>
      </c>
      <c r="BK282" s="169">
        <f>SUM(BK283:BK290)</f>
        <v>0</v>
      </c>
    </row>
    <row r="283" spans="2:65" s="1" customFormat="1" ht="22.5" customHeight="1">
      <c r="B283" s="172"/>
      <c r="C283" s="173" t="s">
        <v>486</v>
      </c>
      <c r="D283" s="173" t="s">
        <v>135</v>
      </c>
      <c r="E283" s="174" t="s">
        <v>487</v>
      </c>
      <c r="F283" s="175" t="s">
        <v>488</v>
      </c>
      <c r="G283" s="176" t="s">
        <v>154</v>
      </c>
      <c r="H283" s="177">
        <v>73.412</v>
      </c>
      <c r="I283" s="178"/>
      <c r="J283" s="179">
        <f>ROUND(I283*H283,2)</f>
        <v>0</v>
      </c>
      <c r="K283" s="175" t="s">
        <v>139</v>
      </c>
      <c r="L283" s="39"/>
      <c r="M283" s="180" t="s">
        <v>5</v>
      </c>
      <c r="N283" s="181" t="s">
        <v>43</v>
      </c>
      <c r="O283" s="40"/>
      <c r="P283" s="182">
        <f>O283*H283</f>
        <v>0</v>
      </c>
      <c r="Q283" s="182">
        <v>0.0002</v>
      </c>
      <c r="R283" s="182">
        <f>Q283*H283</f>
        <v>0.014682400000000002</v>
      </c>
      <c r="S283" s="182">
        <v>0</v>
      </c>
      <c r="T283" s="183">
        <f>S283*H283</f>
        <v>0</v>
      </c>
      <c r="AR283" s="22" t="s">
        <v>235</v>
      </c>
      <c r="AT283" s="22" t="s">
        <v>135</v>
      </c>
      <c r="AU283" s="22" t="s">
        <v>82</v>
      </c>
      <c r="AY283" s="22" t="s">
        <v>132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2" t="s">
        <v>80</v>
      </c>
      <c r="BK283" s="184">
        <f>ROUND(I283*H283,2)</f>
        <v>0</v>
      </c>
      <c r="BL283" s="22" t="s">
        <v>235</v>
      </c>
      <c r="BM283" s="22" t="s">
        <v>489</v>
      </c>
    </row>
    <row r="284" spans="2:47" s="1" customFormat="1" ht="13.5">
      <c r="B284" s="39"/>
      <c r="D284" s="185" t="s">
        <v>142</v>
      </c>
      <c r="F284" s="186" t="s">
        <v>490</v>
      </c>
      <c r="I284" s="147"/>
      <c r="L284" s="39"/>
      <c r="M284" s="187"/>
      <c r="N284" s="40"/>
      <c r="O284" s="40"/>
      <c r="P284" s="40"/>
      <c r="Q284" s="40"/>
      <c r="R284" s="40"/>
      <c r="S284" s="40"/>
      <c r="T284" s="68"/>
      <c r="AT284" s="22" t="s">
        <v>142</v>
      </c>
      <c r="AU284" s="22" t="s">
        <v>82</v>
      </c>
    </row>
    <row r="285" spans="2:51" s="11" customFormat="1" ht="13.5">
      <c r="B285" s="188"/>
      <c r="D285" s="185" t="s">
        <v>144</v>
      </c>
      <c r="E285" s="189" t="s">
        <v>5</v>
      </c>
      <c r="F285" s="190" t="s">
        <v>491</v>
      </c>
      <c r="H285" s="191">
        <v>35.775</v>
      </c>
      <c r="I285" s="192"/>
      <c r="L285" s="188"/>
      <c r="M285" s="193"/>
      <c r="N285" s="194"/>
      <c r="O285" s="194"/>
      <c r="P285" s="194"/>
      <c r="Q285" s="194"/>
      <c r="R285" s="194"/>
      <c r="S285" s="194"/>
      <c r="T285" s="195"/>
      <c r="AT285" s="189" t="s">
        <v>144</v>
      </c>
      <c r="AU285" s="189" t="s">
        <v>82</v>
      </c>
      <c r="AV285" s="11" t="s">
        <v>82</v>
      </c>
      <c r="AW285" s="11" t="s">
        <v>35</v>
      </c>
      <c r="AX285" s="11" t="s">
        <v>72</v>
      </c>
      <c r="AY285" s="189" t="s">
        <v>132</v>
      </c>
    </row>
    <row r="286" spans="2:51" s="11" customFormat="1" ht="13.5">
      <c r="B286" s="188"/>
      <c r="D286" s="185" t="s">
        <v>144</v>
      </c>
      <c r="E286" s="189" t="s">
        <v>5</v>
      </c>
      <c r="F286" s="190" t="s">
        <v>492</v>
      </c>
      <c r="H286" s="191">
        <v>14.85</v>
      </c>
      <c r="I286" s="192"/>
      <c r="L286" s="188"/>
      <c r="M286" s="193"/>
      <c r="N286" s="194"/>
      <c r="O286" s="194"/>
      <c r="P286" s="194"/>
      <c r="Q286" s="194"/>
      <c r="R286" s="194"/>
      <c r="S286" s="194"/>
      <c r="T286" s="195"/>
      <c r="AT286" s="189" t="s">
        <v>144</v>
      </c>
      <c r="AU286" s="189" t="s">
        <v>82</v>
      </c>
      <c r="AV286" s="11" t="s">
        <v>82</v>
      </c>
      <c r="AW286" s="11" t="s">
        <v>35</v>
      </c>
      <c r="AX286" s="11" t="s">
        <v>72</v>
      </c>
      <c r="AY286" s="189" t="s">
        <v>132</v>
      </c>
    </row>
    <row r="287" spans="2:51" s="11" customFormat="1" ht="13.5">
      <c r="B287" s="188"/>
      <c r="D287" s="185" t="s">
        <v>144</v>
      </c>
      <c r="E287" s="189" t="s">
        <v>5</v>
      </c>
      <c r="F287" s="190" t="s">
        <v>493</v>
      </c>
      <c r="H287" s="191">
        <v>1.715</v>
      </c>
      <c r="I287" s="192"/>
      <c r="L287" s="188"/>
      <c r="M287" s="193"/>
      <c r="N287" s="194"/>
      <c r="O287" s="194"/>
      <c r="P287" s="194"/>
      <c r="Q287" s="194"/>
      <c r="R287" s="194"/>
      <c r="S287" s="194"/>
      <c r="T287" s="195"/>
      <c r="AT287" s="189" t="s">
        <v>144</v>
      </c>
      <c r="AU287" s="189" t="s">
        <v>82</v>
      </c>
      <c r="AV287" s="11" t="s">
        <v>82</v>
      </c>
      <c r="AW287" s="11" t="s">
        <v>35</v>
      </c>
      <c r="AX287" s="11" t="s">
        <v>72</v>
      </c>
      <c r="AY287" s="189" t="s">
        <v>132</v>
      </c>
    </row>
    <row r="288" spans="2:51" s="11" customFormat="1" ht="13.5">
      <c r="B288" s="188"/>
      <c r="D288" s="185" t="s">
        <v>144</v>
      </c>
      <c r="E288" s="189" t="s">
        <v>5</v>
      </c>
      <c r="F288" s="190" t="s">
        <v>494</v>
      </c>
      <c r="H288" s="191">
        <v>21.072</v>
      </c>
      <c r="I288" s="192"/>
      <c r="L288" s="188"/>
      <c r="M288" s="193"/>
      <c r="N288" s="194"/>
      <c r="O288" s="194"/>
      <c r="P288" s="194"/>
      <c r="Q288" s="194"/>
      <c r="R288" s="194"/>
      <c r="S288" s="194"/>
      <c r="T288" s="195"/>
      <c r="AT288" s="189" t="s">
        <v>144</v>
      </c>
      <c r="AU288" s="189" t="s">
        <v>82</v>
      </c>
      <c r="AV288" s="11" t="s">
        <v>82</v>
      </c>
      <c r="AW288" s="11" t="s">
        <v>35</v>
      </c>
      <c r="AX288" s="11" t="s">
        <v>72</v>
      </c>
      <c r="AY288" s="189" t="s">
        <v>132</v>
      </c>
    </row>
    <row r="289" spans="2:65" s="1" customFormat="1" ht="22.5" customHeight="1">
      <c r="B289" s="172"/>
      <c r="C289" s="173" t="s">
        <v>495</v>
      </c>
      <c r="D289" s="173" t="s">
        <v>135</v>
      </c>
      <c r="E289" s="174" t="s">
        <v>496</v>
      </c>
      <c r="F289" s="175" t="s">
        <v>497</v>
      </c>
      <c r="G289" s="176" t="s">
        <v>154</v>
      </c>
      <c r="H289" s="177">
        <v>73.412</v>
      </c>
      <c r="I289" s="178"/>
      <c r="J289" s="179">
        <f>ROUND(I289*H289,2)</f>
        <v>0</v>
      </c>
      <c r="K289" s="175" t="s">
        <v>139</v>
      </c>
      <c r="L289" s="39"/>
      <c r="M289" s="180" t="s">
        <v>5</v>
      </c>
      <c r="N289" s="181" t="s">
        <v>43</v>
      </c>
      <c r="O289" s="40"/>
      <c r="P289" s="182">
        <f>O289*H289</f>
        <v>0</v>
      </c>
      <c r="Q289" s="182">
        <v>0.00029</v>
      </c>
      <c r="R289" s="182">
        <f>Q289*H289</f>
        <v>0.021289480000000003</v>
      </c>
      <c r="S289" s="182">
        <v>0</v>
      </c>
      <c r="T289" s="183">
        <f>S289*H289</f>
        <v>0</v>
      </c>
      <c r="AR289" s="22" t="s">
        <v>235</v>
      </c>
      <c r="AT289" s="22" t="s">
        <v>135</v>
      </c>
      <c r="AU289" s="22" t="s">
        <v>82</v>
      </c>
      <c r="AY289" s="22" t="s">
        <v>132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22" t="s">
        <v>80</v>
      </c>
      <c r="BK289" s="184">
        <f>ROUND(I289*H289,2)</f>
        <v>0</v>
      </c>
      <c r="BL289" s="22" t="s">
        <v>235</v>
      </c>
      <c r="BM289" s="22" t="s">
        <v>498</v>
      </c>
    </row>
    <row r="290" spans="2:47" s="1" customFormat="1" ht="27">
      <c r="B290" s="39"/>
      <c r="D290" s="185" t="s">
        <v>142</v>
      </c>
      <c r="F290" s="186" t="s">
        <v>499</v>
      </c>
      <c r="I290" s="147"/>
      <c r="L290" s="39"/>
      <c r="M290" s="187"/>
      <c r="N290" s="40"/>
      <c r="O290" s="40"/>
      <c r="P290" s="40"/>
      <c r="Q290" s="40"/>
      <c r="R290" s="40"/>
      <c r="S290" s="40"/>
      <c r="T290" s="68"/>
      <c r="AT290" s="22" t="s">
        <v>142</v>
      </c>
      <c r="AU290" s="22" t="s">
        <v>82</v>
      </c>
    </row>
    <row r="291" spans="2:63" s="10" customFormat="1" ht="36.75" customHeight="1">
      <c r="B291" s="159"/>
      <c r="D291" s="160" t="s">
        <v>71</v>
      </c>
      <c r="E291" s="161" t="s">
        <v>500</v>
      </c>
      <c r="F291" s="161" t="s">
        <v>501</v>
      </c>
      <c r="I291" s="162"/>
      <c r="J291" s="163">
        <f>BK291</f>
        <v>0</v>
      </c>
      <c r="L291" s="159"/>
      <c r="M291" s="164"/>
      <c r="N291" s="165"/>
      <c r="O291" s="165"/>
      <c r="P291" s="166">
        <f>P292</f>
        <v>0</v>
      </c>
      <c r="Q291" s="165"/>
      <c r="R291" s="166">
        <f>R292</f>
        <v>0</v>
      </c>
      <c r="S291" s="165"/>
      <c r="T291" s="167">
        <f>T292</f>
        <v>0</v>
      </c>
      <c r="AR291" s="160" t="s">
        <v>164</v>
      </c>
      <c r="AT291" s="168" t="s">
        <v>71</v>
      </c>
      <c r="AU291" s="168" t="s">
        <v>72</v>
      </c>
      <c r="AY291" s="160" t="s">
        <v>132</v>
      </c>
      <c r="BK291" s="169">
        <f>BK292</f>
        <v>0</v>
      </c>
    </row>
    <row r="292" spans="2:63" s="10" customFormat="1" ht="19.5" customHeight="1">
      <c r="B292" s="159"/>
      <c r="D292" s="160" t="s">
        <v>71</v>
      </c>
      <c r="E292" s="170" t="s">
        <v>502</v>
      </c>
      <c r="F292" s="170" t="s">
        <v>503</v>
      </c>
      <c r="I292" s="162"/>
      <c r="J292" s="171">
        <f>BK292</f>
        <v>0</v>
      </c>
      <c r="L292" s="159"/>
      <c r="M292" s="164"/>
      <c r="N292" s="165"/>
      <c r="O292" s="165"/>
      <c r="P292" s="166">
        <f>SUM(P293:P294)</f>
        <v>0</v>
      </c>
      <c r="Q292" s="165"/>
      <c r="R292" s="166">
        <f>SUM(R293:R294)</f>
        <v>0</v>
      </c>
      <c r="S292" s="165"/>
      <c r="T292" s="167">
        <f>SUM(T293:T294)</f>
        <v>0</v>
      </c>
      <c r="AR292" s="160" t="s">
        <v>164</v>
      </c>
      <c r="AT292" s="168" t="s">
        <v>71</v>
      </c>
      <c r="AU292" s="168" t="s">
        <v>80</v>
      </c>
      <c r="AY292" s="160" t="s">
        <v>132</v>
      </c>
      <c r="BK292" s="169">
        <f>SUM(BK293:BK294)</f>
        <v>0</v>
      </c>
    </row>
    <row r="293" spans="2:65" s="1" customFormat="1" ht="14.25" customHeight="1">
      <c r="B293" s="172"/>
      <c r="C293" s="173" t="s">
        <v>504</v>
      </c>
      <c r="D293" s="173" t="s">
        <v>135</v>
      </c>
      <c r="E293" s="174" t="s">
        <v>505</v>
      </c>
      <c r="F293" s="175" t="s">
        <v>506</v>
      </c>
      <c r="G293" s="176" t="s">
        <v>507</v>
      </c>
      <c r="H293" s="177">
        <v>1</v>
      </c>
      <c r="I293" s="178"/>
      <c r="J293" s="179">
        <f>ROUND(I293*H293,2)</f>
        <v>0</v>
      </c>
      <c r="K293" s="175" t="s">
        <v>139</v>
      </c>
      <c r="L293" s="39"/>
      <c r="M293" s="180" t="s">
        <v>5</v>
      </c>
      <c r="N293" s="181" t="s">
        <v>43</v>
      </c>
      <c r="O293" s="40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22" t="s">
        <v>508</v>
      </c>
      <c r="AT293" s="22" t="s">
        <v>135</v>
      </c>
      <c r="AU293" s="22" t="s">
        <v>82</v>
      </c>
      <c r="AY293" s="22" t="s">
        <v>132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22" t="s">
        <v>80</v>
      </c>
      <c r="BK293" s="184">
        <f>ROUND(I293*H293,2)</f>
        <v>0</v>
      </c>
      <c r="BL293" s="22" t="s">
        <v>508</v>
      </c>
      <c r="BM293" s="22" t="s">
        <v>509</v>
      </c>
    </row>
    <row r="294" spans="2:47" s="1" customFormat="1" ht="13.5">
      <c r="B294" s="39"/>
      <c r="D294" s="185" t="s">
        <v>142</v>
      </c>
      <c r="F294" s="186" t="s">
        <v>503</v>
      </c>
      <c r="I294" s="147"/>
      <c r="L294" s="39"/>
      <c r="M294" s="214"/>
      <c r="N294" s="215"/>
      <c r="O294" s="215"/>
      <c r="P294" s="215"/>
      <c r="Q294" s="215"/>
      <c r="R294" s="215"/>
      <c r="S294" s="215"/>
      <c r="T294" s="216"/>
      <c r="AT294" s="22" t="s">
        <v>142</v>
      </c>
      <c r="AU294" s="22" t="s">
        <v>82</v>
      </c>
    </row>
    <row r="295" spans="2:12" s="1" customFormat="1" ht="6.75" customHeight="1">
      <c r="B295" s="54"/>
      <c r="C295" s="55"/>
      <c r="D295" s="55"/>
      <c r="E295" s="55"/>
      <c r="F295" s="55"/>
      <c r="G295" s="55"/>
      <c r="H295" s="55"/>
      <c r="I295" s="125"/>
      <c r="J295" s="55"/>
      <c r="K295" s="55"/>
      <c r="L295" s="39"/>
    </row>
  </sheetData>
  <sheetProtection/>
  <autoFilter ref="C92:K294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86</v>
      </c>
      <c r="G1" s="341" t="s">
        <v>87</v>
      </c>
      <c r="H1" s="341"/>
      <c r="I1" s="101"/>
      <c r="J1" s="100" t="s">
        <v>88</v>
      </c>
      <c r="K1" s="99" t="s">
        <v>89</v>
      </c>
      <c r="L1" s="100" t="s">
        <v>90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75" customHeight="1">
      <c r="L2" s="314" t="s">
        <v>8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2" t="s">
        <v>85</v>
      </c>
    </row>
    <row r="3" spans="2:46" ht="6.7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82</v>
      </c>
    </row>
    <row r="4" spans="2:46" ht="36.75" customHeight="1">
      <c r="B4" s="26"/>
      <c r="C4" s="27"/>
      <c r="D4" s="28" t="s">
        <v>91</v>
      </c>
      <c r="E4" s="27"/>
      <c r="F4" s="27"/>
      <c r="G4" s="27"/>
      <c r="H4" s="27"/>
      <c r="I4" s="103"/>
      <c r="J4" s="27"/>
      <c r="K4" s="29"/>
      <c r="M4" s="30" t="s">
        <v>13</v>
      </c>
      <c r="AT4" s="22" t="s">
        <v>6</v>
      </c>
    </row>
    <row r="5" spans="2:11" ht="6.7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14.25" customHeight="1">
      <c r="B7" s="26"/>
      <c r="C7" s="27"/>
      <c r="D7" s="27"/>
      <c r="E7" s="342" t="str">
        <f>'Rekapitulace stavby'!K6</f>
        <v>Výjezdová základna ZZS KK - základna Nejdek</v>
      </c>
      <c r="F7" s="343"/>
      <c r="G7" s="343"/>
      <c r="H7" s="343"/>
      <c r="I7" s="103"/>
      <c r="J7" s="27"/>
      <c r="K7" s="29"/>
    </row>
    <row r="8" spans="2:11" s="1" customFormat="1" ht="15">
      <c r="B8" s="39"/>
      <c r="C8" s="40"/>
      <c r="D8" s="35" t="s">
        <v>92</v>
      </c>
      <c r="E8" s="40"/>
      <c r="F8" s="40"/>
      <c r="G8" s="40"/>
      <c r="H8" s="40"/>
      <c r="I8" s="104"/>
      <c r="J8" s="40"/>
      <c r="K8" s="43"/>
    </row>
    <row r="9" spans="2:11" s="1" customFormat="1" ht="36.75" customHeight="1">
      <c r="B9" s="39"/>
      <c r="C9" s="40"/>
      <c r="D9" s="40"/>
      <c r="E9" s="344" t="s">
        <v>510</v>
      </c>
      <c r="F9" s="345"/>
      <c r="G9" s="345"/>
      <c r="H9" s="345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2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2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31. 5. 2018</v>
      </c>
      <c r="K12" s="43"/>
    </row>
    <row r="13" spans="2:11" s="1" customFormat="1" ht="10.5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2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">
        <v>5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05" t="s">
        <v>30</v>
      </c>
      <c r="J15" s="33" t="s">
        <v>5</v>
      </c>
      <c r="K15" s="43"/>
    </row>
    <row r="16" spans="2:11" s="1" customFormat="1" ht="6.7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25" customHeight="1">
      <c r="B17" s="39"/>
      <c r="C17" s="40"/>
      <c r="D17" s="35" t="s">
        <v>31</v>
      </c>
      <c r="E17" s="40"/>
      <c r="F17" s="40"/>
      <c r="G17" s="40"/>
      <c r="H17" s="40"/>
      <c r="I17" s="105" t="s">
        <v>28</v>
      </c>
      <c r="J17" s="33">
        <f>IF('Rekapitulace stavby'!AN13="Vyplň údaj","",IF('Rekapitulace stavby'!AN13="","",'Rekapitulace stavby'!AN13))</f>
      </c>
      <c r="K17" s="43"/>
    </row>
    <row r="18" spans="2:11" s="1" customFormat="1" ht="18" customHeight="1">
      <c r="B18" s="39"/>
      <c r="C18" s="40"/>
      <c r="D18" s="40"/>
      <c r="E18" s="33">
        <f>IF('Rekapitulace stavby'!E14="Vyplň údaj","",IF('Rekapitulace stavby'!E14="","",'Rekapitulace stavby'!E14))</f>
      </c>
      <c r="F18" s="40"/>
      <c r="G18" s="40"/>
      <c r="H18" s="40"/>
      <c r="I18" s="105" t="s">
        <v>30</v>
      </c>
      <c r="J18" s="33">
        <f>IF('Rekapitulace stavby'!AN14="Vyplň údaj","",IF('Rekapitulace stavby'!AN14="","",'Rekapitulace stavby'!AN14))</f>
      </c>
      <c r="K18" s="43"/>
    </row>
    <row r="19" spans="2:11" s="1" customFormat="1" ht="6.7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25" customHeight="1">
      <c r="B20" s="39"/>
      <c r="C20" s="40"/>
      <c r="D20" s="35" t="s">
        <v>33</v>
      </c>
      <c r="E20" s="40"/>
      <c r="F20" s="40"/>
      <c r="G20" s="40"/>
      <c r="H20" s="40"/>
      <c r="I20" s="105" t="s">
        <v>28</v>
      </c>
      <c r="J20" s="33" t="s">
        <v>5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05" t="s">
        <v>30</v>
      </c>
      <c r="J21" s="33" t="s">
        <v>5</v>
      </c>
      <c r="K21" s="43"/>
    </row>
    <row r="22" spans="2:11" s="1" customFormat="1" ht="6.7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25" customHeight="1">
      <c r="B23" s="39"/>
      <c r="C23" s="40"/>
      <c r="D23" s="35" t="s">
        <v>36</v>
      </c>
      <c r="E23" s="40"/>
      <c r="F23" s="40"/>
      <c r="G23" s="40"/>
      <c r="H23" s="40"/>
      <c r="I23" s="104"/>
      <c r="J23" s="40"/>
      <c r="K23" s="43"/>
    </row>
    <row r="24" spans="2:11" s="6" customFormat="1" ht="14.25" customHeight="1">
      <c r="B24" s="107"/>
      <c r="C24" s="108"/>
      <c r="D24" s="108"/>
      <c r="E24" s="302" t="s">
        <v>5</v>
      </c>
      <c r="F24" s="302"/>
      <c r="G24" s="302"/>
      <c r="H24" s="302"/>
      <c r="I24" s="109"/>
      <c r="J24" s="108"/>
      <c r="K24" s="110"/>
    </row>
    <row r="25" spans="2:11" s="1" customFormat="1" ht="6.7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7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4.75" customHeight="1">
      <c r="B27" s="39"/>
      <c r="C27" s="40"/>
      <c r="D27" s="113" t="s">
        <v>38</v>
      </c>
      <c r="E27" s="40"/>
      <c r="F27" s="40"/>
      <c r="G27" s="40"/>
      <c r="H27" s="40"/>
      <c r="I27" s="104"/>
      <c r="J27" s="114">
        <f>ROUND(J79,2)</f>
        <v>0</v>
      </c>
      <c r="K27" s="43"/>
    </row>
    <row r="28" spans="2:11" s="1" customFormat="1" ht="6.7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25" customHeight="1">
      <c r="B29" s="39"/>
      <c r="C29" s="40"/>
      <c r="D29" s="40"/>
      <c r="E29" s="40"/>
      <c r="F29" s="44" t="s">
        <v>40</v>
      </c>
      <c r="G29" s="40"/>
      <c r="H29" s="40"/>
      <c r="I29" s="115" t="s">
        <v>39</v>
      </c>
      <c r="J29" s="44" t="s">
        <v>41</v>
      </c>
      <c r="K29" s="43"/>
    </row>
    <row r="30" spans="2:11" s="1" customFormat="1" ht="14.25" customHeight="1">
      <c r="B30" s="39"/>
      <c r="C30" s="40"/>
      <c r="D30" s="47" t="s">
        <v>42</v>
      </c>
      <c r="E30" s="47" t="s">
        <v>43</v>
      </c>
      <c r="F30" s="116">
        <f>ROUND(SUM(BE79:BE90),2)</f>
        <v>0</v>
      </c>
      <c r="G30" s="40"/>
      <c r="H30" s="40"/>
      <c r="I30" s="117">
        <v>0.21</v>
      </c>
      <c r="J30" s="116">
        <f>ROUND(ROUND((SUM(BE79:BE90)),2)*I30,2)</f>
        <v>0</v>
      </c>
      <c r="K30" s="43"/>
    </row>
    <row r="31" spans="2:11" s="1" customFormat="1" ht="14.25" customHeight="1">
      <c r="B31" s="39"/>
      <c r="C31" s="40"/>
      <c r="D31" s="40"/>
      <c r="E31" s="47" t="s">
        <v>44</v>
      </c>
      <c r="F31" s="116">
        <f>ROUND(SUM(BF79:BF90),2)</f>
        <v>0</v>
      </c>
      <c r="G31" s="40"/>
      <c r="H31" s="40"/>
      <c r="I31" s="117">
        <v>0.15</v>
      </c>
      <c r="J31" s="116">
        <f>ROUND(ROUND((SUM(BF79:BF90)),2)*I31,2)</f>
        <v>0</v>
      </c>
      <c r="K31" s="43"/>
    </row>
    <row r="32" spans="2:11" s="1" customFormat="1" ht="14.25" customHeight="1" hidden="1">
      <c r="B32" s="39"/>
      <c r="C32" s="40"/>
      <c r="D32" s="40"/>
      <c r="E32" s="47" t="s">
        <v>45</v>
      </c>
      <c r="F32" s="116">
        <f>ROUND(SUM(BG79:BG90),2)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25" customHeight="1" hidden="1">
      <c r="B33" s="39"/>
      <c r="C33" s="40"/>
      <c r="D33" s="40"/>
      <c r="E33" s="47" t="s">
        <v>46</v>
      </c>
      <c r="F33" s="116">
        <f>ROUND(SUM(BH79:BH90),2)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25" customHeight="1" hidden="1">
      <c r="B34" s="39"/>
      <c r="C34" s="40"/>
      <c r="D34" s="40"/>
      <c r="E34" s="47" t="s">
        <v>47</v>
      </c>
      <c r="F34" s="116">
        <f>ROUND(SUM(BI79:BI90),2)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7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4.75" customHeight="1">
      <c r="B36" s="39"/>
      <c r="C36" s="118"/>
      <c r="D36" s="119" t="s">
        <v>48</v>
      </c>
      <c r="E36" s="69"/>
      <c r="F36" s="69"/>
      <c r="G36" s="120" t="s">
        <v>49</v>
      </c>
      <c r="H36" s="121" t="s">
        <v>50</v>
      </c>
      <c r="I36" s="122"/>
      <c r="J36" s="123">
        <f>SUM(J27:J34)</f>
        <v>0</v>
      </c>
      <c r="K36" s="124"/>
    </row>
    <row r="37" spans="2:11" s="1" customFormat="1" ht="14.2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7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75" customHeight="1">
      <c r="B42" s="39"/>
      <c r="C42" s="28" t="s">
        <v>94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7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2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14.25" customHeight="1">
      <c r="B45" s="39"/>
      <c r="C45" s="40"/>
      <c r="D45" s="40"/>
      <c r="E45" s="342" t="str">
        <f>E7</f>
        <v>Výjezdová základna ZZS KK - základna Nejdek</v>
      </c>
      <c r="F45" s="343"/>
      <c r="G45" s="343"/>
      <c r="H45" s="343"/>
      <c r="I45" s="104"/>
      <c r="J45" s="40"/>
      <c r="K45" s="43"/>
    </row>
    <row r="46" spans="2:11" s="1" customFormat="1" ht="14.25" customHeight="1">
      <c r="B46" s="39"/>
      <c r="C46" s="35" t="s">
        <v>92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15.75" customHeight="1">
      <c r="B47" s="39"/>
      <c r="C47" s="40"/>
      <c r="D47" s="40"/>
      <c r="E47" s="344" t="str">
        <f>E9</f>
        <v>SO 02 - Úprava elektroinstalace </v>
      </c>
      <c r="F47" s="345"/>
      <c r="G47" s="345"/>
      <c r="H47" s="345"/>
      <c r="I47" s="104"/>
      <c r="J47" s="40"/>
      <c r="K47" s="43"/>
    </row>
    <row r="48" spans="2:11" s="1" customFormat="1" ht="6.7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Nejdek</v>
      </c>
      <c r="G49" s="40"/>
      <c r="H49" s="40"/>
      <c r="I49" s="105" t="s">
        <v>25</v>
      </c>
      <c r="J49" s="106" t="str">
        <f>IF(J12="","",J12)</f>
        <v>31. 5. 2018</v>
      </c>
      <c r="K49" s="43"/>
    </row>
    <row r="50" spans="2:11" s="1" customFormat="1" ht="6.7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ZZS Karlovarského kraje</v>
      </c>
      <c r="G51" s="40"/>
      <c r="H51" s="40"/>
      <c r="I51" s="105" t="s">
        <v>33</v>
      </c>
      <c r="J51" s="302" t="str">
        <f>E21</f>
        <v>Oto Szakos</v>
      </c>
      <c r="K51" s="43"/>
    </row>
    <row r="52" spans="2:11" s="1" customFormat="1" ht="14.25" customHeight="1">
      <c r="B52" s="39"/>
      <c r="C52" s="35" t="s">
        <v>31</v>
      </c>
      <c r="D52" s="40"/>
      <c r="E52" s="40"/>
      <c r="F52" s="33">
        <f>IF(E18="","",E18)</f>
      </c>
      <c r="G52" s="40"/>
      <c r="H52" s="40"/>
      <c r="I52" s="104"/>
      <c r="J52" s="337"/>
      <c r="K52" s="43"/>
    </row>
    <row r="53" spans="2:11" s="1" customFormat="1" ht="9.7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95</v>
      </c>
      <c r="D54" s="118"/>
      <c r="E54" s="118"/>
      <c r="F54" s="118"/>
      <c r="G54" s="118"/>
      <c r="H54" s="118"/>
      <c r="I54" s="129"/>
      <c r="J54" s="130" t="s">
        <v>96</v>
      </c>
      <c r="K54" s="131"/>
    </row>
    <row r="55" spans="2:11" s="1" customFormat="1" ht="9.7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97</v>
      </c>
      <c r="D56" s="40"/>
      <c r="E56" s="40"/>
      <c r="F56" s="40"/>
      <c r="G56" s="40"/>
      <c r="H56" s="40"/>
      <c r="I56" s="104"/>
      <c r="J56" s="114">
        <f>J79</f>
        <v>0</v>
      </c>
      <c r="K56" s="43"/>
      <c r="AU56" s="22" t="s">
        <v>98</v>
      </c>
    </row>
    <row r="57" spans="2:11" s="7" customFormat="1" ht="24.75" customHeight="1">
      <c r="B57" s="133"/>
      <c r="C57" s="134"/>
      <c r="D57" s="135" t="s">
        <v>108</v>
      </c>
      <c r="E57" s="136"/>
      <c r="F57" s="136"/>
      <c r="G57" s="136"/>
      <c r="H57" s="136"/>
      <c r="I57" s="137"/>
      <c r="J57" s="138">
        <f>J80</f>
        <v>0</v>
      </c>
      <c r="K57" s="139"/>
    </row>
    <row r="58" spans="2:11" s="8" customFormat="1" ht="19.5" customHeight="1">
      <c r="B58" s="140"/>
      <c r="C58" s="141"/>
      <c r="D58" s="142" t="s">
        <v>511</v>
      </c>
      <c r="E58" s="143"/>
      <c r="F58" s="143"/>
      <c r="G58" s="143"/>
      <c r="H58" s="143"/>
      <c r="I58" s="144"/>
      <c r="J58" s="145">
        <f>J81</f>
        <v>0</v>
      </c>
      <c r="K58" s="146"/>
    </row>
    <row r="59" spans="2:11" s="8" customFormat="1" ht="19.5" customHeight="1">
      <c r="B59" s="140"/>
      <c r="C59" s="141"/>
      <c r="D59" s="142" t="s">
        <v>512</v>
      </c>
      <c r="E59" s="143"/>
      <c r="F59" s="143"/>
      <c r="G59" s="143"/>
      <c r="H59" s="143"/>
      <c r="I59" s="144"/>
      <c r="J59" s="145">
        <f>J84</f>
        <v>0</v>
      </c>
      <c r="K59" s="146"/>
    </row>
    <row r="60" spans="2:11" s="1" customFormat="1" ht="21.75" customHeight="1">
      <c r="B60" s="39"/>
      <c r="C60" s="40"/>
      <c r="D60" s="40"/>
      <c r="E60" s="40"/>
      <c r="F60" s="40"/>
      <c r="G60" s="40"/>
      <c r="H60" s="40"/>
      <c r="I60" s="104"/>
      <c r="J60" s="40"/>
      <c r="K60" s="43"/>
    </row>
    <row r="61" spans="2:11" s="1" customFormat="1" ht="6.75" customHeight="1">
      <c r="B61" s="54"/>
      <c r="C61" s="55"/>
      <c r="D61" s="55"/>
      <c r="E61" s="55"/>
      <c r="F61" s="55"/>
      <c r="G61" s="55"/>
      <c r="H61" s="55"/>
      <c r="I61" s="125"/>
      <c r="J61" s="55"/>
      <c r="K61" s="56"/>
    </row>
    <row r="65" spans="2:12" s="1" customFormat="1" ht="6.75" customHeight="1">
      <c r="B65" s="57"/>
      <c r="C65" s="58"/>
      <c r="D65" s="58"/>
      <c r="E65" s="58"/>
      <c r="F65" s="58"/>
      <c r="G65" s="58"/>
      <c r="H65" s="58"/>
      <c r="I65" s="126"/>
      <c r="J65" s="58"/>
      <c r="K65" s="58"/>
      <c r="L65" s="39"/>
    </row>
    <row r="66" spans="2:12" s="1" customFormat="1" ht="36.75" customHeight="1">
      <c r="B66" s="39"/>
      <c r="C66" s="59" t="s">
        <v>116</v>
      </c>
      <c r="I66" s="147"/>
      <c r="L66" s="39"/>
    </row>
    <row r="67" spans="2:12" s="1" customFormat="1" ht="6.75" customHeight="1">
      <c r="B67" s="39"/>
      <c r="I67" s="147"/>
      <c r="L67" s="39"/>
    </row>
    <row r="68" spans="2:12" s="1" customFormat="1" ht="14.25" customHeight="1">
      <c r="B68" s="39"/>
      <c r="C68" s="61" t="s">
        <v>19</v>
      </c>
      <c r="I68" s="147"/>
      <c r="L68" s="39"/>
    </row>
    <row r="69" spans="2:12" s="1" customFormat="1" ht="14.25" customHeight="1">
      <c r="B69" s="39"/>
      <c r="E69" s="338" t="str">
        <f>E7</f>
        <v>Výjezdová základna ZZS KK - základna Nejdek</v>
      </c>
      <c r="F69" s="339"/>
      <c r="G69" s="339"/>
      <c r="H69" s="339"/>
      <c r="I69" s="147"/>
      <c r="L69" s="39"/>
    </row>
    <row r="70" spans="2:12" s="1" customFormat="1" ht="14.25" customHeight="1">
      <c r="B70" s="39"/>
      <c r="C70" s="61" t="s">
        <v>92</v>
      </c>
      <c r="I70" s="147"/>
      <c r="L70" s="39"/>
    </row>
    <row r="71" spans="2:12" s="1" customFormat="1" ht="15.75" customHeight="1">
      <c r="B71" s="39"/>
      <c r="E71" s="332" t="str">
        <f>E9</f>
        <v>SO 02 - Úprava elektroinstalace </v>
      </c>
      <c r="F71" s="340"/>
      <c r="G71" s="340"/>
      <c r="H71" s="340"/>
      <c r="I71" s="147"/>
      <c r="L71" s="39"/>
    </row>
    <row r="72" spans="2:12" s="1" customFormat="1" ht="6.75" customHeight="1">
      <c r="B72" s="39"/>
      <c r="I72" s="147"/>
      <c r="L72" s="39"/>
    </row>
    <row r="73" spans="2:12" s="1" customFormat="1" ht="18" customHeight="1">
      <c r="B73" s="39"/>
      <c r="C73" s="61" t="s">
        <v>23</v>
      </c>
      <c r="F73" s="148" t="str">
        <f>F12</f>
        <v>Nejdek</v>
      </c>
      <c r="I73" s="149" t="s">
        <v>25</v>
      </c>
      <c r="J73" s="65" t="str">
        <f>IF(J12="","",J12)</f>
        <v>31. 5. 2018</v>
      </c>
      <c r="L73" s="39"/>
    </row>
    <row r="74" spans="2:12" s="1" customFormat="1" ht="6.75" customHeight="1">
      <c r="B74" s="39"/>
      <c r="I74" s="147"/>
      <c r="L74" s="39"/>
    </row>
    <row r="75" spans="2:12" s="1" customFormat="1" ht="15">
      <c r="B75" s="39"/>
      <c r="C75" s="61" t="s">
        <v>27</v>
      </c>
      <c r="F75" s="148" t="str">
        <f>E15</f>
        <v>ZZS Karlovarského kraje</v>
      </c>
      <c r="I75" s="149" t="s">
        <v>33</v>
      </c>
      <c r="J75" s="148" t="str">
        <f>E21</f>
        <v>Oto Szakos</v>
      </c>
      <c r="L75" s="39"/>
    </row>
    <row r="76" spans="2:12" s="1" customFormat="1" ht="14.25" customHeight="1">
      <c r="B76" s="39"/>
      <c r="C76" s="61" t="s">
        <v>31</v>
      </c>
      <c r="F76" s="148">
        <f>IF(E18="","",E18)</f>
      </c>
      <c r="I76" s="147"/>
      <c r="L76" s="39"/>
    </row>
    <row r="77" spans="2:12" s="1" customFormat="1" ht="9.75" customHeight="1">
      <c r="B77" s="39"/>
      <c r="I77" s="147"/>
      <c r="L77" s="39"/>
    </row>
    <row r="78" spans="2:20" s="9" customFormat="1" ht="29.25" customHeight="1">
      <c r="B78" s="150"/>
      <c r="C78" s="151" t="s">
        <v>117</v>
      </c>
      <c r="D78" s="152" t="s">
        <v>57</v>
      </c>
      <c r="E78" s="152" t="s">
        <v>53</v>
      </c>
      <c r="F78" s="152" t="s">
        <v>118</v>
      </c>
      <c r="G78" s="152" t="s">
        <v>119</v>
      </c>
      <c r="H78" s="152" t="s">
        <v>120</v>
      </c>
      <c r="I78" s="153" t="s">
        <v>121</v>
      </c>
      <c r="J78" s="152" t="s">
        <v>96</v>
      </c>
      <c r="K78" s="154" t="s">
        <v>122</v>
      </c>
      <c r="L78" s="150"/>
      <c r="M78" s="71" t="s">
        <v>123</v>
      </c>
      <c r="N78" s="72" t="s">
        <v>42</v>
      </c>
      <c r="O78" s="72" t="s">
        <v>124</v>
      </c>
      <c r="P78" s="72" t="s">
        <v>125</v>
      </c>
      <c r="Q78" s="72" t="s">
        <v>126</v>
      </c>
      <c r="R78" s="72" t="s">
        <v>127</v>
      </c>
      <c r="S78" s="72" t="s">
        <v>128</v>
      </c>
      <c r="T78" s="73" t="s">
        <v>129</v>
      </c>
    </row>
    <row r="79" spans="2:63" s="1" customFormat="1" ht="29.25" customHeight="1">
      <c r="B79" s="39"/>
      <c r="C79" s="75" t="s">
        <v>97</v>
      </c>
      <c r="I79" s="147"/>
      <c r="J79" s="155">
        <f>BK79</f>
        <v>0</v>
      </c>
      <c r="L79" s="39"/>
      <c r="M79" s="74"/>
      <c r="N79" s="66"/>
      <c r="O79" s="66"/>
      <c r="P79" s="156">
        <f>P80</f>
        <v>0</v>
      </c>
      <c r="Q79" s="66"/>
      <c r="R79" s="156">
        <f>R80</f>
        <v>0</v>
      </c>
      <c r="S79" s="66"/>
      <c r="T79" s="157">
        <f>T80</f>
        <v>0</v>
      </c>
      <c r="AT79" s="22" t="s">
        <v>71</v>
      </c>
      <c r="AU79" s="22" t="s">
        <v>98</v>
      </c>
      <c r="BK79" s="158">
        <f>BK80</f>
        <v>0</v>
      </c>
    </row>
    <row r="80" spans="2:63" s="10" customFormat="1" ht="36.75" customHeight="1">
      <c r="B80" s="159"/>
      <c r="D80" s="160" t="s">
        <v>71</v>
      </c>
      <c r="E80" s="161" t="s">
        <v>356</v>
      </c>
      <c r="F80" s="161" t="s">
        <v>357</v>
      </c>
      <c r="I80" s="162"/>
      <c r="J80" s="163">
        <f>BK80</f>
        <v>0</v>
      </c>
      <c r="L80" s="159"/>
      <c r="M80" s="164"/>
      <c r="N80" s="165"/>
      <c r="O80" s="165"/>
      <c r="P80" s="166">
        <f>P81+P84</f>
        <v>0</v>
      </c>
      <c r="Q80" s="165"/>
      <c r="R80" s="166">
        <f>R81+R84</f>
        <v>0</v>
      </c>
      <c r="S80" s="165"/>
      <c r="T80" s="167">
        <f>T81+T84</f>
        <v>0</v>
      </c>
      <c r="AR80" s="160" t="s">
        <v>82</v>
      </c>
      <c r="AT80" s="168" t="s">
        <v>71</v>
      </c>
      <c r="AU80" s="168" t="s">
        <v>72</v>
      </c>
      <c r="AY80" s="160" t="s">
        <v>132</v>
      </c>
      <c r="BK80" s="169">
        <f>BK81+BK84</f>
        <v>0</v>
      </c>
    </row>
    <row r="81" spans="2:63" s="10" customFormat="1" ht="19.5" customHeight="1">
      <c r="B81" s="159"/>
      <c r="D81" s="160" t="s">
        <v>71</v>
      </c>
      <c r="E81" s="170" t="s">
        <v>513</v>
      </c>
      <c r="F81" s="170" t="s">
        <v>514</v>
      </c>
      <c r="I81" s="162"/>
      <c r="J81" s="171">
        <f>BK81</f>
        <v>0</v>
      </c>
      <c r="L81" s="159"/>
      <c r="M81" s="164"/>
      <c r="N81" s="165"/>
      <c r="O81" s="165"/>
      <c r="P81" s="166">
        <f>SUM(P82:P83)</f>
        <v>0</v>
      </c>
      <c r="Q81" s="165"/>
      <c r="R81" s="166">
        <f>SUM(R82:R83)</f>
        <v>0</v>
      </c>
      <c r="S81" s="165"/>
      <c r="T81" s="167">
        <f>SUM(T82:T83)</f>
        <v>0</v>
      </c>
      <c r="AR81" s="160" t="s">
        <v>82</v>
      </c>
      <c r="AT81" s="168" t="s">
        <v>71</v>
      </c>
      <c r="AU81" s="168" t="s">
        <v>80</v>
      </c>
      <c r="AY81" s="160" t="s">
        <v>132</v>
      </c>
      <c r="BK81" s="169">
        <f>SUM(BK82:BK83)</f>
        <v>0</v>
      </c>
    </row>
    <row r="82" spans="2:65" s="1" customFormat="1" ht="22.5" customHeight="1">
      <c r="B82" s="172"/>
      <c r="C82" s="173" t="s">
        <v>80</v>
      </c>
      <c r="D82" s="173" t="s">
        <v>135</v>
      </c>
      <c r="E82" s="174" t="s">
        <v>515</v>
      </c>
      <c r="F82" s="175" t="s">
        <v>516</v>
      </c>
      <c r="G82" s="176" t="s">
        <v>148</v>
      </c>
      <c r="H82" s="177">
        <v>1</v>
      </c>
      <c r="I82" s="178"/>
      <c r="J82" s="179">
        <f>ROUND(I82*H82,2)</f>
        <v>0</v>
      </c>
      <c r="K82" s="175" t="s">
        <v>517</v>
      </c>
      <c r="L82" s="39"/>
      <c r="M82" s="180" t="s">
        <v>5</v>
      </c>
      <c r="N82" s="181" t="s">
        <v>43</v>
      </c>
      <c r="O82" s="40"/>
      <c r="P82" s="182">
        <f>O82*H82</f>
        <v>0</v>
      </c>
      <c r="Q82" s="182">
        <v>0</v>
      </c>
      <c r="R82" s="182">
        <f>Q82*H82</f>
        <v>0</v>
      </c>
      <c r="S82" s="182">
        <v>0</v>
      </c>
      <c r="T82" s="183">
        <f>S82*H82</f>
        <v>0</v>
      </c>
      <c r="AR82" s="22" t="s">
        <v>235</v>
      </c>
      <c r="AT82" s="22" t="s">
        <v>135</v>
      </c>
      <c r="AU82" s="22" t="s">
        <v>82</v>
      </c>
      <c r="AY82" s="22" t="s">
        <v>132</v>
      </c>
      <c r="BE82" s="184">
        <f>IF(N82="základní",J82,0)</f>
        <v>0</v>
      </c>
      <c r="BF82" s="184">
        <f>IF(N82="snížená",J82,0)</f>
        <v>0</v>
      </c>
      <c r="BG82" s="184">
        <f>IF(N82="zákl. přenesená",J82,0)</f>
        <v>0</v>
      </c>
      <c r="BH82" s="184">
        <f>IF(N82="sníž. přenesená",J82,0)</f>
        <v>0</v>
      </c>
      <c r="BI82" s="184">
        <f>IF(N82="nulová",J82,0)</f>
        <v>0</v>
      </c>
      <c r="BJ82" s="22" t="s">
        <v>80</v>
      </c>
      <c r="BK82" s="184">
        <f>ROUND(I82*H82,2)</f>
        <v>0</v>
      </c>
      <c r="BL82" s="22" t="s">
        <v>235</v>
      </c>
      <c r="BM82" s="22" t="s">
        <v>518</v>
      </c>
    </row>
    <row r="83" spans="2:47" s="1" customFormat="1" ht="27">
      <c r="B83" s="39"/>
      <c r="D83" s="185" t="s">
        <v>142</v>
      </c>
      <c r="F83" s="186" t="s">
        <v>519</v>
      </c>
      <c r="I83" s="147"/>
      <c r="L83" s="39"/>
      <c r="M83" s="187"/>
      <c r="N83" s="40"/>
      <c r="O83" s="40"/>
      <c r="P83" s="40"/>
      <c r="Q83" s="40"/>
      <c r="R83" s="40"/>
      <c r="S83" s="40"/>
      <c r="T83" s="68"/>
      <c r="AT83" s="22" t="s">
        <v>142</v>
      </c>
      <c r="AU83" s="22" t="s">
        <v>82</v>
      </c>
    </row>
    <row r="84" spans="2:63" s="10" customFormat="1" ht="29.25" customHeight="1">
      <c r="B84" s="159"/>
      <c r="D84" s="160" t="s">
        <v>71</v>
      </c>
      <c r="E84" s="170" t="s">
        <v>520</v>
      </c>
      <c r="F84" s="170" t="s">
        <v>521</v>
      </c>
      <c r="I84" s="162"/>
      <c r="J84" s="171">
        <f>BK84</f>
        <v>0</v>
      </c>
      <c r="L84" s="159"/>
      <c r="M84" s="164"/>
      <c r="N84" s="165"/>
      <c r="O84" s="165"/>
      <c r="P84" s="166">
        <f>SUM(P85:P90)</f>
        <v>0</v>
      </c>
      <c r="Q84" s="165"/>
      <c r="R84" s="166">
        <f>SUM(R85:R90)</f>
        <v>0</v>
      </c>
      <c r="S84" s="165"/>
      <c r="T84" s="167">
        <f>SUM(T85:T90)</f>
        <v>0</v>
      </c>
      <c r="AR84" s="160" t="s">
        <v>82</v>
      </c>
      <c r="AT84" s="168" t="s">
        <v>71</v>
      </c>
      <c r="AU84" s="168" t="s">
        <v>80</v>
      </c>
      <c r="AY84" s="160" t="s">
        <v>132</v>
      </c>
      <c r="BK84" s="169">
        <f>SUM(BK85:BK90)</f>
        <v>0</v>
      </c>
    </row>
    <row r="85" spans="2:65" s="1" customFormat="1" ht="14.25" customHeight="1">
      <c r="B85" s="172"/>
      <c r="C85" s="173" t="s">
        <v>82</v>
      </c>
      <c r="D85" s="173" t="s">
        <v>135</v>
      </c>
      <c r="E85" s="174" t="s">
        <v>522</v>
      </c>
      <c r="F85" s="175" t="s">
        <v>523</v>
      </c>
      <c r="G85" s="176" t="s">
        <v>524</v>
      </c>
      <c r="H85" s="177">
        <v>6</v>
      </c>
      <c r="I85" s="178"/>
      <c r="J85" s="179">
        <f>ROUND(I85*H85,2)</f>
        <v>0</v>
      </c>
      <c r="K85" s="175" t="s">
        <v>517</v>
      </c>
      <c r="L85" s="39"/>
      <c r="M85" s="180" t="s">
        <v>5</v>
      </c>
      <c r="N85" s="181" t="s">
        <v>43</v>
      </c>
      <c r="O85" s="40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22" t="s">
        <v>525</v>
      </c>
      <c r="AT85" s="22" t="s">
        <v>135</v>
      </c>
      <c r="AU85" s="22" t="s">
        <v>82</v>
      </c>
      <c r="AY85" s="22" t="s">
        <v>132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2" t="s">
        <v>80</v>
      </c>
      <c r="BK85" s="184">
        <f>ROUND(I85*H85,2)</f>
        <v>0</v>
      </c>
      <c r="BL85" s="22" t="s">
        <v>525</v>
      </c>
      <c r="BM85" s="22" t="s">
        <v>526</v>
      </c>
    </row>
    <row r="86" spans="2:47" s="1" customFormat="1" ht="13.5">
      <c r="B86" s="39"/>
      <c r="D86" s="185" t="s">
        <v>142</v>
      </c>
      <c r="F86" s="186" t="s">
        <v>527</v>
      </c>
      <c r="I86" s="147"/>
      <c r="L86" s="39"/>
      <c r="M86" s="187"/>
      <c r="N86" s="40"/>
      <c r="O86" s="40"/>
      <c r="P86" s="40"/>
      <c r="Q86" s="40"/>
      <c r="R86" s="40"/>
      <c r="S86" s="40"/>
      <c r="T86" s="68"/>
      <c r="AT86" s="22" t="s">
        <v>142</v>
      </c>
      <c r="AU86" s="22" t="s">
        <v>82</v>
      </c>
    </row>
    <row r="87" spans="2:51" s="11" customFormat="1" ht="13.5">
      <c r="B87" s="188"/>
      <c r="D87" s="185" t="s">
        <v>144</v>
      </c>
      <c r="E87" s="189" t="s">
        <v>5</v>
      </c>
      <c r="F87" s="190" t="s">
        <v>528</v>
      </c>
      <c r="H87" s="191">
        <v>6</v>
      </c>
      <c r="I87" s="192"/>
      <c r="L87" s="188"/>
      <c r="M87" s="193"/>
      <c r="N87" s="194"/>
      <c r="O87" s="194"/>
      <c r="P87" s="194"/>
      <c r="Q87" s="194"/>
      <c r="R87" s="194"/>
      <c r="S87" s="194"/>
      <c r="T87" s="195"/>
      <c r="AT87" s="189" t="s">
        <v>144</v>
      </c>
      <c r="AU87" s="189" t="s">
        <v>82</v>
      </c>
      <c r="AV87" s="11" t="s">
        <v>82</v>
      </c>
      <c r="AW87" s="11" t="s">
        <v>35</v>
      </c>
      <c r="AX87" s="11" t="s">
        <v>72</v>
      </c>
      <c r="AY87" s="189" t="s">
        <v>132</v>
      </c>
    </row>
    <row r="88" spans="2:65" s="1" customFormat="1" ht="14.25" customHeight="1">
      <c r="B88" s="172"/>
      <c r="C88" s="173" t="s">
        <v>133</v>
      </c>
      <c r="D88" s="173" t="s">
        <v>135</v>
      </c>
      <c r="E88" s="174" t="s">
        <v>522</v>
      </c>
      <c r="F88" s="175" t="s">
        <v>523</v>
      </c>
      <c r="G88" s="176" t="s">
        <v>524</v>
      </c>
      <c r="H88" s="177">
        <v>10</v>
      </c>
      <c r="I88" s="178"/>
      <c r="J88" s="179">
        <f>ROUND(I88*H88,2)</f>
        <v>0</v>
      </c>
      <c r="K88" s="175" t="s">
        <v>517</v>
      </c>
      <c r="L88" s="39"/>
      <c r="M88" s="180" t="s">
        <v>5</v>
      </c>
      <c r="N88" s="181" t="s">
        <v>43</v>
      </c>
      <c r="O88" s="40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22" t="s">
        <v>525</v>
      </c>
      <c r="AT88" s="22" t="s">
        <v>135</v>
      </c>
      <c r="AU88" s="22" t="s">
        <v>82</v>
      </c>
      <c r="AY88" s="22" t="s">
        <v>132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22" t="s">
        <v>80</v>
      </c>
      <c r="BK88" s="184">
        <f>ROUND(I88*H88,2)</f>
        <v>0</v>
      </c>
      <c r="BL88" s="22" t="s">
        <v>525</v>
      </c>
      <c r="BM88" s="22" t="s">
        <v>529</v>
      </c>
    </row>
    <row r="89" spans="2:47" s="1" customFormat="1" ht="13.5">
      <c r="B89" s="39"/>
      <c r="D89" s="185" t="s">
        <v>142</v>
      </c>
      <c r="F89" s="186" t="s">
        <v>527</v>
      </c>
      <c r="I89" s="147"/>
      <c r="L89" s="39"/>
      <c r="M89" s="187"/>
      <c r="N89" s="40"/>
      <c r="O89" s="40"/>
      <c r="P89" s="40"/>
      <c r="Q89" s="40"/>
      <c r="R89" s="40"/>
      <c r="S89" s="40"/>
      <c r="T89" s="68"/>
      <c r="AT89" s="22" t="s">
        <v>142</v>
      </c>
      <c r="AU89" s="22" t="s">
        <v>82</v>
      </c>
    </row>
    <row r="90" spans="2:51" s="11" customFormat="1" ht="13.5">
      <c r="B90" s="188"/>
      <c r="D90" s="185" t="s">
        <v>144</v>
      </c>
      <c r="E90" s="189" t="s">
        <v>5</v>
      </c>
      <c r="F90" s="190" t="s">
        <v>530</v>
      </c>
      <c r="H90" s="191">
        <v>10</v>
      </c>
      <c r="I90" s="192"/>
      <c r="L90" s="188"/>
      <c r="M90" s="217"/>
      <c r="N90" s="218"/>
      <c r="O90" s="218"/>
      <c r="P90" s="218"/>
      <c r="Q90" s="218"/>
      <c r="R90" s="218"/>
      <c r="S90" s="218"/>
      <c r="T90" s="219"/>
      <c r="AT90" s="189" t="s">
        <v>144</v>
      </c>
      <c r="AU90" s="189" t="s">
        <v>82</v>
      </c>
      <c r="AV90" s="11" t="s">
        <v>82</v>
      </c>
      <c r="AW90" s="11" t="s">
        <v>35</v>
      </c>
      <c r="AX90" s="11" t="s">
        <v>72</v>
      </c>
      <c r="AY90" s="189" t="s">
        <v>132</v>
      </c>
    </row>
    <row r="91" spans="2:12" s="1" customFormat="1" ht="6.75" customHeight="1">
      <c r="B91" s="54"/>
      <c r="C91" s="55"/>
      <c r="D91" s="55"/>
      <c r="E91" s="55"/>
      <c r="F91" s="55"/>
      <c r="G91" s="55"/>
      <c r="H91" s="55"/>
      <c r="I91" s="125"/>
      <c r="J91" s="55"/>
      <c r="K91" s="55"/>
      <c r="L91" s="39"/>
    </row>
  </sheetData>
  <sheetProtection/>
  <autoFilter ref="C78:K90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3" customFormat="1" ht="45" customHeight="1">
      <c r="B3" s="224"/>
      <c r="C3" s="349" t="s">
        <v>531</v>
      </c>
      <c r="D3" s="349"/>
      <c r="E3" s="349"/>
      <c r="F3" s="349"/>
      <c r="G3" s="349"/>
      <c r="H3" s="349"/>
      <c r="I3" s="349"/>
      <c r="J3" s="349"/>
      <c r="K3" s="225"/>
    </row>
    <row r="4" spans="2:11" ht="25.5" customHeight="1">
      <c r="B4" s="226"/>
      <c r="C4" s="353" t="s">
        <v>532</v>
      </c>
      <c r="D4" s="353"/>
      <c r="E4" s="353"/>
      <c r="F4" s="353"/>
      <c r="G4" s="353"/>
      <c r="H4" s="353"/>
      <c r="I4" s="353"/>
      <c r="J4" s="353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50" t="s">
        <v>533</v>
      </c>
      <c r="D6" s="350"/>
      <c r="E6" s="350"/>
      <c r="F6" s="350"/>
      <c r="G6" s="350"/>
      <c r="H6" s="350"/>
      <c r="I6" s="350"/>
      <c r="J6" s="350"/>
      <c r="K6" s="227"/>
    </row>
    <row r="7" spans="2:11" ht="15" customHeight="1">
      <c r="B7" s="230"/>
      <c r="C7" s="350" t="s">
        <v>534</v>
      </c>
      <c r="D7" s="350"/>
      <c r="E7" s="350"/>
      <c r="F7" s="350"/>
      <c r="G7" s="350"/>
      <c r="H7" s="350"/>
      <c r="I7" s="350"/>
      <c r="J7" s="350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50" t="s">
        <v>535</v>
      </c>
      <c r="D9" s="350"/>
      <c r="E9" s="350"/>
      <c r="F9" s="350"/>
      <c r="G9" s="350"/>
      <c r="H9" s="350"/>
      <c r="I9" s="350"/>
      <c r="J9" s="350"/>
      <c r="K9" s="227"/>
    </row>
    <row r="10" spans="2:11" ht="15" customHeight="1">
      <c r="B10" s="230"/>
      <c r="C10" s="229"/>
      <c r="D10" s="350" t="s">
        <v>536</v>
      </c>
      <c r="E10" s="350"/>
      <c r="F10" s="350"/>
      <c r="G10" s="350"/>
      <c r="H10" s="350"/>
      <c r="I10" s="350"/>
      <c r="J10" s="350"/>
      <c r="K10" s="227"/>
    </row>
    <row r="11" spans="2:11" ht="15" customHeight="1">
      <c r="B11" s="230"/>
      <c r="C11" s="231"/>
      <c r="D11" s="350" t="s">
        <v>537</v>
      </c>
      <c r="E11" s="350"/>
      <c r="F11" s="350"/>
      <c r="G11" s="350"/>
      <c r="H11" s="350"/>
      <c r="I11" s="350"/>
      <c r="J11" s="350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50" t="s">
        <v>538</v>
      </c>
      <c r="E13" s="350"/>
      <c r="F13" s="350"/>
      <c r="G13" s="350"/>
      <c r="H13" s="350"/>
      <c r="I13" s="350"/>
      <c r="J13" s="350"/>
      <c r="K13" s="227"/>
    </row>
    <row r="14" spans="2:11" ht="15" customHeight="1">
      <c r="B14" s="230"/>
      <c r="C14" s="231"/>
      <c r="D14" s="350" t="s">
        <v>539</v>
      </c>
      <c r="E14" s="350"/>
      <c r="F14" s="350"/>
      <c r="G14" s="350"/>
      <c r="H14" s="350"/>
      <c r="I14" s="350"/>
      <c r="J14" s="350"/>
      <c r="K14" s="227"/>
    </row>
    <row r="15" spans="2:11" ht="15" customHeight="1">
      <c r="B15" s="230"/>
      <c r="C15" s="231"/>
      <c r="D15" s="350" t="s">
        <v>540</v>
      </c>
      <c r="E15" s="350"/>
      <c r="F15" s="350"/>
      <c r="G15" s="350"/>
      <c r="H15" s="350"/>
      <c r="I15" s="350"/>
      <c r="J15" s="350"/>
      <c r="K15" s="227"/>
    </row>
    <row r="16" spans="2:11" ht="15" customHeight="1">
      <c r="B16" s="230"/>
      <c r="C16" s="231"/>
      <c r="D16" s="231"/>
      <c r="E16" s="232" t="s">
        <v>79</v>
      </c>
      <c r="F16" s="350" t="s">
        <v>541</v>
      </c>
      <c r="G16" s="350"/>
      <c r="H16" s="350"/>
      <c r="I16" s="350"/>
      <c r="J16" s="350"/>
      <c r="K16" s="227"/>
    </row>
    <row r="17" spans="2:11" ht="15" customHeight="1">
      <c r="B17" s="230"/>
      <c r="C17" s="231"/>
      <c r="D17" s="231"/>
      <c r="E17" s="232" t="s">
        <v>542</v>
      </c>
      <c r="F17" s="350" t="s">
        <v>543</v>
      </c>
      <c r="G17" s="350"/>
      <c r="H17" s="350"/>
      <c r="I17" s="350"/>
      <c r="J17" s="350"/>
      <c r="K17" s="227"/>
    </row>
    <row r="18" spans="2:11" ht="15" customHeight="1">
      <c r="B18" s="230"/>
      <c r="C18" s="231"/>
      <c r="D18" s="231"/>
      <c r="E18" s="232" t="s">
        <v>544</v>
      </c>
      <c r="F18" s="350" t="s">
        <v>545</v>
      </c>
      <c r="G18" s="350"/>
      <c r="H18" s="350"/>
      <c r="I18" s="350"/>
      <c r="J18" s="350"/>
      <c r="K18" s="227"/>
    </row>
    <row r="19" spans="2:11" ht="15" customHeight="1">
      <c r="B19" s="230"/>
      <c r="C19" s="231"/>
      <c r="D19" s="231"/>
      <c r="E19" s="232" t="s">
        <v>546</v>
      </c>
      <c r="F19" s="350" t="s">
        <v>547</v>
      </c>
      <c r="G19" s="350"/>
      <c r="H19" s="350"/>
      <c r="I19" s="350"/>
      <c r="J19" s="350"/>
      <c r="K19" s="227"/>
    </row>
    <row r="20" spans="2:11" ht="15" customHeight="1">
      <c r="B20" s="230"/>
      <c r="C20" s="231"/>
      <c r="D20" s="231"/>
      <c r="E20" s="232" t="s">
        <v>548</v>
      </c>
      <c r="F20" s="350" t="s">
        <v>549</v>
      </c>
      <c r="G20" s="350"/>
      <c r="H20" s="350"/>
      <c r="I20" s="350"/>
      <c r="J20" s="350"/>
      <c r="K20" s="227"/>
    </row>
    <row r="21" spans="2:11" ht="15" customHeight="1">
      <c r="B21" s="230"/>
      <c r="C21" s="231"/>
      <c r="D21" s="231"/>
      <c r="E21" s="232" t="s">
        <v>550</v>
      </c>
      <c r="F21" s="350" t="s">
        <v>551</v>
      </c>
      <c r="G21" s="350"/>
      <c r="H21" s="350"/>
      <c r="I21" s="350"/>
      <c r="J21" s="350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50" t="s">
        <v>552</v>
      </c>
      <c r="D23" s="350"/>
      <c r="E23" s="350"/>
      <c r="F23" s="350"/>
      <c r="G23" s="350"/>
      <c r="H23" s="350"/>
      <c r="I23" s="350"/>
      <c r="J23" s="350"/>
      <c r="K23" s="227"/>
    </row>
    <row r="24" spans="2:11" ht="15" customHeight="1">
      <c r="B24" s="230"/>
      <c r="C24" s="350" t="s">
        <v>553</v>
      </c>
      <c r="D24" s="350"/>
      <c r="E24" s="350"/>
      <c r="F24" s="350"/>
      <c r="G24" s="350"/>
      <c r="H24" s="350"/>
      <c r="I24" s="350"/>
      <c r="J24" s="350"/>
      <c r="K24" s="227"/>
    </row>
    <row r="25" spans="2:11" ht="15" customHeight="1">
      <c r="B25" s="230"/>
      <c r="C25" s="229"/>
      <c r="D25" s="350" t="s">
        <v>554</v>
      </c>
      <c r="E25" s="350"/>
      <c r="F25" s="350"/>
      <c r="G25" s="350"/>
      <c r="H25" s="350"/>
      <c r="I25" s="350"/>
      <c r="J25" s="350"/>
      <c r="K25" s="227"/>
    </row>
    <row r="26" spans="2:11" ht="15" customHeight="1">
      <c r="B26" s="230"/>
      <c r="C26" s="231"/>
      <c r="D26" s="350" t="s">
        <v>555</v>
      </c>
      <c r="E26" s="350"/>
      <c r="F26" s="350"/>
      <c r="G26" s="350"/>
      <c r="H26" s="350"/>
      <c r="I26" s="350"/>
      <c r="J26" s="350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50" t="s">
        <v>556</v>
      </c>
      <c r="E28" s="350"/>
      <c r="F28" s="350"/>
      <c r="G28" s="350"/>
      <c r="H28" s="350"/>
      <c r="I28" s="350"/>
      <c r="J28" s="350"/>
      <c r="K28" s="227"/>
    </row>
    <row r="29" spans="2:11" ht="15" customHeight="1">
      <c r="B29" s="230"/>
      <c r="C29" s="231"/>
      <c r="D29" s="350" t="s">
        <v>557</v>
      </c>
      <c r="E29" s="350"/>
      <c r="F29" s="350"/>
      <c r="G29" s="350"/>
      <c r="H29" s="350"/>
      <c r="I29" s="350"/>
      <c r="J29" s="350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50" t="s">
        <v>558</v>
      </c>
      <c r="E31" s="350"/>
      <c r="F31" s="350"/>
      <c r="G31" s="350"/>
      <c r="H31" s="350"/>
      <c r="I31" s="350"/>
      <c r="J31" s="350"/>
      <c r="K31" s="227"/>
    </row>
    <row r="32" spans="2:11" ht="15" customHeight="1">
      <c r="B32" s="230"/>
      <c r="C32" s="231"/>
      <c r="D32" s="350" t="s">
        <v>559</v>
      </c>
      <c r="E32" s="350"/>
      <c r="F32" s="350"/>
      <c r="G32" s="350"/>
      <c r="H32" s="350"/>
      <c r="I32" s="350"/>
      <c r="J32" s="350"/>
      <c r="K32" s="227"/>
    </row>
    <row r="33" spans="2:11" ht="15" customHeight="1">
      <c r="B33" s="230"/>
      <c r="C33" s="231"/>
      <c r="D33" s="350" t="s">
        <v>560</v>
      </c>
      <c r="E33" s="350"/>
      <c r="F33" s="350"/>
      <c r="G33" s="350"/>
      <c r="H33" s="350"/>
      <c r="I33" s="350"/>
      <c r="J33" s="350"/>
      <c r="K33" s="227"/>
    </row>
    <row r="34" spans="2:11" ht="15" customHeight="1">
      <c r="B34" s="230"/>
      <c r="C34" s="231"/>
      <c r="D34" s="229"/>
      <c r="E34" s="233" t="s">
        <v>117</v>
      </c>
      <c r="F34" s="229"/>
      <c r="G34" s="350" t="s">
        <v>561</v>
      </c>
      <c r="H34" s="350"/>
      <c r="I34" s="350"/>
      <c r="J34" s="350"/>
      <c r="K34" s="227"/>
    </row>
    <row r="35" spans="2:11" ht="30.75" customHeight="1">
      <c r="B35" s="230"/>
      <c r="C35" s="231"/>
      <c r="D35" s="229"/>
      <c r="E35" s="233" t="s">
        <v>562</v>
      </c>
      <c r="F35" s="229"/>
      <c r="G35" s="350" t="s">
        <v>563</v>
      </c>
      <c r="H35" s="350"/>
      <c r="I35" s="350"/>
      <c r="J35" s="350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50" t="s">
        <v>564</v>
      </c>
      <c r="H36" s="350"/>
      <c r="I36" s="350"/>
      <c r="J36" s="350"/>
      <c r="K36" s="227"/>
    </row>
    <row r="37" spans="2:11" ht="15" customHeight="1">
      <c r="B37" s="230"/>
      <c r="C37" s="231"/>
      <c r="D37" s="229"/>
      <c r="E37" s="233" t="s">
        <v>118</v>
      </c>
      <c r="F37" s="229"/>
      <c r="G37" s="350" t="s">
        <v>565</v>
      </c>
      <c r="H37" s="350"/>
      <c r="I37" s="350"/>
      <c r="J37" s="350"/>
      <c r="K37" s="227"/>
    </row>
    <row r="38" spans="2:11" ht="15" customHeight="1">
      <c r="B38" s="230"/>
      <c r="C38" s="231"/>
      <c r="D38" s="229"/>
      <c r="E38" s="233" t="s">
        <v>119</v>
      </c>
      <c r="F38" s="229"/>
      <c r="G38" s="350" t="s">
        <v>566</v>
      </c>
      <c r="H38" s="350"/>
      <c r="I38" s="350"/>
      <c r="J38" s="350"/>
      <c r="K38" s="227"/>
    </row>
    <row r="39" spans="2:11" ht="15" customHeight="1">
      <c r="B39" s="230"/>
      <c r="C39" s="231"/>
      <c r="D39" s="229"/>
      <c r="E39" s="233" t="s">
        <v>120</v>
      </c>
      <c r="F39" s="229"/>
      <c r="G39" s="350" t="s">
        <v>567</v>
      </c>
      <c r="H39" s="350"/>
      <c r="I39" s="350"/>
      <c r="J39" s="350"/>
      <c r="K39" s="227"/>
    </row>
    <row r="40" spans="2:11" ht="15" customHeight="1">
      <c r="B40" s="230"/>
      <c r="C40" s="231"/>
      <c r="D40" s="229"/>
      <c r="E40" s="233" t="s">
        <v>568</v>
      </c>
      <c r="F40" s="229"/>
      <c r="G40" s="350" t="s">
        <v>569</v>
      </c>
      <c r="H40" s="350"/>
      <c r="I40" s="350"/>
      <c r="J40" s="350"/>
      <c r="K40" s="227"/>
    </row>
    <row r="41" spans="2:11" ht="15" customHeight="1">
      <c r="B41" s="230"/>
      <c r="C41" s="231"/>
      <c r="D41" s="229"/>
      <c r="E41" s="233"/>
      <c r="F41" s="229"/>
      <c r="G41" s="350" t="s">
        <v>570</v>
      </c>
      <c r="H41" s="350"/>
      <c r="I41" s="350"/>
      <c r="J41" s="350"/>
      <c r="K41" s="227"/>
    </row>
    <row r="42" spans="2:11" ht="15" customHeight="1">
      <c r="B42" s="230"/>
      <c r="C42" s="231"/>
      <c r="D42" s="229"/>
      <c r="E42" s="233" t="s">
        <v>571</v>
      </c>
      <c r="F42" s="229"/>
      <c r="G42" s="350" t="s">
        <v>572</v>
      </c>
      <c r="H42" s="350"/>
      <c r="I42" s="350"/>
      <c r="J42" s="350"/>
      <c r="K42" s="227"/>
    </row>
    <row r="43" spans="2:11" ht="15" customHeight="1">
      <c r="B43" s="230"/>
      <c r="C43" s="231"/>
      <c r="D43" s="229"/>
      <c r="E43" s="233" t="s">
        <v>122</v>
      </c>
      <c r="F43" s="229"/>
      <c r="G43" s="350" t="s">
        <v>573</v>
      </c>
      <c r="H43" s="350"/>
      <c r="I43" s="350"/>
      <c r="J43" s="350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50" t="s">
        <v>574</v>
      </c>
      <c r="E45" s="350"/>
      <c r="F45" s="350"/>
      <c r="G45" s="350"/>
      <c r="H45" s="350"/>
      <c r="I45" s="350"/>
      <c r="J45" s="350"/>
      <c r="K45" s="227"/>
    </row>
    <row r="46" spans="2:11" ht="15" customHeight="1">
      <c r="B46" s="230"/>
      <c r="C46" s="231"/>
      <c r="D46" s="231"/>
      <c r="E46" s="350" t="s">
        <v>575</v>
      </c>
      <c r="F46" s="350"/>
      <c r="G46" s="350"/>
      <c r="H46" s="350"/>
      <c r="I46" s="350"/>
      <c r="J46" s="350"/>
      <c r="K46" s="227"/>
    </row>
    <row r="47" spans="2:11" ht="15" customHeight="1">
      <c r="B47" s="230"/>
      <c r="C47" s="231"/>
      <c r="D47" s="231"/>
      <c r="E47" s="350" t="s">
        <v>576</v>
      </c>
      <c r="F47" s="350"/>
      <c r="G47" s="350"/>
      <c r="H47" s="350"/>
      <c r="I47" s="350"/>
      <c r="J47" s="350"/>
      <c r="K47" s="227"/>
    </row>
    <row r="48" spans="2:11" ht="15" customHeight="1">
      <c r="B48" s="230"/>
      <c r="C48" s="231"/>
      <c r="D48" s="231"/>
      <c r="E48" s="350" t="s">
        <v>577</v>
      </c>
      <c r="F48" s="350"/>
      <c r="G48" s="350"/>
      <c r="H48" s="350"/>
      <c r="I48" s="350"/>
      <c r="J48" s="350"/>
      <c r="K48" s="227"/>
    </row>
    <row r="49" spans="2:11" ht="15" customHeight="1">
      <c r="B49" s="230"/>
      <c r="C49" s="231"/>
      <c r="D49" s="350" t="s">
        <v>578</v>
      </c>
      <c r="E49" s="350"/>
      <c r="F49" s="350"/>
      <c r="G49" s="350"/>
      <c r="H49" s="350"/>
      <c r="I49" s="350"/>
      <c r="J49" s="350"/>
      <c r="K49" s="227"/>
    </row>
    <row r="50" spans="2:11" ht="25.5" customHeight="1">
      <c r="B50" s="226"/>
      <c r="C50" s="353" t="s">
        <v>579</v>
      </c>
      <c r="D50" s="353"/>
      <c r="E50" s="353"/>
      <c r="F50" s="353"/>
      <c r="G50" s="353"/>
      <c r="H50" s="353"/>
      <c r="I50" s="353"/>
      <c r="J50" s="353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50" t="s">
        <v>580</v>
      </c>
      <c r="D52" s="350"/>
      <c r="E52" s="350"/>
      <c r="F52" s="350"/>
      <c r="G52" s="350"/>
      <c r="H52" s="350"/>
      <c r="I52" s="350"/>
      <c r="J52" s="350"/>
      <c r="K52" s="227"/>
    </row>
    <row r="53" spans="2:11" ht="15" customHeight="1">
      <c r="B53" s="226"/>
      <c r="C53" s="350" t="s">
        <v>581</v>
      </c>
      <c r="D53" s="350"/>
      <c r="E53" s="350"/>
      <c r="F53" s="350"/>
      <c r="G53" s="350"/>
      <c r="H53" s="350"/>
      <c r="I53" s="350"/>
      <c r="J53" s="350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50" t="s">
        <v>582</v>
      </c>
      <c r="D55" s="350"/>
      <c r="E55" s="350"/>
      <c r="F55" s="350"/>
      <c r="G55" s="350"/>
      <c r="H55" s="350"/>
      <c r="I55" s="350"/>
      <c r="J55" s="350"/>
      <c r="K55" s="227"/>
    </row>
    <row r="56" spans="2:11" ht="15" customHeight="1">
      <c r="B56" s="226"/>
      <c r="C56" s="231"/>
      <c r="D56" s="350" t="s">
        <v>583</v>
      </c>
      <c r="E56" s="350"/>
      <c r="F56" s="350"/>
      <c r="G56" s="350"/>
      <c r="H56" s="350"/>
      <c r="I56" s="350"/>
      <c r="J56" s="350"/>
      <c r="K56" s="227"/>
    </row>
    <row r="57" spans="2:11" ht="15" customHeight="1">
      <c r="B57" s="226"/>
      <c r="C57" s="231"/>
      <c r="D57" s="350" t="s">
        <v>584</v>
      </c>
      <c r="E57" s="350"/>
      <c r="F57" s="350"/>
      <c r="G57" s="350"/>
      <c r="H57" s="350"/>
      <c r="I57" s="350"/>
      <c r="J57" s="350"/>
      <c r="K57" s="227"/>
    </row>
    <row r="58" spans="2:11" ht="15" customHeight="1">
      <c r="B58" s="226"/>
      <c r="C58" s="231"/>
      <c r="D58" s="350" t="s">
        <v>585</v>
      </c>
      <c r="E58" s="350"/>
      <c r="F58" s="350"/>
      <c r="G58" s="350"/>
      <c r="H58" s="350"/>
      <c r="I58" s="350"/>
      <c r="J58" s="350"/>
      <c r="K58" s="227"/>
    </row>
    <row r="59" spans="2:11" ht="15" customHeight="1">
      <c r="B59" s="226"/>
      <c r="C59" s="231"/>
      <c r="D59" s="350" t="s">
        <v>586</v>
      </c>
      <c r="E59" s="350"/>
      <c r="F59" s="350"/>
      <c r="G59" s="350"/>
      <c r="H59" s="350"/>
      <c r="I59" s="350"/>
      <c r="J59" s="350"/>
      <c r="K59" s="227"/>
    </row>
    <row r="60" spans="2:11" ht="15" customHeight="1">
      <c r="B60" s="226"/>
      <c r="C60" s="231"/>
      <c r="D60" s="351" t="s">
        <v>587</v>
      </c>
      <c r="E60" s="351"/>
      <c r="F60" s="351"/>
      <c r="G60" s="351"/>
      <c r="H60" s="351"/>
      <c r="I60" s="351"/>
      <c r="J60" s="351"/>
      <c r="K60" s="227"/>
    </row>
    <row r="61" spans="2:11" ht="15" customHeight="1">
      <c r="B61" s="226"/>
      <c r="C61" s="231"/>
      <c r="D61" s="350" t="s">
        <v>588</v>
      </c>
      <c r="E61" s="350"/>
      <c r="F61" s="350"/>
      <c r="G61" s="350"/>
      <c r="H61" s="350"/>
      <c r="I61" s="350"/>
      <c r="J61" s="350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50" t="s">
        <v>589</v>
      </c>
      <c r="E63" s="350"/>
      <c r="F63" s="350"/>
      <c r="G63" s="350"/>
      <c r="H63" s="350"/>
      <c r="I63" s="350"/>
      <c r="J63" s="350"/>
      <c r="K63" s="227"/>
    </row>
    <row r="64" spans="2:11" ht="15" customHeight="1">
      <c r="B64" s="226"/>
      <c r="C64" s="231"/>
      <c r="D64" s="351" t="s">
        <v>590</v>
      </c>
      <c r="E64" s="351"/>
      <c r="F64" s="351"/>
      <c r="G64" s="351"/>
      <c r="H64" s="351"/>
      <c r="I64" s="351"/>
      <c r="J64" s="351"/>
      <c r="K64" s="227"/>
    </row>
    <row r="65" spans="2:11" ht="15" customHeight="1">
      <c r="B65" s="226"/>
      <c r="C65" s="231"/>
      <c r="D65" s="350" t="s">
        <v>591</v>
      </c>
      <c r="E65" s="350"/>
      <c r="F65" s="350"/>
      <c r="G65" s="350"/>
      <c r="H65" s="350"/>
      <c r="I65" s="350"/>
      <c r="J65" s="350"/>
      <c r="K65" s="227"/>
    </row>
    <row r="66" spans="2:11" ht="15" customHeight="1">
      <c r="B66" s="226"/>
      <c r="C66" s="231"/>
      <c r="D66" s="350" t="s">
        <v>592</v>
      </c>
      <c r="E66" s="350"/>
      <c r="F66" s="350"/>
      <c r="G66" s="350"/>
      <c r="H66" s="350"/>
      <c r="I66" s="350"/>
      <c r="J66" s="350"/>
      <c r="K66" s="227"/>
    </row>
    <row r="67" spans="2:11" ht="15" customHeight="1">
      <c r="B67" s="226"/>
      <c r="C67" s="231"/>
      <c r="D67" s="350" t="s">
        <v>593</v>
      </c>
      <c r="E67" s="350"/>
      <c r="F67" s="350"/>
      <c r="G67" s="350"/>
      <c r="H67" s="350"/>
      <c r="I67" s="350"/>
      <c r="J67" s="350"/>
      <c r="K67" s="227"/>
    </row>
    <row r="68" spans="2:11" ht="15" customHeight="1">
      <c r="B68" s="226"/>
      <c r="C68" s="231"/>
      <c r="D68" s="350" t="s">
        <v>594</v>
      </c>
      <c r="E68" s="350"/>
      <c r="F68" s="350"/>
      <c r="G68" s="350"/>
      <c r="H68" s="350"/>
      <c r="I68" s="350"/>
      <c r="J68" s="350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52" t="s">
        <v>90</v>
      </c>
      <c r="D73" s="352"/>
      <c r="E73" s="352"/>
      <c r="F73" s="352"/>
      <c r="G73" s="352"/>
      <c r="H73" s="352"/>
      <c r="I73" s="352"/>
      <c r="J73" s="352"/>
      <c r="K73" s="244"/>
    </row>
    <row r="74" spans="2:11" ht="17.25" customHeight="1">
      <c r="B74" s="243"/>
      <c r="C74" s="245" t="s">
        <v>595</v>
      </c>
      <c r="D74" s="245"/>
      <c r="E74" s="245"/>
      <c r="F74" s="245" t="s">
        <v>596</v>
      </c>
      <c r="G74" s="246"/>
      <c r="H74" s="245" t="s">
        <v>118</v>
      </c>
      <c r="I74" s="245" t="s">
        <v>57</v>
      </c>
      <c r="J74" s="245" t="s">
        <v>597</v>
      </c>
      <c r="K74" s="244"/>
    </row>
    <row r="75" spans="2:11" ht="17.25" customHeight="1">
      <c r="B75" s="243"/>
      <c r="C75" s="247" t="s">
        <v>598</v>
      </c>
      <c r="D75" s="247"/>
      <c r="E75" s="247"/>
      <c r="F75" s="248" t="s">
        <v>599</v>
      </c>
      <c r="G75" s="249"/>
      <c r="H75" s="247"/>
      <c r="I75" s="247"/>
      <c r="J75" s="247" t="s">
        <v>600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601</v>
      </c>
      <c r="G77" s="251"/>
      <c r="H77" s="233" t="s">
        <v>602</v>
      </c>
      <c r="I77" s="233" t="s">
        <v>603</v>
      </c>
      <c r="J77" s="233">
        <v>20</v>
      </c>
      <c r="K77" s="244"/>
    </row>
    <row r="78" spans="2:11" ht="15" customHeight="1">
      <c r="B78" s="243"/>
      <c r="C78" s="233" t="s">
        <v>604</v>
      </c>
      <c r="D78" s="233"/>
      <c r="E78" s="233"/>
      <c r="F78" s="252" t="s">
        <v>601</v>
      </c>
      <c r="G78" s="251"/>
      <c r="H78" s="233" t="s">
        <v>605</v>
      </c>
      <c r="I78" s="233" t="s">
        <v>603</v>
      </c>
      <c r="J78" s="233">
        <v>120</v>
      </c>
      <c r="K78" s="244"/>
    </row>
    <row r="79" spans="2:11" ht="15" customHeight="1">
      <c r="B79" s="253"/>
      <c r="C79" s="233" t="s">
        <v>606</v>
      </c>
      <c r="D79" s="233"/>
      <c r="E79" s="233"/>
      <c r="F79" s="252" t="s">
        <v>607</v>
      </c>
      <c r="G79" s="251"/>
      <c r="H79" s="233" t="s">
        <v>608</v>
      </c>
      <c r="I79" s="233" t="s">
        <v>603</v>
      </c>
      <c r="J79" s="233">
        <v>50</v>
      </c>
      <c r="K79" s="244"/>
    </row>
    <row r="80" spans="2:11" ht="15" customHeight="1">
      <c r="B80" s="253"/>
      <c r="C80" s="233" t="s">
        <v>609</v>
      </c>
      <c r="D80" s="233"/>
      <c r="E80" s="233"/>
      <c r="F80" s="252" t="s">
        <v>601</v>
      </c>
      <c r="G80" s="251"/>
      <c r="H80" s="233" t="s">
        <v>610</v>
      </c>
      <c r="I80" s="233" t="s">
        <v>611</v>
      </c>
      <c r="J80" s="233"/>
      <c r="K80" s="244"/>
    </row>
    <row r="81" spans="2:11" ht="15" customHeight="1">
      <c r="B81" s="253"/>
      <c r="C81" s="254" t="s">
        <v>612</v>
      </c>
      <c r="D81" s="254"/>
      <c r="E81" s="254"/>
      <c r="F81" s="255" t="s">
        <v>607</v>
      </c>
      <c r="G81" s="254"/>
      <c r="H81" s="254" t="s">
        <v>613</v>
      </c>
      <c r="I81" s="254" t="s">
        <v>603</v>
      </c>
      <c r="J81" s="254">
        <v>15</v>
      </c>
      <c r="K81" s="244"/>
    </row>
    <row r="82" spans="2:11" ht="15" customHeight="1">
      <c r="B82" s="253"/>
      <c r="C82" s="254" t="s">
        <v>614</v>
      </c>
      <c r="D82" s="254"/>
      <c r="E82" s="254"/>
      <c r="F82" s="255" t="s">
        <v>607</v>
      </c>
      <c r="G82" s="254"/>
      <c r="H82" s="254" t="s">
        <v>615</v>
      </c>
      <c r="I82" s="254" t="s">
        <v>603</v>
      </c>
      <c r="J82" s="254">
        <v>15</v>
      </c>
      <c r="K82" s="244"/>
    </row>
    <row r="83" spans="2:11" ht="15" customHeight="1">
      <c r="B83" s="253"/>
      <c r="C83" s="254" t="s">
        <v>616</v>
      </c>
      <c r="D83" s="254"/>
      <c r="E83" s="254"/>
      <c r="F83" s="255" t="s">
        <v>607</v>
      </c>
      <c r="G83" s="254"/>
      <c r="H83" s="254" t="s">
        <v>617</v>
      </c>
      <c r="I83" s="254" t="s">
        <v>603</v>
      </c>
      <c r="J83" s="254">
        <v>20</v>
      </c>
      <c r="K83" s="244"/>
    </row>
    <row r="84" spans="2:11" ht="15" customHeight="1">
      <c r="B84" s="253"/>
      <c r="C84" s="254" t="s">
        <v>618</v>
      </c>
      <c r="D84" s="254"/>
      <c r="E84" s="254"/>
      <c r="F84" s="255" t="s">
        <v>607</v>
      </c>
      <c r="G84" s="254"/>
      <c r="H84" s="254" t="s">
        <v>619</v>
      </c>
      <c r="I84" s="254" t="s">
        <v>603</v>
      </c>
      <c r="J84" s="254">
        <v>20</v>
      </c>
      <c r="K84" s="244"/>
    </row>
    <row r="85" spans="2:11" ht="15" customHeight="1">
      <c r="B85" s="253"/>
      <c r="C85" s="233" t="s">
        <v>620</v>
      </c>
      <c r="D85" s="233"/>
      <c r="E85" s="233"/>
      <c r="F85" s="252" t="s">
        <v>607</v>
      </c>
      <c r="G85" s="251"/>
      <c r="H85" s="233" t="s">
        <v>621</v>
      </c>
      <c r="I85" s="233" t="s">
        <v>603</v>
      </c>
      <c r="J85" s="233">
        <v>50</v>
      </c>
      <c r="K85" s="244"/>
    </row>
    <row r="86" spans="2:11" ht="15" customHeight="1">
      <c r="B86" s="253"/>
      <c r="C86" s="233" t="s">
        <v>622</v>
      </c>
      <c r="D86" s="233"/>
      <c r="E86" s="233"/>
      <c r="F86" s="252" t="s">
        <v>607</v>
      </c>
      <c r="G86" s="251"/>
      <c r="H86" s="233" t="s">
        <v>623</v>
      </c>
      <c r="I86" s="233" t="s">
        <v>603</v>
      </c>
      <c r="J86" s="233">
        <v>20</v>
      </c>
      <c r="K86" s="244"/>
    </row>
    <row r="87" spans="2:11" ht="15" customHeight="1">
      <c r="B87" s="253"/>
      <c r="C87" s="233" t="s">
        <v>624</v>
      </c>
      <c r="D87" s="233"/>
      <c r="E87" s="233"/>
      <c r="F87" s="252" t="s">
        <v>607</v>
      </c>
      <c r="G87" s="251"/>
      <c r="H87" s="233" t="s">
        <v>625</v>
      </c>
      <c r="I87" s="233" t="s">
        <v>603</v>
      </c>
      <c r="J87" s="233">
        <v>20</v>
      </c>
      <c r="K87" s="244"/>
    </row>
    <row r="88" spans="2:11" ht="15" customHeight="1">
      <c r="B88" s="253"/>
      <c r="C88" s="233" t="s">
        <v>626</v>
      </c>
      <c r="D88" s="233"/>
      <c r="E88" s="233"/>
      <c r="F88" s="252" t="s">
        <v>607</v>
      </c>
      <c r="G88" s="251"/>
      <c r="H88" s="233" t="s">
        <v>627</v>
      </c>
      <c r="I88" s="233" t="s">
        <v>603</v>
      </c>
      <c r="J88" s="233">
        <v>50</v>
      </c>
      <c r="K88" s="244"/>
    </row>
    <row r="89" spans="2:11" ht="15" customHeight="1">
      <c r="B89" s="253"/>
      <c r="C89" s="233" t="s">
        <v>628</v>
      </c>
      <c r="D89" s="233"/>
      <c r="E89" s="233"/>
      <c r="F89" s="252" t="s">
        <v>607</v>
      </c>
      <c r="G89" s="251"/>
      <c r="H89" s="233" t="s">
        <v>628</v>
      </c>
      <c r="I89" s="233" t="s">
        <v>603</v>
      </c>
      <c r="J89" s="233">
        <v>50</v>
      </c>
      <c r="K89" s="244"/>
    </row>
    <row r="90" spans="2:11" ht="15" customHeight="1">
      <c r="B90" s="253"/>
      <c r="C90" s="233" t="s">
        <v>123</v>
      </c>
      <c r="D90" s="233"/>
      <c r="E90" s="233"/>
      <c r="F90" s="252" t="s">
        <v>607</v>
      </c>
      <c r="G90" s="251"/>
      <c r="H90" s="233" t="s">
        <v>629</v>
      </c>
      <c r="I90" s="233" t="s">
        <v>603</v>
      </c>
      <c r="J90" s="233">
        <v>255</v>
      </c>
      <c r="K90" s="244"/>
    </row>
    <row r="91" spans="2:11" ht="15" customHeight="1">
      <c r="B91" s="253"/>
      <c r="C91" s="233" t="s">
        <v>630</v>
      </c>
      <c r="D91" s="233"/>
      <c r="E91" s="233"/>
      <c r="F91" s="252" t="s">
        <v>601</v>
      </c>
      <c r="G91" s="251"/>
      <c r="H91" s="233" t="s">
        <v>631</v>
      </c>
      <c r="I91" s="233" t="s">
        <v>632</v>
      </c>
      <c r="J91" s="233"/>
      <c r="K91" s="244"/>
    </row>
    <row r="92" spans="2:11" ht="15" customHeight="1">
      <c r="B92" s="253"/>
      <c r="C92" s="233" t="s">
        <v>633</v>
      </c>
      <c r="D92" s="233"/>
      <c r="E92" s="233"/>
      <c r="F92" s="252" t="s">
        <v>601</v>
      </c>
      <c r="G92" s="251"/>
      <c r="H92" s="233" t="s">
        <v>634</v>
      </c>
      <c r="I92" s="233" t="s">
        <v>635</v>
      </c>
      <c r="J92" s="233"/>
      <c r="K92" s="244"/>
    </row>
    <row r="93" spans="2:11" ht="15" customHeight="1">
      <c r="B93" s="253"/>
      <c r="C93" s="233" t="s">
        <v>636</v>
      </c>
      <c r="D93" s="233"/>
      <c r="E93" s="233"/>
      <c r="F93" s="252" t="s">
        <v>601</v>
      </c>
      <c r="G93" s="251"/>
      <c r="H93" s="233" t="s">
        <v>636</v>
      </c>
      <c r="I93" s="233" t="s">
        <v>635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601</v>
      </c>
      <c r="G94" s="251"/>
      <c r="H94" s="233" t="s">
        <v>637</v>
      </c>
      <c r="I94" s="233" t="s">
        <v>635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601</v>
      </c>
      <c r="G95" s="251"/>
      <c r="H95" s="233" t="s">
        <v>638</v>
      </c>
      <c r="I95" s="233" t="s">
        <v>635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52" t="s">
        <v>639</v>
      </c>
      <c r="D100" s="352"/>
      <c r="E100" s="352"/>
      <c r="F100" s="352"/>
      <c r="G100" s="352"/>
      <c r="H100" s="352"/>
      <c r="I100" s="352"/>
      <c r="J100" s="352"/>
      <c r="K100" s="244"/>
    </row>
    <row r="101" spans="2:11" ht="17.25" customHeight="1">
      <c r="B101" s="243"/>
      <c r="C101" s="245" t="s">
        <v>595</v>
      </c>
      <c r="D101" s="245"/>
      <c r="E101" s="245"/>
      <c r="F101" s="245" t="s">
        <v>596</v>
      </c>
      <c r="G101" s="246"/>
      <c r="H101" s="245" t="s">
        <v>118</v>
      </c>
      <c r="I101" s="245" t="s">
        <v>57</v>
      </c>
      <c r="J101" s="245" t="s">
        <v>597</v>
      </c>
      <c r="K101" s="244"/>
    </row>
    <row r="102" spans="2:11" ht="17.25" customHeight="1">
      <c r="B102" s="243"/>
      <c r="C102" s="247" t="s">
        <v>598</v>
      </c>
      <c r="D102" s="247"/>
      <c r="E102" s="247"/>
      <c r="F102" s="248" t="s">
        <v>599</v>
      </c>
      <c r="G102" s="249"/>
      <c r="H102" s="247"/>
      <c r="I102" s="247"/>
      <c r="J102" s="247" t="s">
        <v>600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601</v>
      </c>
      <c r="G104" s="261"/>
      <c r="H104" s="233" t="s">
        <v>640</v>
      </c>
      <c r="I104" s="233" t="s">
        <v>603</v>
      </c>
      <c r="J104" s="233">
        <v>20</v>
      </c>
      <c r="K104" s="244"/>
    </row>
    <row r="105" spans="2:11" ht="15" customHeight="1">
      <c r="B105" s="243"/>
      <c r="C105" s="233" t="s">
        <v>604</v>
      </c>
      <c r="D105" s="233"/>
      <c r="E105" s="233"/>
      <c r="F105" s="252" t="s">
        <v>601</v>
      </c>
      <c r="G105" s="233"/>
      <c r="H105" s="233" t="s">
        <v>640</v>
      </c>
      <c r="I105" s="233" t="s">
        <v>603</v>
      </c>
      <c r="J105" s="233">
        <v>120</v>
      </c>
      <c r="K105" s="244"/>
    </row>
    <row r="106" spans="2:11" ht="15" customHeight="1">
      <c r="B106" s="253"/>
      <c r="C106" s="233" t="s">
        <v>606</v>
      </c>
      <c r="D106" s="233"/>
      <c r="E106" s="233"/>
      <c r="F106" s="252" t="s">
        <v>607</v>
      </c>
      <c r="G106" s="233"/>
      <c r="H106" s="233" t="s">
        <v>640</v>
      </c>
      <c r="I106" s="233" t="s">
        <v>603</v>
      </c>
      <c r="J106" s="233">
        <v>50</v>
      </c>
      <c r="K106" s="244"/>
    </row>
    <row r="107" spans="2:11" ht="15" customHeight="1">
      <c r="B107" s="253"/>
      <c r="C107" s="233" t="s">
        <v>609</v>
      </c>
      <c r="D107" s="233"/>
      <c r="E107" s="233"/>
      <c r="F107" s="252" t="s">
        <v>601</v>
      </c>
      <c r="G107" s="233"/>
      <c r="H107" s="233" t="s">
        <v>640</v>
      </c>
      <c r="I107" s="233" t="s">
        <v>611</v>
      </c>
      <c r="J107" s="233"/>
      <c r="K107" s="244"/>
    </row>
    <row r="108" spans="2:11" ht="15" customHeight="1">
      <c r="B108" s="253"/>
      <c r="C108" s="233" t="s">
        <v>620</v>
      </c>
      <c r="D108" s="233"/>
      <c r="E108" s="233"/>
      <c r="F108" s="252" t="s">
        <v>607</v>
      </c>
      <c r="G108" s="233"/>
      <c r="H108" s="233" t="s">
        <v>640</v>
      </c>
      <c r="I108" s="233" t="s">
        <v>603</v>
      </c>
      <c r="J108" s="233">
        <v>50</v>
      </c>
      <c r="K108" s="244"/>
    </row>
    <row r="109" spans="2:11" ht="15" customHeight="1">
      <c r="B109" s="253"/>
      <c r="C109" s="233" t="s">
        <v>628</v>
      </c>
      <c r="D109" s="233"/>
      <c r="E109" s="233"/>
      <c r="F109" s="252" t="s">
        <v>607</v>
      </c>
      <c r="G109" s="233"/>
      <c r="H109" s="233" t="s">
        <v>640</v>
      </c>
      <c r="I109" s="233" t="s">
        <v>603</v>
      </c>
      <c r="J109" s="233">
        <v>50</v>
      </c>
      <c r="K109" s="244"/>
    </row>
    <row r="110" spans="2:11" ht="15" customHeight="1">
      <c r="B110" s="253"/>
      <c r="C110" s="233" t="s">
        <v>626</v>
      </c>
      <c r="D110" s="233"/>
      <c r="E110" s="233"/>
      <c r="F110" s="252" t="s">
        <v>607</v>
      </c>
      <c r="G110" s="233"/>
      <c r="H110" s="233" t="s">
        <v>640</v>
      </c>
      <c r="I110" s="233" t="s">
        <v>603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601</v>
      </c>
      <c r="G111" s="233"/>
      <c r="H111" s="233" t="s">
        <v>641</v>
      </c>
      <c r="I111" s="233" t="s">
        <v>603</v>
      </c>
      <c r="J111" s="233">
        <v>20</v>
      </c>
      <c r="K111" s="244"/>
    </row>
    <row r="112" spans="2:11" ht="15" customHeight="1">
      <c r="B112" s="253"/>
      <c r="C112" s="233" t="s">
        <v>642</v>
      </c>
      <c r="D112" s="233"/>
      <c r="E112" s="233"/>
      <c r="F112" s="252" t="s">
        <v>601</v>
      </c>
      <c r="G112" s="233"/>
      <c r="H112" s="233" t="s">
        <v>643</v>
      </c>
      <c r="I112" s="233" t="s">
        <v>603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601</v>
      </c>
      <c r="G113" s="233"/>
      <c r="H113" s="233" t="s">
        <v>644</v>
      </c>
      <c r="I113" s="233" t="s">
        <v>635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601</v>
      </c>
      <c r="G114" s="233"/>
      <c r="H114" s="233" t="s">
        <v>645</v>
      </c>
      <c r="I114" s="233" t="s">
        <v>635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601</v>
      </c>
      <c r="G115" s="233"/>
      <c r="H115" s="233" t="s">
        <v>646</v>
      </c>
      <c r="I115" s="233" t="s">
        <v>647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9" t="s">
        <v>648</v>
      </c>
      <c r="D120" s="349"/>
      <c r="E120" s="349"/>
      <c r="F120" s="349"/>
      <c r="G120" s="349"/>
      <c r="H120" s="349"/>
      <c r="I120" s="349"/>
      <c r="J120" s="349"/>
      <c r="K120" s="269"/>
    </row>
    <row r="121" spans="2:11" ht="17.25" customHeight="1">
      <c r="B121" s="270"/>
      <c r="C121" s="245" t="s">
        <v>595</v>
      </c>
      <c r="D121" s="245"/>
      <c r="E121" s="245"/>
      <c r="F121" s="245" t="s">
        <v>596</v>
      </c>
      <c r="G121" s="246"/>
      <c r="H121" s="245" t="s">
        <v>118</v>
      </c>
      <c r="I121" s="245" t="s">
        <v>57</v>
      </c>
      <c r="J121" s="245" t="s">
        <v>597</v>
      </c>
      <c r="K121" s="271"/>
    </row>
    <row r="122" spans="2:11" ht="17.25" customHeight="1">
      <c r="B122" s="270"/>
      <c r="C122" s="247" t="s">
        <v>598</v>
      </c>
      <c r="D122" s="247"/>
      <c r="E122" s="247"/>
      <c r="F122" s="248" t="s">
        <v>599</v>
      </c>
      <c r="G122" s="249"/>
      <c r="H122" s="247"/>
      <c r="I122" s="247"/>
      <c r="J122" s="247" t="s">
        <v>600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604</v>
      </c>
      <c r="D124" s="250"/>
      <c r="E124" s="250"/>
      <c r="F124" s="252" t="s">
        <v>601</v>
      </c>
      <c r="G124" s="233"/>
      <c r="H124" s="233" t="s">
        <v>640</v>
      </c>
      <c r="I124" s="233" t="s">
        <v>603</v>
      </c>
      <c r="J124" s="233">
        <v>120</v>
      </c>
      <c r="K124" s="274"/>
    </row>
    <row r="125" spans="2:11" ht="15" customHeight="1">
      <c r="B125" s="272"/>
      <c r="C125" s="233" t="s">
        <v>649</v>
      </c>
      <c r="D125" s="233"/>
      <c r="E125" s="233"/>
      <c r="F125" s="252" t="s">
        <v>601</v>
      </c>
      <c r="G125" s="233"/>
      <c r="H125" s="233" t="s">
        <v>650</v>
      </c>
      <c r="I125" s="233" t="s">
        <v>603</v>
      </c>
      <c r="J125" s="233" t="s">
        <v>651</v>
      </c>
      <c r="K125" s="274"/>
    </row>
    <row r="126" spans="2:11" ht="15" customHeight="1">
      <c r="B126" s="272"/>
      <c r="C126" s="233" t="s">
        <v>550</v>
      </c>
      <c r="D126" s="233"/>
      <c r="E126" s="233"/>
      <c r="F126" s="252" t="s">
        <v>601</v>
      </c>
      <c r="G126" s="233"/>
      <c r="H126" s="233" t="s">
        <v>652</v>
      </c>
      <c r="I126" s="233" t="s">
        <v>603</v>
      </c>
      <c r="J126" s="233" t="s">
        <v>651</v>
      </c>
      <c r="K126" s="274"/>
    </row>
    <row r="127" spans="2:11" ht="15" customHeight="1">
      <c r="B127" s="272"/>
      <c r="C127" s="233" t="s">
        <v>612</v>
      </c>
      <c r="D127" s="233"/>
      <c r="E127" s="233"/>
      <c r="F127" s="252" t="s">
        <v>607</v>
      </c>
      <c r="G127" s="233"/>
      <c r="H127" s="233" t="s">
        <v>613</v>
      </c>
      <c r="I127" s="233" t="s">
        <v>603</v>
      </c>
      <c r="J127" s="233">
        <v>15</v>
      </c>
      <c r="K127" s="274"/>
    </row>
    <row r="128" spans="2:11" ht="15" customHeight="1">
      <c r="B128" s="272"/>
      <c r="C128" s="254" t="s">
        <v>614</v>
      </c>
      <c r="D128" s="254"/>
      <c r="E128" s="254"/>
      <c r="F128" s="255" t="s">
        <v>607</v>
      </c>
      <c r="G128" s="254"/>
      <c r="H128" s="254" t="s">
        <v>615</v>
      </c>
      <c r="I128" s="254" t="s">
        <v>603</v>
      </c>
      <c r="J128" s="254">
        <v>15</v>
      </c>
      <c r="K128" s="274"/>
    </row>
    <row r="129" spans="2:11" ht="15" customHeight="1">
      <c r="B129" s="272"/>
      <c r="C129" s="254" t="s">
        <v>616</v>
      </c>
      <c r="D129" s="254"/>
      <c r="E129" s="254"/>
      <c r="F129" s="255" t="s">
        <v>607</v>
      </c>
      <c r="G129" s="254"/>
      <c r="H129" s="254" t="s">
        <v>617</v>
      </c>
      <c r="I129" s="254" t="s">
        <v>603</v>
      </c>
      <c r="J129" s="254">
        <v>20</v>
      </c>
      <c r="K129" s="274"/>
    </row>
    <row r="130" spans="2:11" ht="15" customHeight="1">
      <c r="B130" s="272"/>
      <c r="C130" s="254" t="s">
        <v>618</v>
      </c>
      <c r="D130" s="254"/>
      <c r="E130" s="254"/>
      <c r="F130" s="255" t="s">
        <v>607</v>
      </c>
      <c r="G130" s="254"/>
      <c r="H130" s="254" t="s">
        <v>619</v>
      </c>
      <c r="I130" s="254" t="s">
        <v>603</v>
      </c>
      <c r="J130" s="254">
        <v>20</v>
      </c>
      <c r="K130" s="274"/>
    </row>
    <row r="131" spans="2:11" ht="15" customHeight="1">
      <c r="B131" s="272"/>
      <c r="C131" s="233" t="s">
        <v>606</v>
      </c>
      <c r="D131" s="233"/>
      <c r="E131" s="233"/>
      <c r="F131" s="252" t="s">
        <v>607</v>
      </c>
      <c r="G131" s="233"/>
      <c r="H131" s="233" t="s">
        <v>640</v>
      </c>
      <c r="I131" s="233" t="s">
        <v>603</v>
      </c>
      <c r="J131" s="233">
        <v>50</v>
      </c>
      <c r="K131" s="274"/>
    </row>
    <row r="132" spans="2:11" ht="15" customHeight="1">
      <c r="B132" s="272"/>
      <c r="C132" s="233" t="s">
        <v>620</v>
      </c>
      <c r="D132" s="233"/>
      <c r="E132" s="233"/>
      <c r="F132" s="252" t="s">
        <v>607</v>
      </c>
      <c r="G132" s="233"/>
      <c r="H132" s="233" t="s">
        <v>640</v>
      </c>
      <c r="I132" s="233" t="s">
        <v>603</v>
      </c>
      <c r="J132" s="233">
        <v>50</v>
      </c>
      <c r="K132" s="274"/>
    </row>
    <row r="133" spans="2:11" ht="15" customHeight="1">
      <c r="B133" s="272"/>
      <c r="C133" s="233" t="s">
        <v>626</v>
      </c>
      <c r="D133" s="233"/>
      <c r="E133" s="233"/>
      <c r="F133" s="252" t="s">
        <v>607</v>
      </c>
      <c r="G133" s="233"/>
      <c r="H133" s="233" t="s">
        <v>640</v>
      </c>
      <c r="I133" s="233" t="s">
        <v>603</v>
      </c>
      <c r="J133" s="233">
        <v>50</v>
      </c>
      <c r="K133" s="274"/>
    </row>
    <row r="134" spans="2:11" ht="15" customHeight="1">
      <c r="B134" s="272"/>
      <c r="C134" s="233" t="s">
        <v>628</v>
      </c>
      <c r="D134" s="233"/>
      <c r="E134" s="233"/>
      <c r="F134" s="252" t="s">
        <v>607</v>
      </c>
      <c r="G134" s="233"/>
      <c r="H134" s="233" t="s">
        <v>640</v>
      </c>
      <c r="I134" s="233" t="s">
        <v>603</v>
      </c>
      <c r="J134" s="233">
        <v>50</v>
      </c>
      <c r="K134" s="274"/>
    </row>
    <row r="135" spans="2:11" ht="15" customHeight="1">
      <c r="B135" s="272"/>
      <c r="C135" s="233" t="s">
        <v>123</v>
      </c>
      <c r="D135" s="233"/>
      <c r="E135" s="233"/>
      <c r="F135" s="252" t="s">
        <v>607</v>
      </c>
      <c r="G135" s="233"/>
      <c r="H135" s="233" t="s">
        <v>653</v>
      </c>
      <c r="I135" s="233" t="s">
        <v>603</v>
      </c>
      <c r="J135" s="233">
        <v>255</v>
      </c>
      <c r="K135" s="274"/>
    </row>
    <row r="136" spans="2:11" ht="15" customHeight="1">
      <c r="B136" s="272"/>
      <c r="C136" s="233" t="s">
        <v>630</v>
      </c>
      <c r="D136" s="233"/>
      <c r="E136" s="233"/>
      <c r="F136" s="252" t="s">
        <v>601</v>
      </c>
      <c r="G136" s="233"/>
      <c r="H136" s="233" t="s">
        <v>654</v>
      </c>
      <c r="I136" s="233" t="s">
        <v>632</v>
      </c>
      <c r="J136" s="233"/>
      <c r="K136" s="274"/>
    </row>
    <row r="137" spans="2:11" ht="15" customHeight="1">
      <c r="B137" s="272"/>
      <c r="C137" s="233" t="s">
        <v>633</v>
      </c>
      <c r="D137" s="233"/>
      <c r="E137" s="233"/>
      <c r="F137" s="252" t="s">
        <v>601</v>
      </c>
      <c r="G137" s="233"/>
      <c r="H137" s="233" t="s">
        <v>655</v>
      </c>
      <c r="I137" s="233" t="s">
        <v>635</v>
      </c>
      <c r="J137" s="233"/>
      <c r="K137" s="274"/>
    </row>
    <row r="138" spans="2:11" ht="15" customHeight="1">
      <c r="B138" s="272"/>
      <c r="C138" s="233" t="s">
        <v>636</v>
      </c>
      <c r="D138" s="233"/>
      <c r="E138" s="233"/>
      <c r="F138" s="252" t="s">
        <v>601</v>
      </c>
      <c r="G138" s="233"/>
      <c r="H138" s="233" t="s">
        <v>636</v>
      </c>
      <c r="I138" s="233" t="s">
        <v>635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601</v>
      </c>
      <c r="G139" s="233"/>
      <c r="H139" s="233" t="s">
        <v>656</v>
      </c>
      <c r="I139" s="233" t="s">
        <v>635</v>
      </c>
      <c r="J139" s="233"/>
      <c r="K139" s="274"/>
    </row>
    <row r="140" spans="2:11" ht="15" customHeight="1">
      <c r="B140" s="272"/>
      <c r="C140" s="233" t="s">
        <v>657</v>
      </c>
      <c r="D140" s="233"/>
      <c r="E140" s="233"/>
      <c r="F140" s="252" t="s">
        <v>601</v>
      </c>
      <c r="G140" s="233"/>
      <c r="H140" s="233" t="s">
        <v>658</v>
      </c>
      <c r="I140" s="233" t="s">
        <v>635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52" t="s">
        <v>659</v>
      </c>
      <c r="D145" s="352"/>
      <c r="E145" s="352"/>
      <c r="F145" s="352"/>
      <c r="G145" s="352"/>
      <c r="H145" s="352"/>
      <c r="I145" s="352"/>
      <c r="J145" s="352"/>
      <c r="K145" s="244"/>
    </row>
    <row r="146" spans="2:11" ht="17.25" customHeight="1">
      <c r="B146" s="243"/>
      <c r="C146" s="245" t="s">
        <v>595</v>
      </c>
      <c r="D146" s="245"/>
      <c r="E146" s="245"/>
      <c r="F146" s="245" t="s">
        <v>596</v>
      </c>
      <c r="G146" s="246"/>
      <c r="H146" s="245" t="s">
        <v>118</v>
      </c>
      <c r="I146" s="245" t="s">
        <v>57</v>
      </c>
      <c r="J146" s="245" t="s">
        <v>597</v>
      </c>
      <c r="K146" s="244"/>
    </row>
    <row r="147" spans="2:11" ht="17.25" customHeight="1">
      <c r="B147" s="243"/>
      <c r="C147" s="247" t="s">
        <v>598</v>
      </c>
      <c r="D147" s="247"/>
      <c r="E147" s="247"/>
      <c r="F147" s="248" t="s">
        <v>599</v>
      </c>
      <c r="G147" s="249"/>
      <c r="H147" s="247"/>
      <c r="I147" s="247"/>
      <c r="J147" s="247" t="s">
        <v>600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604</v>
      </c>
      <c r="D149" s="233"/>
      <c r="E149" s="233"/>
      <c r="F149" s="279" t="s">
        <v>601</v>
      </c>
      <c r="G149" s="233"/>
      <c r="H149" s="278" t="s">
        <v>640</v>
      </c>
      <c r="I149" s="278" t="s">
        <v>603</v>
      </c>
      <c r="J149" s="278">
        <v>120</v>
      </c>
      <c r="K149" s="274"/>
    </row>
    <row r="150" spans="2:11" ht="15" customHeight="1">
      <c r="B150" s="253"/>
      <c r="C150" s="278" t="s">
        <v>649</v>
      </c>
      <c r="D150" s="233"/>
      <c r="E150" s="233"/>
      <c r="F150" s="279" t="s">
        <v>601</v>
      </c>
      <c r="G150" s="233"/>
      <c r="H150" s="278" t="s">
        <v>660</v>
      </c>
      <c r="I150" s="278" t="s">
        <v>603</v>
      </c>
      <c r="J150" s="278" t="s">
        <v>651</v>
      </c>
      <c r="K150" s="274"/>
    </row>
    <row r="151" spans="2:11" ht="15" customHeight="1">
      <c r="B151" s="253"/>
      <c r="C151" s="278" t="s">
        <v>550</v>
      </c>
      <c r="D151" s="233"/>
      <c r="E151" s="233"/>
      <c r="F151" s="279" t="s">
        <v>601</v>
      </c>
      <c r="G151" s="233"/>
      <c r="H151" s="278" t="s">
        <v>661</v>
      </c>
      <c r="I151" s="278" t="s">
        <v>603</v>
      </c>
      <c r="J151" s="278" t="s">
        <v>651</v>
      </c>
      <c r="K151" s="274"/>
    </row>
    <row r="152" spans="2:11" ht="15" customHeight="1">
      <c r="B152" s="253"/>
      <c r="C152" s="278" t="s">
        <v>606</v>
      </c>
      <c r="D152" s="233"/>
      <c r="E152" s="233"/>
      <c r="F152" s="279" t="s">
        <v>607</v>
      </c>
      <c r="G152" s="233"/>
      <c r="H152" s="278" t="s">
        <v>640</v>
      </c>
      <c r="I152" s="278" t="s">
        <v>603</v>
      </c>
      <c r="J152" s="278">
        <v>50</v>
      </c>
      <c r="K152" s="274"/>
    </row>
    <row r="153" spans="2:11" ht="15" customHeight="1">
      <c r="B153" s="253"/>
      <c r="C153" s="278" t="s">
        <v>609</v>
      </c>
      <c r="D153" s="233"/>
      <c r="E153" s="233"/>
      <c r="F153" s="279" t="s">
        <v>601</v>
      </c>
      <c r="G153" s="233"/>
      <c r="H153" s="278" t="s">
        <v>640</v>
      </c>
      <c r="I153" s="278" t="s">
        <v>611</v>
      </c>
      <c r="J153" s="278"/>
      <c r="K153" s="274"/>
    </row>
    <row r="154" spans="2:11" ht="15" customHeight="1">
      <c r="B154" s="253"/>
      <c r="C154" s="278" t="s">
        <v>620</v>
      </c>
      <c r="D154" s="233"/>
      <c r="E154" s="233"/>
      <c r="F154" s="279" t="s">
        <v>607</v>
      </c>
      <c r="G154" s="233"/>
      <c r="H154" s="278" t="s">
        <v>640</v>
      </c>
      <c r="I154" s="278" t="s">
        <v>603</v>
      </c>
      <c r="J154" s="278">
        <v>50</v>
      </c>
      <c r="K154" s="274"/>
    </row>
    <row r="155" spans="2:11" ht="15" customHeight="1">
      <c r="B155" s="253"/>
      <c r="C155" s="278" t="s">
        <v>628</v>
      </c>
      <c r="D155" s="233"/>
      <c r="E155" s="233"/>
      <c r="F155" s="279" t="s">
        <v>607</v>
      </c>
      <c r="G155" s="233"/>
      <c r="H155" s="278" t="s">
        <v>640</v>
      </c>
      <c r="I155" s="278" t="s">
        <v>603</v>
      </c>
      <c r="J155" s="278">
        <v>50</v>
      </c>
      <c r="K155" s="274"/>
    </row>
    <row r="156" spans="2:11" ht="15" customHeight="1">
      <c r="B156" s="253"/>
      <c r="C156" s="278" t="s">
        <v>626</v>
      </c>
      <c r="D156" s="233"/>
      <c r="E156" s="233"/>
      <c r="F156" s="279" t="s">
        <v>607</v>
      </c>
      <c r="G156" s="233"/>
      <c r="H156" s="278" t="s">
        <v>640</v>
      </c>
      <c r="I156" s="278" t="s">
        <v>603</v>
      </c>
      <c r="J156" s="278">
        <v>50</v>
      </c>
      <c r="K156" s="274"/>
    </row>
    <row r="157" spans="2:11" ht="15" customHeight="1">
      <c r="B157" s="253"/>
      <c r="C157" s="278" t="s">
        <v>95</v>
      </c>
      <c r="D157" s="233"/>
      <c r="E157" s="233"/>
      <c r="F157" s="279" t="s">
        <v>601</v>
      </c>
      <c r="G157" s="233"/>
      <c r="H157" s="278" t="s">
        <v>662</v>
      </c>
      <c r="I157" s="278" t="s">
        <v>603</v>
      </c>
      <c r="J157" s="278" t="s">
        <v>663</v>
      </c>
      <c r="K157" s="274"/>
    </row>
    <row r="158" spans="2:11" ht="15" customHeight="1">
      <c r="B158" s="253"/>
      <c r="C158" s="278" t="s">
        <v>664</v>
      </c>
      <c r="D158" s="233"/>
      <c r="E158" s="233"/>
      <c r="F158" s="279" t="s">
        <v>601</v>
      </c>
      <c r="G158" s="233"/>
      <c r="H158" s="278" t="s">
        <v>665</v>
      </c>
      <c r="I158" s="278" t="s">
        <v>635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9" t="s">
        <v>666</v>
      </c>
      <c r="D163" s="349"/>
      <c r="E163" s="349"/>
      <c r="F163" s="349"/>
      <c r="G163" s="349"/>
      <c r="H163" s="349"/>
      <c r="I163" s="349"/>
      <c r="J163" s="349"/>
      <c r="K163" s="225"/>
    </row>
    <row r="164" spans="2:11" ht="17.25" customHeight="1">
      <c r="B164" s="224"/>
      <c r="C164" s="245" t="s">
        <v>595</v>
      </c>
      <c r="D164" s="245"/>
      <c r="E164" s="245"/>
      <c r="F164" s="245" t="s">
        <v>596</v>
      </c>
      <c r="G164" s="282"/>
      <c r="H164" s="283" t="s">
        <v>118</v>
      </c>
      <c r="I164" s="283" t="s">
        <v>57</v>
      </c>
      <c r="J164" s="245" t="s">
        <v>597</v>
      </c>
      <c r="K164" s="225"/>
    </row>
    <row r="165" spans="2:11" ht="17.25" customHeight="1">
      <c r="B165" s="226"/>
      <c r="C165" s="247" t="s">
        <v>598</v>
      </c>
      <c r="D165" s="247"/>
      <c r="E165" s="247"/>
      <c r="F165" s="248" t="s">
        <v>599</v>
      </c>
      <c r="G165" s="284"/>
      <c r="H165" s="285"/>
      <c r="I165" s="285"/>
      <c r="J165" s="247" t="s">
        <v>600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604</v>
      </c>
      <c r="D167" s="233"/>
      <c r="E167" s="233"/>
      <c r="F167" s="252" t="s">
        <v>601</v>
      </c>
      <c r="G167" s="233"/>
      <c r="H167" s="233" t="s">
        <v>640</v>
      </c>
      <c r="I167" s="233" t="s">
        <v>603</v>
      </c>
      <c r="J167" s="233">
        <v>120</v>
      </c>
      <c r="K167" s="274"/>
    </row>
    <row r="168" spans="2:11" ht="15" customHeight="1">
      <c r="B168" s="253"/>
      <c r="C168" s="233" t="s">
        <v>649</v>
      </c>
      <c r="D168" s="233"/>
      <c r="E168" s="233"/>
      <c r="F168" s="252" t="s">
        <v>601</v>
      </c>
      <c r="G168" s="233"/>
      <c r="H168" s="233" t="s">
        <v>650</v>
      </c>
      <c r="I168" s="233" t="s">
        <v>603</v>
      </c>
      <c r="J168" s="233" t="s">
        <v>651</v>
      </c>
      <c r="K168" s="274"/>
    </row>
    <row r="169" spans="2:11" ht="15" customHeight="1">
      <c r="B169" s="253"/>
      <c r="C169" s="233" t="s">
        <v>550</v>
      </c>
      <c r="D169" s="233"/>
      <c r="E169" s="233"/>
      <c r="F169" s="252" t="s">
        <v>601</v>
      </c>
      <c r="G169" s="233"/>
      <c r="H169" s="233" t="s">
        <v>667</v>
      </c>
      <c r="I169" s="233" t="s">
        <v>603</v>
      </c>
      <c r="J169" s="233" t="s">
        <v>651</v>
      </c>
      <c r="K169" s="274"/>
    </row>
    <row r="170" spans="2:11" ht="15" customHeight="1">
      <c r="B170" s="253"/>
      <c r="C170" s="233" t="s">
        <v>606</v>
      </c>
      <c r="D170" s="233"/>
      <c r="E170" s="233"/>
      <c r="F170" s="252" t="s">
        <v>607</v>
      </c>
      <c r="G170" s="233"/>
      <c r="H170" s="233" t="s">
        <v>667</v>
      </c>
      <c r="I170" s="233" t="s">
        <v>603</v>
      </c>
      <c r="J170" s="233">
        <v>50</v>
      </c>
      <c r="K170" s="274"/>
    </row>
    <row r="171" spans="2:11" ht="15" customHeight="1">
      <c r="B171" s="253"/>
      <c r="C171" s="233" t="s">
        <v>609</v>
      </c>
      <c r="D171" s="233"/>
      <c r="E171" s="233"/>
      <c r="F171" s="252" t="s">
        <v>601</v>
      </c>
      <c r="G171" s="233"/>
      <c r="H171" s="233" t="s">
        <v>667</v>
      </c>
      <c r="I171" s="233" t="s">
        <v>611</v>
      </c>
      <c r="J171" s="233"/>
      <c r="K171" s="274"/>
    </row>
    <row r="172" spans="2:11" ht="15" customHeight="1">
      <c r="B172" s="253"/>
      <c r="C172" s="233" t="s">
        <v>620</v>
      </c>
      <c r="D172" s="233"/>
      <c r="E172" s="233"/>
      <c r="F172" s="252" t="s">
        <v>607</v>
      </c>
      <c r="G172" s="233"/>
      <c r="H172" s="233" t="s">
        <v>667</v>
      </c>
      <c r="I172" s="233" t="s">
        <v>603</v>
      </c>
      <c r="J172" s="233">
        <v>50</v>
      </c>
      <c r="K172" s="274"/>
    </row>
    <row r="173" spans="2:11" ht="15" customHeight="1">
      <c r="B173" s="253"/>
      <c r="C173" s="233" t="s">
        <v>628</v>
      </c>
      <c r="D173" s="233"/>
      <c r="E173" s="233"/>
      <c r="F173" s="252" t="s">
        <v>607</v>
      </c>
      <c r="G173" s="233"/>
      <c r="H173" s="233" t="s">
        <v>667</v>
      </c>
      <c r="I173" s="233" t="s">
        <v>603</v>
      </c>
      <c r="J173" s="233">
        <v>50</v>
      </c>
      <c r="K173" s="274"/>
    </row>
    <row r="174" spans="2:11" ht="15" customHeight="1">
      <c r="B174" s="253"/>
      <c r="C174" s="233" t="s">
        <v>626</v>
      </c>
      <c r="D174" s="233"/>
      <c r="E174" s="233"/>
      <c r="F174" s="252" t="s">
        <v>607</v>
      </c>
      <c r="G174" s="233"/>
      <c r="H174" s="233" t="s">
        <v>667</v>
      </c>
      <c r="I174" s="233" t="s">
        <v>603</v>
      </c>
      <c r="J174" s="233">
        <v>50</v>
      </c>
      <c r="K174" s="274"/>
    </row>
    <row r="175" spans="2:11" ht="15" customHeight="1">
      <c r="B175" s="253"/>
      <c r="C175" s="233" t="s">
        <v>117</v>
      </c>
      <c r="D175" s="233"/>
      <c r="E175" s="233"/>
      <c r="F175" s="252" t="s">
        <v>601</v>
      </c>
      <c r="G175" s="233"/>
      <c r="H175" s="233" t="s">
        <v>668</v>
      </c>
      <c r="I175" s="233" t="s">
        <v>669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601</v>
      </c>
      <c r="G176" s="233"/>
      <c r="H176" s="233" t="s">
        <v>670</v>
      </c>
      <c r="I176" s="233" t="s">
        <v>671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601</v>
      </c>
      <c r="G177" s="233"/>
      <c r="H177" s="233" t="s">
        <v>672</v>
      </c>
      <c r="I177" s="233" t="s">
        <v>603</v>
      </c>
      <c r="J177" s="233">
        <v>20</v>
      </c>
      <c r="K177" s="274"/>
    </row>
    <row r="178" spans="2:11" ht="15" customHeight="1">
      <c r="B178" s="253"/>
      <c r="C178" s="233" t="s">
        <v>118</v>
      </c>
      <c r="D178" s="233"/>
      <c r="E178" s="233"/>
      <c r="F178" s="252" t="s">
        <v>601</v>
      </c>
      <c r="G178" s="233"/>
      <c r="H178" s="233" t="s">
        <v>673</v>
      </c>
      <c r="I178" s="233" t="s">
        <v>603</v>
      </c>
      <c r="J178" s="233">
        <v>255</v>
      </c>
      <c r="K178" s="274"/>
    </row>
    <row r="179" spans="2:11" ht="15" customHeight="1">
      <c r="B179" s="253"/>
      <c r="C179" s="233" t="s">
        <v>119</v>
      </c>
      <c r="D179" s="233"/>
      <c r="E179" s="233"/>
      <c r="F179" s="252" t="s">
        <v>601</v>
      </c>
      <c r="G179" s="233"/>
      <c r="H179" s="233" t="s">
        <v>566</v>
      </c>
      <c r="I179" s="233" t="s">
        <v>603</v>
      </c>
      <c r="J179" s="233">
        <v>10</v>
      </c>
      <c r="K179" s="274"/>
    </row>
    <row r="180" spans="2:11" ht="15" customHeight="1">
      <c r="B180" s="253"/>
      <c r="C180" s="233" t="s">
        <v>120</v>
      </c>
      <c r="D180" s="233"/>
      <c r="E180" s="233"/>
      <c r="F180" s="252" t="s">
        <v>601</v>
      </c>
      <c r="G180" s="233"/>
      <c r="H180" s="233" t="s">
        <v>674</v>
      </c>
      <c r="I180" s="233" t="s">
        <v>635</v>
      </c>
      <c r="J180" s="233"/>
      <c r="K180" s="274"/>
    </row>
    <row r="181" spans="2:11" ht="15" customHeight="1">
      <c r="B181" s="253"/>
      <c r="C181" s="233" t="s">
        <v>675</v>
      </c>
      <c r="D181" s="233"/>
      <c r="E181" s="233"/>
      <c r="F181" s="252" t="s">
        <v>601</v>
      </c>
      <c r="G181" s="233"/>
      <c r="H181" s="233" t="s">
        <v>676</v>
      </c>
      <c r="I181" s="233" t="s">
        <v>635</v>
      </c>
      <c r="J181" s="233"/>
      <c r="K181" s="274"/>
    </row>
    <row r="182" spans="2:11" ht="15" customHeight="1">
      <c r="B182" s="253"/>
      <c r="C182" s="233" t="s">
        <v>664</v>
      </c>
      <c r="D182" s="233"/>
      <c r="E182" s="233"/>
      <c r="F182" s="252" t="s">
        <v>601</v>
      </c>
      <c r="G182" s="233"/>
      <c r="H182" s="233" t="s">
        <v>677</v>
      </c>
      <c r="I182" s="233" t="s">
        <v>635</v>
      </c>
      <c r="J182" s="233"/>
      <c r="K182" s="274"/>
    </row>
    <row r="183" spans="2:11" ht="15" customHeight="1">
      <c r="B183" s="253"/>
      <c r="C183" s="233" t="s">
        <v>122</v>
      </c>
      <c r="D183" s="233"/>
      <c r="E183" s="233"/>
      <c r="F183" s="252" t="s">
        <v>607</v>
      </c>
      <c r="G183" s="233"/>
      <c r="H183" s="233" t="s">
        <v>678</v>
      </c>
      <c r="I183" s="233" t="s">
        <v>603</v>
      </c>
      <c r="J183" s="233">
        <v>50</v>
      </c>
      <c r="K183" s="274"/>
    </row>
    <row r="184" spans="2:11" ht="15" customHeight="1">
      <c r="B184" s="253"/>
      <c r="C184" s="233" t="s">
        <v>679</v>
      </c>
      <c r="D184" s="233"/>
      <c r="E184" s="233"/>
      <c r="F184" s="252" t="s">
        <v>607</v>
      </c>
      <c r="G184" s="233"/>
      <c r="H184" s="233" t="s">
        <v>680</v>
      </c>
      <c r="I184" s="233" t="s">
        <v>681</v>
      </c>
      <c r="J184" s="233"/>
      <c r="K184" s="274"/>
    </row>
    <row r="185" spans="2:11" ht="15" customHeight="1">
      <c r="B185" s="253"/>
      <c r="C185" s="233" t="s">
        <v>682</v>
      </c>
      <c r="D185" s="233"/>
      <c r="E185" s="233"/>
      <c r="F185" s="252" t="s">
        <v>607</v>
      </c>
      <c r="G185" s="233"/>
      <c r="H185" s="233" t="s">
        <v>683</v>
      </c>
      <c r="I185" s="233" t="s">
        <v>681</v>
      </c>
      <c r="J185" s="233"/>
      <c r="K185" s="274"/>
    </row>
    <row r="186" spans="2:11" ht="15" customHeight="1">
      <c r="B186" s="253"/>
      <c r="C186" s="233" t="s">
        <v>684</v>
      </c>
      <c r="D186" s="233"/>
      <c r="E186" s="233"/>
      <c r="F186" s="252" t="s">
        <v>607</v>
      </c>
      <c r="G186" s="233"/>
      <c r="H186" s="233" t="s">
        <v>685</v>
      </c>
      <c r="I186" s="233" t="s">
        <v>681</v>
      </c>
      <c r="J186" s="233"/>
      <c r="K186" s="274"/>
    </row>
    <row r="187" spans="2:11" ht="15" customHeight="1">
      <c r="B187" s="253"/>
      <c r="C187" s="286" t="s">
        <v>686</v>
      </c>
      <c r="D187" s="233"/>
      <c r="E187" s="233"/>
      <c r="F187" s="252" t="s">
        <v>607</v>
      </c>
      <c r="G187" s="233"/>
      <c r="H187" s="233" t="s">
        <v>687</v>
      </c>
      <c r="I187" s="233" t="s">
        <v>688</v>
      </c>
      <c r="J187" s="287" t="s">
        <v>689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601</v>
      </c>
      <c r="G188" s="233"/>
      <c r="H188" s="229" t="s">
        <v>690</v>
      </c>
      <c r="I188" s="233" t="s">
        <v>691</v>
      </c>
      <c r="J188" s="233"/>
      <c r="K188" s="274"/>
    </row>
    <row r="189" spans="2:11" ht="15" customHeight="1">
      <c r="B189" s="253"/>
      <c r="C189" s="238" t="s">
        <v>692</v>
      </c>
      <c r="D189" s="233"/>
      <c r="E189" s="233"/>
      <c r="F189" s="252" t="s">
        <v>601</v>
      </c>
      <c r="G189" s="233"/>
      <c r="H189" s="233" t="s">
        <v>693</v>
      </c>
      <c r="I189" s="233" t="s">
        <v>635</v>
      </c>
      <c r="J189" s="233"/>
      <c r="K189" s="274"/>
    </row>
    <row r="190" spans="2:11" ht="15" customHeight="1">
      <c r="B190" s="253"/>
      <c r="C190" s="238" t="s">
        <v>694</v>
      </c>
      <c r="D190" s="233"/>
      <c r="E190" s="233"/>
      <c r="F190" s="252" t="s">
        <v>601</v>
      </c>
      <c r="G190" s="233"/>
      <c r="H190" s="233" t="s">
        <v>695</v>
      </c>
      <c r="I190" s="233" t="s">
        <v>635</v>
      </c>
      <c r="J190" s="233"/>
      <c r="K190" s="274"/>
    </row>
    <row r="191" spans="2:11" ht="15" customHeight="1">
      <c r="B191" s="253"/>
      <c r="C191" s="238" t="s">
        <v>696</v>
      </c>
      <c r="D191" s="233"/>
      <c r="E191" s="233"/>
      <c r="F191" s="252" t="s">
        <v>607</v>
      </c>
      <c r="G191" s="233"/>
      <c r="H191" s="233" t="s">
        <v>697</v>
      </c>
      <c r="I191" s="233" t="s">
        <v>635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9" t="s">
        <v>698</v>
      </c>
      <c r="D197" s="349"/>
      <c r="E197" s="349"/>
      <c r="F197" s="349"/>
      <c r="G197" s="349"/>
      <c r="H197" s="349"/>
      <c r="I197" s="349"/>
      <c r="J197" s="349"/>
      <c r="K197" s="225"/>
    </row>
    <row r="198" spans="2:11" ht="25.5" customHeight="1">
      <c r="B198" s="224"/>
      <c r="C198" s="289" t="s">
        <v>699</v>
      </c>
      <c r="D198" s="289"/>
      <c r="E198" s="289"/>
      <c r="F198" s="289" t="s">
        <v>700</v>
      </c>
      <c r="G198" s="290"/>
      <c r="H198" s="348" t="s">
        <v>701</v>
      </c>
      <c r="I198" s="348"/>
      <c r="J198" s="348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691</v>
      </c>
      <c r="D200" s="233"/>
      <c r="E200" s="233"/>
      <c r="F200" s="252" t="s">
        <v>43</v>
      </c>
      <c r="G200" s="233"/>
      <c r="H200" s="347" t="s">
        <v>702</v>
      </c>
      <c r="I200" s="347"/>
      <c r="J200" s="347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7" t="s">
        <v>703</v>
      </c>
      <c r="I201" s="347"/>
      <c r="J201" s="347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7" t="s">
        <v>704</v>
      </c>
      <c r="I202" s="347"/>
      <c r="J202" s="347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7" t="s">
        <v>705</v>
      </c>
      <c r="I203" s="347"/>
      <c r="J203" s="347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7" t="s">
        <v>706</v>
      </c>
      <c r="I204" s="347"/>
      <c r="J204" s="347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647</v>
      </c>
      <c r="D206" s="233"/>
      <c r="E206" s="233"/>
      <c r="F206" s="252" t="s">
        <v>79</v>
      </c>
      <c r="G206" s="233"/>
      <c r="H206" s="347" t="s">
        <v>707</v>
      </c>
      <c r="I206" s="347"/>
      <c r="J206" s="347"/>
      <c r="K206" s="274"/>
    </row>
    <row r="207" spans="2:11" ht="15" customHeight="1">
      <c r="B207" s="253"/>
      <c r="C207" s="259"/>
      <c r="D207" s="233"/>
      <c r="E207" s="233"/>
      <c r="F207" s="252" t="s">
        <v>544</v>
      </c>
      <c r="G207" s="233"/>
      <c r="H207" s="347" t="s">
        <v>545</v>
      </c>
      <c r="I207" s="347"/>
      <c r="J207" s="347"/>
      <c r="K207" s="274"/>
    </row>
    <row r="208" spans="2:11" ht="15" customHeight="1">
      <c r="B208" s="253"/>
      <c r="C208" s="233"/>
      <c r="D208" s="233"/>
      <c r="E208" s="233"/>
      <c r="F208" s="252" t="s">
        <v>542</v>
      </c>
      <c r="G208" s="233"/>
      <c r="H208" s="347" t="s">
        <v>708</v>
      </c>
      <c r="I208" s="347"/>
      <c r="J208" s="347"/>
      <c r="K208" s="274"/>
    </row>
    <row r="209" spans="2:11" ht="15" customHeight="1">
      <c r="B209" s="291"/>
      <c r="C209" s="259"/>
      <c r="D209" s="259"/>
      <c r="E209" s="259"/>
      <c r="F209" s="252" t="s">
        <v>546</v>
      </c>
      <c r="G209" s="238"/>
      <c r="H209" s="346" t="s">
        <v>547</v>
      </c>
      <c r="I209" s="346"/>
      <c r="J209" s="346"/>
      <c r="K209" s="292"/>
    </row>
    <row r="210" spans="2:11" ht="15" customHeight="1">
      <c r="B210" s="291"/>
      <c r="C210" s="259"/>
      <c r="D210" s="259"/>
      <c r="E210" s="259"/>
      <c r="F210" s="252" t="s">
        <v>548</v>
      </c>
      <c r="G210" s="238"/>
      <c r="H210" s="346" t="s">
        <v>709</v>
      </c>
      <c r="I210" s="346"/>
      <c r="J210" s="346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671</v>
      </c>
      <c r="D212" s="259"/>
      <c r="E212" s="259"/>
      <c r="F212" s="252">
        <v>1</v>
      </c>
      <c r="G212" s="238"/>
      <c r="H212" s="346" t="s">
        <v>710</v>
      </c>
      <c r="I212" s="346"/>
      <c r="J212" s="346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6" t="s">
        <v>711</v>
      </c>
      <c r="I213" s="346"/>
      <c r="J213" s="346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6" t="s">
        <v>712</v>
      </c>
      <c r="I214" s="346"/>
      <c r="J214" s="346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6" t="s">
        <v>713</v>
      </c>
      <c r="I215" s="346"/>
      <c r="J215" s="346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F17:J17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57:J57"/>
    <mergeCell ref="D56:J56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Antonín Zaschke</cp:lastModifiedBy>
  <cp:lastPrinted>2018-10-10T11:15:28Z</cp:lastPrinted>
  <dcterms:created xsi:type="dcterms:W3CDTF">2018-10-10T11:10:06Z</dcterms:created>
  <dcterms:modified xsi:type="dcterms:W3CDTF">2018-10-11T08:09:40Z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