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1-ST - Stavební část" sheetId="2" r:id="rId2"/>
    <sheet name="SO-1-VZT - Vzduchotechnika" sheetId="3" r:id="rId3"/>
    <sheet name="SO-1-EL - Elektroinstalace" sheetId="4" r:id="rId4"/>
    <sheet name="SO-1-ELVZT - Elektroinsta..." sheetId="5" r:id="rId5"/>
    <sheet name="SO-1-EZS - EZS" sheetId="6" r:id="rId6"/>
    <sheet name="SO-1-HR - Hromosvod" sheetId="7" r:id="rId7"/>
    <sheet name="SO-2-TT - Technologie tra..." sheetId="8" r:id="rId8"/>
    <sheet name="SO-2-MaR - Měření a regulace" sheetId="9" r:id="rId9"/>
    <sheet name="ZS - Zpevněné plochy " sheetId="10" r:id="rId10"/>
    <sheet name="VRN - Vedlejší rozpočtové..." sheetId="11" r:id="rId11"/>
    <sheet name="Pokyny pro vyplnění" sheetId="12" r:id="rId12"/>
  </sheets>
  <definedNames>
    <definedName name="_xlnm.Print_Area" localSheetId="0">'Rekapitulace stavby'!$D$4:$AO$33,'Rekapitulace stavby'!$C$39:$AQ$62</definedName>
    <definedName name="_xlnm.Print_Titles" localSheetId="0">'Rekapitulace stavby'!$49:$49</definedName>
    <definedName name="_xlnm._FilterDatabase" localSheetId="1" hidden="1">'SO-1-ST - Stavební část'!$C$96:$K$1096</definedName>
    <definedName name="_xlnm.Print_Area" localSheetId="1">'SO-1-ST - Stavební část'!$C$4:$J$36,'SO-1-ST - Stavební část'!$C$42:$J$78,'SO-1-ST - Stavební část'!$C$84:$K$1096</definedName>
    <definedName name="_xlnm.Print_Titles" localSheetId="1">'SO-1-ST - Stavební část'!$96:$96</definedName>
    <definedName name="_xlnm._FilterDatabase" localSheetId="2" hidden="1">'SO-1-VZT - Vzduchotechnika'!$C$76:$K$96</definedName>
    <definedName name="_xlnm.Print_Area" localSheetId="2">'SO-1-VZT - Vzduchotechnika'!$C$4:$J$36,'SO-1-VZT - Vzduchotechnika'!$C$42:$J$58,'SO-1-VZT - Vzduchotechnika'!$C$64:$K$96</definedName>
    <definedName name="_xlnm.Print_Titles" localSheetId="2">'SO-1-VZT - Vzduchotechnika'!$76:$76</definedName>
    <definedName name="_xlnm._FilterDatabase" localSheetId="3" hidden="1">'SO-1-EL - Elektroinstalace'!$C$83:$K$184</definedName>
    <definedName name="_xlnm.Print_Area" localSheetId="3">'SO-1-EL - Elektroinstalace'!$C$4:$J$36,'SO-1-EL - Elektroinstalace'!$C$42:$J$65,'SO-1-EL - Elektroinstalace'!$C$71:$K$184</definedName>
    <definedName name="_xlnm.Print_Titles" localSheetId="3">'SO-1-EL - Elektroinstalace'!$83:$83</definedName>
    <definedName name="_xlnm._FilterDatabase" localSheetId="4" hidden="1">'SO-1-ELVZT - Elektroinsta...'!$C$81:$K$134</definedName>
    <definedName name="_xlnm.Print_Area" localSheetId="4">'SO-1-ELVZT - Elektroinsta...'!$C$4:$J$36,'SO-1-ELVZT - Elektroinsta...'!$C$42:$J$63,'SO-1-ELVZT - Elektroinsta...'!$C$69:$K$134</definedName>
    <definedName name="_xlnm.Print_Titles" localSheetId="4">'SO-1-ELVZT - Elektroinsta...'!$81:$81</definedName>
    <definedName name="_xlnm._FilterDatabase" localSheetId="5" hidden="1">'SO-1-EZS - EZS'!$C$76:$K$101</definedName>
    <definedName name="_xlnm.Print_Area" localSheetId="5">'SO-1-EZS - EZS'!$C$4:$J$36,'SO-1-EZS - EZS'!$C$42:$J$58,'SO-1-EZS - EZS'!$C$64:$K$101</definedName>
    <definedName name="_xlnm.Print_Titles" localSheetId="5">'SO-1-EZS - EZS'!$76:$76</definedName>
    <definedName name="_xlnm._FilterDatabase" localSheetId="6" hidden="1">'SO-1-HR - Hromosvod'!$C$77:$K$103</definedName>
    <definedName name="_xlnm.Print_Area" localSheetId="6">'SO-1-HR - Hromosvod'!$C$4:$J$36,'SO-1-HR - Hromosvod'!$C$42:$J$59,'SO-1-HR - Hromosvod'!$C$65:$K$103</definedName>
    <definedName name="_xlnm.Print_Titles" localSheetId="6">'SO-1-HR - Hromosvod'!$77:$77</definedName>
    <definedName name="_xlnm._FilterDatabase" localSheetId="7" hidden="1">'SO-2-TT - Technologie tra...'!$C$93:$K$341</definedName>
    <definedName name="_xlnm.Print_Area" localSheetId="7">'SO-2-TT - Technologie tra...'!$C$4:$J$36,'SO-2-TT - Technologie tra...'!$C$42:$J$75,'SO-2-TT - Technologie tra...'!$C$81:$K$341</definedName>
    <definedName name="_xlnm.Print_Titles" localSheetId="7">'SO-2-TT - Technologie tra...'!$93:$93</definedName>
    <definedName name="_xlnm._FilterDatabase" localSheetId="8" hidden="1">'SO-2-MaR - Měření a regulace'!$C$81:$K$130</definedName>
    <definedName name="_xlnm.Print_Area" localSheetId="8">'SO-2-MaR - Měření a regulace'!$C$4:$J$36,'SO-2-MaR - Měření a regulace'!$C$42:$J$63,'SO-2-MaR - Měření a regulace'!$C$69:$K$130</definedName>
    <definedName name="_xlnm.Print_Titles" localSheetId="8">'SO-2-MaR - Měření a regulace'!$81:$81</definedName>
    <definedName name="_xlnm._FilterDatabase" localSheetId="9" hidden="1">'ZS - Zpevněné plochy '!$C$84:$K$181</definedName>
    <definedName name="_xlnm.Print_Area" localSheetId="9">'ZS - Zpevněné plochy '!$C$4:$J$36,'ZS - Zpevněné plochy '!$C$42:$J$66,'ZS - Zpevněné plochy '!$C$72:$K$181</definedName>
    <definedName name="_xlnm.Print_Titles" localSheetId="9">'ZS - Zpevněné plochy '!$84:$84</definedName>
    <definedName name="_xlnm._FilterDatabase" localSheetId="10" hidden="1">'VRN - Vedlejší rozpočtové...'!$C$79:$K$95</definedName>
    <definedName name="_xlnm.Print_Area" localSheetId="10">'VRN - Vedlejší rozpočtové...'!$C$4:$J$36,'VRN - Vedlejší rozpočtové...'!$C$42:$J$61,'VRN - Vedlejší rozpočtové...'!$C$67:$K$95</definedName>
    <definedName name="_xlnm.Print_Titles" localSheetId="10">'VRN - Vedlejší rozpočtové...'!$79:$79</definedName>
    <definedName name="_xlnm.Print_Area" localSheetId="11">'Pokyny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61"/>
  <c r="AX61"/>
  <c i="11" r="BI95"/>
  <c r="BH95"/>
  <c r="BG95"/>
  <c r="BF95"/>
  <c r="T95"/>
  <c r="R95"/>
  <c r="P95"/>
  <c r="BK95"/>
  <c r="J95"/>
  <c r="BE95"/>
  <c r="BI92"/>
  <c r="BH92"/>
  <c r="BG92"/>
  <c r="BF92"/>
  <c r="T92"/>
  <c r="T91"/>
  <c r="R92"/>
  <c r="R91"/>
  <c r="P92"/>
  <c r="P91"/>
  <c r="BK92"/>
  <c r="BK91"/>
  <c r="J91"/>
  <c r="J92"/>
  <c r="BE92"/>
  <c r="J60"/>
  <c r="BI90"/>
  <c r="BH90"/>
  <c r="BG90"/>
  <c r="BF90"/>
  <c r="T90"/>
  <c r="R90"/>
  <c r="P90"/>
  <c r="BK90"/>
  <c r="J90"/>
  <c r="BE90"/>
  <c r="BI89"/>
  <c r="BH89"/>
  <c r="BG89"/>
  <c r="BF89"/>
  <c r="T89"/>
  <c r="R89"/>
  <c r="P89"/>
  <c r="BK89"/>
  <c r="J89"/>
  <c r="BE89"/>
  <c r="BI88"/>
  <c r="BH88"/>
  <c r="BG88"/>
  <c r="BF88"/>
  <c r="T88"/>
  <c r="R88"/>
  <c r="P88"/>
  <c r="BK88"/>
  <c r="J88"/>
  <c r="BE88"/>
  <c r="BI87"/>
  <c r="BH87"/>
  <c r="BG87"/>
  <c r="BF87"/>
  <c r="T87"/>
  <c r="T86"/>
  <c r="R87"/>
  <c r="R86"/>
  <c r="P87"/>
  <c r="P86"/>
  <c r="BK87"/>
  <c r="BK86"/>
  <c r="J86"/>
  <c r="J87"/>
  <c r="BE87"/>
  <c r="J59"/>
  <c r="BI85"/>
  <c r="BH85"/>
  <c r="BG85"/>
  <c r="BF85"/>
  <c r="T85"/>
  <c r="R85"/>
  <c r="P85"/>
  <c r="BK85"/>
  <c r="J85"/>
  <c r="BE85"/>
  <c r="BI84"/>
  <c r="BH84"/>
  <c r="BG84"/>
  <c r="BF84"/>
  <c r="T84"/>
  <c r="R84"/>
  <c r="P84"/>
  <c r="BK84"/>
  <c r="J84"/>
  <c r="BE84"/>
  <c r="BI83"/>
  <c r="F34"/>
  <c i="1" r="BD61"/>
  <c i="11" r="BH83"/>
  <c r="F33"/>
  <c i="1" r="BC61"/>
  <c i="11" r="BG83"/>
  <c r="F32"/>
  <c i="1" r="BB61"/>
  <c i="11" r="BF83"/>
  <c r="J31"/>
  <c i="1" r="AW61"/>
  <c i="11" r="F31"/>
  <c i="1" r="BA61"/>
  <c i="11" r="T83"/>
  <c r="T82"/>
  <c r="T81"/>
  <c r="T80"/>
  <c r="R83"/>
  <c r="R82"/>
  <c r="R81"/>
  <c r="R80"/>
  <c r="P83"/>
  <c r="P82"/>
  <c r="P81"/>
  <c r="P80"/>
  <c i="1" r="AU61"/>
  <c i="11" r="BK83"/>
  <c r="BK82"/>
  <c r="J82"/>
  <c r="BK81"/>
  <c r="J81"/>
  <c r="BK80"/>
  <c r="J80"/>
  <c r="J56"/>
  <c r="J27"/>
  <c i="1" r="AG61"/>
  <c i="11" r="J83"/>
  <c r="BE83"/>
  <c r="J30"/>
  <c i="1" r="AV61"/>
  <c i="11" r="F30"/>
  <c i="1" r="AZ61"/>
  <c i="11" r="J58"/>
  <c r="J57"/>
  <c r="J76"/>
  <c r="F76"/>
  <c r="F74"/>
  <c r="E72"/>
  <c r="J51"/>
  <c r="F51"/>
  <c r="F49"/>
  <c r="E47"/>
  <c r="J36"/>
  <c r="J18"/>
  <c r="E18"/>
  <c r="F77"/>
  <c r="F52"/>
  <c r="J17"/>
  <c r="J12"/>
  <c r="J74"/>
  <c r="J49"/>
  <c r="E7"/>
  <c r="E70"/>
  <c r="E45"/>
  <c i="1" r="AY60"/>
  <c r="AX60"/>
  <c i="10"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T177"/>
  <c r="T176"/>
  <c r="R178"/>
  <c r="R177"/>
  <c r="R176"/>
  <c r="P178"/>
  <c r="P177"/>
  <c r="P176"/>
  <c r="BK178"/>
  <c r="BK177"/>
  <c r="J177"/>
  <c r="BK176"/>
  <c r="J176"/>
  <c r="J178"/>
  <c r="BE178"/>
  <c r="J65"/>
  <c r="J64"/>
  <c r="BI173"/>
  <c r="BH173"/>
  <c r="BG173"/>
  <c r="BF173"/>
  <c r="T173"/>
  <c r="R173"/>
  <c r="P173"/>
  <c r="BK173"/>
  <c r="J173"/>
  <c r="BE173"/>
  <c r="BI171"/>
  <c r="BH171"/>
  <c r="BG171"/>
  <c r="BF171"/>
  <c r="T171"/>
  <c r="R171"/>
  <c r="P171"/>
  <c r="BK171"/>
  <c r="J171"/>
  <c r="BE171"/>
  <c r="BI169"/>
  <c r="BH169"/>
  <c r="BG169"/>
  <c r="BF169"/>
  <c r="T169"/>
  <c r="T168"/>
  <c r="R169"/>
  <c r="R168"/>
  <c r="P169"/>
  <c r="P168"/>
  <c r="BK169"/>
  <c r="BK168"/>
  <c r="J168"/>
  <c r="J169"/>
  <c r="BE169"/>
  <c r="J63"/>
  <c r="BI166"/>
  <c r="BH166"/>
  <c r="BG166"/>
  <c r="BF166"/>
  <c r="T166"/>
  <c r="R166"/>
  <c r="P166"/>
  <c r="BK166"/>
  <c r="J166"/>
  <c r="BE166"/>
  <c r="BI164"/>
  <c r="BH164"/>
  <c r="BG164"/>
  <c r="BF164"/>
  <c r="T164"/>
  <c r="R164"/>
  <c r="P164"/>
  <c r="BK164"/>
  <c r="J164"/>
  <c r="BE164"/>
  <c r="BI161"/>
  <c r="BH161"/>
  <c r="BG161"/>
  <c r="BF161"/>
  <c r="T161"/>
  <c r="R161"/>
  <c r="P161"/>
  <c r="BK161"/>
  <c r="J161"/>
  <c r="BE161"/>
  <c r="BI159"/>
  <c r="BH159"/>
  <c r="BG159"/>
  <c r="BF159"/>
  <c r="T159"/>
  <c r="T158"/>
  <c r="R159"/>
  <c r="R158"/>
  <c r="P159"/>
  <c r="P158"/>
  <c r="BK159"/>
  <c r="BK158"/>
  <c r="J158"/>
  <c r="J159"/>
  <c r="BE159"/>
  <c r="J62"/>
  <c r="BI157"/>
  <c r="BH157"/>
  <c r="BG157"/>
  <c r="BF157"/>
  <c r="T157"/>
  <c r="R157"/>
  <c r="P157"/>
  <c r="BK157"/>
  <c r="J157"/>
  <c r="BE157"/>
  <c r="BI154"/>
  <c r="BH154"/>
  <c r="BG154"/>
  <c r="BF154"/>
  <c r="T154"/>
  <c r="R154"/>
  <c r="P154"/>
  <c r="BK154"/>
  <c r="J154"/>
  <c r="BE154"/>
  <c r="BI152"/>
  <c r="BH152"/>
  <c r="BG152"/>
  <c r="BF152"/>
  <c r="T152"/>
  <c r="R152"/>
  <c r="P152"/>
  <c r="BK152"/>
  <c r="J152"/>
  <c r="BE152"/>
  <c r="BI150"/>
  <c r="BH150"/>
  <c r="BG150"/>
  <c r="BF150"/>
  <c r="T150"/>
  <c r="R150"/>
  <c r="P150"/>
  <c r="BK150"/>
  <c r="J150"/>
  <c r="BE150"/>
  <c r="BI148"/>
  <c r="BH148"/>
  <c r="BG148"/>
  <c r="BF148"/>
  <c r="T148"/>
  <c r="T147"/>
  <c r="R148"/>
  <c r="R147"/>
  <c r="P148"/>
  <c r="P147"/>
  <c r="BK148"/>
  <c r="BK147"/>
  <c r="J147"/>
  <c r="J148"/>
  <c r="BE148"/>
  <c r="J61"/>
  <c r="BI145"/>
  <c r="BH145"/>
  <c r="BG145"/>
  <c r="BF145"/>
  <c r="T145"/>
  <c r="R145"/>
  <c r="P145"/>
  <c r="BK145"/>
  <c r="J145"/>
  <c r="BE145"/>
  <c r="BI144"/>
  <c r="BH144"/>
  <c r="BG144"/>
  <c r="BF144"/>
  <c r="T144"/>
  <c r="R144"/>
  <c r="P144"/>
  <c r="BK144"/>
  <c r="J144"/>
  <c r="BE144"/>
  <c r="BI143"/>
  <c r="BH143"/>
  <c r="BG143"/>
  <c r="BF143"/>
  <c r="T143"/>
  <c r="R143"/>
  <c r="P143"/>
  <c r="BK143"/>
  <c r="J143"/>
  <c r="BE143"/>
  <c r="BI137"/>
  <c r="BH137"/>
  <c r="BG137"/>
  <c r="BF137"/>
  <c r="T137"/>
  <c r="T136"/>
  <c r="R137"/>
  <c r="R136"/>
  <c r="P137"/>
  <c r="P136"/>
  <c r="BK137"/>
  <c r="BK136"/>
  <c r="J136"/>
  <c r="J137"/>
  <c r="BE137"/>
  <c r="J60"/>
  <c r="BI133"/>
  <c r="BH133"/>
  <c r="BG133"/>
  <c r="BF133"/>
  <c r="T133"/>
  <c r="R133"/>
  <c r="P133"/>
  <c r="BK133"/>
  <c r="J133"/>
  <c r="BE133"/>
  <c r="BI129"/>
  <c r="BH129"/>
  <c r="BG129"/>
  <c r="BF129"/>
  <c r="T129"/>
  <c r="R129"/>
  <c r="P129"/>
  <c r="BK129"/>
  <c r="J129"/>
  <c r="BE129"/>
  <c r="BI126"/>
  <c r="BH126"/>
  <c r="BG126"/>
  <c r="BF126"/>
  <c r="T126"/>
  <c r="T125"/>
  <c r="R126"/>
  <c r="R125"/>
  <c r="P126"/>
  <c r="P125"/>
  <c r="BK126"/>
  <c r="BK125"/>
  <c r="J125"/>
  <c r="J126"/>
  <c r="BE126"/>
  <c r="J59"/>
  <c r="BI123"/>
  <c r="BH123"/>
  <c r="BG123"/>
  <c r="BF123"/>
  <c r="T123"/>
  <c r="R123"/>
  <c r="P123"/>
  <c r="BK123"/>
  <c r="J123"/>
  <c r="BE123"/>
  <c r="BI120"/>
  <c r="BH120"/>
  <c r="BG120"/>
  <c r="BF120"/>
  <c r="T120"/>
  <c r="R120"/>
  <c r="P120"/>
  <c r="BK120"/>
  <c r="J120"/>
  <c r="BE120"/>
  <c r="BI118"/>
  <c r="BH118"/>
  <c r="BG118"/>
  <c r="BF118"/>
  <c r="T118"/>
  <c r="R118"/>
  <c r="P118"/>
  <c r="BK118"/>
  <c r="J118"/>
  <c r="BE118"/>
  <c r="BI115"/>
  <c r="BH115"/>
  <c r="BG115"/>
  <c r="BF115"/>
  <c r="T115"/>
  <c r="R115"/>
  <c r="P115"/>
  <c r="BK115"/>
  <c r="J115"/>
  <c r="BE115"/>
  <c r="BI112"/>
  <c r="BH112"/>
  <c r="BG112"/>
  <c r="BF112"/>
  <c r="T112"/>
  <c r="R112"/>
  <c r="P112"/>
  <c r="BK112"/>
  <c r="J112"/>
  <c r="BE112"/>
  <c r="BI110"/>
  <c r="BH110"/>
  <c r="BG110"/>
  <c r="BF110"/>
  <c r="T110"/>
  <c r="R110"/>
  <c r="P110"/>
  <c r="BK110"/>
  <c r="J110"/>
  <c r="BE110"/>
  <c r="BI106"/>
  <c r="BH106"/>
  <c r="BG106"/>
  <c r="BF106"/>
  <c r="T106"/>
  <c r="R106"/>
  <c r="P106"/>
  <c r="BK106"/>
  <c r="J106"/>
  <c r="BE106"/>
  <c r="BI104"/>
  <c r="BH104"/>
  <c r="BG104"/>
  <c r="BF104"/>
  <c r="T104"/>
  <c r="R104"/>
  <c r="P104"/>
  <c r="BK104"/>
  <c r="J104"/>
  <c r="BE104"/>
  <c r="BI101"/>
  <c r="BH101"/>
  <c r="BG101"/>
  <c r="BF101"/>
  <c r="T101"/>
  <c r="R101"/>
  <c r="P101"/>
  <c r="BK101"/>
  <c r="J101"/>
  <c r="BE101"/>
  <c r="BI98"/>
  <c r="BH98"/>
  <c r="BG98"/>
  <c r="BF98"/>
  <c r="T98"/>
  <c r="R98"/>
  <c r="P98"/>
  <c r="BK98"/>
  <c r="J98"/>
  <c r="BE98"/>
  <c r="BI96"/>
  <c r="BH96"/>
  <c r="BG96"/>
  <c r="BF96"/>
  <c r="T96"/>
  <c r="R96"/>
  <c r="P96"/>
  <c r="BK96"/>
  <c r="J96"/>
  <c r="BE96"/>
  <c r="BI94"/>
  <c r="BH94"/>
  <c r="BG94"/>
  <c r="BF94"/>
  <c r="T94"/>
  <c r="R94"/>
  <c r="P94"/>
  <c r="BK94"/>
  <c r="J94"/>
  <c r="BE94"/>
  <c r="BI91"/>
  <c r="BH91"/>
  <c r="BG91"/>
  <c r="BF91"/>
  <c r="T91"/>
  <c r="R91"/>
  <c r="P91"/>
  <c r="BK91"/>
  <c r="J91"/>
  <c r="BE91"/>
  <c r="BI88"/>
  <c r="F34"/>
  <c i="1" r="BD60"/>
  <c i="10" r="BH88"/>
  <c r="F33"/>
  <c i="1" r="BC60"/>
  <c i="10" r="BG88"/>
  <c r="F32"/>
  <c i="1" r="BB60"/>
  <c i="10" r="BF88"/>
  <c r="J31"/>
  <c i="1" r="AW60"/>
  <c i="10" r="F31"/>
  <c i="1" r="BA60"/>
  <c i="10" r="T88"/>
  <c r="T87"/>
  <c r="T86"/>
  <c r="T85"/>
  <c r="R88"/>
  <c r="R87"/>
  <c r="R86"/>
  <c r="R85"/>
  <c r="P88"/>
  <c r="P87"/>
  <c r="P86"/>
  <c r="P85"/>
  <c i="1" r="AU60"/>
  <c i="10" r="BK88"/>
  <c r="BK87"/>
  <c r="J87"/>
  <c r="BK86"/>
  <c r="J86"/>
  <c r="BK85"/>
  <c r="J85"/>
  <c r="J56"/>
  <c r="J27"/>
  <c i="1" r="AG60"/>
  <c i="10" r="J88"/>
  <c r="BE88"/>
  <c r="J30"/>
  <c i="1" r="AV60"/>
  <c i="10" r="F30"/>
  <c i="1" r="AZ60"/>
  <c i="10" r="J58"/>
  <c r="J57"/>
  <c r="J81"/>
  <c r="F81"/>
  <c r="F79"/>
  <c r="E77"/>
  <c r="J51"/>
  <c r="F51"/>
  <c r="F49"/>
  <c r="E47"/>
  <c r="J36"/>
  <c r="J18"/>
  <c r="E18"/>
  <c r="F82"/>
  <c r="F52"/>
  <c r="J17"/>
  <c r="J12"/>
  <c r="J79"/>
  <c r="J49"/>
  <c r="E7"/>
  <c r="E75"/>
  <c r="E45"/>
  <c i="1" r="AY59"/>
  <c r="AX59"/>
  <c i="9"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7"/>
  <c r="BH107"/>
  <c r="BG107"/>
  <c r="BF107"/>
  <c r="T107"/>
  <c r="R107"/>
  <c r="P107"/>
  <c r="BK107"/>
  <c r="J107"/>
  <c r="BE107"/>
  <c r="BI106"/>
  <c r="BH106"/>
  <c r="BG106"/>
  <c r="BF106"/>
  <c r="T106"/>
  <c r="R106"/>
  <c r="P106"/>
  <c r="BK106"/>
  <c r="J106"/>
  <c r="BE106"/>
  <c r="BI105"/>
  <c r="BH105"/>
  <c r="BG105"/>
  <c r="BF105"/>
  <c r="T105"/>
  <c r="T104"/>
  <c r="T103"/>
  <c r="R105"/>
  <c r="R104"/>
  <c r="R103"/>
  <c r="P105"/>
  <c r="P104"/>
  <c r="P103"/>
  <c r="BK105"/>
  <c r="BK104"/>
  <c r="J104"/>
  <c r="BK103"/>
  <c r="J103"/>
  <c r="J105"/>
  <c r="BE105"/>
  <c r="J62"/>
  <c r="J61"/>
  <c r="BI101"/>
  <c r="BH101"/>
  <c r="BG101"/>
  <c r="BF101"/>
  <c r="T101"/>
  <c r="T100"/>
  <c r="R101"/>
  <c r="R100"/>
  <c r="P101"/>
  <c r="P100"/>
  <c r="BK101"/>
  <c r="BK100"/>
  <c r="J100"/>
  <c r="J101"/>
  <c r="BE101"/>
  <c r="J60"/>
  <c r="BI99"/>
  <c r="BH99"/>
  <c r="BG99"/>
  <c r="BF99"/>
  <c r="T99"/>
  <c r="R99"/>
  <c r="P99"/>
  <c r="BK99"/>
  <c r="J99"/>
  <c r="BE99"/>
  <c r="BI97"/>
  <c r="BH97"/>
  <c r="BG97"/>
  <c r="BF97"/>
  <c r="T97"/>
  <c r="T96"/>
  <c r="R97"/>
  <c r="R96"/>
  <c r="P97"/>
  <c r="P96"/>
  <c r="BK97"/>
  <c r="BK96"/>
  <c r="J96"/>
  <c r="J97"/>
  <c r="BE97"/>
  <c r="J59"/>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89"/>
  <c r="BH89"/>
  <c r="BG89"/>
  <c r="BF89"/>
  <c r="T89"/>
  <c r="R89"/>
  <c r="P89"/>
  <c r="BK89"/>
  <c r="J89"/>
  <c r="BE89"/>
  <c r="BI87"/>
  <c r="BH87"/>
  <c r="BG87"/>
  <c r="BF87"/>
  <c r="T87"/>
  <c r="R87"/>
  <c r="P87"/>
  <c r="BK87"/>
  <c r="J87"/>
  <c r="BE87"/>
  <c r="BI85"/>
  <c r="F34"/>
  <c i="1" r="BD59"/>
  <c i="9" r="BH85"/>
  <c r="F33"/>
  <c i="1" r="BC59"/>
  <c i="9" r="BG85"/>
  <c r="F32"/>
  <c i="1" r="BB59"/>
  <c i="9" r="BF85"/>
  <c r="J31"/>
  <c i="1" r="AW59"/>
  <c i="9" r="F31"/>
  <c i="1" r="BA59"/>
  <c i="9" r="T85"/>
  <c r="T84"/>
  <c r="T83"/>
  <c r="T82"/>
  <c r="R85"/>
  <c r="R84"/>
  <c r="R83"/>
  <c r="R82"/>
  <c r="P85"/>
  <c r="P84"/>
  <c r="P83"/>
  <c r="P82"/>
  <c i="1" r="AU59"/>
  <c i="9" r="BK85"/>
  <c r="BK84"/>
  <c r="J84"/>
  <c r="BK83"/>
  <c r="J83"/>
  <c r="BK82"/>
  <c r="J82"/>
  <c r="J56"/>
  <c r="J27"/>
  <c i="1" r="AG59"/>
  <c i="9" r="J85"/>
  <c r="BE85"/>
  <c r="J30"/>
  <c i="1" r="AV59"/>
  <c i="9" r="F30"/>
  <c i="1" r="AZ59"/>
  <c i="9" r="J58"/>
  <c r="J57"/>
  <c r="J78"/>
  <c r="F78"/>
  <c r="F76"/>
  <c r="E74"/>
  <c r="J51"/>
  <c r="F51"/>
  <c r="F49"/>
  <c r="E47"/>
  <c r="J36"/>
  <c r="J18"/>
  <c r="E18"/>
  <c r="F79"/>
  <c r="F52"/>
  <c r="J17"/>
  <c r="J12"/>
  <c r="J76"/>
  <c r="J49"/>
  <c r="E7"/>
  <c r="E72"/>
  <c r="E45"/>
  <c i="1" r="AY58"/>
  <c r="AX58"/>
  <c i="8" r="BI341"/>
  <c r="BH341"/>
  <c r="BG341"/>
  <c r="BF341"/>
  <c r="T341"/>
  <c r="R341"/>
  <c r="P341"/>
  <c r="BK341"/>
  <c r="J341"/>
  <c r="BE341"/>
  <c r="BI340"/>
  <c r="BH340"/>
  <c r="BG340"/>
  <c r="BF340"/>
  <c r="T340"/>
  <c r="R340"/>
  <c r="P340"/>
  <c r="BK340"/>
  <c r="J340"/>
  <c r="BE340"/>
  <c r="BI339"/>
  <c r="BH339"/>
  <c r="BG339"/>
  <c r="BF339"/>
  <c r="T339"/>
  <c r="R339"/>
  <c r="P339"/>
  <c r="BK339"/>
  <c r="J339"/>
  <c r="BE339"/>
  <c r="BI338"/>
  <c r="BH338"/>
  <c r="BG338"/>
  <c r="BF338"/>
  <c r="T338"/>
  <c r="T337"/>
  <c r="R338"/>
  <c r="R337"/>
  <c r="P338"/>
  <c r="P337"/>
  <c r="BK338"/>
  <c r="BK337"/>
  <c r="J337"/>
  <c r="J338"/>
  <c r="BE338"/>
  <c r="J74"/>
  <c r="BI336"/>
  <c r="BH336"/>
  <c r="BG336"/>
  <c r="BF336"/>
  <c r="T336"/>
  <c r="R336"/>
  <c r="P336"/>
  <c r="BK336"/>
  <c r="J336"/>
  <c r="BE336"/>
  <c r="BI335"/>
  <c r="BH335"/>
  <c r="BG335"/>
  <c r="BF335"/>
  <c r="T335"/>
  <c r="R335"/>
  <c r="P335"/>
  <c r="BK335"/>
  <c r="J335"/>
  <c r="BE335"/>
  <c r="BI334"/>
  <c r="BH334"/>
  <c r="BG334"/>
  <c r="BF334"/>
  <c r="T334"/>
  <c r="R334"/>
  <c r="P334"/>
  <c r="BK334"/>
  <c r="J334"/>
  <c r="BE334"/>
  <c r="BI333"/>
  <c r="BH333"/>
  <c r="BG333"/>
  <c r="BF333"/>
  <c r="T333"/>
  <c r="R333"/>
  <c r="P333"/>
  <c r="BK333"/>
  <c r="J333"/>
  <c r="BE333"/>
  <c r="BI332"/>
  <c r="BH332"/>
  <c r="BG332"/>
  <c r="BF332"/>
  <c r="T332"/>
  <c r="R332"/>
  <c r="P332"/>
  <c r="BK332"/>
  <c r="J332"/>
  <c r="BE332"/>
  <c r="BI331"/>
  <c r="BH331"/>
  <c r="BG331"/>
  <c r="BF331"/>
  <c r="T331"/>
  <c r="R331"/>
  <c r="P331"/>
  <c r="BK331"/>
  <c r="J331"/>
  <c r="BE331"/>
  <c r="BI330"/>
  <c r="BH330"/>
  <c r="BG330"/>
  <c r="BF330"/>
  <c r="T330"/>
  <c r="R330"/>
  <c r="P330"/>
  <c r="BK330"/>
  <c r="J330"/>
  <c r="BE330"/>
  <c r="BI329"/>
  <c r="BH329"/>
  <c r="BG329"/>
  <c r="BF329"/>
  <c r="T329"/>
  <c r="R329"/>
  <c r="P329"/>
  <c r="BK329"/>
  <c r="J329"/>
  <c r="BE329"/>
  <c r="BI328"/>
  <c r="BH328"/>
  <c r="BG328"/>
  <c r="BF328"/>
  <c r="T328"/>
  <c r="R328"/>
  <c r="P328"/>
  <c r="BK328"/>
  <c r="J328"/>
  <c r="BE328"/>
  <c r="BI327"/>
  <c r="BH327"/>
  <c r="BG327"/>
  <c r="BF327"/>
  <c r="T327"/>
  <c r="T326"/>
  <c r="R327"/>
  <c r="R326"/>
  <c r="P327"/>
  <c r="P326"/>
  <c r="BK327"/>
  <c r="BK326"/>
  <c r="J326"/>
  <c r="J327"/>
  <c r="BE327"/>
  <c r="J73"/>
  <c r="BI325"/>
  <c r="BH325"/>
  <c r="BG325"/>
  <c r="BF325"/>
  <c r="T325"/>
  <c r="R325"/>
  <c r="P325"/>
  <c r="BK325"/>
  <c r="J325"/>
  <c r="BE325"/>
  <c r="BI324"/>
  <c r="BH324"/>
  <c r="BG324"/>
  <c r="BF324"/>
  <c r="T324"/>
  <c r="T323"/>
  <c r="R324"/>
  <c r="R323"/>
  <c r="P324"/>
  <c r="P323"/>
  <c r="BK324"/>
  <c r="BK323"/>
  <c r="J323"/>
  <c r="J324"/>
  <c r="BE324"/>
  <c r="J72"/>
  <c r="BI322"/>
  <c r="BH322"/>
  <c r="BG322"/>
  <c r="BF322"/>
  <c r="T322"/>
  <c r="R322"/>
  <c r="P322"/>
  <c r="BK322"/>
  <c r="J322"/>
  <c r="BE322"/>
  <c r="BI321"/>
  <c r="BH321"/>
  <c r="BG321"/>
  <c r="BF321"/>
  <c r="T321"/>
  <c r="R321"/>
  <c r="P321"/>
  <c r="BK321"/>
  <c r="J321"/>
  <c r="BE321"/>
  <c r="BI320"/>
  <c r="BH320"/>
  <c r="BG320"/>
  <c r="BF320"/>
  <c r="T320"/>
  <c r="R320"/>
  <c r="P320"/>
  <c r="BK320"/>
  <c r="J320"/>
  <c r="BE320"/>
  <c r="BI319"/>
  <c r="BH319"/>
  <c r="BG319"/>
  <c r="BF319"/>
  <c r="T319"/>
  <c r="R319"/>
  <c r="P319"/>
  <c r="BK319"/>
  <c r="J319"/>
  <c r="BE319"/>
  <c r="BI318"/>
  <c r="BH318"/>
  <c r="BG318"/>
  <c r="BF318"/>
  <c r="T318"/>
  <c r="R318"/>
  <c r="P318"/>
  <c r="BK318"/>
  <c r="J318"/>
  <c r="BE318"/>
  <c r="BI317"/>
  <c r="BH317"/>
  <c r="BG317"/>
  <c r="BF317"/>
  <c r="T317"/>
  <c r="R317"/>
  <c r="P317"/>
  <c r="BK317"/>
  <c r="J317"/>
  <c r="BE317"/>
  <c r="BI316"/>
  <c r="BH316"/>
  <c r="BG316"/>
  <c r="BF316"/>
  <c r="T316"/>
  <c r="R316"/>
  <c r="P316"/>
  <c r="BK316"/>
  <c r="J316"/>
  <c r="BE316"/>
  <c r="BI315"/>
  <c r="BH315"/>
  <c r="BG315"/>
  <c r="BF315"/>
  <c r="T315"/>
  <c r="R315"/>
  <c r="P315"/>
  <c r="BK315"/>
  <c r="J315"/>
  <c r="BE315"/>
  <c r="BI314"/>
  <c r="BH314"/>
  <c r="BG314"/>
  <c r="BF314"/>
  <c r="T314"/>
  <c r="R314"/>
  <c r="P314"/>
  <c r="BK314"/>
  <c r="J314"/>
  <c r="BE314"/>
  <c r="BI313"/>
  <c r="BH313"/>
  <c r="BG313"/>
  <c r="BF313"/>
  <c r="T313"/>
  <c r="R313"/>
  <c r="P313"/>
  <c r="BK313"/>
  <c r="J313"/>
  <c r="BE313"/>
  <c r="BI312"/>
  <c r="BH312"/>
  <c r="BG312"/>
  <c r="BF312"/>
  <c r="T312"/>
  <c r="R312"/>
  <c r="P312"/>
  <c r="BK312"/>
  <c r="J312"/>
  <c r="BE312"/>
  <c r="BI311"/>
  <c r="BH311"/>
  <c r="BG311"/>
  <c r="BF311"/>
  <c r="T311"/>
  <c r="R311"/>
  <c r="P311"/>
  <c r="BK311"/>
  <c r="J311"/>
  <c r="BE311"/>
  <c r="BI310"/>
  <c r="BH310"/>
  <c r="BG310"/>
  <c r="BF310"/>
  <c r="T310"/>
  <c r="T309"/>
  <c r="R310"/>
  <c r="R309"/>
  <c r="P310"/>
  <c r="P309"/>
  <c r="BK310"/>
  <c r="BK309"/>
  <c r="J309"/>
  <c r="J310"/>
  <c r="BE310"/>
  <c r="J71"/>
  <c r="BI308"/>
  <c r="BH308"/>
  <c r="BG308"/>
  <c r="BF308"/>
  <c r="T308"/>
  <c r="R308"/>
  <c r="P308"/>
  <c r="BK308"/>
  <c r="J308"/>
  <c r="BE308"/>
  <c r="BI307"/>
  <c r="BH307"/>
  <c r="BG307"/>
  <c r="BF307"/>
  <c r="T307"/>
  <c r="R307"/>
  <c r="P307"/>
  <c r="BK307"/>
  <c r="J307"/>
  <c r="BE307"/>
  <c r="BI306"/>
  <c r="BH306"/>
  <c r="BG306"/>
  <c r="BF306"/>
  <c r="T306"/>
  <c r="R306"/>
  <c r="P306"/>
  <c r="BK306"/>
  <c r="J306"/>
  <c r="BE306"/>
  <c r="BI305"/>
  <c r="BH305"/>
  <c r="BG305"/>
  <c r="BF305"/>
  <c r="T305"/>
  <c r="R305"/>
  <c r="P305"/>
  <c r="BK305"/>
  <c r="J305"/>
  <c r="BE305"/>
  <c r="BI304"/>
  <c r="BH304"/>
  <c r="BG304"/>
  <c r="BF304"/>
  <c r="T304"/>
  <c r="R304"/>
  <c r="P304"/>
  <c r="BK304"/>
  <c r="J304"/>
  <c r="BE304"/>
  <c r="BI303"/>
  <c r="BH303"/>
  <c r="BG303"/>
  <c r="BF303"/>
  <c r="T303"/>
  <c r="R303"/>
  <c r="P303"/>
  <c r="BK303"/>
  <c r="J303"/>
  <c r="BE303"/>
  <c r="BI302"/>
  <c r="BH302"/>
  <c r="BG302"/>
  <c r="BF302"/>
  <c r="T302"/>
  <c r="R302"/>
  <c r="P302"/>
  <c r="BK302"/>
  <c r="J302"/>
  <c r="BE302"/>
  <c r="BI301"/>
  <c r="BH301"/>
  <c r="BG301"/>
  <c r="BF301"/>
  <c r="T301"/>
  <c r="R301"/>
  <c r="P301"/>
  <c r="BK301"/>
  <c r="J301"/>
  <c r="BE301"/>
  <c r="BI300"/>
  <c r="BH300"/>
  <c r="BG300"/>
  <c r="BF300"/>
  <c r="T300"/>
  <c r="R300"/>
  <c r="P300"/>
  <c r="BK300"/>
  <c r="J300"/>
  <c r="BE300"/>
  <c r="BI299"/>
  <c r="BH299"/>
  <c r="BG299"/>
  <c r="BF299"/>
  <c r="T299"/>
  <c r="R299"/>
  <c r="P299"/>
  <c r="BK299"/>
  <c r="J299"/>
  <c r="BE299"/>
  <c r="BI298"/>
  <c r="BH298"/>
  <c r="BG298"/>
  <c r="BF298"/>
  <c r="T298"/>
  <c r="R298"/>
  <c r="P298"/>
  <c r="BK298"/>
  <c r="J298"/>
  <c r="BE298"/>
  <c r="BI297"/>
  <c r="BH297"/>
  <c r="BG297"/>
  <c r="BF297"/>
  <c r="T297"/>
  <c r="R297"/>
  <c r="P297"/>
  <c r="BK297"/>
  <c r="J297"/>
  <c r="BE297"/>
  <c r="BI296"/>
  <c r="BH296"/>
  <c r="BG296"/>
  <c r="BF296"/>
  <c r="T296"/>
  <c r="R296"/>
  <c r="P296"/>
  <c r="BK296"/>
  <c r="J296"/>
  <c r="BE296"/>
  <c r="BI295"/>
  <c r="BH295"/>
  <c r="BG295"/>
  <c r="BF295"/>
  <c r="T295"/>
  <c r="R295"/>
  <c r="P295"/>
  <c r="BK295"/>
  <c r="J295"/>
  <c r="BE295"/>
  <c r="BI294"/>
  <c r="BH294"/>
  <c r="BG294"/>
  <c r="BF294"/>
  <c r="T294"/>
  <c r="R294"/>
  <c r="P294"/>
  <c r="BK294"/>
  <c r="J294"/>
  <c r="BE294"/>
  <c r="BI293"/>
  <c r="BH293"/>
  <c r="BG293"/>
  <c r="BF293"/>
  <c r="T293"/>
  <c r="R293"/>
  <c r="P293"/>
  <c r="BK293"/>
  <c r="J293"/>
  <c r="BE293"/>
  <c r="BI291"/>
  <c r="BH291"/>
  <c r="BG291"/>
  <c r="BF291"/>
  <c r="T291"/>
  <c r="R291"/>
  <c r="P291"/>
  <c r="BK291"/>
  <c r="J291"/>
  <c r="BE291"/>
  <c r="BI290"/>
  <c r="BH290"/>
  <c r="BG290"/>
  <c r="BF290"/>
  <c r="T290"/>
  <c r="R290"/>
  <c r="P290"/>
  <c r="BK290"/>
  <c r="J290"/>
  <c r="BE290"/>
  <c r="BI288"/>
  <c r="BH288"/>
  <c r="BG288"/>
  <c r="BF288"/>
  <c r="T288"/>
  <c r="R288"/>
  <c r="P288"/>
  <c r="BK288"/>
  <c r="J288"/>
  <c r="BE288"/>
  <c r="BI287"/>
  <c r="BH287"/>
  <c r="BG287"/>
  <c r="BF287"/>
  <c r="T287"/>
  <c r="T286"/>
  <c r="R287"/>
  <c r="R286"/>
  <c r="P287"/>
  <c r="P286"/>
  <c r="BK287"/>
  <c r="BK286"/>
  <c r="J286"/>
  <c r="J287"/>
  <c r="BE287"/>
  <c r="J70"/>
  <c r="BI285"/>
  <c r="BH285"/>
  <c r="BG285"/>
  <c r="BF285"/>
  <c r="T285"/>
  <c r="R285"/>
  <c r="P285"/>
  <c r="BK285"/>
  <c r="J285"/>
  <c r="BE285"/>
  <c r="BI284"/>
  <c r="BH284"/>
  <c r="BG284"/>
  <c r="BF284"/>
  <c r="T284"/>
  <c r="R284"/>
  <c r="P284"/>
  <c r="BK284"/>
  <c r="J284"/>
  <c r="BE284"/>
  <c r="BI283"/>
  <c r="BH283"/>
  <c r="BG283"/>
  <c r="BF283"/>
  <c r="T283"/>
  <c r="R283"/>
  <c r="P283"/>
  <c r="BK283"/>
  <c r="J283"/>
  <c r="BE283"/>
  <c r="BI282"/>
  <c r="BH282"/>
  <c r="BG282"/>
  <c r="BF282"/>
  <c r="T282"/>
  <c r="R282"/>
  <c r="P282"/>
  <c r="BK282"/>
  <c r="J282"/>
  <c r="BE282"/>
  <c r="BI281"/>
  <c r="BH281"/>
  <c r="BG281"/>
  <c r="BF281"/>
  <c r="T281"/>
  <c r="R281"/>
  <c r="P281"/>
  <c r="BK281"/>
  <c r="J281"/>
  <c r="BE281"/>
  <c r="BI280"/>
  <c r="BH280"/>
  <c r="BG280"/>
  <c r="BF280"/>
  <c r="T280"/>
  <c r="R280"/>
  <c r="P280"/>
  <c r="BK280"/>
  <c r="J280"/>
  <c r="BE280"/>
  <c r="BI279"/>
  <c r="BH279"/>
  <c r="BG279"/>
  <c r="BF279"/>
  <c r="T279"/>
  <c r="R279"/>
  <c r="P279"/>
  <c r="BK279"/>
  <c r="J279"/>
  <c r="BE279"/>
  <c r="BI277"/>
  <c r="BH277"/>
  <c r="BG277"/>
  <c r="BF277"/>
  <c r="T277"/>
  <c r="R277"/>
  <c r="P277"/>
  <c r="BK277"/>
  <c r="J277"/>
  <c r="BE277"/>
  <c r="BI276"/>
  <c r="BH276"/>
  <c r="BG276"/>
  <c r="BF276"/>
  <c r="T276"/>
  <c r="T275"/>
  <c r="T274"/>
  <c r="R276"/>
  <c r="R275"/>
  <c r="R274"/>
  <c r="P276"/>
  <c r="P275"/>
  <c r="P274"/>
  <c r="BK276"/>
  <c r="BK275"/>
  <c r="J275"/>
  <c r="BK274"/>
  <c r="J274"/>
  <c r="J276"/>
  <c r="BE276"/>
  <c r="J69"/>
  <c r="J68"/>
  <c r="BI273"/>
  <c r="BH273"/>
  <c r="BG273"/>
  <c r="BF273"/>
  <c r="T273"/>
  <c r="R273"/>
  <c r="P273"/>
  <c r="BK273"/>
  <c r="J273"/>
  <c r="BE273"/>
  <c r="BI272"/>
  <c r="BH272"/>
  <c r="BG272"/>
  <c r="BF272"/>
  <c r="T272"/>
  <c r="R272"/>
  <c r="P272"/>
  <c r="BK272"/>
  <c r="J272"/>
  <c r="BE272"/>
  <c r="BI271"/>
  <c r="BH271"/>
  <c r="BG271"/>
  <c r="BF271"/>
  <c r="T271"/>
  <c r="R271"/>
  <c r="P271"/>
  <c r="BK271"/>
  <c r="J271"/>
  <c r="BE271"/>
  <c r="BI270"/>
  <c r="BH270"/>
  <c r="BG270"/>
  <c r="BF270"/>
  <c r="T270"/>
  <c r="R270"/>
  <c r="P270"/>
  <c r="BK270"/>
  <c r="J270"/>
  <c r="BE270"/>
  <c r="BI269"/>
  <c r="BH269"/>
  <c r="BG269"/>
  <c r="BF269"/>
  <c r="T269"/>
  <c r="R269"/>
  <c r="P269"/>
  <c r="BK269"/>
  <c r="J269"/>
  <c r="BE269"/>
  <c r="BI268"/>
  <c r="BH268"/>
  <c r="BG268"/>
  <c r="BF268"/>
  <c r="T268"/>
  <c r="R268"/>
  <c r="P268"/>
  <c r="BK268"/>
  <c r="J268"/>
  <c r="BE268"/>
  <c r="BI267"/>
  <c r="BH267"/>
  <c r="BG267"/>
  <c r="BF267"/>
  <c r="T267"/>
  <c r="R267"/>
  <c r="P267"/>
  <c r="BK267"/>
  <c r="J267"/>
  <c r="BE267"/>
  <c r="BI266"/>
  <c r="BH266"/>
  <c r="BG266"/>
  <c r="BF266"/>
  <c r="T266"/>
  <c r="R266"/>
  <c r="P266"/>
  <c r="BK266"/>
  <c r="J266"/>
  <c r="BE266"/>
  <c r="BI265"/>
  <c r="BH265"/>
  <c r="BG265"/>
  <c r="BF265"/>
  <c r="T265"/>
  <c r="R265"/>
  <c r="P265"/>
  <c r="BK265"/>
  <c r="J265"/>
  <c r="BE265"/>
  <c r="BI264"/>
  <c r="BH264"/>
  <c r="BG264"/>
  <c r="BF264"/>
  <c r="T264"/>
  <c r="R264"/>
  <c r="P264"/>
  <c r="BK264"/>
  <c r="J264"/>
  <c r="BE264"/>
  <c r="BI263"/>
  <c r="BH263"/>
  <c r="BG263"/>
  <c r="BF263"/>
  <c r="T263"/>
  <c r="R263"/>
  <c r="P263"/>
  <c r="BK263"/>
  <c r="J263"/>
  <c r="BE263"/>
  <c r="BI262"/>
  <c r="BH262"/>
  <c r="BG262"/>
  <c r="BF262"/>
  <c r="T262"/>
  <c r="R262"/>
  <c r="P262"/>
  <c r="BK262"/>
  <c r="J262"/>
  <c r="BE262"/>
  <c r="BI261"/>
  <c r="BH261"/>
  <c r="BG261"/>
  <c r="BF261"/>
  <c r="T261"/>
  <c r="R261"/>
  <c r="P261"/>
  <c r="BK261"/>
  <c r="J261"/>
  <c r="BE261"/>
  <c r="BI260"/>
  <c r="BH260"/>
  <c r="BG260"/>
  <c r="BF260"/>
  <c r="T260"/>
  <c r="R260"/>
  <c r="P260"/>
  <c r="BK260"/>
  <c r="J260"/>
  <c r="BE260"/>
  <c r="BI259"/>
  <c r="BH259"/>
  <c r="BG259"/>
  <c r="BF259"/>
  <c r="T259"/>
  <c r="R259"/>
  <c r="P259"/>
  <c r="BK259"/>
  <c r="J259"/>
  <c r="BE259"/>
  <c r="BI258"/>
  <c r="BH258"/>
  <c r="BG258"/>
  <c r="BF258"/>
  <c r="T258"/>
  <c r="R258"/>
  <c r="P258"/>
  <c r="BK258"/>
  <c r="J258"/>
  <c r="BE258"/>
  <c r="BI257"/>
  <c r="BH257"/>
  <c r="BG257"/>
  <c r="BF257"/>
  <c r="T257"/>
  <c r="R257"/>
  <c r="P257"/>
  <c r="BK257"/>
  <c r="J257"/>
  <c r="BE257"/>
  <c r="BI256"/>
  <c r="BH256"/>
  <c r="BG256"/>
  <c r="BF256"/>
  <c r="T256"/>
  <c r="R256"/>
  <c r="P256"/>
  <c r="BK256"/>
  <c r="J256"/>
  <c r="BE256"/>
  <c r="BI255"/>
  <c r="BH255"/>
  <c r="BG255"/>
  <c r="BF255"/>
  <c r="T255"/>
  <c r="R255"/>
  <c r="P255"/>
  <c r="BK255"/>
  <c r="J255"/>
  <c r="BE255"/>
  <c r="BI254"/>
  <c r="BH254"/>
  <c r="BG254"/>
  <c r="BF254"/>
  <c r="T254"/>
  <c r="R254"/>
  <c r="P254"/>
  <c r="BK254"/>
  <c r="J254"/>
  <c r="BE254"/>
  <c r="BI252"/>
  <c r="BH252"/>
  <c r="BG252"/>
  <c r="BF252"/>
  <c r="T252"/>
  <c r="R252"/>
  <c r="P252"/>
  <c r="BK252"/>
  <c r="J252"/>
  <c r="BE252"/>
  <c r="BI251"/>
  <c r="BH251"/>
  <c r="BG251"/>
  <c r="BF251"/>
  <c r="T251"/>
  <c r="R251"/>
  <c r="P251"/>
  <c r="BK251"/>
  <c r="J251"/>
  <c r="BE251"/>
  <c r="BI250"/>
  <c r="BH250"/>
  <c r="BG250"/>
  <c r="BF250"/>
  <c r="T250"/>
  <c r="T249"/>
  <c r="T248"/>
  <c r="R250"/>
  <c r="R249"/>
  <c r="R248"/>
  <c r="P250"/>
  <c r="P249"/>
  <c r="P248"/>
  <c r="BK250"/>
  <c r="BK249"/>
  <c r="J249"/>
  <c r="BK248"/>
  <c r="J248"/>
  <c r="J250"/>
  <c r="BE250"/>
  <c r="J67"/>
  <c r="J66"/>
  <c r="BI247"/>
  <c r="BH247"/>
  <c r="BG247"/>
  <c r="BF247"/>
  <c r="T247"/>
  <c r="R247"/>
  <c r="P247"/>
  <c r="BK247"/>
  <c r="J247"/>
  <c r="BE247"/>
  <c r="BI246"/>
  <c r="BH246"/>
  <c r="BG246"/>
  <c r="BF246"/>
  <c r="T246"/>
  <c r="R246"/>
  <c r="P246"/>
  <c r="BK246"/>
  <c r="J246"/>
  <c r="BE246"/>
  <c r="BI245"/>
  <c r="BH245"/>
  <c r="BG245"/>
  <c r="BF245"/>
  <c r="T245"/>
  <c r="R245"/>
  <c r="P245"/>
  <c r="BK245"/>
  <c r="J245"/>
  <c r="BE245"/>
  <c r="BI244"/>
  <c r="BH244"/>
  <c r="BG244"/>
  <c r="BF244"/>
  <c r="T244"/>
  <c r="R244"/>
  <c r="P244"/>
  <c r="BK244"/>
  <c r="J244"/>
  <c r="BE244"/>
  <c r="BI243"/>
  <c r="BH243"/>
  <c r="BG243"/>
  <c r="BF243"/>
  <c r="T243"/>
  <c r="R243"/>
  <c r="P243"/>
  <c r="BK243"/>
  <c r="J243"/>
  <c r="BE243"/>
  <c r="BI242"/>
  <c r="BH242"/>
  <c r="BG242"/>
  <c r="BF242"/>
  <c r="T242"/>
  <c r="R242"/>
  <c r="P242"/>
  <c r="BK242"/>
  <c r="J242"/>
  <c r="BE242"/>
  <c r="BI241"/>
  <c r="BH241"/>
  <c r="BG241"/>
  <c r="BF241"/>
  <c r="T241"/>
  <c r="R241"/>
  <c r="P241"/>
  <c r="BK241"/>
  <c r="J241"/>
  <c r="BE241"/>
  <c r="BI240"/>
  <c r="BH240"/>
  <c r="BG240"/>
  <c r="BF240"/>
  <c r="T240"/>
  <c r="R240"/>
  <c r="P240"/>
  <c r="BK240"/>
  <c r="J240"/>
  <c r="BE240"/>
  <c r="BI239"/>
  <c r="BH239"/>
  <c r="BG239"/>
  <c r="BF239"/>
  <c r="T239"/>
  <c r="R239"/>
  <c r="P239"/>
  <c r="BK239"/>
  <c r="J239"/>
  <c r="BE239"/>
  <c r="BI238"/>
  <c r="BH238"/>
  <c r="BG238"/>
  <c r="BF238"/>
  <c r="T238"/>
  <c r="R238"/>
  <c r="P238"/>
  <c r="BK238"/>
  <c r="J238"/>
  <c r="BE238"/>
  <c r="BI237"/>
  <c r="BH237"/>
  <c r="BG237"/>
  <c r="BF237"/>
  <c r="T237"/>
  <c r="R237"/>
  <c r="P237"/>
  <c r="BK237"/>
  <c r="J237"/>
  <c r="BE237"/>
  <c r="BI236"/>
  <c r="BH236"/>
  <c r="BG236"/>
  <c r="BF236"/>
  <c r="T236"/>
  <c r="R236"/>
  <c r="P236"/>
  <c r="BK236"/>
  <c r="J236"/>
  <c r="BE236"/>
  <c r="BI234"/>
  <c r="BH234"/>
  <c r="BG234"/>
  <c r="BF234"/>
  <c r="T234"/>
  <c r="R234"/>
  <c r="P234"/>
  <c r="BK234"/>
  <c r="J234"/>
  <c r="BE234"/>
  <c r="BI233"/>
  <c r="BH233"/>
  <c r="BG233"/>
  <c r="BF233"/>
  <c r="T233"/>
  <c r="R233"/>
  <c r="P233"/>
  <c r="BK233"/>
  <c r="J233"/>
  <c r="BE233"/>
  <c r="BI232"/>
  <c r="BH232"/>
  <c r="BG232"/>
  <c r="BF232"/>
  <c r="T232"/>
  <c r="R232"/>
  <c r="P232"/>
  <c r="BK232"/>
  <c r="J232"/>
  <c r="BE232"/>
  <c r="BI231"/>
  <c r="BH231"/>
  <c r="BG231"/>
  <c r="BF231"/>
  <c r="T231"/>
  <c r="R231"/>
  <c r="P231"/>
  <c r="BK231"/>
  <c r="J231"/>
  <c r="BE231"/>
  <c r="BI230"/>
  <c r="BH230"/>
  <c r="BG230"/>
  <c r="BF230"/>
  <c r="T230"/>
  <c r="T229"/>
  <c r="R230"/>
  <c r="R229"/>
  <c r="P230"/>
  <c r="P229"/>
  <c r="BK230"/>
  <c r="BK229"/>
  <c r="J229"/>
  <c r="J230"/>
  <c r="BE230"/>
  <c r="J65"/>
  <c r="BI228"/>
  <c r="BH228"/>
  <c r="BG228"/>
  <c r="BF228"/>
  <c r="T228"/>
  <c r="R228"/>
  <c r="P228"/>
  <c r="BK228"/>
  <c r="J228"/>
  <c r="BE228"/>
  <c r="BI227"/>
  <c r="BH227"/>
  <c r="BG227"/>
  <c r="BF227"/>
  <c r="T227"/>
  <c r="R227"/>
  <c r="P227"/>
  <c r="BK227"/>
  <c r="J227"/>
  <c r="BE227"/>
  <c r="BI226"/>
  <c r="BH226"/>
  <c r="BG226"/>
  <c r="BF226"/>
  <c r="T226"/>
  <c r="T225"/>
  <c r="R226"/>
  <c r="R225"/>
  <c r="P226"/>
  <c r="P225"/>
  <c r="BK226"/>
  <c r="BK225"/>
  <c r="J225"/>
  <c r="J226"/>
  <c r="BE226"/>
  <c r="J64"/>
  <c r="BI224"/>
  <c r="BH224"/>
  <c r="BG224"/>
  <c r="BF224"/>
  <c r="T224"/>
  <c r="R224"/>
  <c r="P224"/>
  <c r="BK224"/>
  <c r="J224"/>
  <c r="BE224"/>
  <c r="BI223"/>
  <c r="BH223"/>
  <c r="BG223"/>
  <c r="BF223"/>
  <c r="T223"/>
  <c r="R223"/>
  <c r="P223"/>
  <c r="BK223"/>
  <c r="J223"/>
  <c r="BE223"/>
  <c r="BI222"/>
  <c r="BH222"/>
  <c r="BG222"/>
  <c r="BF222"/>
  <c r="T222"/>
  <c r="R222"/>
  <c r="P222"/>
  <c r="BK222"/>
  <c r="J222"/>
  <c r="BE222"/>
  <c r="BI221"/>
  <c r="BH221"/>
  <c r="BG221"/>
  <c r="BF221"/>
  <c r="T221"/>
  <c r="R221"/>
  <c r="P221"/>
  <c r="BK221"/>
  <c r="J221"/>
  <c r="BE221"/>
  <c r="BI220"/>
  <c r="BH220"/>
  <c r="BG220"/>
  <c r="BF220"/>
  <c r="T220"/>
  <c r="R220"/>
  <c r="P220"/>
  <c r="BK220"/>
  <c r="J220"/>
  <c r="BE220"/>
  <c r="BI219"/>
  <c r="BH219"/>
  <c r="BG219"/>
  <c r="BF219"/>
  <c r="T219"/>
  <c r="R219"/>
  <c r="P219"/>
  <c r="BK219"/>
  <c r="J219"/>
  <c r="BE219"/>
  <c r="BI217"/>
  <c r="BH217"/>
  <c r="BG217"/>
  <c r="BF217"/>
  <c r="T217"/>
  <c r="R217"/>
  <c r="P217"/>
  <c r="BK217"/>
  <c r="J217"/>
  <c r="BE217"/>
  <c r="BI216"/>
  <c r="BH216"/>
  <c r="BG216"/>
  <c r="BF216"/>
  <c r="T216"/>
  <c r="R216"/>
  <c r="P216"/>
  <c r="BK216"/>
  <c r="J216"/>
  <c r="BE216"/>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10"/>
  <c r="BH210"/>
  <c r="BG210"/>
  <c r="BF210"/>
  <c r="T210"/>
  <c r="T209"/>
  <c r="R210"/>
  <c r="R209"/>
  <c r="P210"/>
  <c r="P209"/>
  <c r="BK210"/>
  <c r="BK209"/>
  <c r="J209"/>
  <c r="J210"/>
  <c r="BE210"/>
  <c r="J63"/>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T170"/>
  <c r="R171"/>
  <c r="R170"/>
  <c r="P171"/>
  <c r="P170"/>
  <c r="BK171"/>
  <c r="BK170"/>
  <c r="J170"/>
  <c r="J171"/>
  <c r="BE171"/>
  <c r="J62"/>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T163"/>
  <c r="R164"/>
  <c r="R163"/>
  <c r="P164"/>
  <c r="P163"/>
  <c r="BK164"/>
  <c r="BK163"/>
  <c r="J163"/>
  <c r="J164"/>
  <c r="BE164"/>
  <c r="J61"/>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T122"/>
  <c r="T121"/>
  <c r="R123"/>
  <c r="R122"/>
  <c r="R121"/>
  <c r="P123"/>
  <c r="P122"/>
  <c r="P121"/>
  <c r="BK123"/>
  <c r="BK122"/>
  <c r="J122"/>
  <c r="BK121"/>
  <c r="J121"/>
  <c r="J123"/>
  <c r="BE123"/>
  <c r="J60"/>
  <c r="J59"/>
  <c r="BI120"/>
  <c r="BH120"/>
  <c r="BG120"/>
  <c r="BF120"/>
  <c r="T120"/>
  <c r="R120"/>
  <c r="P120"/>
  <c r="BK120"/>
  <c r="J120"/>
  <c r="BE120"/>
  <c r="BI119"/>
  <c r="BH119"/>
  <c r="BG119"/>
  <c r="BF119"/>
  <c r="T119"/>
  <c r="R119"/>
  <c r="P119"/>
  <c r="BK119"/>
  <c r="J119"/>
  <c r="BE119"/>
  <c r="BI118"/>
  <c r="BH118"/>
  <c r="BG118"/>
  <c r="BF118"/>
  <c r="T118"/>
  <c r="R118"/>
  <c r="P118"/>
  <c r="BK118"/>
  <c r="J118"/>
  <c r="BE118"/>
  <c r="BI116"/>
  <c r="BH116"/>
  <c r="BG116"/>
  <c r="BF116"/>
  <c r="T116"/>
  <c r="R116"/>
  <c r="P116"/>
  <c r="BK116"/>
  <c r="J116"/>
  <c r="BE116"/>
  <c r="BI113"/>
  <c r="BH113"/>
  <c r="BG113"/>
  <c r="BF113"/>
  <c r="T113"/>
  <c r="R113"/>
  <c r="P113"/>
  <c r="BK113"/>
  <c r="J113"/>
  <c r="BE113"/>
  <c r="BI110"/>
  <c r="BH110"/>
  <c r="BG110"/>
  <c r="BF110"/>
  <c r="T110"/>
  <c r="R110"/>
  <c r="P110"/>
  <c r="BK110"/>
  <c r="J110"/>
  <c r="BE110"/>
  <c r="BI108"/>
  <c r="BH108"/>
  <c r="BG108"/>
  <c r="BF108"/>
  <c r="T108"/>
  <c r="R108"/>
  <c r="P108"/>
  <c r="BK108"/>
  <c r="J108"/>
  <c r="BE108"/>
  <c r="BI106"/>
  <c r="BH106"/>
  <c r="BG106"/>
  <c r="BF106"/>
  <c r="T106"/>
  <c r="R106"/>
  <c r="P106"/>
  <c r="BK106"/>
  <c r="J106"/>
  <c r="BE106"/>
  <c r="BI104"/>
  <c r="BH104"/>
  <c r="BG104"/>
  <c r="BF104"/>
  <c r="T104"/>
  <c r="R104"/>
  <c r="P104"/>
  <c r="BK104"/>
  <c r="J104"/>
  <c r="BE104"/>
  <c r="BI97"/>
  <c r="F34"/>
  <c i="1" r="BD58"/>
  <c i="8" r="BH97"/>
  <c r="F33"/>
  <c i="1" r="BC58"/>
  <c i="8" r="BG97"/>
  <c r="F32"/>
  <c i="1" r="BB58"/>
  <c i="8" r="BF97"/>
  <c r="J31"/>
  <c i="1" r="AW58"/>
  <c i="8" r="F31"/>
  <c i="1" r="BA58"/>
  <c i="8" r="T97"/>
  <c r="T96"/>
  <c r="T95"/>
  <c r="T94"/>
  <c r="R97"/>
  <c r="R96"/>
  <c r="R95"/>
  <c r="R94"/>
  <c r="P97"/>
  <c r="P96"/>
  <c r="P95"/>
  <c r="P94"/>
  <c i="1" r="AU58"/>
  <c i="8" r="BK97"/>
  <c r="BK96"/>
  <c r="J96"/>
  <c r="BK95"/>
  <c r="J95"/>
  <c r="BK94"/>
  <c r="J94"/>
  <c r="J56"/>
  <c r="J27"/>
  <c i="1" r="AG58"/>
  <c i="8" r="J97"/>
  <c r="BE97"/>
  <c r="J30"/>
  <c i="1" r="AV58"/>
  <c i="8" r="F30"/>
  <c i="1" r="AZ58"/>
  <c i="8" r="J58"/>
  <c r="J57"/>
  <c r="J90"/>
  <c r="F90"/>
  <c r="F88"/>
  <c r="E86"/>
  <c r="J51"/>
  <c r="F51"/>
  <c r="F49"/>
  <c r="E47"/>
  <c r="J36"/>
  <c r="J18"/>
  <c r="E18"/>
  <c r="F91"/>
  <c r="F52"/>
  <c r="J17"/>
  <c r="J12"/>
  <c r="J88"/>
  <c r="J49"/>
  <c r="E7"/>
  <c r="E84"/>
  <c r="E45"/>
  <c i="1" r="AY57"/>
  <c r="AX57"/>
  <c i="7" r="BI103"/>
  <c r="BH103"/>
  <c r="BG103"/>
  <c r="BF103"/>
  <c r="T103"/>
  <c r="R103"/>
  <c r="P103"/>
  <c r="BK103"/>
  <c r="J103"/>
  <c r="BE103"/>
  <c r="BI102"/>
  <c r="BH102"/>
  <c r="BG102"/>
  <c r="BF102"/>
  <c r="T102"/>
  <c r="R102"/>
  <c r="P102"/>
  <c r="BK102"/>
  <c r="J102"/>
  <c r="BE102"/>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BH85"/>
  <c r="BG85"/>
  <c r="BF85"/>
  <c r="T85"/>
  <c r="R85"/>
  <c r="P85"/>
  <c r="BK85"/>
  <c r="J85"/>
  <c r="BE85"/>
  <c r="BI84"/>
  <c r="BH84"/>
  <c r="BG84"/>
  <c r="BF84"/>
  <c r="T84"/>
  <c r="R84"/>
  <c r="P84"/>
  <c r="BK84"/>
  <c r="J84"/>
  <c r="BE84"/>
  <c r="BI83"/>
  <c r="BH83"/>
  <c r="BG83"/>
  <c r="BF83"/>
  <c r="T83"/>
  <c r="R83"/>
  <c r="P83"/>
  <c r="BK83"/>
  <c r="J83"/>
  <c r="BE83"/>
  <c r="BI82"/>
  <c r="BH82"/>
  <c r="BG82"/>
  <c r="BF82"/>
  <c r="T82"/>
  <c r="R82"/>
  <c r="P82"/>
  <c r="BK82"/>
  <c r="J82"/>
  <c r="BE82"/>
  <c r="BI81"/>
  <c r="F34"/>
  <c i="1" r="BD57"/>
  <c i="7" r="BH81"/>
  <c r="F33"/>
  <c i="1" r="BC57"/>
  <c i="7" r="BG81"/>
  <c r="F32"/>
  <c i="1" r="BB57"/>
  <c i="7" r="BF81"/>
  <c r="J31"/>
  <c i="1" r="AW57"/>
  <c i="7" r="F31"/>
  <c i="1" r="BA57"/>
  <c i="7" r="T81"/>
  <c r="T80"/>
  <c r="T79"/>
  <c r="T78"/>
  <c r="R81"/>
  <c r="R80"/>
  <c r="R79"/>
  <c r="R78"/>
  <c r="P81"/>
  <c r="P80"/>
  <c r="P79"/>
  <c r="P78"/>
  <c i="1" r="AU57"/>
  <c i="7" r="BK81"/>
  <c r="BK80"/>
  <c r="J80"/>
  <c r="BK79"/>
  <c r="J79"/>
  <c r="BK78"/>
  <c r="J78"/>
  <c r="J56"/>
  <c r="J27"/>
  <c i="1" r="AG57"/>
  <c i="7" r="J81"/>
  <c r="BE81"/>
  <c r="J30"/>
  <c i="1" r="AV57"/>
  <c i="7" r="F30"/>
  <c i="1" r="AZ57"/>
  <c i="7" r="J58"/>
  <c r="J57"/>
  <c r="J74"/>
  <c r="F74"/>
  <c r="F72"/>
  <c r="E70"/>
  <c r="J51"/>
  <c r="F51"/>
  <c r="F49"/>
  <c r="E47"/>
  <c r="J36"/>
  <c r="J18"/>
  <c r="E18"/>
  <c r="F75"/>
  <c r="F52"/>
  <c r="J17"/>
  <c r="J12"/>
  <c r="J72"/>
  <c r="J49"/>
  <c r="E7"/>
  <c r="E68"/>
  <c r="E45"/>
  <c i="1" r="AY56"/>
  <c r="AX56"/>
  <c i="6"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BH85"/>
  <c r="BG85"/>
  <c r="BF85"/>
  <c r="T85"/>
  <c r="R85"/>
  <c r="P85"/>
  <c r="BK85"/>
  <c r="J85"/>
  <c r="BE85"/>
  <c r="BI84"/>
  <c r="BH84"/>
  <c r="BG84"/>
  <c r="BF84"/>
  <c r="T84"/>
  <c r="R84"/>
  <c r="P84"/>
  <c r="BK84"/>
  <c r="J84"/>
  <c r="BE84"/>
  <c r="BI83"/>
  <c r="BH83"/>
  <c r="BG83"/>
  <c r="BF83"/>
  <c r="T83"/>
  <c r="R83"/>
  <c r="P83"/>
  <c r="BK83"/>
  <c r="J83"/>
  <c r="BE83"/>
  <c r="BI82"/>
  <c r="BH82"/>
  <c r="BG82"/>
  <c r="BF82"/>
  <c r="T82"/>
  <c r="R82"/>
  <c r="P82"/>
  <c r="BK82"/>
  <c r="J82"/>
  <c r="BE82"/>
  <c r="BI81"/>
  <c r="BH81"/>
  <c r="BG81"/>
  <c r="BF81"/>
  <c r="T81"/>
  <c r="R81"/>
  <c r="P81"/>
  <c r="BK81"/>
  <c r="J81"/>
  <c r="BE81"/>
  <c r="BI80"/>
  <c r="BH80"/>
  <c r="BG80"/>
  <c r="BF80"/>
  <c r="T80"/>
  <c r="R80"/>
  <c r="P80"/>
  <c r="BK80"/>
  <c r="J80"/>
  <c r="BE80"/>
  <c r="BI79"/>
  <c r="F34"/>
  <c i="1" r="BD56"/>
  <c i="6" r="BH79"/>
  <c r="F33"/>
  <c i="1" r="BC56"/>
  <c i="6" r="BG79"/>
  <c r="F32"/>
  <c i="1" r="BB56"/>
  <c i="6" r="BF79"/>
  <c r="J31"/>
  <c i="1" r="AW56"/>
  <c i="6" r="F31"/>
  <c i="1" r="BA56"/>
  <c i="6" r="T79"/>
  <c r="T78"/>
  <c r="T77"/>
  <c r="R79"/>
  <c r="R78"/>
  <c r="R77"/>
  <c r="P79"/>
  <c r="P78"/>
  <c r="P77"/>
  <c i="1" r="AU56"/>
  <c i="6" r="BK79"/>
  <c r="BK78"/>
  <c r="J78"/>
  <c r="BK77"/>
  <c r="J77"/>
  <c r="J56"/>
  <c r="J27"/>
  <c i="1" r="AG56"/>
  <c i="6" r="J79"/>
  <c r="BE79"/>
  <c r="J30"/>
  <c i="1" r="AV56"/>
  <c i="6" r="F30"/>
  <c i="1" r="AZ56"/>
  <c i="6" r="J57"/>
  <c r="J73"/>
  <c r="F73"/>
  <c r="F71"/>
  <c r="E69"/>
  <c r="J51"/>
  <c r="F51"/>
  <c r="F49"/>
  <c r="E47"/>
  <c r="J36"/>
  <c r="J18"/>
  <c r="E18"/>
  <c r="F74"/>
  <c r="F52"/>
  <c r="J17"/>
  <c r="J12"/>
  <c r="J71"/>
  <c r="J49"/>
  <c r="E7"/>
  <c r="E67"/>
  <c r="E45"/>
  <c i="1" r="AY55"/>
  <c r="AX55"/>
  <c i="5"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4"/>
  <c r="BH124"/>
  <c r="BG124"/>
  <c r="BF124"/>
  <c r="T124"/>
  <c r="R124"/>
  <c r="P124"/>
  <c r="BK124"/>
  <c r="J124"/>
  <c r="BE124"/>
  <c r="BI122"/>
  <c r="BH122"/>
  <c r="BG122"/>
  <c r="BF122"/>
  <c r="T122"/>
  <c r="R122"/>
  <c r="P122"/>
  <c r="BK122"/>
  <c r="J122"/>
  <c r="BE122"/>
  <c r="BI120"/>
  <c r="BH120"/>
  <c r="BG120"/>
  <c r="BF120"/>
  <c r="T120"/>
  <c r="R120"/>
  <c r="P120"/>
  <c r="BK120"/>
  <c r="J120"/>
  <c r="BE120"/>
  <c r="BI118"/>
  <c r="BH118"/>
  <c r="BG118"/>
  <c r="BF118"/>
  <c r="T118"/>
  <c r="R118"/>
  <c r="P118"/>
  <c r="BK118"/>
  <c r="J118"/>
  <c r="BE118"/>
  <c r="BI116"/>
  <c r="BH116"/>
  <c r="BG116"/>
  <c r="BF116"/>
  <c r="T116"/>
  <c r="R116"/>
  <c r="P116"/>
  <c r="BK116"/>
  <c r="J116"/>
  <c r="BE116"/>
  <c r="BI114"/>
  <c r="BH114"/>
  <c r="BG114"/>
  <c r="BF114"/>
  <c r="T114"/>
  <c r="R114"/>
  <c r="P114"/>
  <c r="BK114"/>
  <c r="J114"/>
  <c r="BE114"/>
  <c r="BI112"/>
  <c r="BH112"/>
  <c r="BG112"/>
  <c r="BF112"/>
  <c r="T112"/>
  <c r="R112"/>
  <c r="P112"/>
  <c r="BK112"/>
  <c r="J112"/>
  <c r="BE112"/>
  <c r="BI110"/>
  <c r="BH110"/>
  <c r="BG110"/>
  <c r="BF110"/>
  <c r="T110"/>
  <c r="R110"/>
  <c r="P110"/>
  <c r="BK110"/>
  <c r="J110"/>
  <c r="BE110"/>
  <c r="BI109"/>
  <c r="BH109"/>
  <c r="BG109"/>
  <c r="BF109"/>
  <c r="T109"/>
  <c r="T108"/>
  <c r="R109"/>
  <c r="R108"/>
  <c r="P109"/>
  <c r="P108"/>
  <c r="BK109"/>
  <c r="BK108"/>
  <c r="J108"/>
  <c r="J109"/>
  <c r="BE109"/>
  <c r="J62"/>
  <c r="BI107"/>
  <c r="BH107"/>
  <c r="BG107"/>
  <c r="BF107"/>
  <c r="T107"/>
  <c r="R107"/>
  <c r="P107"/>
  <c r="BK107"/>
  <c r="J107"/>
  <c r="BE107"/>
  <c r="BI106"/>
  <c r="BH106"/>
  <c r="BG106"/>
  <c r="BF106"/>
  <c r="T106"/>
  <c r="T105"/>
  <c r="R106"/>
  <c r="R105"/>
  <c r="P106"/>
  <c r="P105"/>
  <c r="BK106"/>
  <c r="BK105"/>
  <c r="J105"/>
  <c r="J106"/>
  <c r="BE106"/>
  <c r="J61"/>
  <c r="BI103"/>
  <c r="BH103"/>
  <c r="BG103"/>
  <c r="BF103"/>
  <c r="T103"/>
  <c r="R103"/>
  <c r="P103"/>
  <c r="BK103"/>
  <c r="J103"/>
  <c r="BE103"/>
  <c r="BI102"/>
  <c r="BH102"/>
  <c r="BG102"/>
  <c r="BF102"/>
  <c r="T102"/>
  <c r="R102"/>
  <c r="P102"/>
  <c r="BK102"/>
  <c r="J102"/>
  <c r="BE102"/>
  <c r="BI100"/>
  <c r="BH100"/>
  <c r="BG100"/>
  <c r="BF100"/>
  <c r="T100"/>
  <c r="R100"/>
  <c r="P100"/>
  <c r="BK100"/>
  <c r="J100"/>
  <c r="BE100"/>
  <c r="BI99"/>
  <c r="BH99"/>
  <c r="BG99"/>
  <c r="BF99"/>
  <c r="T99"/>
  <c r="R99"/>
  <c r="P99"/>
  <c r="BK99"/>
  <c r="J99"/>
  <c r="BE99"/>
  <c r="BI97"/>
  <c r="BH97"/>
  <c r="BG97"/>
  <c r="BF97"/>
  <c r="T97"/>
  <c r="R97"/>
  <c r="P97"/>
  <c r="BK97"/>
  <c r="J97"/>
  <c r="BE97"/>
  <c r="BI96"/>
  <c r="BH96"/>
  <c r="BG96"/>
  <c r="BF96"/>
  <c r="T96"/>
  <c r="T95"/>
  <c r="R96"/>
  <c r="R95"/>
  <c r="P96"/>
  <c r="P95"/>
  <c r="BK96"/>
  <c r="BK95"/>
  <c r="J95"/>
  <c r="J96"/>
  <c r="BE96"/>
  <c r="J60"/>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8"/>
  <c r="BH88"/>
  <c r="BG88"/>
  <c r="BF88"/>
  <c r="T88"/>
  <c r="T87"/>
  <c r="R88"/>
  <c r="R87"/>
  <c r="P88"/>
  <c r="P87"/>
  <c r="BK88"/>
  <c r="BK87"/>
  <c r="J87"/>
  <c r="J88"/>
  <c r="BE88"/>
  <c r="J59"/>
  <c r="BI86"/>
  <c r="BH86"/>
  <c r="BG86"/>
  <c r="BF86"/>
  <c r="T86"/>
  <c r="R86"/>
  <c r="P86"/>
  <c r="BK86"/>
  <c r="J86"/>
  <c r="BE86"/>
  <c r="BI85"/>
  <c r="F34"/>
  <c i="1" r="BD55"/>
  <c i="5" r="BH85"/>
  <c r="F33"/>
  <c i="1" r="BC55"/>
  <c i="5" r="BG85"/>
  <c r="F32"/>
  <c i="1" r="BB55"/>
  <c i="5" r="BF85"/>
  <c r="J31"/>
  <c i="1" r="AW55"/>
  <c i="5" r="F31"/>
  <c i="1" r="BA55"/>
  <c i="5" r="T85"/>
  <c r="T84"/>
  <c r="T83"/>
  <c r="T82"/>
  <c r="R85"/>
  <c r="R84"/>
  <c r="R83"/>
  <c r="R82"/>
  <c r="P85"/>
  <c r="P84"/>
  <c r="P83"/>
  <c r="P82"/>
  <c i="1" r="AU55"/>
  <c i="5" r="BK85"/>
  <c r="BK84"/>
  <c r="J84"/>
  <c r="BK83"/>
  <c r="J83"/>
  <c r="BK82"/>
  <c r="J82"/>
  <c r="J56"/>
  <c r="J27"/>
  <c i="1" r="AG55"/>
  <c i="5" r="J85"/>
  <c r="BE85"/>
  <c r="J30"/>
  <c i="1" r="AV55"/>
  <c i="5" r="F30"/>
  <c i="1" r="AZ55"/>
  <c i="5" r="J58"/>
  <c r="J57"/>
  <c r="J78"/>
  <c r="F78"/>
  <c r="F76"/>
  <c r="E74"/>
  <c r="J51"/>
  <c r="F51"/>
  <c r="F49"/>
  <c r="E47"/>
  <c r="J36"/>
  <c r="J18"/>
  <c r="E18"/>
  <c r="F79"/>
  <c r="F52"/>
  <c r="J17"/>
  <c r="J12"/>
  <c r="J76"/>
  <c r="J49"/>
  <c r="E7"/>
  <c r="E72"/>
  <c r="E45"/>
  <c i="1" r="AY54"/>
  <c r="AX54"/>
  <c i="4"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4"/>
  <c r="BH174"/>
  <c r="BG174"/>
  <c r="BF174"/>
  <c r="T174"/>
  <c r="T173"/>
  <c r="R174"/>
  <c r="R173"/>
  <c r="P174"/>
  <c r="P173"/>
  <c r="BK174"/>
  <c r="BK173"/>
  <c r="J173"/>
  <c r="J174"/>
  <c r="BE174"/>
  <c r="J64"/>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4"/>
  <c r="BH164"/>
  <c r="BG164"/>
  <c r="BF164"/>
  <c r="T164"/>
  <c r="R164"/>
  <c r="P164"/>
  <c r="BK164"/>
  <c r="J164"/>
  <c r="BE164"/>
  <c r="BI163"/>
  <c r="BH163"/>
  <c r="BG163"/>
  <c r="BF163"/>
  <c r="T163"/>
  <c r="R163"/>
  <c r="P163"/>
  <c r="BK163"/>
  <c r="J163"/>
  <c r="BE163"/>
  <c r="BI162"/>
  <c r="BH162"/>
  <c r="BG162"/>
  <c r="BF162"/>
  <c r="T162"/>
  <c r="R162"/>
  <c r="P162"/>
  <c r="BK162"/>
  <c r="J162"/>
  <c r="BE162"/>
  <c r="BI160"/>
  <c r="BH160"/>
  <c r="BG160"/>
  <c r="BF160"/>
  <c r="T160"/>
  <c r="T159"/>
  <c r="R160"/>
  <c r="R159"/>
  <c r="P160"/>
  <c r="P159"/>
  <c r="BK160"/>
  <c r="BK159"/>
  <c r="J159"/>
  <c r="J160"/>
  <c r="BE160"/>
  <c r="J63"/>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7"/>
  <c r="BH147"/>
  <c r="BG147"/>
  <c r="BF147"/>
  <c r="T147"/>
  <c r="R147"/>
  <c r="P147"/>
  <c r="BK147"/>
  <c r="J147"/>
  <c r="BE147"/>
  <c r="BI145"/>
  <c r="BH145"/>
  <c r="BG145"/>
  <c r="BF145"/>
  <c r="T145"/>
  <c r="R145"/>
  <c r="P145"/>
  <c r="BK145"/>
  <c r="J145"/>
  <c r="BE145"/>
  <c r="BI143"/>
  <c r="BH143"/>
  <c r="BG143"/>
  <c r="BF143"/>
  <c r="T143"/>
  <c r="R143"/>
  <c r="P143"/>
  <c r="BK143"/>
  <c r="J143"/>
  <c r="BE143"/>
  <c r="BI141"/>
  <c r="BH141"/>
  <c r="BG141"/>
  <c r="BF141"/>
  <c r="T141"/>
  <c r="R141"/>
  <c r="P141"/>
  <c r="BK141"/>
  <c r="J141"/>
  <c r="BE141"/>
  <c r="BI139"/>
  <c r="BH139"/>
  <c r="BG139"/>
  <c r="BF139"/>
  <c r="T139"/>
  <c r="R139"/>
  <c r="P139"/>
  <c r="BK139"/>
  <c r="J139"/>
  <c r="BE139"/>
  <c r="BI137"/>
  <c r="BH137"/>
  <c r="BG137"/>
  <c r="BF137"/>
  <c r="T137"/>
  <c r="R137"/>
  <c r="P137"/>
  <c r="BK137"/>
  <c r="J137"/>
  <c r="BE137"/>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T124"/>
  <c r="R125"/>
  <c r="R124"/>
  <c r="P125"/>
  <c r="P124"/>
  <c r="BK125"/>
  <c r="BK124"/>
  <c r="J124"/>
  <c r="J125"/>
  <c r="BE125"/>
  <c r="J62"/>
  <c r="BI123"/>
  <c r="BH123"/>
  <c r="BG123"/>
  <c r="BF123"/>
  <c r="T123"/>
  <c r="R123"/>
  <c r="P123"/>
  <c r="BK123"/>
  <c r="J123"/>
  <c r="BE123"/>
  <c r="BI122"/>
  <c r="BH122"/>
  <c r="BG122"/>
  <c r="BF122"/>
  <c r="T122"/>
  <c r="R122"/>
  <c r="P122"/>
  <c r="BK122"/>
  <c r="J122"/>
  <c r="BE122"/>
  <c r="BI121"/>
  <c r="BH121"/>
  <c r="BG121"/>
  <c r="BF121"/>
  <c r="T121"/>
  <c r="T120"/>
  <c r="R121"/>
  <c r="R120"/>
  <c r="P121"/>
  <c r="P120"/>
  <c r="BK121"/>
  <c r="BK120"/>
  <c r="J120"/>
  <c r="J121"/>
  <c r="BE121"/>
  <c r="J61"/>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3"/>
  <c r="BH113"/>
  <c r="BG113"/>
  <c r="BF113"/>
  <c r="T113"/>
  <c r="T112"/>
  <c r="R113"/>
  <c r="R112"/>
  <c r="P113"/>
  <c r="P112"/>
  <c r="BK113"/>
  <c r="BK112"/>
  <c r="J112"/>
  <c r="J113"/>
  <c r="BE113"/>
  <c r="J60"/>
  <c r="BI111"/>
  <c r="BH111"/>
  <c r="BG111"/>
  <c r="BF111"/>
  <c r="T111"/>
  <c r="R111"/>
  <c r="P111"/>
  <c r="BK111"/>
  <c r="J111"/>
  <c r="BE111"/>
  <c r="BI110"/>
  <c r="BH110"/>
  <c r="BG110"/>
  <c r="BF110"/>
  <c r="T110"/>
  <c r="T109"/>
  <c r="R110"/>
  <c r="R109"/>
  <c r="P110"/>
  <c r="P109"/>
  <c r="BK110"/>
  <c r="BK109"/>
  <c r="J109"/>
  <c r="J110"/>
  <c r="BE110"/>
  <c r="J59"/>
  <c r="BI108"/>
  <c r="BH108"/>
  <c r="BG108"/>
  <c r="BF108"/>
  <c r="T108"/>
  <c r="R108"/>
  <c r="P108"/>
  <c r="BK108"/>
  <c r="J108"/>
  <c r="BE108"/>
  <c r="BI107"/>
  <c r="BH107"/>
  <c r="BG107"/>
  <c r="BF107"/>
  <c r="T107"/>
  <c r="R107"/>
  <c r="P107"/>
  <c r="BK107"/>
  <c r="J107"/>
  <c r="BE107"/>
  <c r="BI105"/>
  <c r="BH105"/>
  <c r="BG105"/>
  <c r="BF105"/>
  <c r="T105"/>
  <c r="R105"/>
  <c r="P105"/>
  <c r="BK105"/>
  <c r="J105"/>
  <c r="BE105"/>
  <c r="BI103"/>
  <c r="BH103"/>
  <c r="BG103"/>
  <c r="BF103"/>
  <c r="T103"/>
  <c r="R103"/>
  <c r="P103"/>
  <c r="BK103"/>
  <c r="J103"/>
  <c r="BE103"/>
  <c r="BI101"/>
  <c r="BH101"/>
  <c r="BG101"/>
  <c r="BF101"/>
  <c r="T101"/>
  <c r="R101"/>
  <c r="P101"/>
  <c r="BK101"/>
  <c r="J101"/>
  <c r="BE101"/>
  <c r="BI99"/>
  <c r="BH99"/>
  <c r="BG99"/>
  <c r="BF99"/>
  <c r="T99"/>
  <c r="R99"/>
  <c r="P99"/>
  <c r="BK99"/>
  <c r="J99"/>
  <c r="BE99"/>
  <c r="BI98"/>
  <c r="BH98"/>
  <c r="BG98"/>
  <c r="BF98"/>
  <c r="T98"/>
  <c r="R98"/>
  <c r="P98"/>
  <c r="BK98"/>
  <c r="J98"/>
  <c r="BE98"/>
  <c r="BI91"/>
  <c r="BH91"/>
  <c r="BG91"/>
  <c r="BF91"/>
  <c r="T91"/>
  <c r="R91"/>
  <c r="P91"/>
  <c r="BK91"/>
  <c r="J91"/>
  <c r="BE91"/>
  <c r="BI90"/>
  <c r="BH90"/>
  <c r="BG90"/>
  <c r="BF90"/>
  <c r="T90"/>
  <c r="R90"/>
  <c r="P90"/>
  <c r="BK90"/>
  <c r="J90"/>
  <c r="BE90"/>
  <c r="BI88"/>
  <c r="BH88"/>
  <c r="BG88"/>
  <c r="BF88"/>
  <c r="T88"/>
  <c r="R88"/>
  <c r="P88"/>
  <c r="BK88"/>
  <c r="J88"/>
  <c r="BE88"/>
  <c r="BI87"/>
  <c r="F34"/>
  <c i="1" r="BD54"/>
  <c i="4" r="BH87"/>
  <c r="F33"/>
  <c i="1" r="BC54"/>
  <c i="4" r="BG87"/>
  <c r="F32"/>
  <c i="1" r="BB54"/>
  <c i="4" r="BF87"/>
  <c r="J31"/>
  <c i="1" r="AW54"/>
  <c i="4" r="F31"/>
  <c i="1" r="BA54"/>
  <c i="4" r="T87"/>
  <c r="T86"/>
  <c r="T85"/>
  <c r="T84"/>
  <c r="R87"/>
  <c r="R86"/>
  <c r="R85"/>
  <c r="R84"/>
  <c r="P87"/>
  <c r="P86"/>
  <c r="P85"/>
  <c r="P84"/>
  <c i="1" r="AU54"/>
  <c i="4" r="BK87"/>
  <c r="BK86"/>
  <c r="J86"/>
  <c r="BK85"/>
  <c r="J85"/>
  <c r="BK84"/>
  <c r="J84"/>
  <c r="J56"/>
  <c r="J27"/>
  <c i="1" r="AG54"/>
  <c i="4" r="J87"/>
  <c r="BE87"/>
  <c r="J30"/>
  <c i="1" r="AV54"/>
  <c i="4" r="F30"/>
  <c i="1" r="AZ54"/>
  <c i="4" r="J58"/>
  <c r="J57"/>
  <c r="J80"/>
  <c r="F80"/>
  <c r="F78"/>
  <c r="E76"/>
  <c r="J51"/>
  <c r="F51"/>
  <c r="F49"/>
  <c r="E47"/>
  <c r="J36"/>
  <c r="J18"/>
  <c r="E18"/>
  <c r="F81"/>
  <c r="F52"/>
  <c r="J17"/>
  <c r="J12"/>
  <c r="J78"/>
  <c r="J49"/>
  <c r="E7"/>
  <c r="E74"/>
  <c r="E45"/>
  <c i="1" r="AY53"/>
  <c r="AX53"/>
  <c i="3"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BH85"/>
  <c r="BG85"/>
  <c r="BF85"/>
  <c r="T85"/>
  <c r="R85"/>
  <c r="P85"/>
  <c r="BK85"/>
  <c r="J85"/>
  <c r="BE85"/>
  <c r="BI84"/>
  <c r="BH84"/>
  <c r="BG84"/>
  <c r="BF84"/>
  <c r="T84"/>
  <c r="R84"/>
  <c r="P84"/>
  <c r="BK84"/>
  <c r="J84"/>
  <c r="BE84"/>
  <c r="BI83"/>
  <c r="BH83"/>
  <c r="BG83"/>
  <c r="BF83"/>
  <c r="T83"/>
  <c r="R83"/>
  <c r="P83"/>
  <c r="BK83"/>
  <c r="J83"/>
  <c r="BE83"/>
  <c r="BI82"/>
  <c r="BH82"/>
  <c r="BG82"/>
  <c r="BF82"/>
  <c r="T82"/>
  <c r="R82"/>
  <c r="P82"/>
  <c r="BK82"/>
  <c r="J82"/>
  <c r="BE82"/>
  <c r="BI81"/>
  <c r="BH81"/>
  <c r="BG81"/>
  <c r="BF81"/>
  <c r="T81"/>
  <c r="R81"/>
  <c r="P81"/>
  <c r="BK81"/>
  <c r="J81"/>
  <c r="BE81"/>
  <c r="BI80"/>
  <c r="BH80"/>
  <c r="BG80"/>
  <c r="BF80"/>
  <c r="T80"/>
  <c r="R80"/>
  <c r="P80"/>
  <c r="BK80"/>
  <c r="J80"/>
  <c r="BE80"/>
  <c r="BI79"/>
  <c r="F34"/>
  <c i="1" r="BD53"/>
  <c i="3" r="BH79"/>
  <c r="F33"/>
  <c i="1" r="BC53"/>
  <c i="3" r="BG79"/>
  <c r="F32"/>
  <c i="1" r="BB53"/>
  <c i="3" r="BF79"/>
  <c r="J31"/>
  <c i="1" r="AW53"/>
  <c i="3" r="F31"/>
  <c i="1" r="BA53"/>
  <c i="3" r="T79"/>
  <c r="T78"/>
  <c r="T77"/>
  <c r="R79"/>
  <c r="R78"/>
  <c r="R77"/>
  <c r="P79"/>
  <c r="P78"/>
  <c r="P77"/>
  <c i="1" r="AU53"/>
  <c i="3" r="BK79"/>
  <c r="BK78"/>
  <c r="J78"/>
  <c r="BK77"/>
  <c r="J77"/>
  <c r="J56"/>
  <c r="J27"/>
  <c i="1" r="AG53"/>
  <c i="3" r="J79"/>
  <c r="BE79"/>
  <c r="J30"/>
  <c i="1" r="AV53"/>
  <c i="3" r="F30"/>
  <c i="1" r="AZ53"/>
  <c i="3" r="J57"/>
  <c r="J73"/>
  <c r="F73"/>
  <c r="F71"/>
  <c r="E69"/>
  <c r="J51"/>
  <c r="F51"/>
  <c r="F49"/>
  <c r="E47"/>
  <c r="J36"/>
  <c r="J18"/>
  <c r="E18"/>
  <c r="F74"/>
  <c r="F52"/>
  <c r="J17"/>
  <c r="J12"/>
  <c r="J71"/>
  <c r="J49"/>
  <c r="E7"/>
  <c r="E67"/>
  <c r="E45"/>
  <c i="1" r="AY52"/>
  <c r="AX52"/>
  <c i="2" r="BI1095"/>
  <c r="BH1095"/>
  <c r="BG1095"/>
  <c r="BF1095"/>
  <c r="T1095"/>
  <c r="R1095"/>
  <c r="P1095"/>
  <c r="BK1095"/>
  <c r="J1095"/>
  <c r="BE1095"/>
  <c r="BI1093"/>
  <c r="BH1093"/>
  <c r="BG1093"/>
  <c r="BF1093"/>
  <c r="T1093"/>
  <c r="R1093"/>
  <c r="P1093"/>
  <c r="BK1093"/>
  <c r="J1093"/>
  <c r="BE1093"/>
  <c r="BI1088"/>
  <c r="BH1088"/>
  <c r="BG1088"/>
  <c r="BF1088"/>
  <c r="T1088"/>
  <c r="T1087"/>
  <c r="R1088"/>
  <c r="R1087"/>
  <c r="P1088"/>
  <c r="P1087"/>
  <c r="BK1088"/>
  <c r="BK1087"/>
  <c r="J1087"/>
  <c r="J1088"/>
  <c r="BE1088"/>
  <c r="J77"/>
  <c r="BI1079"/>
  <c r="BH1079"/>
  <c r="BG1079"/>
  <c r="BF1079"/>
  <c r="T1079"/>
  <c r="R1079"/>
  <c r="P1079"/>
  <c r="BK1079"/>
  <c r="J1079"/>
  <c r="BE1079"/>
  <c r="BI1078"/>
  <c r="BH1078"/>
  <c r="BG1078"/>
  <c r="BF1078"/>
  <c r="T1078"/>
  <c r="R1078"/>
  <c r="P1078"/>
  <c r="BK1078"/>
  <c r="J1078"/>
  <c r="BE1078"/>
  <c r="BI1069"/>
  <c r="BH1069"/>
  <c r="BG1069"/>
  <c r="BF1069"/>
  <c r="T1069"/>
  <c r="T1068"/>
  <c r="R1069"/>
  <c r="R1068"/>
  <c r="P1069"/>
  <c r="P1068"/>
  <c r="BK1069"/>
  <c r="BK1068"/>
  <c r="J1068"/>
  <c r="J1069"/>
  <c r="BE1069"/>
  <c r="J76"/>
  <c r="BI1067"/>
  <c r="BH1067"/>
  <c r="BG1067"/>
  <c r="BF1067"/>
  <c r="T1067"/>
  <c r="R1067"/>
  <c r="P1067"/>
  <c r="BK1067"/>
  <c r="J1067"/>
  <c r="BE1067"/>
  <c r="BI1053"/>
  <c r="BH1053"/>
  <c r="BG1053"/>
  <c r="BF1053"/>
  <c r="T1053"/>
  <c r="R1053"/>
  <c r="P1053"/>
  <c r="BK1053"/>
  <c r="J1053"/>
  <c r="BE1053"/>
  <c r="BI1038"/>
  <c r="BH1038"/>
  <c r="BG1038"/>
  <c r="BF1038"/>
  <c r="T1038"/>
  <c r="R1038"/>
  <c r="P1038"/>
  <c r="BK1038"/>
  <c r="J1038"/>
  <c r="BE1038"/>
  <c r="BI1037"/>
  <c r="BH1037"/>
  <c r="BG1037"/>
  <c r="BF1037"/>
  <c r="T1037"/>
  <c r="R1037"/>
  <c r="P1037"/>
  <c r="BK1037"/>
  <c r="J1037"/>
  <c r="BE1037"/>
  <c r="BI1029"/>
  <c r="BH1029"/>
  <c r="BG1029"/>
  <c r="BF1029"/>
  <c r="T1029"/>
  <c r="T1028"/>
  <c r="R1029"/>
  <c r="R1028"/>
  <c r="P1029"/>
  <c r="P1028"/>
  <c r="BK1029"/>
  <c r="BK1028"/>
  <c r="J1028"/>
  <c r="J1029"/>
  <c r="BE1029"/>
  <c r="J75"/>
  <c r="BI1026"/>
  <c r="BH1026"/>
  <c r="BG1026"/>
  <c r="BF1026"/>
  <c r="T1026"/>
  <c r="R1026"/>
  <c r="P1026"/>
  <c r="BK1026"/>
  <c r="J1026"/>
  <c r="BE1026"/>
  <c r="BI1024"/>
  <c r="BH1024"/>
  <c r="BG1024"/>
  <c r="BF1024"/>
  <c r="T1024"/>
  <c r="R1024"/>
  <c r="P1024"/>
  <c r="BK1024"/>
  <c r="J1024"/>
  <c r="BE1024"/>
  <c r="BI1022"/>
  <c r="BH1022"/>
  <c r="BG1022"/>
  <c r="BF1022"/>
  <c r="T1022"/>
  <c r="R1022"/>
  <c r="P1022"/>
  <c r="BK1022"/>
  <c r="J1022"/>
  <c r="BE1022"/>
  <c r="BI1020"/>
  <c r="BH1020"/>
  <c r="BG1020"/>
  <c r="BF1020"/>
  <c r="T1020"/>
  <c r="R1020"/>
  <c r="P1020"/>
  <c r="BK1020"/>
  <c r="J1020"/>
  <c r="BE1020"/>
  <c r="BI1018"/>
  <c r="BH1018"/>
  <c r="BG1018"/>
  <c r="BF1018"/>
  <c r="T1018"/>
  <c r="R1018"/>
  <c r="P1018"/>
  <c r="BK1018"/>
  <c r="J1018"/>
  <c r="BE1018"/>
  <c r="BI1015"/>
  <c r="BH1015"/>
  <c r="BG1015"/>
  <c r="BF1015"/>
  <c r="T1015"/>
  <c r="R1015"/>
  <c r="P1015"/>
  <c r="BK1015"/>
  <c r="J1015"/>
  <c r="BE1015"/>
  <c r="BI1013"/>
  <c r="BH1013"/>
  <c r="BG1013"/>
  <c r="BF1013"/>
  <c r="T1013"/>
  <c r="T1012"/>
  <c r="R1013"/>
  <c r="R1012"/>
  <c r="P1013"/>
  <c r="P1012"/>
  <c r="BK1013"/>
  <c r="BK1012"/>
  <c r="J1012"/>
  <c r="J1013"/>
  <c r="BE1013"/>
  <c r="J74"/>
  <c r="BI1001"/>
  <c r="BH1001"/>
  <c r="BG1001"/>
  <c r="BF1001"/>
  <c r="T1001"/>
  <c r="T1000"/>
  <c r="R1001"/>
  <c r="R1000"/>
  <c r="P1001"/>
  <c r="P1000"/>
  <c r="BK1001"/>
  <c r="BK1000"/>
  <c r="J1000"/>
  <c r="J1001"/>
  <c r="BE1001"/>
  <c r="J73"/>
  <c r="BI998"/>
  <c r="BH998"/>
  <c r="BG998"/>
  <c r="BF998"/>
  <c r="T998"/>
  <c r="R998"/>
  <c r="P998"/>
  <c r="BK998"/>
  <c r="J998"/>
  <c r="BE998"/>
  <c r="BI994"/>
  <c r="BH994"/>
  <c r="BG994"/>
  <c r="BF994"/>
  <c r="T994"/>
  <c r="R994"/>
  <c r="P994"/>
  <c r="BK994"/>
  <c r="J994"/>
  <c r="BE994"/>
  <c r="BI983"/>
  <c r="BH983"/>
  <c r="BG983"/>
  <c r="BF983"/>
  <c r="T983"/>
  <c r="R983"/>
  <c r="P983"/>
  <c r="BK983"/>
  <c r="J983"/>
  <c r="BE983"/>
  <c r="BI981"/>
  <c r="BH981"/>
  <c r="BG981"/>
  <c r="BF981"/>
  <c r="T981"/>
  <c r="R981"/>
  <c r="P981"/>
  <c r="BK981"/>
  <c r="J981"/>
  <c r="BE981"/>
  <c r="BI977"/>
  <c r="BH977"/>
  <c r="BG977"/>
  <c r="BF977"/>
  <c r="T977"/>
  <c r="R977"/>
  <c r="P977"/>
  <c r="BK977"/>
  <c r="J977"/>
  <c r="BE977"/>
  <c r="BI976"/>
  <c r="BH976"/>
  <c r="BG976"/>
  <c r="BF976"/>
  <c r="T976"/>
  <c r="R976"/>
  <c r="P976"/>
  <c r="BK976"/>
  <c r="J976"/>
  <c r="BE976"/>
  <c r="BI972"/>
  <c r="BH972"/>
  <c r="BG972"/>
  <c r="BF972"/>
  <c r="T972"/>
  <c r="R972"/>
  <c r="P972"/>
  <c r="BK972"/>
  <c r="J972"/>
  <c r="BE972"/>
  <c r="BI968"/>
  <c r="BH968"/>
  <c r="BG968"/>
  <c r="BF968"/>
  <c r="T968"/>
  <c r="R968"/>
  <c r="P968"/>
  <c r="BK968"/>
  <c r="J968"/>
  <c r="BE968"/>
  <c r="BI965"/>
  <c r="BH965"/>
  <c r="BG965"/>
  <c r="BF965"/>
  <c r="T965"/>
  <c r="R965"/>
  <c r="P965"/>
  <c r="BK965"/>
  <c r="J965"/>
  <c r="BE965"/>
  <c r="BI962"/>
  <c r="BH962"/>
  <c r="BG962"/>
  <c r="BF962"/>
  <c r="T962"/>
  <c r="R962"/>
  <c r="P962"/>
  <c r="BK962"/>
  <c r="J962"/>
  <c r="BE962"/>
  <c r="BI953"/>
  <c r="BH953"/>
  <c r="BG953"/>
  <c r="BF953"/>
  <c r="T953"/>
  <c r="R953"/>
  <c r="P953"/>
  <c r="BK953"/>
  <c r="J953"/>
  <c r="BE953"/>
  <c r="BI952"/>
  <c r="BH952"/>
  <c r="BG952"/>
  <c r="BF952"/>
  <c r="T952"/>
  <c r="R952"/>
  <c r="P952"/>
  <c r="BK952"/>
  <c r="J952"/>
  <c r="BE952"/>
  <c r="BI939"/>
  <c r="BH939"/>
  <c r="BG939"/>
  <c r="BF939"/>
  <c r="T939"/>
  <c r="R939"/>
  <c r="P939"/>
  <c r="BK939"/>
  <c r="J939"/>
  <c r="BE939"/>
  <c r="BI935"/>
  <c r="BH935"/>
  <c r="BG935"/>
  <c r="BF935"/>
  <c r="T935"/>
  <c r="R935"/>
  <c r="P935"/>
  <c r="BK935"/>
  <c r="J935"/>
  <c r="BE935"/>
  <c r="BI927"/>
  <c r="BH927"/>
  <c r="BG927"/>
  <c r="BF927"/>
  <c r="T927"/>
  <c r="R927"/>
  <c r="P927"/>
  <c r="BK927"/>
  <c r="J927"/>
  <c r="BE927"/>
  <c r="BI923"/>
  <c r="BH923"/>
  <c r="BG923"/>
  <c r="BF923"/>
  <c r="T923"/>
  <c r="R923"/>
  <c r="P923"/>
  <c r="BK923"/>
  <c r="J923"/>
  <c r="BE923"/>
  <c r="BI918"/>
  <c r="BH918"/>
  <c r="BG918"/>
  <c r="BF918"/>
  <c r="T918"/>
  <c r="R918"/>
  <c r="P918"/>
  <c r="BK918"/>
  <c r="J918"/>
  <c r="BE918"/>
  <c r="BI913"/>
  <c r="BH913"/>
  <c r="BG913"/>
  <c r="BF913"/>
  <c r="T913"/>
  <c r="R913"/>
  <c r="P913"/>
  <c r="BK913"/>
  <c r="J913"/>
  <c r="BE913"/>
  <c r="BI908"/>
  <c r="BH908"/>
  <c r="BG908"/>
  <c r="BF908"/>
  <c r="T908"/>
  <c r="R908"/>
  <c r="P908"/>
  <c r="BK908"/>
  <c r="J908"/>
  <c r="BE908"/>
  <c r="BI903"/>
  <c r="BH903"/>
  <c r="BG903"/>
  <c r="BF903"/>
  <c r="T903"/>
  <c r="R903"/>
  <c r="P903"/>
  <c r="BK903"/>
  <c r="J903"/>
  <c r="BE903"/>
  <c r="BI893"/>
  <c r="BH893"/>
  <c r="BG893"/>
  <c r="BF893"/>
  <c r="T893"/>
  <c r="R893"/>
  <c r="P893"/>
  <c r="BK893"/>
  <c r="J893"/>
  <c r="BE893"/>
  <c r="BI892"/>
  <c r="BH892"/>
  <c r="BG892"/>
  <c r="BF892"/>
  <c r="T892"/>
  <c r="R892"/>
  <c r="P892"/>
  <c r="BK892"/>
  <c r="J892"/>
  <c r="BE892"/>
  <c r="BI891"/>
  <c r="BH891"/>
  <c r="BG891"/>
  <c r="BF891"/>
  <c r="T891"/>
  <c r="R891"/>
  <c r="P891"/>
  <c r="BK891"/>
  <c r="J891"/>
  <c r="BE891"/>
  <c r="BI890"/>
  <c r="BH890"/>
  <c r="BG890"/>
  <c r="BF890"/>
  <c r="T890"/>
  <c r="R890"/>
  <c r="P890"/>
  <c r="BK890"/>
  <c r="J890"/>
  <c r="BE890"/>
  <c r="BI889"/>
  <c r="BH889"/>
  <c r="BG889"/>
  <c r="BF889"/>
  <c r="T889"/>
  <c r="R889"/>
  <c r="P889"/>
  <c r="BK889"/>
  <c r="J889"/>
  <c r="BE889"/>
  <c r="BI883"/>
  <c r="BH883"/>
  <c r="BG883"/>
  <c r="BF883"/>
  <c r="T883"/>
  <c r="R883"/>
  <c r="P883"/>
  <c r="BK883"/>
  <c r="J883"/>
  <c r="BE883"/>
  <c r="BI882"/>
  <c r="BH882"/>
  <c r="BG882"/>
  <c r="BF882"/>
  <c r="T882"/>
  <c r="R882"/>
  <c r="P882"/>
  <c r="BK882"/>
  <c r="J882"/>
  <c r="BE882"/>
  <c r="BI881"/>
  <c r="BH881"/>
  <c r="BG881"/>
  <c r="BF881"/>
  <c r="T881"/>
  <c r="R881"/>
  <c r="P881"/>
  <c r="BK881"/>
  <c r="J881"/>
  <c r="BE881"/>
  <c r="BI880"/>
  <c r="BH880"/>
  <c r="BG880"/>
  <c r="BF880"/>
  <c r="T880"/>
  <c r="R880"/>
  <c r="P880"/>
  <c r="BK880"/>
  <c r="J880"/>
  <c r="BE880"/>
  <c r="BI879"/>
  <c r="BH879"/>
  <c r="BG879"/>
  <c r="BF879"/>
  <c r="T879"/>
  <c r="R879"/>
  <c r="P879"/>
  <c r="BK879"/>
  <c r="J879"/>
  <c r="BE879"/>
  <c r="BI878"/>
  <c r="BH878"/>
  <c r="BG878"/>
  <c r="BF878"/>
  <c r="T878"/>
  <c r="R878"/>
  <c r="P878"/>
  <c r="BK878"/>
  <c r="J878"/>
  <c r="BE878"/>
  <c r="BI877"/>
  <c r="BH877"/>
  <c r="BG877"/>
  <c r="BF877"/>
  <c r="T877"/>
  <c r="R877"/>
  <c r="P877"/>
  <c r="BK877"/>
  <c r="J877"/>
  <c r="BE877"/>
  <c r="BI870"/>
  <c r="BH870"/>
  <c r="BG870"/>
  <c r="BF870"/>
  <c r="T870"/>
  <c r="R870"/>
  <c r="P870"/>
  <c r="BK870"/>
  <c r="J870"/>
  <c r="BE870"/>
  <c r="BI869"/>
  <c r="BH869"/>
  <c r="BG869"/>
  <c r="BF869"/>
  <c r="T869"/>
  <c r="R869"/>
  <c r="P869"/>
  <c r="BK869"/>
  <c r="J869"/>
  <c r="BE869"/>
  <c r="BI868"/>
  <c r="BH868"/>
  <c r="BG868"/>
  <c r="BF868"/>
  <c r="T868"/>
  <c r="R868"/>
  <c r="P868"/>
  <c r="BK868"/>
  <c r="J868"/>
  <c r="BE868"/>
  <c r="BI866"/>
  <c r="BH866"/>
  <c r="BG866"/>
  <c r="BF866"/>
  <c r="T866"/>
  <c r="R866"/>
  <c r="P866"/>
  <c r="BK866"/>
  <c r="J866"/>
  <c r="BE866"/>
  <c r="BI863"/>
  <c r="BH863"/>
  <c r="BG863"/>
  <c r="BF863"/>
  <c r="T863"/>
  <c r="R863"/>
  <c r="P863"/>
  <c r="BK863"/>
  <c r="J863"/>
  <c r="BE863"/>
  <c r="BI862"/>
  <c r="BH862"/>
  <c r="BG862"/>
  <c r="BF862"/>
  <c r="T862"/>
  <c r="R862"/>
  <c r="P862"/>
  <c r="BK862"/>
  <c r="J862"/>
  <c r="BE862"/>
  <c r="BI859"/>
  <c r="BH859"/>
  <c r="BG859"/>
  <c r="BF859"/>
  <c r="T859"/>
  <c r="R859"/>
  <c r="P859"/>
  <c r="BK859"/>
  <c r="J859"/>
  <c r="BE859"/>
  <c r="BI856"/>
  <c r="BH856"/>
  <c r="BG856"/>
  <c r="BF856"/>
  <c r="T856"/>
  <c r="R856"/>
  <c r="P856"/>
  <c r="BK856"/>
  <c r="J856"/>
  <c r="BE856"/>
  <c r="BI853"/>
  <c r="BH853"/>
  <c r="BG853"/>
  <c r="BF853"/>
  <c r="T853"/>
  <c r="R853"/>
  <c r="P853"/>
  <c r="BK853"/>
  <c r="J853"/>
  <c r="BE853"/>
  <c r="BI849"/>
  <c r="BH849"/>
  <c r="BG849"/>
  <c r="BF849"/>
  <c r="T849"/>
  <c r="R849"/>
  <c r="P849"/>
  <c r="BK849"/>
  <c r="J849"/>
  <c r="BE849"/>
  <c r="BI846"/>
  <c r="BH846"/>
  <c r="BG846"/>
  <c r="BF846"/>
  <c r="T846"/>
  <c r="R846"/>
  <c r="P846"/>
  <c r="BK846"/>
  <c r="J846"/>
  <c r="BE846"/>
  <c r="BI844"/>
  <c r="BH844"/>
  <c r="BG844"/>
  <c r="BF844"/>
  <c r="T844"/>
  <c r="T843"/>
  <c r="R844"/>
  <c r="R843"/>
  <c r="P844"/>
  <c r="P843"/>
  <c r="BK844"/>
  <c r="BK843"/>
  <c r="J843"/>
  <c r="J844"/>
  <c r="BE844"/>
  <c r="J72"/>
  <c r="BI841"/>
  <c r="BH841"/>
  <c r="BG841"/>
  <c r="BF841"/>
  <c r="T841"/>
  <c r="R841"/>
  <c r="P841"/>
  <c r="BK841"/>
  <c r="J841"/>
  <c r="BE841"/>
  <c r="BI839"/>
  <c r="BH839"/>
  <c r="BG839"/>
  <c r="BF839"/>
  <c r="T839"/>
  <c r="R839"/>
  <c r="P839"/>
  <c r="BK839"/>
  <c r="J839"/>
  <c r="BE839"/>
  <c r="BI832"/>
  <c r="BH832"/>
  <c r="BG832"/>
  <c r="BF832"/>
  <c r="T832"/>
  <c r="R832"/>
  <c r="P832"/>
  <c r="BK832"/>
  <c r="J832"/>
  <c r="BE832"/>
  <c r="BI831"/>
  <c r="BH831"/>
  <c r="BG831"/>
  <c r="BF831"/>
  <c r="T831"/>
  <c r="R831"/>
  <c r="P831"/>
  <c r="BK831"/>
  <c r="J831"/>
  <c r="BE831"/>
  <c r="BI830"/>
  <c r="BH830"/>
  <c r="BG830"/>
  <c r="BF830"/>
  <c r="T830"/>
  <c r="R830"/>
  <c r="P830"/>
  <c r="BK830"/>
  <c r="J830"/>
  <c r="BE830"/>
  <c r="BI829"/>
  <c r="BH829"/>
  <c r="BG829"/>
  <c r="BF829"/>
  <c r="T829"/>
  <c r="R829"/>
  <c r="P829"/>
  <c r="BK829"/>
  <c r="J829"/>
  <c r="BE829"/>
  <c r="BI826"/>
  <c r="BH826"/>
  <c r="BG826"/>
  <c r="BF826"/>
  <c r="T826"/>
  <c r="T825"/>
  <c r="R826"/>
  <c r="R825"/>
  <c r="P826"/>
  <c r="P825"/>
  <c r="BK826"/>
  <c r="BK825"/>
  <c r="J825"/>
  <c r="J826"/>
  <c r="BE826"/>
  <c r="J71"/>
  <c r="BI823"/>
  <c r="BH823"/>
  <c r="BG823"/>
  <c r="BF823"/>
  <c r="T823"/>
  <c r="R823"/>
  <c r="P823"/>
  <c r="BK823"/>
  <c r="J823"/>
  <c r="BE823"/>
  <c r="BI822"/>
  <c r="BH822"/>
  <c r="BG822"/>
  <c r="BF822"/>
  <c r="T822"/>
  <c r="R822"/>
  <c r="P822"/>
  <c r="BK822"/>
  <c r="J822"/>
  <c r="BE822"/>
  <c r="BI819"/>
  <c r="BH819"/>
  <c r="BG819"/>
  <c r="BF819"/>
  <c r="T819"/>
  <c r="R819"/>
  <c r="P819"/>
  <c r="BK819"/>
  <c r="J819"/>
  <c r="BE819"/>
  <c r="BI818"/>
  <c r="BH818"/>
  <c r="BG818"/>
  <c r="BF818"/>
  <c r="T818"/>
  <c r="R818"/>
  <c r="P818"/>
  <c r="BK818"/>
  <c r="J818"/>
  <c r="BE818"/>
  <c r="BI815"/>
  <c r="BH815"/>
  <c r="BG815"/>
  <c r="BF815"/>
  <c r="T815"/>
  <c r="R815"/>
  <c r="P815"/>
  <c r="BK815"/>
  <c r="J815"/>
  <c r="BE815"/>
  <c r="BI814"/>
  <c r="BH814"/>
  <c r="BG814"/>
  <c r="BF814"/>
  <c r="T814"/>
  <c r="R814"/>
  <c r="P814"/>
  <c r="BK814"/>
  <c r="J814"/>
  <c r="BE814"/>
  <c r="BI813"/>
  <c r="BH813"/>
  <c r="BG813"/>
  <c r="BF813"/>
  <c r="T813"/>
  <c r="R813"/>
  <c r="P813"/>
  <c r="BK813"/>
  <c r="J813"/>
  <c r="BE813"/>
  <c r="BI812"/>
  <c r="BH812"/>
  <c r="BG812"/>
  <c r="BF812"/>
  <c r="T812"/>
  <c r="R812"/>
  <c r="P812"/>
  <c r="BK812"/>
  <c r="J812"/>
  <c r="BE812"/>
  <c r="BI809"/>
  <c r="BH809"/>
  <c r="BG809"/>
  <c r="BF809"/>
  <c r="T809"/>
  <c r="R809"/>
  <c r="P809"/>
  <c r="BK809"/>
  <c r="J809"/>
  <c r="BE809"/>
  <c r="BI806"/>
  <c r="BH806"/>
  <c r="BG806"/>
  <c r="BF806"/>
  <c r="T806"/>
  <c r="R806"/>
  <c r="P806"/>
  <c r="BK806"/>
  <c r="J806"/>
  <c r="BE806"/>
  <c r="BI801"/>
  <c r="BH801"/>
  <c r="BG801"/>
  <c r="BF801"/>
  <c r="T801"/>
  <c r="R801"/>
  <c r="P801"/>
  <c r="BK801"/>
  <c r="J801"/>
  <c r="BE801"/>
  <c r="BI798"/>
  <c r="BH798"/>
  <c r="BG798"/>
  <c r="BF798"/>
  <c r="T798"/>
  <c r="R798"/>
  <c r="P798"/>
  <c r="BK798"/>
  <c r="J798"/>
  <c r="BE798"/>
  <c r="BI794"/>
  <c r="BH794"/>
  <c r="BG794"/>
  <c r="BF794"/>
  <c r="T794"/>
  <c r="T793"/>
  <c r="R794"/>
  <c r="R793"/>
  <c r="P794"/>
  <c r="P793"/>
  <c r="BK794"/>
  <c r="BK793"/>
  <c r="J793"/>
  <c r="J794"/>
  <c r="BE794"/>
  <c r="J70"/>
  <c r="BI792"/>
  <c r="BH792"/>
  <c r="BG792"/>
  <c r="BF792"/>
  <c r="T792"/>
  <c r="R792"/>
  <c r="P792"/>
  <c r="BK792"/>
  <c r="J792"/>
  <c r="BE792"/>
  <c r="BI789"/>
  <c r="BH789"/>
  <c r="BG789"/>
  <c r="BF789"/>
  <c r="T789"/>
  <c r="R789"/>
  <c r="P789"/>
  <c r="BK789"/>
  <c r="J789"/>
  <c r="BE789"/>
  <c r="BI788"/>
  <c r="BH788"/>
  <c r="BG788"/>
  <c r="BF788"/>
  <c r="T788"/>
  <c r="R788"/>
  <c r="P788"/>
  <c r="BK788"/>
  <c r="J788"/>
  <c r="BE788"/>
  <c r="BI785"/>
  <c r="BH785"/>
  <c r="BG785"/>
  <c r="BF785"/>
  <c r="T785"/>
  <c r="R785"/>
  <c r="P785"/>
  <c r="BK785"/>
  <c r="J785"/>
  <c r="BE785"/>
  <c r="BI784"/>
  <c r="BH784"/>
  <c r="BG784"/>
  <c r="BF784"/>
  <c r="T784"/>
  <c r="R784"/>
  <c r="P784"/>
  <c r="BK784"/>
  <c r="J784"/>
  <c r="BE784"/>
  <c r="BI783"/>
  <c r="BH783"/>
  <c r="BG783"/>
  <c r="BF783"/>
  <c r="T783"/>
  <c r="R783"/>
  <c r="P783"/>
  <c r="BK783"/>
  <c r="J783"/>
  <c r="BE783"/>
  <c r="BI779"/>
  <c r="BH779"/>
  <c r="BG779"/>
  <c r="BF779"/>
  <c r="T779"/>
  <c r="T778"/>
  <c r="R779"/>
  <c r="R778"/>
  <c r="P779"/>
  <c r="P778"/>
  <c r="BK779"/>
  <c r="BK778"/>
  <c r="J778"/>
  <c r="J779"/>
  <c r="BE779"/>
  <c r="J69"/>
  <c r="BI776"/>
  <c r="BH776"/>
  <c r="BG776"/>
  <c r="BF776"/>
  <c r="T776"/>
  <c r="R776"/>
  <c r="P776"/>
  <c r="BK776"/>
  <c r="J776"/>
  <c r="BE776"/>
  <c r="BI773"/>
  <c r="BH773"/>
  <c r="BG773"/>
  <c r="BF773"/>
  <c r="T773"/>
  <c r="R773"/>
  <c r="P773"/>
  <c r="BK773"/>
  <c r="J773"/>
  <c r="BE773"/>
  <c r="BI771"/>
  <c r="BH771"/>
  <c r="BG771"/>
  <c r="BF771"/>
  <c r="T771"/>
  <c r="R771"/>
  <c r="P771"/>
  <c r="BK771"/>
  <c r="J771"/>
  <c r="BE771"/>
  <c r="BI768"/>
  <c r="BH768"/>
  <c r="BG768"/>
  <c r="BF768"/>
  <c r="T768"/>
  <c r="R768"/>
  <c r="P768"/>
  <c r="BK768"/>
  <c r="J768"/>
  <c r="BE768"/>
  <c r="BI765"/>
  <c r="BH765"/>
  <c r="BG765"/>
  <c r="BF765"/>
  <c r="T765"/>
  <c r="R765"/>
  <c r="P765"/>
  <c r="BK765"/>
  <c r="J765"/>
  <c r="BE765"/>
  <c r="BI757"/>
  <c r="BH757"/>
  <c r="BG757"/>
  <c r="BF757"/>
  <c r="T757"/>
  <c r="R757"/>
  <c r="P757"/>
  <c r="BK757"/>
  <c r="J757"/>
  <c r="BE757"/>
  <c r="BI756"/>
  <c r="BH756"/>
  <c r="BG756"/>
  <c r="BF756"/>
  <c r="T756"/>
  <c r="T755"/>
  <c r="R756"/>
  <c r="R755"/>
  <c r="P756"/>
  <c r="P755"/>
  <c r="BK756"/>
  <c r="BK755"/>
  <c r="J755"/>
  <c r="J756"/>
  <c r="BE756"/>
  <c r="J68"/>
  <c r="BI753"/>
  <c r="BH753"/>
  <c r="BG753"/>
  <c r="BF753"/>
  <c r="T753"/>
  <c r="R753"/>
  <c r="P753"/>
  <c r="BK753"/>
  <c r="J753"/>
  <c r="BE753"/>
  <c r="BI751"/>
  <c r="BH751"/>
  <c r="BG751"/>
  <c r="BF751"/>
  <c r="T751"/>
  <c r="R751"/>
  <c r="P751"/>
  <c r="BK751"/>
  <c r="J751"/>
  <c r="BE751"/>
  <c r="BI748"/>
  <c r="BH748"/>
  <c r="BG748"/>
  <c r="BF748"/>
  <c r="T748"/>
  <c r="R748"/>
  <c r="P748"/>
  <c r="BK748"/>
  <c r="J748"/>
  <c r="BE748"/>
  <c r="BI744"/>
  <c r="BH744"/>
  <c r="BG744"/>
  <c r="BF744"/>
  <c r="T744"/>
  <c r="R744"/>
  <c r="P744"/>
  <c r="BK744"/>
  <c r="J744"/>
  <c r="BE744"/>
  <c r="BI740"/>
  <c r="BH740"/>
  <c r="BG740"/>
  <c r="BF740"/>
  <c r="T740"/>
  <c r="R740"/>
  <c r="P740"/>
  <c r="BK740"/>
  <c r="J740"/>
  <c r="BE740"/>
  <c r="BI738"/>
  <c r="BH738"/>
  <c r="BG738"/>
  <c r="BF738"/>
  <c r="T738"/>
  <c r="R738"/>
  <c r="P738"/>
  <c r="BK738"/>
  <c r="J738"/>
  <c r="BE738"/>
  <c r="BI733"/>
  <c r="BH733"/>
  <c r="BG733"/>
  <c r="BF733"/>
  <c r="T733"/>
  <c r="R733"/>
  <c r="P733"/>
  <c r="BK733"/>
  <c r="J733"/>
  <c r="BE733"/>
  <c r="BI727"/>
  <c r="BH727"/>
  <c r="BG727"/>
  <c r="BF727"/>
  <c r="T727"/>
  <c r="R727"/>
  <c r="P727"/>
  <c r="BK727"/>
  <c r="J727"/>
  <c r="BE727"/>
  <c r="BI725"/>
  <c r="BH725"/>
  <c r="BG725"/>
  <c r="BF725"/>
  <c r="T725"/>
  <c r="R725"/>
  <c r="P725"/>
  <c r="BK725"/>
  <c r="J725"/>
  <c r="BE725"/>
  <c r="BI723"/>
  <c r="BH723"/>
  <c r="BG723"/>
  <c r="BF723"/>
  <c r="T723"/>
  <c r="R723"/>
  <c r="P723"/>
  <c r="BK723"/>
  <c r="J723"/>
  <c r="BE723"/>
  <c r="BI720"/>
  <c r="BH720"/>
  <c r="BG720"/>
  <c r="BF720"/>
  <c r="T720"/>
  <c r="R720"/>
  <c r="P720"/>
  <c r="BK720"/>
  <c r="J720"/>
  <c r="BE720"/>
  <c r="BI717"/>
  <c r="BH717"/>
  <c r="BG717"/>
  <c r="BF717"/>
  <c r="T717"/>
  <c r="R717"/>
  <c r="P717"/>
  <c r="BK717"/>
  <c r="J717"/>
  <c r="BE717"/>
  <c r="BI713"/>
  <c r="BH713"/>
  <c r="BG713"/>
  <c r="BF713"/>
  <c r="T713"/>
  <c r="R713"/>
  <c r="P713"/>
  <c r="BK713"/>
  <c r="J713"/>
  <c r="BE713"/>
  <c r="BI706"/>
  <c r="BH706"/>
  <c r="BG706"/>
  <c r="BF706"/>
  <c r="T706"/>
  <c r="R706"/>
  <c r="P706"/>
  <c r="BK706"/>
  <c r="J706"/>
  <c r="BE706"/>
  <c r="BI697"/>
  <c r="BH697"/>
  <c r="BG697"/>
  <c r="BF697"/>
  <c r="T697"/>
  <c r="R697"/>
  <c r="P697"/>
  <c r="BK697"/>
  <c r="J697"/>
  <c r="BE697"/>
  <c r="BI690"/>
  <c r="BH690"/>
  <c r="BG690"/>
  <c r="BF690"/>
  <c r="T690"/>
  <c r="R690"/>
  <c r="P690"/>
  <c r="BK690"/>
  <c r="J690"/>
  <c r="BE690"/>
  <c r="BI688"/>
  <c r="BH688"/>
  <c r="BG688"/>
  <c r="BF688"/>
  <c r="T688"/>
  <c r="R688"/>
  <c r="P688"/>
  <c r="BK688"/>
  <c r="J688"/>
  <c r="BE688"/>
  <c r="BI684"/>
  <c r="BH684"/>
  <c r="BG684"/>
  <c r="BF684"/>
  <c r="T684"/>
  <c r="R684"/>
  <c r="P684"/>
  <c r="BK684"/>
  <c r="J684"/>
  <c r="BE684"/>
  <c r="BI680"/>
  <c r="BH680"/>
  <c r="BG680"/>
  <c r="BF680"/>
  <c r="T680"/>
  <c r="T679"/>
  <c r="T678"/>
  <c r="R680"/>
  <c r="R679"/>
  <c r="R678"/>
  <c r="P680"/>
  <c r="P679"/>
  <c r="P678"/>
  <c r="BK680"/>
  <c r="BK679"/>
  <c r="J679"/>
  <c r="BK678"/>
  <c r="J678"/>
  <c r="J680"/>
  <c r="BE680"/>
  <c r="J67"/>
  <c r="J66"/>
  <c r="BI676"/>
  <c r="BH676"/>
  <c r="BG676"/>
  <c r="BF676"/>
  <c r="T676"/>
  <c r="T675"/>
  <c r="R676"/>
  <c r="R675"/>
  <c r="P676"/>
  <c r="P675"/>
  <c r="BK676"/>
  <c r="BK675"/>
  <c r="J675"/>
  <c r="J676"/>
  <c r="BE676"/>
  <c r="J65"/>
  <c r="BI673"/>
  <c r="BH673"/>
  <c r="BG673"/>
  <c r="BF673"/>
  <c r="T673"/>
  <c r="R673"/>
  <c r="P673"/>
  <c r="BK673"/>
  <c r="J673"/>
  <c r="BE673"/>
  <c r="BI670"/>
  <c r="BH670"/>
  <c r="BG670"/>
  <c r="BF670"/>
  <c r="T670"/>
  <c r="R670"/>
  <c r="P670"/>
  <c r="BK670"/>
  <c r="J670"/>
  <c r="BE670"/>
  <c r="BI667"/>
  <c r="BH667"/>
  <c r="BG667"/>
  <c r="BF667"/>
  <c r="T667"/>
  <c r="R667"/>
  <c r="P667"/>
  <c r="BK667"/>
  <c r="J667"/>
  <c r="BE667"/>
  <c r="BI665"/>
  <c r="BH665"/>
  <c r="BG665"/>
  <c r="BF665"/>
  <c r="T665"/>
  <c r="R665"/>
  <c r="P665"/>
  <c r="BK665"/>
  <c r="J665"/>
  <c r="BE665"/>
  <c r="BI663"/>
  <c r="BH663"/>
  <c r="BG663"/>
  <c r="BF663"/>
  <c r="T663"/>
  <c r="T662"/>
  <c r="R663"/>
  <c r="R662"/>
  <c r="P663"/>
  <c r="P662"/>
  <c r="BK663"/>
  <c r="BK662"/>
  <c r="J662"/>
  <c r="J663"/>
  <c r="BE663"/>
  <c r="J64"/>
  <c r="BI649"/>
  <c r="BH649"/>
  <c r="BG649"/>
  <c r="BF649"/>
  <c r="T649"/>
  <c r="R649"/>
  <c r="P649"/>
  <c r="BK649"/>
  <c r="J649"/>
  <c r="BE649"/>
  <c r="BI643"/>
  <c r="BH643"/>
  <c r="BG643"/>
  <c r="BF643"/>
  <c r="T643"/>
  <c r="R643"/>
  <c r="P643"/>
  <c r="BK643"/>
  <c r="J643"/>
  <c r="BE643"/>
  <c r="BI635"/>
  <c r="BH635"/>
  <c r="BG635"/>
  <c r="BF635"/>
  <c r="T635"/>
  <c r="R635"/>
  <c r="P635"/>
  <c r="BK635"/>
  <c r="J635"/>
  <c r="BE635"/>
  <c r="BI634"/>
  <c r="BH634"/>
  <c r="BG634"/>
  <c r="BF634"/>
  <c r="T634"/>
  <c r="R634"/>
  <c r="P634"/>
  <c r="BK634"/>
  <c r="J634"/>
  <c r="BE634"/>
  <c r="BI633"/>
  <c r="BH633"/>
  <c r="BG633"/>
  <c r="BF633"/>
  <c r="T633"/>
  <c r="R633"/>
  <c r="P633"/>
  <c r="BK633"/>
  <c r="J633"/>
  <c r="BE633"/>
  <c r="BI631"/>
  <c r="BH631"/>
  <c r="BG631"/>
  <c r="BF631"/>
  <c r="T631"/>
  <c r="R631"/>
  <c r="P631"/>
  <c r="BK631"/>
  <c r="J631"/>
  <c r="BE631"/>
  <c r="BI630"/>
  <c r="BH630"/>
  <c r="BG630"/>
  <c r="BF630"/>
  <c r="T630"/>
  <c r="R630"/>
  <c r="P630"/>
  <c r="BK630"/>
  <c r="J630"/>
  <c r="BE630"/>
  <c r="BI629"/>
  <c r="BH629"/>
  <c r="BG629"/>
  <c r="BF629"/>
  <c r="T629"/>
  <c r="R629"/>
  <c r="P629"/>
  <c r="BK629"/>
  <c r="J629"/>
  <c r="BE629"/>
  <c r="BI628"/>
  <c r="BH628"/>
  <c r="BG628"/>
  <c r="BF628"/>
  <c r="T628"/>
  <c r="R628"/>
  <c r="P628"/>
  <c r="BK628"/>
  <c r="J628"/>
  <c r="BE628"/>
  <c r="BI627"/>
  <c r="BH627"/>
  <c r="BG627"/>
  <c r="BF627"/>
  <c r="T627"/>
  <c r="R627"/>
  <c r="P627"/>
  <c r="BK627"/>
  <c r="J627"/>
  <c r="BE627"/>
  <c r="BI626"/>
  <c r="BH626"/>
  <c r="BG626"/>
  <c r="BF626"/>
  <c r="T626"/>
  <c r="R626"/>
  <c r="P626"/>
  <c r="BK626"/>
  <c r="J626"/>
  <c r="BE626"/>
  <c r="BI625"/>
  <c r="BH625"/>
  <c r="BG625"/>
  <c r="BF625"/>
  <c r="T625"/>
  <c r="R625"/>
  <c r="P625"/>
  <c r="BK625"/>
  <c r="J625"/>
  <c r="BE625"/>
  <c r="BI624"/>
  <c r="BH624"/>
  <c r="BG624"/>
  <c r="BF624"/>
  <c r="T624"/>
  <c r="R624"/>
  <c r="P624"/>
  <c r="BK624"/>
  <c r="J624"/>
  <c r="BE624"/>
  <c r="BI623"/>
  <c r="BH623"/>
  <c r="BG623"/>
  <c r="BF623"/>
  <c r="T623"/>
  <c r="R623"/>
  <c r="P623"/>
  <c r="BK623"/>
  <c r="J623"/>
  <c r="BE623"/>
  <c r="BI617"/>
  <c r="BH617"/>
  <c r="BG617"/>
  <c r="BF617"/>
  <c r="T617"/>
  <c r="R617"/>
  <c r="P617"/>
  <c r="BK617"/>
  <c r="J617"/>
  <c r="BE617"/>
  <c r="BI609"/>
  <c r="BH609"/>
  <c r="BG609"/>
  <c r="BF609"/>
  <c r="T609"/>
  <c r="R609"/>
  <c r="P609"/>
  <c r="BK609"/>
  <c r="J609"/>
  <c r="BE609"/>
  <c r="BI603"/>
  <c r="BH603"/>
  <c r="BG603"/>
  <c r="BF603"/>
  <c r="T603"/>
  <c r="R603"/>
  <c r="P603"/>
  <c r="BK603"/>
  <c r="J603"/>
  <c r="BE603"/>
  <c r="BI600"/>
  <c r="BH600"/>
  <c r="BG600"/>
  <c r="BF600"/>
  <c r="T600"/>
  <c r="R600"/>
  <c r="P600"/>
  <c r="BK600"/>
  <c r="J600"/>
  <c r="BE600"/>
  <c r="BI597"/>
  <c r="BH597"/>
  <c r="BG597"/>
  <c r="BF597"/>
  <c r="T597"/>
  <c r="R597"/>
  <c r="P597"/>
  <c r="BK597"/>
  <c r="J597"/>
  <c r="BE597"/>
  <c r="BI594"/>
  <c r="BH594"/>
  <c r="BG594"/>
  <c r="BF594"/>
  <c r="T594"/>
  <c r="R594"/>
  <c r="P594"/>
  <c r="BK594"/>
  <c r="J594"/>
  <c r="BE594"/>
  <c r="BI593"/>
  <c r="BH593"/>
  <c r="BG593"/>
  <c r="BF593"/>
  <c r="T593"/>
  <c r="R593"/>
  <c r="P593"/>
  <c r="BK593"/>
  <c r="J593"/>
  <c r="BE593"/>
  <c r="BI590"/>
  <c r="BH590"/>
  <c r="BG590"/>
  <c r="BF590"/>
  <c r="T590"/>
  <c r="R590"/>
  <c r="P590"/>
  <c r="BK590"/>
  <c r="J590"/>
  <c r="BE590"/>
  <c r="BI587"/>
  <c r="BH587"/>
  <c r="BG587"/>
  <c r="BF587"/>
  <c r="T587"/>
  <c r="R587"/>
  <c r="P587"/>
  <c r="BK587"/>
  <c r="J587"/>
  <c r="BE587"/>
  <c r="BI584"/>
  <c r="BH584"/>
  <c r="BG584"/>
  <c r="BF584"/>
  <c r="T584"/>
  <c r="R584"/>
  <c r="P584"/>
  <c r="BK584"/>
  <c r="J584"/>
  <c r="BE584"/>
  <c r="BI580"/>
  <c r="BH580"/>
  <c r="BG580"/>
  <c r="BF580"/>
  <c r="T580"/>
  <c r="R580"/>
  <c r="P580"/>
  <c r="BK580"/>
  <c r="J580"/>
  <c r="BE580"/>
  <c r="BI577"/>
  <c r="BH577"/>
  <c r="BG577"/>
  <c r="BF577"/>
  <c r="T577"/>
  <c r="R577"/>
  <c r="P577"/>
  <c r="BK577"/>
  <c r="J577"/>
  <c r="BE577"/>
  <c r="BI574"/>
  <c r="BH574"/>
  <c r="BG574"/>
  <c r="BF574"/>
  <c r="T574"/>
  <c r="R574"/>
  <c r="P574"/>
  <c r="BK574"/>
  <c r="J574"/>
  <c r="BE574"/>
  <c r="BI566"/>
  <c r="BH566"/>
  <c r="BG566"/>
  <c r="BF566"/>
  <c r="T566"/>
  <c r="R566"/>
  <c r="P566"/>
  <c r="BK566"/>
  <c r="J566"/>
  <c r="BE566"/>
  <c r="BI562"/>
  <c r="BH562"/>
  <c r="BG562"/>
  <c r="BF562"/>
  <c r="T562"/>
  <c r="R562"/>
  <c r="P562"/>
  <c r="BK562"/>
  <c r="J562"/>
  <c r="BE562"/>
  <c r="BI558"/>
  <c r="BH558"/>
  <c r="BG558"/>
  <c r="BF558"/>
  <c r="T558"/>
  <c r="R558"/>
  <c r="P558"/>
  <c r="BK558"/>
  <c r="J558"/>
  <c r="BE558"/>
  <c r="BI554"/>
  <c r="BH554"/>
  <c r="BG554"/>
  <c r="BF554"/>
  <c r="T554"/>
  <c r="R554"/>
  <c r="P554"/>
  <c r="BK554"/>
  <c r="J554"/>
  <c r="BE554"/>
  <c r="BI548"/>
  <c r="BH548"/>
  <c r="BG548"/>
  <c r="BF548"/>
  <c r="T548"/>
  <c r="R548"/>
  <c r="P548"/>
  <c r="BK548"/>
  <c r="J548"/>
  <c r="BE548"/>
  <c r="BI546"/>
  <c r="BH546"/>
  <c r="BG546"/>
  <c r="BF546"/>
  <c r="T546"/>
  <c r="R546"/>
  <c r="P546"/>
  <c r="BK546"/>
  <c r="J546"/>
  <c r="BE546"/>
  <c r="BI544"/>
  <c r="BH544"/>
  <c r="BG544"/>
  <c r="BF544"/>
  <c r="T544"/>
  <c r="R544"/>
  <c r="P544"/>
  <c r="BK544"/>
  <c r="J544"/>
  <c r="BE544"/>
  <c r="BI535"/>
  <c r="BH535"/>
  <c r="BG535"/>
  <c r="BF535"/>
  <c r="T535"/>
  <c r="R535"/>
  <c r="P535"/>
  <c r="BK535"/>
  <c r="J535"/>
  <c r="BE535"/>
  <c r="BI533"/>
  <c r="BH533"/>
  <c r="BG533"/>
  <c r="BF533"/>
  <c r="T533"/>
  <c r="R533"/>
  <c r="P533"/>
  <c r="BK533"/>
  <c r="J533"/>
  <c r="BE533"/>
  <c r="BI531"/>
  <c r="BH531"/>
  <c r="BG531"/>
  <c r="BF531"/>
  <c r="T531"/>
  <c r="R531"/>
  <c r="P531"/>
  <c r="BK531"/>
  <c r="J531"/>
  <c r="BE531"/>
  <c r="BI528"/>
  <c r="BH528"/>
  <c r="BG528"/>
  <c r="BF528"/>
  <c r="T528"/>
  <c r="R528"/>
  <c r="P528"/>
  <c r="BK528"/>
  <c r="J528"/>
  <c r="BE528"/>
  <c r="BI523"/>
  <c r="BH523"/>
  <c r="BG523"/>
  <c r="BF523"/>
  <c r="T523"/>
  <c r="R523"/>
  <c r="P523"/>
  <c r="BK523"/>
  <c r="J523"/>
  <c r="BE523"/>
  <c r="BI519"/>
  <c r="BH519"/>
  <c r="BG519"/>
  <c r="BF519"/>
  <c r="T519"/>
  <c r="R519"/>
  <c r="P519"/>
  <c r="BK519"/>
  <c r="J519"/>
  <c r="BE519"/>
  <c r="BI517"/>
  <c r="BH517"/>
  <c r="BG517"/>
  <c r="BF517"/>
  <c r="T517"/>
  <c r="T516"/>
  <c r="R517"/>
  <c r="R516"/>
  <c r="P517"/>
  <c r="P516"/>
  <c r="BK517"/>
  <c r="BK516"/>
  <c r="J516"/>
  <c r="J517"/>
  <c r="BE517"/>
  <c r="J63"/>
  <c r="BI512"/>
  <c r="BH512"/>
  <c r="BG512"/>
  <c r="BF512"/>
  <c r="T512"/>
  <c r="R512"/>
  <c r="P512"/>
  <c r="BK512"/>
  <c r="J512"/>
  <c r="BE512"/>
  <c r="BI509"/>
  <c r="BH509"/>
  <c r="BG509"/>
  <c r="BF509"/>
  <c r="T509"/>
  <c r="R509"/>
  <c r="P509"/>
  <c r="BK509"/>
  <c r="J509"/>
  <c r="BE509"/>
  <c r="BI506"/>
  <c r="BH506"/>
  <c r="BG506"/>
  <c r="BF506"/>
  <c r="T506"/>
  <c r="R506"/>
  <c r="P506"/>
  <c r="BK506"/>
  <c r="J506"/>
  <c r="BE506"/>
  <c r="BI502"/>
  <c r="BH502"/>
  <c r="BG502"/>
  <c r="BF502"/>
  <c r="T502"/>
  <c r="R502"/>
  <c r="P502"/>
  <c r="BK502"/>
  <c r="J502"/>
  <c r="BE502"/>
  <c r="BI474"/>
  <c r="BH474"/>
  <c r="BG474"/>
  <c r="BF474"/>
  <c r="T474"/>
  <c r="R474"/>
  <c r="P474"/>
  <c r="BK474"/>
  <c r="J474"/>
  <c r="BE474"/>
  <c r="BI472"/>
  <c r="BH472"/>
  <c r="BG472"/>
  <c r="BF472"/>
  <c r="T472"/>
  <c r="R472"/>
  <c r="P472"/>
  <c r="BK472"/>
  <c r="J472"/>
  <c r="BE472"/>
  <c r="BI471"/>
  <c r="BH471"/>
  <c r="BG471"/>
  <c r="BF471"/>
  <c r="T471"/>
  <c r="R471"/>
  <c r="P471"/>
  <c r="BK471"/>
  <c r="J471"/>
  <c r="BE471"/>
  <c r="BI470"/>
  <c r="BH470"/>
  <c r="BG470"/>
  <c r="BF470"/>
  <c r="T470"/>
  <c r="R470"/>
  <c r="P470"/>
  <c r="BK470"/>
  <c r="J470"/>
  <c r="BE470"/>
  <c r="BI468"/>
  <c r="BH468"/>
  <c r="BG468"/>
  <c r="BF468"/>
  <c r="T468"/>
  <c r="R468"/>
  <c r="P468"/>
  <c r="BK468"/>
  <c r="J468"/>
  <c r="BE468"/>
  <c r="BI466"/>
  <c r="BH466"/>
  <c r="BG466"/>
  <c r="BF466"/>
  <c r="T466"/>
  <c r="R466"/>
  <c r="P466"/>
  <c r="BK466"/>
  <c r="J466"/>
  <c r="BE466"/>
  <c r="BI462"/>
  <c r="BH462"/>
  <c r="BG462"/>
  <c r="BF462"/>
  <c r="T462"/>
  <c r="R462"/>
  <c r="P462"/>
  <c r="BK462"/>
  <c r="J462"/>
  <c r="BE462"/>
  <c r="BI461"/>
  <c r="BH461"/>
  <c r="BG461"/>
  <c r="BF461"/>
  <c r="T461"/>
  <c r="R461"/>
  <c r="P461"/>
  <c r="BK461"/>
  <c r="J461"/>
  <c r="BE461"/>
  <c r="BI454"/>
  <c r="BH454"/>
  <c r="BG454"/>
  <c r="BF454"/>
  <c r="T454"/>
  <c r="R454"/>
  <c r="P454"/>
  <c r="BK454"/>
  <c r="J454"/>
  <c r="BE454"/>
  <c r="BI449"/>
  <c r="BH449"/>
  <c r="BG449"/>
  <c r="BF449"/>
  <c r="T449"/>
  <c r="R449"/>
  <c r="P449"/>
  <c r="BK449"/>
  <c r="J449"/>
  <c r="BE449"/>
  <c r="BI436"/>
  <c r="BH436"/>
  <c r="BG436"/>
  <c r="BF436"/>
  <c r="T436"/>
  <c r="R436"/>
  <c r="P436"/>
  <c r="BK436"/>
  <c r="J436"/>
  <c r="BE436"/>
  <c r="BI429"/>
  <c r="BH429"/>
  <c r="BG429"/>
  <c r="BF429"/>
  <c r="T429"/>
  <c r="R429"/>
  <c r="P429"/>
  <c r="BK429"/>
  <c r="J429"/>
  <c r="BE429"/>
  <c r="BI421"/>
  <c r="BH421"/>
  <c r="BG421"/>
  <c r="BF421"/>
  <c r="T421"/>
  <c r="R421"/>
  <c r="P421"/>
  <c r="BK421"/>
  <c r="J421"/>
  <c r="BE421"/>
  <c r="BI413"/>
  <c r="BH413"/>
  <c r="BG413"/>
  <c r="BF413"/>
  <c r="T413"/>
  <c r="R413"/>
  <c r="P413"/>
  <c r="BK413"/>
  <c r="J413"/>
  <c r="BE413"/>
  <c r="BI403"/>
  <c r="BH403"/>
  <c r="BG403"/>
  <c r="BF403"/>
  <c r="T403"/>
  <c r="R403"/>
  <c r="P403"/>
  <c r="BK403"/>
  <c r="J403"/>
  <c r="BE403"/>
  <c r="BI393"/>
  <c r="BH393"/>
  <c r="BG393"/>
  <c r="BF393"/>
  <c r="T393"/>
  <c r="R393"/>
  <c r="P393"/>
  <c r="BK393"/>
  <c r="J393"/>
  <c r="BE393"/>
  <c r="BI391"/>
  <c r="BH391"/>
  <c r="BG391"/>
  <c r="BF391"/>
  <c r="T391"/>
  <c r="R391"/>
  <c r="P391"/>
  <c r="BK391"/>
  <c r="J391"/>
  <c r="BE391"/>
  <c r="BI382"/>
  <c r="BH382"/>
  <c r="BG382"/>
  <c r="BF382"/>
  <c r="T382"/>
  <c r="R382"/>
  <c r="P382"/>
  <c r="BK382"/>
  <c r="J382"/>
  <c r="BE382"/>
  <c r="BI380"/>
  <c r="BH380"/>
  <c r="BG380"/>
  <c r="BF380"/>
  <c r="T380"/>
  <c r="R380"/>
  <c r="P380"/>
  <c r="BK380"/>
  <c r="J380"/>
  <c r="BE380"/>
  <c r="BI370"/>
  <c r="BH370"/>
  <c r="BG370"/>
  <c r="BF370"/>
  <c r="T370"/>
  <c r="R370"/>
  <c r="P370"/>
  <c r="BK370"/>
  <c r="J370"/>
  <c r="BE370"/>
  <c r="BI366"/>
  <c r="BH366"/>
  <c r="BG366"/>
  <c r="BF366"/>
  <c r="T366"/>
  <c r="R366"/>
  <c r="P366"/>
  <c r="BK366"/>
  <c r="J366"/>
  <c r="BE366"/>
  <c r="BI357"/>
  <c r="BH357"/>
  <c r="BG357"/>
  <c r="BF357"/>
  <c r="T357"/>
  <c r="R357"/>
  <c r="P357"/>
  <c r="BK357"/>
  <c r="J357"/>
  <c r="BE357"/>
  <c r="BI325"/>
  <c r="BH325"/>
  <c r="BG325"/>
  <c r="BF325"/>
  <c r="T325"/>
  <c r="R325"/>
  <c r="P325"/>
  <c r="BK325"/>
  <c r="J325"/>
  <c r="BE325"/>
  <c r="BI315"/>
  <c r="BH315"/>
  <c r="BG315"/>
  <c r="BF315"/>
  <c r="T315"/>
  <c r="R315"/>
  <c r="P315"/>
  <c r="BK315"/>
  <c r="J315"/>
  <c r="BE315"/>
  <c r="BI307"/>
  <c r="BH307"/>
  <c r="BG307"/>
  <c r="BF307"/>
  <c r="T307"/>
  <c r="R307"/>
  <c r="P307"/>
  <c r="BK307"/>
  <c r="J307"/>
  <c r="BE307"/>
  <c r="BI297"/>
  <c r="BH297"/>
  <c r="BG297"/>
  <c r="BF297"/>
  <c r="T297"/>
  <c r="R297"/>
  <c r="P297"/>
  <c r="BK297"/>
  <c r="J297"/>
  <c r="BE297"/>
  <c r="BI287"/>
  <c r="BH287"/>
  <c r="BG287"/>
  <c r="BF287"/>
  <c r="T287"/>
  <c r="R287"/>
  <c r="P287"/>
  <c r="BK287"/>
  <c r="J287"/>
  <c r="BE287"/>
  <c r="BI285"/>
  <c r="BH285"/>
  <c r="BG285"/>
  <c r="BF285"/>
  <c r="T285"/>
  <c r="R285"/>
  <c r="P285"/>
  <c r="BK285"/>
  <c r="J285"/>
  <c r="BE285"/>
  <c r="BI283"/>
  <c r="BH283"/>
  <c r="BG283"/>
  <c r="BF283"/>
  <c r="T283"/>
  <c r="R283"/>
  <c r="P283"/>
  <c r="BK283"/>
  <c r="J283"/>
  <c r="BE283"/>
  <c r="BI274"/>
  <c r="BH274"/>
  <c r="BG274"/>
  <c r="BF274"/>
  <c r="T274"/>
  <c r="T273"/>
  <c r="R274"/>
  <c r="R273"/>
  <c r="P274"/>
  <c r="P273"/>
  <c r="BK274"/>
  <c r="BK273"/>
  <c r="J273"/>
  <c r="J274"/>
  <c r="BE274"/>
  <c r="J62"/>
  <c r="BI271"/>
  <c r="BH271"/>
  <c r="BG271"/>
  <c r="BF271"/>
  <c r="T271"/>
  <c r="R271"/>
  <c r="P271"/>
  <c r="BK271"/>
  <c r="J271"/>
  <c r="BE271"/>
  <c r="BI267"/>
  <c r="BH267"/>
  <c r="BG267"/>
  <c r="BF267"/>
  <c r="T267"/>
  <c r="R267"/>
  <c r="P267"/>
  <c r="BK267"/>
  <c r="J267"/>
  <c r="BE267"/>
  <c r="BI266"/>
  <c r="BH266"/>
  <c r="BG266"/>
  <c r="BF266"/>
  <c r="T266"/>
  <c r="R266"/>
  <c r="P266"/>
  <c r="BK266"/>
  <c r="J266"/>
  <c r="BE266"/>
  <c r="BI264"/>
  <c r="BH264"/>
  <c r="BG264"/>
  <c r="BF264"/>
  <c r="T264"/>
  <c r="R264"/>
  <c r="P264"/>
  <c r="BK264"/>
  <c r="J264"/>
  <c r="BE264"/>
  <c r="BI261"/>
  <c r="BH261"/>
  <c r="BG261"/>
  <c r="BF261"/>
  <c r="T261"/>
  <c r="T260"/>
  <c r="R261"/>
  <c r="R260"/>
  <c r="P261"/>
  <c r="P260"/>
  <c r="BK261"/>
  <c r="BK260"/>
  <c r="J260"/>
  <c r="J261"/>
  <c r="BE261"/>
  <c r="J61"/>
  <c r="BI252"/>
  <c r="BH252"/>
  <c r="BG252"/>
  <c r="BF252"/>
  <c r="T252"/>
  <c r="R252"/>
  <c r="P252"/>
  <c r="BK252"/>
  <c r="J252"/>
  <c r="BE252"/>
  <c r="BI249"/>
  <c r="BH249"/>
  <c r="BG249"/>
  <c r="BF249"/>
  <c r="T249"/>
  <c r="R249"/>
  <c r="P249"/>
  <c r="BK249"/>
  <c r="J249"/>
  <c r="BE249"/>
  <c r="BI247"/>
  <c r="BH247"/>
  <c r="BG247"/>
  <c r="BF247"/>
  <c r="T247"/>
  <c r="R247"/>
  <c r="P247"/>
  <c r="BK247"/>
  <c r="J247"/>
  <c r="BE247"/>
  <c r="BI242"/>
  <c r="BH242"/>
  <c r="BG242"/>
  <c r="BF242"/>
  <c r="T242"/>
  <c r="R242"/>
  <c r="P242"/>
  <c r="BK242"/>
  <c r="J242"/>
  <c r="BE242"/>
  <c r="BI239"/>
  <c r="BH239"/>
  <c r="BG239"/>
  <c r="BF239"/>
  <c r="T239"/>
  <c r="R239"/>
  <c r="P239"/>
  <c r="BK239"/>
  <c r="J239"/>
  <c r="BE239"/>
  <c r="BI229"/>
  <c r="BH229"/>
  <c r="BG229"/>
  <c r="BF229"/>
  <c r="T229"/>
  <c r="R229"/>
  <c r="P229"/>
  <c r="BK229"/>
  <c r="J229"/>
  <c r="BE229"/>
  <c r="BI227"/>
  <c r="BH227"/>
  <c r="BG227"/>
  <c r="BF227"/>
  <c r="T227"/>
  <c r="R227"/>
  <c r="P227"/>
  <c r="BK227"/>
  <c r="J227"/>
  <c r="BE227"/>
  <c r="BI224"/>
  <c r="BH224"/>
  <c r="BG224"/>
  <c r="BF224"/>
  <c r="T224"/>
  <c r="R224"/>
  <c r="P224"/>
  <c r="BK224"/>
  <c r="J224"/>
  <c r="BE224"/>
  <c r="BI221"/>
  <c r="BH221"/>
  <c r="BG221"/>
  <c r="BF221"/>
  <c r="T221"/>
  <c r="R221"/>
  <c r="P221"/>
  <c r="BK221"/>
  <c r="J221"/>
  <c r="BE221"/>
  <c r="BI219"/>
  <c r="BH219"/>
  <c r="BG219"/>
  <c r="BF219"/>
  <c r="T219"/>
  <c r="R219"/>
  <c r="P219"/>
  <c r="BK219"/>
  <c r="J219"/>
  <c r="BE219"/>
  <c r="BI210"/>
  <c r="BH210"/>
  <c r="BG210"/>
  <c r="BF210"/>
  <c r="T210"/>
  <c r="R210"/>
  <c r="P210"/>
  <c r="BK210"/>
  <c r="J210"/>
  <c r="BE210"/>
  <c r="BI207"/>
  <c r="BH207"/>
  <c r="BG207"/>
  <c r="BF207"/>
  <c r="T207"/>
  <c r="T206"/>
  <c r="R207"/>
  <c r="R206"/>
  <c r="P207"/>
  <c r="P206"/>
  <c r="BK207"/>
  <c r="BK206"/>
  <c r="J206"/>
  <c r="J207"/>
  <c r="BE207"/>
  <c r="J60"/>
  <c r="BI199"/>
  <c r="BH199"/>
  <c r="BG199"/>
  <c r="BF199"/>
  <c r="T199"/>
  <c r="R199"/>
  <c r="P199"/>
  <c r="BK199"/>
  <c r="J199"/>
  <c r="BE199"/>
  <c r="BI195"/>
  <c r="BH195"/>
  <c r="BG195"/>
  <c r="BF195"/>
  <c r="T195"/>
  <c r="R195"/>
  <c r="P195"/>
  <c r="BK195"/>
  <c r="J195"/>
  <c r="BE195"/>
  <c r="BI192"/>
  <c r="BH192"/>
  <c r="BG192"/>
  <c r="BF192"/>
  <c r="T192"/>
  <c r="R192"/>
  <c r="P192"/>
  <c r="BK192"/>
  <c r="J192"/>
  <c r="BE192"/>
  <c r="BI190"/>
  <c r="BH190"/>
  <c r="BG190"/>
  <c r="BF190"/>
  <c r="T190"/>
  <c r="R190"/>
  <c r="P190"/>
  <c r="BK190"/>
  <c r="J190"/>
  <c r="BE190"/>
  <c r="BI187"/>
  <c r="BH187"/>
  <c r="BG187"/>
  <c r="BF187"/>
  <c r="T187"/>
  <c r="R187"/>
  <c r="P187"/>
  <c r="BK187"/>
  <c r="J187"/>
  <c r="BE187"/>
  <c r="BI184"/>
  <c r="BH184"/>
  <c r="BG184"/>
  <c r="BF184"/>
  <c r="T184"/>
  <c r="R184"/>
  <c r="P184"/>
  <c r="BK184"/>
  <c r="J184"/>
  <c r="BE184"/>
  <c r="BI182"/>
  <c r="BH182"/>
  <c r="BG182"/>
  <c r="BF182"/>
  <c r="T182"/>
  <c r="R182"/>
  <c r="P182"/>
  <c r="BK182"/>
  <c r="J182"/>
  <c r="BE182"/>
  <c r="BI176"/>
  <c r="BH176"/>
  <c r="BG176"/>
  <c r="BF176"/>
  <c r="T176"/>
  <c r="R176"/>
  <c r="P176"/>
  <c r="BK176"/>
  <c r="J176"/>
  <c r="BE176"/>
  <c r="BI169"/>
  <c r="BH169"/>
  <c r="BG169"/>
  <c r="BF169"/>
  <c r="T169"/>
  <c r="T168"/>
  <c r="R169"/>
  <c r="R168"/>
  <c r="P169"/>
  <c r="P168"/>
  <c r="BK169"/>
  <c r="BK168"/>
  <c r="J168"/>
  <c r="J169"/>
  <c r="BE169"/>
  <c r="J59"/>
  <c r="BI161"/>
  <c r="BH161"/>
  <c r="BG161"/>
  <c r="BF161"/>
  <c r="T161"/>
  <c r="R161"/>
  <c r="P161"/>
  <c r="BK161"/>
  <c r="J161"/>
  <c r="BE161"/>
  <c r="BI150"/>
  <c r="BH150"/>
  <c r="BG150"/>
  <c r="BF150"/>
  <c r="T150"/>
  <c r="R150"/>
  <c r="P150"/>
  <c r="BK150"/>
  <c r="J150"/>
  <c r="BE150"/>
  <c r="BI147"/>
  <c r="BH147"/>
  <c r="BG147"/>
  <c r="BF147"/>
  <c r="T147"/>
  <c r="R147"/>
  <c r="P147"/>
  <c r="BK147"/>
  <c r="J147"/>
  <c r="BE147"/>
  <c r="BI142"/>
  <c r="BH142"/>
  <c r="BG142"/>
  <c r="BF142"/>
  <c r="T142"/>
  <c r="R142"/>
  <c r="P142"/>
  <c r="BK142"/>
  <c r="J142"/>
  <c r="BE142"/>
  <c r="BI139"/>
  <c r="BH139"/>
  <c r="BG139"/>
  <c r="BF139"/>
  <c r="T139"/>
  <c r="R139"/>
  <c r="P139"/>
  <c r="BK139"/>
  <c r="J139"/>
  <c r="BE139"/>
  <c r="BI134"/>
  <c r="BH134"/>
  <c r="BG134"/>
  <c r="BF134"/>
  <c r="T134"/>
  <c r="R134"/>
  <c r="P134"/>
  <c r="BK134"/>
  <c r="J134"/>
  <c r="BE134"/>
  <c r="BI128"/>
  <c r="BH128"/>
  <c r="BG128"/>
  <c r="BF128"/>
  <c r="T128"/>
  <c r="R128"/>
  <c r="P128"/>
  <c r="BK128"/>
  <c r="J128"/>
  <c r="BE128"/>
  <c r="BI121"/>
  <c r="BH121"/>
  <c r="BG121"/>
  <c r="BF121"/>
  <c r="T121"/>
  <c r="R121"/>
  <c r="P121"/>
  <c r="BK121"/>
  <c r="J121"/>
  <c r="BE121"/>
  <c r="BI119"/>
  <c r="BH119"/>
  <c r="BG119"/>
  <c r="BF119"/>
  <c r="T119"/>
  <c r="R119"/>
  <c r="P119"/>
  <c r="BK119"/>
  <c r="J119"/>
  <c r="BE119"/>
  <c r="BI108"/>
  <c r="BH108"/>
  <c r="BG108"/>
  <c r="BF108"/>
  <c r="T108"/>
  <c r="R108"/>
  <c r="P108"/>
  <c r="BK108"/>
  <c r="J108"/>
  <c r="BE108"/>
  <c r="BI106"/>
  <c r="BH106"/>
  <c r="BG106"/>
  <c r="BF106"/>
  <c r="T106"/>
  <c r="R106"/>
  <c r="P106"/>
  <c r="BK106"/>
  <c r="J106"/>
  <c r="BE106"/>
  <c r="BI104"/>
  <c r="BH104"/>
  <c r="BG104"/>
  <c r="BF104"/>
  <c r="T104"/>
  <c r="R104"/>
  <c r="P104"/>
  <c r="BK104"/>
  <c r="J104"/>
  <c r="BE104"/>
  <c r="BI100"/>
  <c r="F34"/>
  <c i="1" r="BD52"/>
  <c i="2" r="BH100"/>
  <c r="F33"/>
  <c i="1" r="BC52"/>
  <c i="2" r="BG100"/>
  <c r="F32"/>
  <c i="1" r="BB52"/>
  <c i="2" r="BF100"/>
  <c r="J31"/>
  <c i="1" r="AW52"/>
  <c i="2" r="F31"/>
  <c i="1" r="BA52"/>
  <c i="2" r="T100"/>
  <c r="T99"/>
  <c r="T98"/>
  <c r="T97"/>
  <c r="R100"/>
  <c r="R99"/>
  <c r="R98"/>
  <c r="R97"/>
  <c r="P100"/>
  <c r="P99"/>
  <c r="P98"/>
  <c r="P97"/>
  <c i="1" r="AU52"/>
  <c i="2" r="BK100"/>
  <c r="BK99"/>
  <c r="J99"/>
  <c r="BK98"/>
  <c r="J98"/>
  <c r="BK97"/>
  <c r="J97"/>
  <c r="J56"/>
  <c r="J27"/>
  <c i="1" r="AG52"/>
  <c i="2" r="J100"/>
  <c r="BE100"/>
  <c r="J30"/>
  <c i="1" r="AV52"/>
  <c i="2" r="F30"/>
  <c i="1" r="AZ52"/>
  <c i="2" r="J58"/>
  <c r="J57"/>
  <c r="J93"/>
  <c r="F93"/>
  <c r="F91"/>
  <c r="E89"/>
  <c r="J51"/>
  <c r="F51"/>
  <c r="F49"/>
  <c r="E47"/>
  <c r="J36"/>
  <c r="J18"/>
  <c r="E18"/>
  <c r="F94"/>
  <c r="F52"/>
  <c r="J17"/>
  <c r="J12"/>
  <c r="J91"/>
  <c r="J49"/>
  <c r="E7"/>
  <c r="E87"/>
  <c r="E45"/>
  <c i="1" r="BD51"/>
  <c r="W30"/>
  <c r="BC51"/>
  <c r="W29"/>
  <c r="BB51"/>
  <c r="W28"/>
  <c r="BA51"/>
  <c r="W27"/>
  <c r="AZ51"/>
  <c r="W26"/>
  <c r="AY51"/>
  <c r="AX51"/>
  <c r="AW51"/>
  <c r="AK27"/>
  <c r="AV51"/>
  <c r="AK26"/>
  <c r="AU51"/>
  <c r="AT51"/>
  <c r="AS51"/>
  <c r="AG51"/>
  <c r="AK23"/>
  <c r="AT61"/>
  <c r="AN61"/>
  <c r="AT60"/>
  <c r="AN60"/>
  <c r="AT59"/>
  <c r="AN59"/>
  <c r="AT58"/>
  <c r="AN58"/>
  <c r="AT57"/>
  <c r="AN57"/>
  <c r="AT56"/>
  <c r="AN56"/>
  <c r="AT55"/>
  <c r="AN55"/>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<sst xmlns="http://schemas.openxmlformats.org/spreadsheetml/2006/main">
  <si>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</si>
  <si>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</si>
  <si>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</si>
  <si>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</si>
  <si>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</si>
  <si>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</si>
  <si>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</si>
  <si>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{7bc68681-dd63-4c16-8b8d-d3c9300274a5}</t>
  </si>
  <si>
    <t>0,01</t>
  </si>
  <si>
    <t>21</t>
  </si>
  <si>
    <t>15</t>
  </si>
  <si>
    <t>REKAPITULACE STAVBY</t>
  </si>
  <si>
    <t xml:space="preserve">v ---  níže se nacházejí doplnkové a pomocné údaje k sestavám  --- v</t>
  </si>
  <si>
    <t>Návod na vyplnění</t>
  </si>
  <si>
    <t>0,001</t>
  </si>
  <si>
    <t>Kód:</t>
  </si>
  <si>
    <t>S-1605</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</si>
  <si>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</si>
  <si>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</si>
  <si>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Revitalizace nemocnice v Sokolově, Slovenská 545, Stavební úpravy objektu trafostanice p.č. 2012/2</t>
  </si>
  <si>
    <t>KSO:</t>
  </si>
  <si>
    <t>801 11 13</t>
  </si>
  <si>
    <t>CC-CZ:</t>
  </si>
  <si>
    <t>12641</t>
  </si>
  <si>
    <t>Místo:</t>
  </si>
  <si>
    <t>Sokolov</t>
  </si>
  <si>
    <t>Datum:</t>
  </si>
  <si>
    <t>10.7.2017</t>
  </si>
  <si>
    <t>CZ-CPV:</t>
  </si>
  <si>
    <t>44000000-0</t>
  </si>
  <si>
    <t>CZ-CPA:</t>
  </si>
  <si>
    <t>41.00</t>
  </si>
  <si>
    <t>Zadavatel:</t>
  </si>
  <si>
    <t>IČ:</t>
  </si>
  <si>
    <t/>
  </si>
  <si>
    <t>Nemos Sokolov</t>
  </si>
  <si>
    <t>DIČ:</t>
  </si>
  <si>
    <t>Uchazeč:</t>
  </si>
  <si>
    <t>Vyplň údaj</t>
  </si>
  <si>
    <t>Projektant:</t>
  </si>
  <si>
    <t>263 84 795</t>
  </si>
  <si>
    <t>Jurica a.s - Ateliér Sokolov</t>
  </si>
  <si>
    <t>True</t>
  </si>
  <si>
    <t>Poznámka:</t>
  </si>
  <si>
    <t>Soupis prací je sestaven za využití položek Cenové soustavy ÚRS. Cenové a technické podmínky položek Cenové soustavy ÚRS, které nejsou uvedeny v soupisu prací (tzv. úvodní části katalogů) jsou neomezeně dálkově k dispozici na www.cs-urs.cz . Položky soupisu prací, které nemají ve sloupci "Cenová soustava" uveden žádný údaj (nebo R-položka), nepochází z Cenové soustavy ÚRS._x000d_
Nedílnou součástí Rozpočtu a Výkazu výměr je projektová dokumentace. Nabídkové ceny mohou být vytvářeny dle Výkazu výměr pouze s projektem a jeho Výkazem výměr</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</si>
  <si>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</si>
  <si>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</si>
  <si>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</si>
  <si>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</si>
  <si>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</si>
  <si>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</si>
  <si>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</si>
  <si>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</si>
  <si>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</si>
  <si>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</si>
  <si>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</si>
  <si>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</si>
  <si>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</si>
  <si>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</si>
  <si>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</si>
  <si>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</si>
  <si>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</si>
  <si>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</si>
  <si>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</si>
  <si>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</si>
  <si>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</si>
  <si>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</si>
  <si>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</si>
  <si>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</si>
  <si>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</si>
  <si>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</si>
  <si>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</si>
  <si>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</si>
  <si>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</si>
  <si>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</si>
  <si>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</si>
  <si>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</si>
  <si>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</si>
  <si>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</si>
  <si>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</si>
  <si>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</si>
  <si>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</si>
  <si>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</si>
  <si>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</si>
  <si>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SO-1-ST</t>
  </si>
  <si>
    <t>Stavební část</t>
  </si>
  <si>
    <t>STA</t>
  </si>
  <si>
    <t>1</t>
  </si>
  <si>
    <t>{ddbee54e-5e90-4063-a721-d8b9404d52ad}</t>
  </si>
  <si>
    <t>2</t>
  </si>
  <si>
    <t>SO-1-VZT</t>
  </si>
  <si>
    <t>Vzduchotechnika</t>
  </si>
  <si>
    <t>{8a227e41-e784-495b-b202-397def86723e}</t>
  </si>
  <si>
    <t>SO-1-EL</t>
  </si>
  <si>
    <t>Elektroinstalace</t>
  </si>
  <si>
    <t>{6b0569a0-9d1b-4482-841d-1f778da69a1d}</t>
  </si>
  <si>
    <t>SO-1-ELVZT</t>
  </si>
  <si>
    <t>Elektroinstalace pro VZT</t>
  </si>
  <si>
    <t>{667dad42-6a2a-42f7-b227-f9383f922e4a}</t>
  </si>
  <si>
    <t>SO-1-EZS</t>
  </si>
  <si>
    <t>EZS</t>
  </si>
  <si>
    <t>{793c65a8-b809-4249-baf6-a43f5a228585}</t>
  </si>
  <si>
    <t>SO-1-HR</t>
  </si>
  <si>
    <t>Hromosvod</t>
  </si>
  <si>
    <t>{a797a865-49c7-4fae-83cc-73aa2c748aff}</t>
  </si>
  <si>
    <t>SO-2-TT</t>
  </si>
  <si>
    <t>Technologie trafostanice</t>
  </si>
  <si>
    <t>{fc2de810-174b-4114-a6f3-c6eb1e0164a1}</t>
  </si>
  <si>
    <t>SO-2-MaR</t>
  </si>
  <si>
    <t>Měření a regulace</t>
  </si>
  <si>
    <t>{a1f49aa1-5c99-4a73-b993-a1948bfefac9}</t>
  </si>
  <si>
    <t>ZS</t>
  </si>
  <si>
    <t xml:space="preserve">Zpevněné plochy </t>
  </si>
  <si>
    <t>{d942d293-14b6-45d9-8f10-ac5b43a4964c}</t>
  </si>
  <si>
    <t>VRN</t>
  </si>
  <si>
    <t>Vedlejší rozpočtové náklady</t>
  </si>
  <si>
    <t>{c658c7b4-f1b9-423d-a7f9-87a7f4b32832}</t>
  </si>
  <si>
    <t>1) Krycí list soupisu</t>
  </si>
  <si>
    <t>2) Rekapitulace</t>
  </si>
  <si>
    <t>3) Soupis prací</t>
  </si>
  <si>
    <t>Zpět na list:</t>
  </si>
  <si>
    <t>Rekapitulace stavby</t>
  </si>
  <si>
    <t>KRYCÍ LIST SOUPISU</t>
  </si>
  <si>
    <t>Objekt:</t>
  </si>
  <si>
    <t>SO-1-ST - Stavební část</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</si>
  <si>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</si>
  <si>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</si>
  <si>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</si>
  <si>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</si>
  <si>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</si>
  <si>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</si>
  <si>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</si>
  <si>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</si>
  <si>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</si>
  <si>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</si>
  <si>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</si>
  <si>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</si>
  <si>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</si>
  <si>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</si>
  <si>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</si>
  <si>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</si>
  <si>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</si>
  <si>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751 - Vzduchotechnika</t>
  </si>
  <si>
    <t xml:space="preserve">    764 - Konstrukce klempířské</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</si>
  <si>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</si>
  <si>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</si>
  <si>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</si>
  <si>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</si>
  <si>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</si>
  <si>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</si>
  <si>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 xml:space="preserve">    787 - Dokončovací práce - zasklívání</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</si>
  <si>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</si>
  <si>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</si>
  <si>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</si>
  <si>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</si>
  <si>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</si>
  <si>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</si>
  <si>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</si>
  <si>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</si>
  <si>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</si>
  <si>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</si>
  <si>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</si>
  <si>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</si>
  <si>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</si>
  <si>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</si>
  <si>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</si>
  <si>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</si>
  <si>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</si>
  <si>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</si>
  <si>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</si>
  <si>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</si>
  <si>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</si>
  <si>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m2</t>
  </si>
  <si>
    <t>CS ÚRS 2017 02</t>
  </si>
  <si>
    <t>4</t>
  </si>
  <si>
    <t>-802558587</t>
  </si>
  <si>
    <t>PSC</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</si>
  <si>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</si>
  <si>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</si>
  <si>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okapový chodník</t>
  </si>
  <si>
    <t>0,6*18,0</t>
  </si>
  <si>
    <t>113107030</t>
  </si>
  <si>
    <t>Odstranění podkladů nebo krytů při překopech inženýrských sítí v ploše jednotlivě do 15 m2 s přemístěním hmot na skládku ve vzdálenosti do 3 m nebo s naložením na dopravní prostředek z betonu prostého, o tl. vrstvy do 100 mm</t>
  </si>
  <si>
    <t>480662754</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</si>
  <si>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přeložek nebo běžných oprav. 3. Ceny nelze použít v rámci výstavby nových inženýrských sítí. 4. Ceny a) –7011 až –7013 lze použít i pro odstranění podkladů nebo krytů ze štěrkopísku, škváry, strusky nebo z mechanicky zpevněných zemin, b) –7021 až 7025 lze použít i pro odstranění podkladů nebo krytů ze zemin stabilizovaných vápnem, c) –7030 až -7032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u cen –7011 až –7046 se oceňuje cenami souborů cen 997 22-1 Vodorovná doprava suti. 8. Ceny -704 . nelze použít pro odstranění podkladu nebo krytu frézováním, tyto práce se oceňují individuálně. </t>
  </si>
  <si>
    <t>3</t>
  </si>
  <si>
    <t>113107131</t>
  </si>
  <si>
    <t>Odstranění podkladů nebo krytů s přemístěním hmot na skládku na vzdálenost do 3 m nebo s naložením na dopravní prostředek v ploše jednotlivě do 50 m2 z betonu prostého, o tl. vrstvy přes 100 do 150 mm</t>
  </si>
  <si>
    <t>-381642449</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</si>
  <si>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</si>
  <si>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132212201</t>
  </si>
  <si>
    <t>Hloubení zapažených i nezapažených rýh šířky přes 600 do 2 000 mm ručním nebo pneumatickým nářadím s urovnáním dna do předepsaného profilu a spádu v horninách tř. 3 soudržných</t>
  </si>
  <si>
    <t>m3</t>
  </si>
  <si>
    <t>-1657543840</t>
  </si>
  <si>
    <t xml:space="preserve">Poznámka k souboru cen:_x000d_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</si>
  <si>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pro sanaci zadního zdiva</t>
  </si>
  <si>
    <t>(0,6+1,3)/2*2,16*19,0</t>
  </si>
  <si>
    <t>rozšížení výkopu</t>
  </si>
  <si>
    <t>(3,0-0,95)*2,0*2,6</t>
  </si>
  <si>
    <t>výkop zaopěrkou zboku</t>
  </si>
  <si>
    <t>1,5*1,5*2,3</t>
  </si>
  <si>
    <t>patky pro přístřešek</t>
  </si>
  <si>
    <t>1,0*1,0*0,2*4</t>
  </si>
  <si>
    <t>Součet</t>
  </si>
  <si>
    <t>5</t>
  </si>
  <si>
    <t>132212209</t>
  </si>
  <si>
    <t>Hloubení zapažených i nezapažených rýh šířky přes 600 do 2 000 mm ručním nebo pneumatickým nářadím s urovnáním dna do předepsaného profilu a spádu v horninách tř. 3 Příplatek k cenám za lepivost horniny tř. 3</t>
  </si>
  <si>
    <t>345207658</t>
  </si>
  <si>
    <t>6</t>
  </si>
  <si>
    <t>139711101</t>
  </si>
  <si>
    <t>Vykopávka v uzavřených prostorách s naložením výkopku na dopravní prostředek v hornině tř. 1 až 4</t>
  </si>
  <si>
    <t>-1876591354</t>
  </si>
  <si>
    <t xml:space="preserve">Poznámka k souboru cen:_x000d_
1. V cenách nejsou započteny náklady na podchycení stavebních konstrukcí a případné odvětrávání pracovního prostoru. </t>
  </si>
  <si>
    <t>nové kanly uvnitř objektu</t>
  </si>
  <si>
    <t>(0,78-0,25)*(0,785+0,25+0,75)*3,0</t>
  </si>
  <si>
    <t>(0,78-0,25)*(0,86+0,1*2+0,15*2+0,275*2)*(6,17+0,1*2+0,15+0,275)</t>
  </si>
  <si>
    <t>(0,78-0,25)*(0,6+0,1*2+0,15*2+0,275*2)*(0,82+0,1*2+0,15*2+0,275*2)</t>
  </si>
  <si>
    <t>7</t>
  </si>
  <si>
    <t>162201211</t>
  </si>
  <si>
    <t>Vodorovné přemístění výkopku nebo sypaniny stavebním kolečkem s naložením a vyprázdněním kolečka na hromady nebo do dopravního prostředku na vzdálenost do 10 m z horniny tř. 1 až 4</t>
  </si>
  <si>
    <t>-408921160</t>
  </si>
  <si>
    <t>zásyp tam a zpět</t>
  </si>
  <si>
    <t>54,823*2</t>
  </si>
  <si>
    <t>odvoz na skládku z vnitřku</t>
  </si>
  <si>
    <t>11,352-4,025</t>
  </si>
  <si>
    <t>8</t>
  </si>
  <si>
    <t>162701105</t>
  </si>
  <si>
    <t>Vodorovné přemístění výkopku nebo sypaniny po suchu na obvyklém dopravním prostředku, bez naložení výkopku, avšak se složením bez rozhrnutí z horniny tř. 1 až 4 na vzdálenost přes 9 000 do 10 000 m</t>
  </si>
  <si>
    <t>-2050751404</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</si>
  <si>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</si>
  <si>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0,6*0,6*0,2*4</t>
  </si>
  <si>
    <t>9</t>
  </si>
  <si>
    <t>167101101</t>
  </si>
  <si>
    <t>Nakládání, skládání a překládání neulehlého výkopku nebo sypaniny nakládání, množství do 100 m3, z hornin tř. 1 až 4</t>
  </si>
  <si>
    <t>620340931</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</si>
  <si>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</si>
  <si>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55,623+11,352</t>
  </si>
  <si>
    <t>10</t>
  </si>
  <si>
    <t>171201201</t>
  </si>
  <si>
    <t>Uložení sypaniny na skládky</t>
  </si>
  <si>
    <t>275929710</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</si>
  <si>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</si>
  <si>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11</t>
  </si>
  <si>
    <t>171201211</t>
  </si>
  <si>
    <t>Uložení sypaniny poplatek za uložení sypaniny na skládce (skládkovné)</t>
  </si>
  <si>
    <t>t</t>
  </si>
  <si>
    <t>1023131290</t>
  </si>
  <si>
    <t>7,615*1,5</t>
  </si>
  <si>
    <t>12</t>
  </si>
  <si>
    <t>174101101</t>
  </si>
  <si>
    <t>Zásyp sypaninou z jakékoliv horniny s uložením výkopku ve vrstvách se zhutněním jam, šachet, rýh nebo kolem objektů v těchto vykopávkách</t>
  </si>
  <si>
    <t>-1993748495</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</si>
  <si>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</si>
  <si>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venku u zadní zdi</t>
  </si>
  <si>
    <t>rozšíření výkopu</t>
  </si>
  <si>
    <t>1,0*1,0*0,2*4-0,6*0,6*0,2*4</t>
  </si>
  <si>
    <t>13</t>
  </si>
  <si>
    <t>174101102</t>
  </si>
  <si>
    <t>Zásyp sypaninou z jakékoliv horniny s uložením výkopku ve vrstvách se zhutněním v uzavřených prostorách s urovnáním povrchu zásypu</t>
  </si>
  <si>
    <t>1163818599</t>
  </si>
  <si>
    <t>zásyp stáv. kanálu m.č. 102</t>
  </si>
  <si>
    <t>0,5*0,65*(2,6+1,6)</t>
  </si>
  <si>
    <t>obsyp kolem nových kanálů</t>
  </si>
  <si>
    <t>0,275*(0,78-0,24)*(3,0+0,6*2+0,25*2+0,82+0,25*2+6,17/3*2+0,86+0,25*2+6,17+0,25)</t>
  </si>
  <si>
    <t>Zakládání</t>
  </si>
  <si>
    <t>14</t>
  </si>
  <si>
    <t>273321411</t>
  </si>
  <si>
    <t>Základy z betonu železového (bez výztuže) desky z betonu bez zvýšených nároků na prostředí tř. C 20/25</t>
  </si>
  <si>
    <t>-116485149</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</si>
  <si>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</si>
  <si>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pod kbel. kanál</t>
  </si>
  <si>
    <t>(0,8+0,25)*3,0*0,1</t>
  </si>
  <si>
    <t>(0,6+0,25)*(0,82*0,25*2)*0,1</t>
  </si>
  <si>
    <t>(16,75+0,25*2)*(0,86+0,25*2)*0,1</t>
  </si>
  <si>
    <t>273351121</t>
  </si>
  <si>
    <t>Bednění základů desek zřízení</t>
  </si>
  <si>
    <t>2085155037</t>
  </si>
  <si>
    <t xml:space="preserve">Poznámka k souboru cen:_x000d_
1. Ceny jsou určeny pro bednění ve volném prostranství, ve volných nebo zapažených jamách, rýhách a šachtách. 2. Kruhové nebo obloukové bednění poloměru do 1 m se oceňuje individuálně. </t>
  </si>
  <si>
    <t>0,1*3,0</t>
  </si>
  <si>
    <t>0,1*(0,6*2+0,25*4+0,82+0,25*2+0,3+0,25)</t>
  </si>
  <si>
    <t>0,1*(6,17*2+0,25*4+0,86*2+0,25*4)</t>
  </si>
  <si>
    <t>16</t>
  </si>
  <si>
    <t>273351122</t>
  </si>
  <si>
    <t>Bednění základů desek odstranění</t>
  </si>
  <si>
    <t>1243155884</t>
  </si>
  <si>
    <t>17</t>
  </si>
  <si>
    <t>275321411</t>
  </si>
  <si>
    <t>Základy z betonu železového (bez výztuže) patky z betonu bez zvýšených nároků na prostředí tř. C 20/25</t>
  </si>
  <si>
    <t>-329544699</t>
  </si>
  <si>
    <t>18</t>
  </si>
  <si>
    <t>275351121</t>
  </si>
  <si>
    <t>Bednění základů patek zřízení</t>
  </si>
  <si>
    <t>723535409</t>
  </si>
  <si>
    <t>0,6*4*0,2*4</t>
  </si>
  <si>
    <t>19</t>
  </si>
  <si>
    <t>275351122</t>
  </si>
  <si>
    <t>Bednění základů patek odstranění</t>
  </si>
  <si>
    <t>-457594737</t>
  </si>
  <si>
    <t>20</t>
  </si>
  <si>
    <t>275362021</t>
  </si>
  <si>
    <t>Výztuž základů patek ze svařovaných sítí z drátů typu KARI</t>
  </si>
  <si>
    <t>-1378656698</t>
  </si>
  <si>
    <t xml:space="preserve">Poznámka k souboru cen:_x000d_
1. Ceny platí pro desky rovné, s náběhy, hřibové nebo upnuté do žeber včetně výztuže těchto žeber. </t>
  </si>
  <si>
    <t>4,44*0,6*0,6*2*4*1,1/1000</t>
  </si>
  <si>
    <t>279113131</t>
  </si>
  <si>
    <t>Základové zdi z tvárnic ztraceného bednění včetně výplně z betonu bez zvláštních nároků na vliv prostředí třídy C 16/20, tloušťky zdiva 150 mm</t>
  </si>
  <si>
    <t>-1298437250</t>
  </si>
  <si>
    <t xml:space="preserve">Poznámka k souboru cen:_x000d_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</si>
  <si>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kabelové kanály</t>
  </si>
  <si>
    <t>0,5*(3,0+0,6*2+0,82+0,25*2+6,17*2+1,5*2+0,25*2)</t>
  </si>
  <si>
    <t>22</t>
  </si>
  <si>
    <t>273362021</t>
  </si>
  <si>
    <t>Výztuž základů desek ze svařovaných sítí z drátů typu KARI</t>
  </si>
  <si>
    <t>-1126654234</t>
  </si>
  <si>
    <t>(0,8+0,25)*3,0*4,44*1,1/1000*2</t>
  </si>
  <si>
    <t>(0,6+0,25)*(0,82*0,25*2)*4,44*1,1/1000*2</t>
  </si>
  <si>
    <t>(16,75+0,25*2)*(0,86+0,25*2)*4,44*1,1/1000*2</t>
  </si>
  <si>
    <t>Svislé a kompletní konstrukce</t>
  </si>
  <si>
    <t>23</t>
  </si>
  <si>
    <t>310236241</t>
  </si>
  <si>
    <t>Zazdívka otvorů ve zdivu nadzákladovém cihlami pálenými plochy přes 0,0225 m2 do 0,09 m2, ve zdi tl. do 300 mm</t>
  </si>
  <si>
    <t>kus</t>
  </si>
  <si>
    <t>-1121859389</t>
  </si>
  <si>
    <t>nové polířky po osazení podchycení stropu</t>
  </si>
  <si>
    <t>24</t>
  </si>
  <si>
    <t>317941121</t>
  </si>
  <si>
    <t>Osazování ocelových válcovaných nosníků na zdivu I nebo IE nebo U nebo UE nebo L do č. 12 nebo výšky do 120 mm</t>
  </si>
  <si>
    <t>1709855546</t>
  </si>
  <si>
    <t xml:space="preserve">Poznámka k souboru cen:_x000d_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</si>
  <si>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L 50x50x2</t>
  </si>
  <si>
    <t>2*4,03*0,75*1,05/1000</t>
  </si>
  <si>
    <t>L 70x70x6</t>
  </si>
  <si>
    <t>6,4*0,8*2/1000</t>
  </si>
  <si>
    <t>I 120</t>
  </si>
  <si>
    <t>11,1*(1,6*2+1,5*2)/1000</t>
  </si>
  <si>
    <t>25</t>
  </si>
  <si>
    <t>M</t>
  </si>
  <si>
    <t>130104200</t>
  </si>
  <si>
    <t>úhelník ocelový rovnostranný, v jakosti 11 375, 50 x 50 x 5 mm</t>
  </si>
  <si>
    <t>-1096829152</t>
  </si>
  <si>
    <t>P</t>
  </si>
  <si>
    <t>Poznámka k položce:
Hmotnost: 4,03 kg/m</t>
  </si>
  <si>
    <t>26</t>
  </si>
  <si>
    <t>130104280</t>
  </si>
  <si>
    <t>úhelník ocelový rovnostranný, v jakosti 11 375, 70 x 70 x 6 mm</t>
  </si>
  <si>
    <t>-1876289134</t>
  </si>
  <si>
    <t>Poznámka k položce:
Hmotnost: 6,40 kg/m</t>
  </si>
  <si>
    <t>27</t>
  </si>
  <si>
    <t>130107140</t>
  </si>
  <si>
    <t>ocel profilová IPN, v jakosti 11 375, h=120 mm</t>
  </si>
  <si>
    <t>1615019363</t>
  </si>
  <si>
    <t>Poznámka k položce:
Hmotnost: 11,10 kg/m</t>
  </si>
  <si>
    <t>11,1*(1,5*2+1,6*2)/1000</t>
  </si>
  <si>
    <t>28</t>
  </si>
  <si>
    <t>319202212</t>
  </si>
  <si>
    <t>Dodatečná izolace zdiva injektáží beztlakovou infuzí silikonovou mikroemulzí, tloušťka zdiva přes 150 do 300 mm</t>
  </si>
  <si>
    <t>m</t>
  </si>
  <si>
    <t>1083654326</t>
  </si>
  <si>
    <t xml:space="preserve">Poznámka k souboru cen:_x000d_
1. Množství měrných jednotek se určuje v m délky izolovaného zdiva. 2. V cenách jsou započteny i náklady vyvrtání otvorů (8 kusů /m), jejich vyčištění a provedení injektáže včetně dodávky injektážní hmoty. 3. V cenách nejsou započteny náklady na uzavření povrchu zdiva před injektováním - otlučení omítek, spárování, zaplnění dutin, penetraci, stěrku apod. </t>
  </si>
  <si>
    <t>29</t>
  </si>
  <si>
    <t>340238235</t>
  </si>
  <si>
    <t>Zazdívka otvorů v příčkách nebo stěnách plochy přes 0,25 m2 do 1 m2 příčkovkami hladkými pórobetonovými [YTONG], objemové hmotnosti 500 kg/m3, tl. příčky 150 mm</t>
  </si>
  <si>
    <t>-198806531</t>
  </si>
  <si>
    <t>zmenšení okna 02 v místnosti 102</t>
  </si>
  <si>
    <t>0,3*1,2*3</t>
  </si>
  <si>
    <t>zazdění mezi 101-104</t>
  </si>
  <si>
    <t>0,6*0,4*3</t>
  </si>
  <si>
    <t>zazdění mezi 102-103</t>
  </si>
  <si>
    <t>rozvaděč</t>
  </si>
  <si>
    <t>0,55*0,75</t>
  </si>
  <si>
    <t>30</t>
  </si>
  <si>
    <t>342272323</t>
  </si>
  <si>
    <t>Příčky z pórobetonových přesných příčkovek [YTONG] hladkých, objemové hmotnosti 500 kg/m3 na tenké maltové lože, tloušťky příčky 100 mm</t>
  </si>
  <si>
    <t>-1163553626</t>
  </si>
  <si>
    <t>místnost 102</t>
  </si>
  <si>
    <t>1,5*2,1</t>
  </si>
  <si>
    <t>31</t>
  </si>
  <si>
    <t>342272523</t>
  </si>
  <si>
    <t>Příčky z pórobetonových přesných příčkovek [YTONG] hladkých, objemové hmotnosti 500 kg/m3 na tenké maltové lože, tloušťky příčky 150 mm</t>
  </si>
  <si>
    <t>-1896477006</t>
  </si>
  <si>
    <t>mezi m.č. 101-102</t>
  </si>
  <si>
    <t>4,42*3,27+0,86</t>
  </si>
  <si>
    <t>0,86*0,6</t>
  </si>
  <si>
    <t>32</t>
  </si>
  <si>
    <t>342291112</t>
  </si>
  <si>
    <t>Ukotvení příček polyuretanovou pěnou, tl. příčky přes 100 mm</t>
  </si>
  <si>
    <t>-612375577</t>
  </si>
  <si>
    <t xml:space="preserve">Poznámka k souboru cen:_x000d_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</si>
  <si>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33</t>
  </si>
  <si>
    <t>342291121</t>
  </si>
  <si>
    <t>Ukotvení příček plochými kotvami, do konstrukce cihelné</t>
  </si>
  <si>
    <t>329105148</t>
  </si>
  <si>
    <t>4,429+4,32+2,0</t>
  </si>
  <si>
    <t>34</t>
  </si>
  <si>
    <t>346271112</t>
  </si>
  <si>
    <t>Přizdívky izolační a ochranné z cihel nepálených se zatřenou cementovou omítkou z malty MC pro omítky o tl. 20 mm pod izolaci včetně vytvoření požlábku v ohybu izolace vodorovné na svislou na cementovou maltu MC 5 až MC 10 z cihel betonových 290x140x65 mm tl. 140 mm</t>
  </si>
  <si>
    <t>531740459</t>
  </si>
  <si>
    <t>stěny kanálů</t>
  </si>
  <si>
    <t>0,58*3,0</t>
  </si>
  <si>
    <t>0,58*(0,6*2+0,82*2+0,1*4)</t>
  </si>
  <si>
    <t>0,58*(6,17*2+0,1*4+0,86*2)</t>
  </si>
  <si>
    <t>pžepážky v kanále</t>
  </si>
  <si>
    <t>0,595*0,75*7</t>
  </si>
  <si>
    <t>Vodorovné konstrukce</t>
  </si>
  <si>
    <t>35</t>
  </si>
  <si>
    <t>411354313</t>
  </si>
  <si>
    <t>Podpěrná konstrukce stropů - desek, kleneb a skořepin výška podepření do 4 m tloušťka stropu přes 15 do 25 cm zřízení</t>
  </si>
  <si>
    <t>-1979966263</t>
  </si>
  <si>
    <t xml:space="preserve">Poznámka k souboru cen:_x000d_
1. Podepření větších výšek než 6 m se oceňuje individuálně. </t>
  </si>
  <si>
    <t>3,0*3,3*2</t>
  </si>
  <si>
    <t>36</t>
  </si>
  <si>
    <t>411354314</t>
  </si>
  <si>
    <t>Podpěrná konstrukce stropů - desek, kleneb a skořepin výška podepření do 4 m tloušťka stropu přes 15 do 25 cm odstranění</t>
  </si>
  <si>
    <t>1353123360</t>
  </si>
  <si>
    <t>37</t>
  </si>
  <si>
    <t>413232221</t>
  </si>
  <si>
    <t>Zazdívka zhlaví stropních trámů nebo válcovaných nosníků pálenými cihlami válcovaných nosníků, výšky přes 150 do 300 mm</t>
  </si>
  <si>
    <t>-993707484</t>
  </si>
  <si>
    <t>38</t>
  </si>
  <si>
    <t>413941123</t>
  </si>
  <si>
    <t>Osazování ocelových válcovaných nosníků ve stropech I nebo IE nebo U nebo UE nebo L č. 14 až 22 nebo výšky do 220 mm</t>
  </si>
  <si>
    <t>-1791512787</t>
  </si>
  <si>
    <t xml:space="preserve">Poznámka k souboru cen:_x000d_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</si>
  <si>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podchycení stropu I 180</t>
  </si>
  <si>
    <t>21,9*3,7*4/1000</t>
  </si>
  <si>
    <t>39</t>
  </si>
  <si>
    <t>130107200</t>
  </si>
  <si>
    <t>ocel profilová IPN, v jakosti 11 375, h=180 mm</t>
  </si>
  <si>
    <t>2117207301</t>
  </si>
  <si>
    <t>Poznámka k položce:
Hmotnost: 21,90 kg/m</t>
  </si>
  <si>
    <t>Úpravy povrchů, podlahy a osazování výplní</t>
  </si>
  <si>
    <t>40</t>
  </si>
  <si>
    <t>612131121</t>
  </si>
  <si>
    <t>Podkladní a spojovací vrstva vnitřních omítaných ploch penetrace akrylát-silikonová nanášená ručně stěn</t>
  </si>
  <si>
    <t>-1964320127</t>
  </si>
  <si>
    <t xml:space="preserve">nové příčky Ytong </t>
  </si>
  <si>
    <t>1,5*2,1*2+0,1*2,0</t>
  </si>
  <si>
    <t>4,42*3,27*2</t>
  </si>
  <si>
    <t>zazdívky</t>
  </si>
  <si>
    <t>0,8*0,6*2*2+0,2*1,2</t>
  </si>
  <si>
    <t>41</t>
  </si>
  <si>
    <t>612142001</t>
  </si>
  <si>
    <t>Potažení vnitřních ploch pletivem v ploše nebo pruzích, na plném podkladu sklovláknitým vtlačením do tmelu stěn</t>
  </si>
  <si>
    <t>1733697111</t>
  </si>
  <si>
    <t xml:space="preserve">Poznámka k souboru cen:_x000d_
1. V cenách -2001 jsou započteny i náklady na tmel. </t>
  </si>
  <si>
    <t>42</t>
  </si>
  <si>
    <t>612323111</t>
  </si>
  <si>
    <t>Omítka vápenocementová vnitřních ploch hladkých nanášená ručně jednovrstvá hladká, na neomítnutý bezesparý podklad, tloušťky do 5 mm stěn</t>
  </si>
  <si>
    <t>-1067704509</t>
  </si>
  <si>
    <t xml:space="preserve">Poznámka k souboru cen:_x000d_
1. Ceny jsou určeny pro ocenění omítek přesného zdění z pórobetonových tvárnic nebo pálených cihel, cementoštěpkových desek, hladkých betonových ploch, apod. 2. V cenách nejsou započteny náklady na: a) podkladní a spojovací vrstvy; tyto se oceňují cenami souboru cen 61.13 této části katalogu, b) výztužnou tkaninu; tyto se oceňují cenami 61. 14-2002 této části katalogu, c) nadměrné kropení vodou u pórobetonových konstrukcí; tyto se oceňují cenami příplatku 629 99-9001 této části katalogu. </t>
  </si>
  <si>
    <t>43</t>
  </si>
  <si>
    <t>612335421</t>
  </si>
  <si>
    <t>Oprava cementové omítky vnitřních ploch štukové dvouvrstvé, tloušťky do 20 mm, stěn, v rozsahu opravované plochy do 10%</t>
  </si>
  <si>
    <t>-249897689</t>
  </si>
  <si>
    <t xml:space="preserve">Poznámka k souboru cen:_x000d_
1. Pro ocenění opravy omítek plochy do 1 m2 se použijí ceny souboru cen 61. 33-52.. Cementová omítka jednotlivých malých ploch. </t>
  </si>
  <si>
    <t>skladba S3</t>
  </si>
  <si>
    <t xml:space="preserve">"m.č. 101"  4,429*(3,059+3,27)-1,4*2,44</t>
  </si>
  <si>
    <t xml:space="preserve">"m.č. 102"  4,429*(5,151+3,27)-1,0*2,0</t>
  </si>
  <si>
    <t xml:space="preserve">"m.č. 103"  3,561*(3,3*2+3,1*2)-2,295*2,345</t>
  </si>
  <si>
    <t xml:space="preserve">"m.č. 104"  3,561*(3,3*2+3,05*2)-2,295*2,345</t>
  </si>
  <si>
    <t xml:space="preserve">"m.č. 105"  4,5*5,556+(4,5+4,32)/2*6,9*2-(1,0*2,0+1,485-2,5)</t>
  </si>
  <si>
    <t>"m.č. 107" (4,5+4,32)/2*(5,315*2+8,4*2)-(0,9*1,97+1,2*1,2*2+2,295*2,345)</t>
  </si>
  <si>
    <t>44</t>
  </si>
  <si>
    <t>612821012</t>
  </si>
  <si>
    <t>Sanační omítka vnitřních ploch stěn pro vlhké a zasolené zdivo, prováděná ve dvou vrstvách, tl. jádrové omítky do 30 mm ručně štuková</t>
  </si>
  <si>
    <t>-1813690359</t>
  </si>
  <si>
    <t xml:space="preserve">Poznámka k souboru cen:_x000d_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cenami části A07 katalogu 800-783 Nátěry. 4. Ceny -1031 a -1041 jsou určeny pro vyrovnání nerovností vlhkého nebo zasoleného podkladu ( zdiva ) nebo v případě požadované větší tloušťky omítky. </t>
  </si>
  <si>
    <t>skladba S1 - do výšky 2,0m</t>
  </si>
  <si>
    <t xml:space="preserve">"m.č. 101"  2,0*3,059</t>
  </si>
  <si>
    <t xml:space="preserve">"m.č. 102"  2,0*5,155</t>
  </si>
  <si>
    <t xml:space="preserve">"m.č. 105"  2,0*3,315</t>
  </si>
  <si>
    <t>skladba S4 - do výšky 1,0 m</t>
  </si>
  <si>
    <t xml:space="preserve">"m.č. 105"  1,0*5,556-1,0*1,405</t>
  </si>
  <si>
    <t xml:space="preserve">"m.č. 106"  1,0*(1,2*2+3,315*2)-1,4*1,45*2</t>
  </si>
  <si>
    <t>45</t>
  </si>
  <si>
    <t>612821014</t>
  </si>
  <si>
    <t>Vnitřní sanační štuk pro vlhké a zasolené zdivo prováděná ručně</t>
  </si>
  <si>
    <t>R - položka</t>
  </si>
  <si>
    <t>1283556789</t>
  </si>
  <si>
    <t>jen štuk od 2m ke stropu</t>
  </si>
  <si>
    <t xml:space="preserve">"m.č. 101"  (4,32-2,0)*3,059-1,2*1,2</t>
  </si>
  <si>
    <t xml:space="preserve">"m.č. 102"  (4,32-2,0)*5,155-(0,9*1,2+1,2*1,2)</t>
  </si>
  <si>
    <t xml:space="preserve">"m.č. 105"  (4,32-2,0)*3,315-1,2*1,2</t>
  </si>
  <si>
    <t xml:space="preserve">"m.č. 105"  (4,5-1,0)*5,556-1,4*1,48</t>
  </si>
  <si>
    <t xml:space="preserve">"m.č. 106"  (4,6-1,0)*(1,2*2+3,315*2)-(1,4*1,45*2)</t>
  </si>
  <si>
    <t>46</t>
  </si>
  <si>
    <t>619995001</t>
  </si>
  <si>
    <t>Začištění omítek (s dodáním hmot) kolem oken, dveří, podlah, obkladů apod.</t>
  </si>
  <si>
    <t>-653595562</t>
  </si>
  <si>
    <t xml:space="preserve">Poznámka k souboru cen:_x000d_
1. Cenu -5001 lze použít pouze v případě provádění opravy nebo osazování nových oken, dveří, obkladů, podlah apod.; nelze ji použít v případech provádění opravy omítek nebo nové omítky v celé ploše. </t>
  </si>
  <si>
    <t>po osazení oken a dveří</t>
  </si>
  <si>
    <t>1,2*3*6</t>
  </si>
  <si>
    <t>1,2*2+0,9</t>
  </si>
  <si>
    <t>2,4+1,2*2</t>
  </si>
  <si>
    <t>(2,3+2,35*2)*3</t>
  </si>
  <si>
    <t>(1,4+2,45*2)*2</t>
  </si>
  <si>
    <t>1,405+2,5*2+0,9+2,0*2+1,0+2,0*2</t>
  </si>
  <si>
    <t>47</t>
  </si>
  <si>
    <t>622142001</t>
  </si>
  <si>
    <t>Potažení vnějších ploch pletivem v ploše nebo pruzích, na plném podkladu sklovláknitým vtlačením do tmelu stěn</t>
  </si>
  <si>
    <t>-2134014623</t>
  </si>
  <si>
    <t>venkovní fasáda sever</t>
  </si>
  <si>
    <t>(5,4-0,4)*(9,3+1,47)</t>
  </si>
  <si>
    <t>(5,4-0,6)*2,1</t>
  </si>
  <si>
    <t>(5,4-1,4)*6,6</t>
  </si>
  <si>
    <t>méně otvory</t>
  </si>
  <si>
    <t>-(2,375*2,385+1,465*2,48+2,38*1,985*2+2,4*1,2+1,2*1,2+0,65*0,65*6)</t>
  </si>
  <si>
    <t>Jih</t>
  </si>
  <si>
    <t>(2,5-0,4)*18,0+0,34*0,9*2</t>
  </si>
  <si>
    <t>-(1,2*1,2*3+0,9*1,2)</t>
  </si>
  <si>
    <t>Západ</t>
  </si>
  <si>
    <t>5,1*9,07</t>
  </si>
  <si>
    <t>-(1,2*1,2*3+1,0*0,62*2+0,9*1,6)</t>
  </si>
  <si>
    <t>Východ</t>
  </si>
  <si>
    <t>5,1*(7,6+1,5)</t>
  </si>
  <si>
    <t>-(1,4*2,45)</t>
  </si>
  <si>
    <t>Sokl po obvodu</t>
  </si>
  <si>
    <t>0,45*(1,5+7,6+18,0+9,7+9,3+8,71)</t>
  </si>
  <si>
    <t>0,4*(6,7+1,5*5+0,3)</t>
  </si>
  <si>
    <t>-0,45*(2,295+1,39+2,295*2+1,39+0,9+0,65*6)</t>
  </si>
  <si>
    <t>ostění oken</t>
  </si>
  <si>
    <t>1,2*3*6*0,2</t>
  </si>
  <si>
    <t>(1,2*2+0,9)*0,2</t>
  </si>
  <si>
    <t>(2,4+1,2*2)*0,2</t>
  </si>
  <si>
    <t>(1,4+2,45*2)*0,2</t>
  </si>
  <si>
    <t>(0,9+2,0*2)*0,2</t>
  </si>
  <si>
    <t>48</t>
  </si>
  <si>
    <t>622143003</t>
  </si>
  <si>
    <t>Montáž omítkových profilů plastových nebo pozinkovaných, upevněných vtlačením do podkladní vrstvy nebo přibitím rohových s tkaninou</t>
  </si>
  <si>
    <t>-1039994706</t>
  </si>
  <si>
    <t xml:space="preserve">Poznámka k souboru cen:_x000d_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</si>
  <si>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 xml:space="preserve">kolem oken  a dveří</t>
  </si>
  <si>
    <t xml:space="preserve">"nadpraží"  1,2*6+2,4+0,9+2,3*3+1,4+1,1</t>
  </si>
  <si>
    <t xml:space="preserve">"parapet"  1,2*6+2,4+0,9</t>
  </si>
  <si>
    <t xml:space="preserve">"svisle"  2*(1,2*6+1,2*2+2,35*3+2,45+2,15)</t>
  </si>
  <si>
    <t>rohy budoby</t>
  </si>
  <si>
    <t>5,4*3+1,0*6+3,5*2+0,9*2</t>
  </si>
  <si>
    <t>49</t>
  </si>
  <si>
    <t>27600</t>
  </si>
  <si>
    <t>Zateplovací systémy Příslušenství Profily, nástavce, soklové hmoždinky Parapetní připojovací profil ETICS l = 2 m</t>
  </si>
  <si>
    <t>ks</t>
  </si>
  <si>
    <t>79237018</t>
  </si>
  <si>
    <t>Poznámka k položce:
Svazek = 100 ks = 200 bm</t>
  </si>
  <si>
    <t xml:space="preserve">"parapet"  (1,2*6+2,4+0,9)/2+0,75</t>
  </si>
  <si>
    <t>6*1,05 'Přepočtené koeficientem množství</t>
  </si>
  <si>
    <t>50</t>
  </si>
  <si>
    <t>27423</t>
  </si>
  <si>
    <t>Zateplovací systémy Příslušenství Profily, nástavce, soklové hmoždinky Rohový profil ETICS PVC se síťovinou l = 2,5 m</t>
  </si>
  <si>
    <t>1753856473</t>
  </si>
  <si>
    <t>Poznámka k položce:
Svazek = 50 ks = 125 bm</t>
  </si>
  <si>
    <t xml:space="preserve">"nadpraží"  (1,2*6+2,4+0,9+2,3*3+1,4+1,1)/2,5</t>
  </si>
  <si>
    <t xml:space="preserve">"svisle"  (2*(1,2*6+1,2*2+2,35*3+2,45+2,15))/2,5</t>
  </si>
  <si>
    <t>(5,4*3+1,0*6+3,5*2+0,9*2)/2,5</t>
  </si>
  <si>
    <t>0,64</t>
  </si>
  <si>
    <t>38*1,05 'Přepočtené koeficientem množství</t>
  </si>
  <si>
    <t>51</t>
  </si>
  <si>
    <t>622335112</t>
  </si>
  <si>
    <t>Oprava cementové omítky vnějších ploch štukové stěn, v rozsahu opravované plochy přes 10 do 30%</t>
  </si>
  <si>
    <t>121197095</t>
  </si>
  <si>
    <t>24,316+187,798</t>
  </si>
  <si>
    <t>52</t>
  </si>
  <si>
    <t>622511111</t>
  </si>
  <si>
    <t>Omítka tenkovrstvá akrylátová vnějších ploch probarvená, včetně penetrace podkladu mozaiková střednězrnná stěn</t>
  </si>
  <si>
    <t>-518237723</t>
  </si>
  <si>
    <t>ostění dveří</t>
  </si>
  <si>
    <t>0,45*0,2*4</t>
  </si>
  <si>
    <t>53</t>
  </si>
  <si>
    <t>622521021</t>
  </si>
  <si>
    <t>Omítka tenkovrstvá silikátová vnějších ploch probarvená, včetně penetrace podkladu zrnitá, tloušťky 2,0 mm stěn</t>
  </si>
  <si>
    <t>-1050601531</t>
  </si>
  <si>
    <t>212,114-24,316</t>
  </si>
  <si>
    <t>54</t>
  </si>
  <si>
    <t>622521042</t>
  </si>
  <si>
    <t>Jemná finální stěrka pro sanace bet. konstrukcí 5mm (např. Betofinish)</t>
  </si>
  <si>
    <t>572452485</t>
  </si>
  <si>
    <t>betonová rampa vodorovně</t>
  </si>
  <si>
    <t>1,5*6,7+1,5*2,9*2</t>
  </si>
  <si>
    <t>svisle</t>
  </si>
  <si>
    <t>(0,95-0,4)*(1,5+0,3)</t>
  </si>
  <si>
    <t>(0,65-0,25-0,4)*(0,3*3+1,5*4)</t>
  </si>
  <si>
    <t>6,7*0,25</t>
  </si>
  <si>
    <t>dchody</t>
  </si>
  <si>
    <t>0,9*0,9/2+1,0*1,3*2</t>
  </si>
  <si>
    <t>55</t>
  </si>
  <si>
    <t>622521050</t>
  </si>
  <si>
    <t>Vyrovnávací stěrka pro sanace bet. konstrukcí 10mm (např. Betfill)</t>
  </si>
  <si>
    <t>76050962</t>
  </si>
  <si>
    <t>56</t>
  </si>
  <si>
    <t>629991011</t>
  </si>
  <si>
    <t>Zakrytí vnějších ploch před znečištěním včetně pozdějšího odkrytí výplní otvorů a svislých ploch fólií přilepenou lepící páskou</t>
  </si>
  <si>
    <t>2142224182</t>
  </si>
  <si>
    <t xml:space="preserve">Poznámka k souboru cen:_x000d_
1. V ceně -1012 nejsou započteny náklady na dodávku a montáž začišťovací lišty; tyto se oceňují cenou 622 14-3004 této části katalogu a materiálem ve specifikaci. </t>
  </si>
  <si>
    <t xml:space="preserve">okna </t>
  </si>
  <si>
    <t>1,2*1,2*6</t>
  </si>
  <si>
    <t>0,9*1,2+2,4*1,2</t>
  </si>
  <si>
    <t>dveře</t>
  </si>
  <si>
    <t>2,3*2,35*3+1,4*2,45*2+0,9*2,0</t>
  </si>
  <si>
    <t>57</t>
  </si>
  <si>
    <t>629995101</t>
  </si>
  <si>
    <t>Očištění vnějších ploch tlakovou vodou omytím</t>
  </si>
  <si>
    <t>-360194167</t>
  </si>
  <si>
    <t>opěrka vlevo</t>
  </si>
  <si>
    <t>1,7*(10,0+1,5)</t>
  </si>
  <si>
    <t>opěrka vpravo</t>
  </si>
  <si>
    <t>1,7*(9,1+1,5)</t>
  </si>
  <si>
    <t>schody a rampa</t>
  </si>
  <si>
    <t>8,7*1,0+8,7*1,5+0,9*1,5*4+1,0*1,5*2</t>
  </si>
  <si>
    <t>58</t>
  </si>
  <si>
    <t>631311115</t>
  </si>
  <si>
    <t>Mazanina z betonu prostého bez zvýšených nároků na prostředí tl. přes 50 do 80 mm tř. C 20/25</t>
  </si>
  <si>
    <t>-402736300</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</si>
  <si>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</si>
  <si>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dno kanálů</t>
  </si>
  <si>
    <t>0,08*0,785*3,0</t>
  </si>
  <si>
    <t>0,08*0,6*0,82</t>
  </si>
  <si>
    <t>0,08*0,86*6,17</t>
  </si>
  <si>
    <t>59</t>
  </si>
  <si>
    <t>631312131</t>
  </si>
  <si>
    <t>Doplnění dosavadních mazanin prostým betonem s dodáním hmot, bez potěru, plochy jednotlivě přes 1 m2 do 4 m2 a tl. přes 80 mm</t>
  </si>
  <si>
    <t>594941625</t>
  </si>
  <si>
    <t>vyspravení podlahy po zhotovení kabelových kanálů</t>
  </si>
  <si>
    <t>m.č. 105 - malý kanál</t>
  </si>
  <si>
    <t>0,25*(0,6+0,8)*(0,82+0,8*2)-0,25*0,6*0,82</t>
  </si>
  <si>
    <t>m.č. 105 - rozšířený kanál</t>
  </si>
  <si>
    <t>0,25*1,5*3,2-0,25*0,75*3,0</t>
  </si>
  <si>
    <t>m.č. 101-102 nový kanál</t>
  </si>
  <si>
    <t>0,25*(6,17+0,8)*(0,86+0,3+0,8)-0,2*6,17*0,86</t>
  </si>
  <si>
    <t>zrušený kanál 102</t>
  </si>
  <si>
    <t>0,6*0,25*(2,6+1,6)</t>
  </si>
  <si>
    <t>chodník mezi opěrkou a obj.</t>
  </si>
  <si>
    <t>1,0*1,7*0,15</t>
  </si>
  <si>
    <t>60</t>
  </si>
  <si>
    <t>631312141</t>
  </si>
  <si>
    <t>Doplnění dosavadních mazanin prostým betonem s dodáním hmot, bez potěru, plochy jednotlivě rýh v dosavadních mazaninách</t>
  </si>
  <si>
    <t>1681200521</t>
  </si>
  <si>
    <t>doplnění kolem nových příčekm.č. 101-102</t>
  </si>
  <si>
    <t>0,15*0,1*2,3</t>
  </si>
  <si>
    <t>0,15*0,1*1,6</t>
  </si>
  <si>
    <t>61</t>
  </si>
  <si>
    <t>632683112</t>
  </si>
  <si>
    <t>Sešívání trhlin v betonových podlahách ocelovými sponkami se zálivkou pryskyřicí vzdálenosti sponek přes 10 do 15 cm</t>
  </si>
  <si>
    <t>-1924853954</t>
  </si>
  <si>
    <t xml:space="preserve">Poznámka k souboru cen:_x000d_
1. Množství měrných jednotek se určuje v m délky sešívané spáry. 2. V cenách jsou započteny i náklady na proříznutí trhliny, provedení kolmých řezů na směr trhliny ve vzdálenosti 10 až 20 cm, vyčištění spar, vložení ocelových sponek do řezů kolmých k trhlině včetně jejich dodání, zalití trhliny a sponek pryskyřicí a posyp křemičitým pískem. </t>
  </si>
  <si>
    <t>pro sponkování podlaha kolem nových kanálů</t>
  </si>
  <si>
    <t>6,86+0,6*2+0,82+0,3+2,6*2+2,2*2+6,17*2+0,86</t>
  </si>
  <si>
    <t>praskliny ve stáv. podlaze - odhad</t>
  </si>
  <si>
    <t>62</t>
  </si>
  <si>
    <t>633811111</t>
  </si>
  <si>
    <t>Broušení betonových podlah nerovností do 2 mm (stržení šlemu)</t>
  </si>
  <si>
    <t>-306896861</t>
  </si>
  <si>
    <t>63</t>
  </si>
  <si>
    <t>634662111</t>
  </si>
  <si>
    <t>Výplň dilatačních spar mazanin akrylátovým tmelem, šířka spáry do 10 mm</t>
  </si>
  <si>
    <t>-1422703173</t>
  </si>
  <si>
    <t xml:space="preserve">Poznámka k souboru cen:_x000d_
1. V cenách jsou započteny i náklady na ochranu okrajů spáry papírovou páskou. 2. V cenách 634 66-21.. a 634 66-31.. jsou započteny i náklady na těsnící provazec z pěnového polyetylénu. </t>
  </si>
  <si>
    <t>mezi železem kabelových kanálů a stěrkou</t>
  </si>
  <si>
    <t>92</t>
  </si>
  <si>
    <t>64</t>
  </si>
  <si>
    <t>637211113</t>
  </si>
  <si>
    <t>Okapový chodník z betonových dlaždic 630x330 tl 80 mm do lože z betonu C 12/15</t>
  </si>
  <si>
    <t>1519879867</t>
  </si>
  <si>
    <t>0,6*19</t>
  </si>
  <si>
    <t>65</t>
  </si>
  <si>
    <t>644941111</t>
  </si>
  <si>
    <t>Montáž průvětrníků nebo mřížek odvětrávacích velikosti do 150 x 200 mm</t>
  </si>
  <si>
    <t>-895694893</t>
  </si>
  <si>
    <t xml:space="preserve">Poznámka k souboru cen:_x000d_
1. V cenách nejsou započteny náklady na dodávku průvětrníku nebo mřížky, tyto se oceňují ve specifikaci. </t>
  </si>
  <si>
    <t>66</t>
  </si>
  <si>
    <t>562456110</t>
  </si>
  <si>
    <t>mřížka větrací plast 150x150 bílá se síťovinou</t>
  </si>
  <si>
    <t>217440773</t>
  </si>
  <si>
    <t>67</t>
  </si>
  <si>
    <t>680201001</t>
  </si>
  <si>
    <t>Stěrkování podlah epoxidovou pryskyřicí tl. 3 mm</t>
  </si>
  <si>
    <t>-525190151</t>
  </si>
  <si>
    <t>68</t>
  </si>
  <si>
    <t>3311</t>
  </si>
  <si>
    <t>stěrka z epoxidové pryskyřice probarvená ve hmotě + křemičitý vsyp 0,6-1,2 mm tl. 3 mm (např. Indofloor IB 3311)</t>
  </si>
  <si>
    <t>-1372253946</t>
  </si>
  <si>
    <t>114,399*1,05 'Přepočtené koeficientem množství</t>
  </si>
  <si>
    <t>69</t>
  </si>
  <si>
    <t>680201002</t>
  </si>
  <si>
    <t xml:space="preserve">Nátěr podlah epoxidovou pryskyřicí </t>
  </si>
  <si>
    <t>-541829192</t>
  </si>
  <si>
    <t>P1 vodorovně</t>
  </si>
  <si>
    <t xml:space="preserve">"m.č. 103"  11,0-(0,93+0,045*6)</t>
  </si>
  <si>
    <t>"m.č. 104" 10,8-(0,93+0,045*6)</t>
  </si>
  <si>
    <t>P2 vodorovně</t>
  </si>
  <si>
    <t>"m.č. 101" 10,14-0,86*2,959</t>
  </si>
  <si>
    <t xml:space="preserve">"m.č. 102"  16,9-0,86*3,061</t>
  </si>
  <si>
    <t xml:space="preserve">"m.č. 103"  (2,79+0,35+0,16)*3,03</t>
  </si>
  <si>
    <t xml:space="preserve">"m.č. 104"  (2,79+0,35+0,16)*3,03</t>
  </si>
  <si>
    <t xml:space="preserve">"m.č. 105"  30,52-6,86*1,535-0,6*0,82-1,7</t>
  </si>
  <si>
    <t xml:space="preserve">"m.č. 106"  4,47</t>
  </si>
  <si>
    <t>P3 vodorovně</t>
  </si>
  <si>
    <t xml:space="preserve">"m.č. 107"  42,4-(8,7+0,33+0,5+3,7)</t>
  </si>
  <si>
    <t xml:space="preserve">"šachta na naftu"  1,7</t>
  </si>
  <si>
    <t>Mezisoučet</t>
  </si>
  <si>
    <t>"m.č. 101" 0,1*(13,0-1,39)</t>
  </si>
  <si>
    <t>"m.č. 102" 0,1*(20,42-1,0)</t>
  </si>
  <si>
    <t>"m.č. 103" 0,1*(13,44-2,38+0,5+0,49+0,72)+(0,67*2+0,3*3,03+0,1*3,03+0,51*3,03*2)</t>
  </si>
  <si>
    <t>"m.č. 104" 0,1*(13,34-2,38+0,5+0,49+0,72)+(0,67*2+0,3*3,03+0,1*3,03+0,51*3,03*2)</t>
  </si>
  <si>
    <t>"m.č. 105" 0,1*(24,85-1,25-1,48+0,5)</t>
  </si>
  <si>
    <t>"m.č. 106" 0,1*(1,64+1,2+1,66+0,5+0,2+1,2+0,2)</t>
  </si>
  <si>
    <t>"m.č. 107" 0,1*(8,36+4,97+0,99+0,4+6,48+1,3+0,5+1,31+8,66)</t>
  </si>
  <si>
    <t xml:space="preserve">"šachta na naftu"  4,3*0,5</t>
  </si>
  <si>
    <t>2 nátěr</t>
  </si>
  <si>
    <t>25,302</t>
  </si>
  <si>
    <t>70</t>
  </si>
  <si>
    <t>3312</t>
  </si>
  <si>
    <t xml:space="preserve">uzavírací nátěr z epoxidové pryskyřice probarvená ve hmotě  (např. Indofloor IB 3311)</t>
  </si>
  <si>
    <t>189363117</t>
  </si>
  <si>
    <t>vodorovně</t>
  </si>
  <si>
    <t>114,399</t>
  </si>
  <si>
    <t>71</t>
  </si>
  <si>
    <t>3313</t>
  </si>
  <si>
    <t>uzavírací nátěr z epoxidové pryskyřice probarvená ve hmotě s tixotropní přísadou (např. Indofloor IB 3311)</t>
  </si>
  <si>
    <t>-286920521</t>
  </si>
  <si>
    <t>svisle 2x</t>
  </si>
  <si>
    <t>2*25,302</t>
  </si>
  <si>
    <t>72</t>
  </si>
  <si>
    <t>680201003</t>
  </si>
  <si>
    <t>Odmašťující nátěr pro pryskyřičné stěrky</t>
  </si>
  <si>
    <t>-1060646674</t>
  </si>
  <si>
    <t>P3</t>
  </si>
  <si>
    <t>30,87</t>
  </si>
  <si>
    <t>73</t>
  </si>
  <si>
    <t>3315</t>
  </si>
  <si>
    <t>odmašťující nátěr (např. Indu Olreniger)</t>
  </si>
  <si>
    <t>913270637</t>
  </si>
  <si>
    <t>30,87*1,05 'Přepočtené koeficientem množství</t>
  </si>
  <si>
    <t>Ostatní konstrukce a práce, bourání</t>
  </si>
  <si>
    <t>74</t>
  </si>
  <si>
    <t>919111111</t>
  </si>
  <si>
    <t>Řezání dilatačních spár v čerstvém cementobetonovém krytu příčných nebo podélných, šířky 4 mm, hloubky do 60 mm</t>
  </si>
  <si>
    <t>-1713741195</t>
  </si>
  <si>
    <t xml:space="preserve">Poznámka k souboru cen:_x000d_
1. V cenách jsou započteny i náklady na vyčištění spár po řezání. </t>
  </si>
  <si>
    <t>75</t>
  </si>
  <si>
    <t>919735123</t>
  </si>
  <si>
    <t>Řezání stávajícího betonového krytu nebo podkladu hloubky přes 100 do 150 mm</t>
  </si>
  <si>
    <t>-643510950</t>
  </si>
  <si>
    <t xml:space="preserve">Poznámka k souboru cen:_x000d_
1. V cenách jsou započteny i náklady na spotřebu vody. </t>
  </si>
  <si>
    <t>venkovní chodník mezi obj. a opěrkou</t>
  </si>
  <si>
    <t>1,7*2</t>
  </si>
  <si>
    <t>76</t>
  </si>
  <si>
    <t>941111131</t>
  </si>
  <si>
    <t>Montáž lešení řadového trubkového lehkého pracovního s podlahami s provozním zatížením tř. 3 do 200 kg/m2 šířky tř. W12 přes 1,2 do 1,5 m, výšky do 10 m</t>
  </si>
  <si>
    <t>-477443475</t>
  </si>
  <si>
    <t xml:space="preserve">Poznámka k souboru cen:_x000d_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</si>
  <si>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(5,4-1,5)*(9,07+1,5*2+18,0+1,5+1,5*2+7,6)</t>
  </si>
  <si>
    <t>(3,5-1,5)*18,0</t>
  </si>
  <si>
    <t>77</t>
  </si>
  <si>
    <t>941111231</t>
  </si>
  <si>
    <t>Montáž lešení řadového trubkového lehkého pracovního s podlahami s provozním zatížením tř. 3 do 200 kg/m2 Příplatek za první a každý další den použití lešení k ceně -1131</t>
  </si>
  <si>
    <t>1321002001</t>
  </si>
  <si>
    <t>200,463*45</t>
  </si>
  <si>
    <t>78</t>
  </si>
  <si>
    <t>941111831</t>
  </si>
  <si>
    <t>Demontáž lešení řadového trubkového lehkého pracovního s podlahami s provozním zatížením tř. 3 do 200 kg/m2 šířky tř. W12 přes 1,2 do 1,5 m, výšky do 10 m</t>
  </si>
  <si>
    <t>1270136128</t>
  </si>
  <si>
    <t xml:space="preserve">Poznámka k souboru cen:_x000d_
1. Demontáž lešení řadového trubkového lehkého výšky přes 25 m se oceňuje individuálně. </t>
  </si>
  <si>
    <t>79</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</si>
  <si>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</si>
  <si>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</si>
  <si>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CS ÚRS 2016 01</t>
  </si>
  <si>
    <t>1335408380</t>
  </si>
  <si>
    <t>9,07*18,0</t>
  </si>
  <si>
    <t>80</t>
  </si>
  <si>
    <t>953961114</t>
  </si>
  <si>
    <t>Kotvy chemické s vyvrtáním otvoru do betonu, železobetonu nebo tvrdého kamene tmel, velikost M 16, hloubka 125 mm</t>
  </si>
  <si>
    <t>-28145210</t>
  </si>
  <si>
    <t xml:space="preserve">Poznámka k souboru cen:_x000d_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</si>
  <si>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ocelový přístřešek</t>
  </si>
  <si>
    <t>4*4+4*4</t>
  </si>
  <si>
    <t>mříže na okna</t>
  </si>
  <si>
    <t>2*4+2*4*6+2*4</t>
  </si>
  <si>
    <t>zábradlí na zampě</t>
  </si>
  <si>
    <t>8*4</t>
  </si>
  <si>
    <t>81</t>
  </si>
  <si>
    <t>953961214</t>
  </si>
  <si>
    <t>Kotvy chemické s vyvrtáním otvoru do betonu, železobetonu nebo tvrdého kamene chemická patrona, velikost M 16, hloubka 125 mm</t>
  </si>
  <si>
    <t>243805185</t>
  </si>
  <si>
    <t>82</t>
  </si>
  <si>
    <t>953965131</t>
  </si>
  <si>
    <t>Kotvy chemické s vyvrtáním otvoru kotevní šrouby pro chemické kotvy, velikost M 16, délka 190 mm</t>
  </si>
  <si>
    <t>-2033160333</t>
  </si>
  <si>
    <t>83</t>
  </si>
  <si>
    <t>961044111</t>
  </si>
  <si>
    <t>Bourání základů z betonu prostého</t>
  </si>
  <si>
    <t>2056397938</t>
  </si>
  <si>
    <t>přepážky v kanále</t>
  </si>
  <si>
    <t>0,76*0,6*4*0,1</t>
  </si>
  <si>
    <t>rozšíření kanálu v m.č. 105</t>
  </si>
  <si>
    <t>0,35*0,45*(3,0+0,8)</t>
  </si>
  <si>
    <t>84</t>
  </si>
  <si>
    <t>962032314</t>
  </si>
  <si>
    <t>Bourání zdiva nadzákladového z cihel nebo tvárnic pilířů cihelných průřezu do 0,36 m2</t>
  </si>
  <si>
    <t>858291169</t>
  </si>
  <si>
    <t xml:space="preserve">Poznámka k souboru cen:_x000d_
1. Bourání pilířů o průřezu přes 0,36 m2 se oceňuje příslušnými cenami -2230, -2231, -2240, -2241,-2253 a -2254 jako bourání zdiva nadzákladového cihelného. </t>
  </si>
  <si>
    <t>mezi žaluziemi (kvůli podchycení stropu)</t>
  </si>
  <si>
    <t>0,3*0,3*0,65*4</t>
  </si>
  <si>
    <t>85</t>
  </si>
  <si>
    <t>962032431</t>
  </si>
  <si>
    <t>Bourání zdiva nadzákladového z cihel nebo tvárnic z dutých cihel nebo tvárnic pálených nebo nepálených, na maltu vápennou nebo vápenocementovou, objemu do 1 m3</t>
  </si>
  <si>
    <t>416691733</t>
  </si>
  <si>
    <t>nadezdívka na opěrce vpravo</t>
  </si>
  <si>
    <t>0,5*9,1*0,35</t>
  </si>
  <si>
    <t>86</t>
  </si>
  <si>
    <t>962042320</t>
  </si>
  <si>
    <t>Bourání zdiva z betonu prostého nadzákladového objemu do 1 m3</t>
  </si>
  <si>
    <t>-63726781</t>
  </si>
  <si>
    <t xml:space="preserve">Poznámka k souboru cen:_x000d_
1. Bourání pilířů o průřezu přes 0,36 m2 se oceňuje cenami -2320 a - 2321 jako bourání zdiva nadzákladového z betonu prostého. </t>
  </si>
  <si>
    <t>ubourání beton sloupků pod kolejnicemi m.č. 103-104</t>
  </si>
  <si>
    <t>0,05*0,3*0,1*12</t>
  </si>
  <si>
    <t>87</t>
  </si>
  <si>
    <t>965043321</t>
  </si>
  <si>
    <t>Bourání mazanin betonových s potěrem nebo teracem tl. do 100 mm, plochy do 1 m2</t>
  </si>
  <si>
    <t>1854502841</t>
  </si>
  <si>
    <t>0,1*(0,6+0,8)*(0,82+0,8*2)</t>
  </si>
  <si>
    <t>pro novou příčku mezi 101-102</t>
  </si>
  <si>
    <t>0,3*0,1*2,3</t>
  </si>
  <si>
    <t>pro novou příčku v 102</t>
  </si>
  <si>
    <t>0,25*0,1*1,5</t>
  </si>
  <si>
    <t>88</t>
  </si>
  <si>
    <t>965043331</t>
  </si>
  <si>
    <t>Bourání mazanin betonových s potěrem nebo teracem tl. do 100 mm, plochy do 4 m2</t>
  </si>
  <si>
    <t>1240413458</t>
  </si>
  <si>
    <t>0,1*1,5*3,2</t>
  </si>
  <si>
    <t>89</t>
  </si>
  <si>
    <t>965043341</t>
  </si>
  <si>
    <t>Bourání mazanin betonových s potěrem nebo teracem tl. do 100 mm, plochy přes 4 m2</t>
  </si>
  <si>
    <t>1709752368</t>
  </si>
  <si>
    <t>0,1*(6,17+0,8)*(0,86+0,3+0,8)</t>
  </si>
  <si>
    <t>90</t>
  </si>
  <si>
    <t>965043421</t>
  </si>
  <si>
    <t>Bourání mazanin betonových s potěrem nebo teracem tl. do 150 mm, plochy do 1 m2</t>
  </si>
  <si>
    <t>-54635192</t>
  </si>
  <si>
    <t>0,15*(0,6+0,8)*(0,82+0,8*2)</t>
  </si>
  <si>
    <t>91</t>
  </si>
  <si>
    <t>965043431</t>
  </si>
  <si>
    <t>Bourání mazanin betonových s potěrem nebo teracem tl. do 150 mm, plochy do 4 m2</t>
  </si>
  <si>
    <t>-509566509</t>
  </si>
  <si>
    <t>0,15*1,5*3,2</t>
  </si>
  <si>
    <t>965043441</t>
  </si>
  <si>
    <t>Bourání mazanin betonových s potěrem nebo teracem tl. do 150 mm, plochy přes 4 m2</t>
  </si>
  <si>
    <t>1075570978</t>
  </si>
  <si>
    <t>0,15*(6,17+0,8)*(0,86+0,3+0,8)</t>
  </si>
  <si>
    <t>93</t>
  </si>
  <si>
    <t>968072355</t>
  </si>
  <si>
    <t>Vybourání kovových rámů oken s křídly, dveřních zárubní, vrat, stěn, ostění nebo obkladů okenních rámů s křídly zdvojených, plochy do 2 m2</t>
  </si>
  <si>
    <t>-1334948806</t>
  </si>
  <si>
    <t xml:space="preserve">Poznámka k souboru cen:_x000d_
1. V cenách -2244 až -2559 jsou započteny i náklady na vyvěšení křídel. 2. Cenou -2641 se oceňuje i vybourání nosné ocelové konstrukce pro sádrokartonové příčky. </t>
  </si>
  <si>
    <t>1,2*1,2*8+2,4*1,2</t>
  </si>
  <si>
    <t>94</t>
  </si>
  <si>
    <t>971033151</t>
  </si>
  <si>
    <t>Vybourání otvorů ve zdivu základovém nebo nadzákladovém z cihel, tvárnic, příčkovek z cihel pálených na maltu vápennou nebo vápenocementovou průměru profilu do 60 mm, tl. do 450 mm</t>
  </si>
  <si>
    <t>-1723328820</t>
  </si>
  <si>
    <t>95</t>
  </si>
  <si>
    <t>286191140</t>
  </si>
  <si>
    <t>ochranná hadice (husí krk) černá 25</t>
  </si>
  <si>
    <t>-393793680</t>
  </si>
  <si>
    <t>Poznámka k položce:
kód výrobku: R985NY001</t>
  </si>
  <si>
    <t>4*0,5</t>
  </si>
  <si>
    <t>96</t>
  </si>
  <si>
    <t>971033441</t>
  </si>
  <si>
    <t>Vybourání otvorů ve zdivu základovém nebo nadzákladovém z cihel, tvárnic, příčkovek z cihel pálených na maltu vápennou nebo vápenocementovou plochy do 0,25 m2, tl. do 300 mm</t>
  </si>
  <si>
    <t>-157289112</t>
  </si>
  <si>
    <t>v příčce 180 mm mezi 103-104</t>
  </si>
  <si>
    <t>97</t>
  </si>
  <si>
    <t>971033561</t>
  </si>
  <si>
    <t>Vybourání otvorů ve zdivu základovém nebo nadzákladovém z cihel, tvárnic, příčkovek z cihel pálených na maltu vápennou nebo vápenocementovou plochy do 1 m2, tl. do 600 mm</t>
  </si>
  <si>
    <t>-1166966556</t>
  </si>
  <si>
    <t>el. nika m.č. 105</t>
  </si>
  <si>
    <t>0,35*0,55*0,75</t>
  </si>
  <si>
    <t>98</t>
  </si>
  <si>
    <t>971033651</t>
  </si>
  <si>
    <t>Vybourání otvorů ve zdivu základovém nebo nadzákladovém z cihel, tvárnic, příčkovek z cihel pálených na maltu vápennou nebo vápenocementovou plochy do 4 m2, tl. do 600 mm</t>
  </si>
  <si>
    <t>-1138705126</t>
  </si>
  <si>
    <t>okno 01 v m.č. 101</t>
  </si>
  <si>
    <t>0,34*1,2*1,2</t>
  </si>
  <si>
    <t>dveře mezi m.č. 102-105</t>
  </si>
  <si>
    <t>0,35*1,25*2,1</t>
  </si>
  <si>
    <t>99</t>
  </si>
  <si>
    <t>971042551</t>
  </si>
  <si>
    <t>Vybourání otvorů v betonových příčkách a zdech základových nebo nadzákladových plochy do 1 m2, tl. jakékoliv</t>
  </si>
  <si>
    <t>-2059963966</t>
  </si>
  <si>
    <t>prostup základem m.č. 105</t>
  </si>
  <si>
    <t>0,5*0,7*0,42</t>
  </si>
  <si>
    <t>prostup základem m.č. 101</t>
  </si>
  <si>
    <t>0,5*0,9*0,42</t>
  </si>
  <si>
    <t>prostup opěrkou</t>
  </si>
  <si>
    <t>0,7*0,5*0,5</t>
  </si>
  <si>
    <t>100</t>
  </si>
  <si>
    <t>978059641</t>
  </si>
  <si>
    <t>Odsekání obkladů stěn včetně otlučení podkladní omítky až na zdivo z obkládaček vnějších, z jakýchkoliv materiálů, plochy přes 1 m2</t>
  </si>
  <si>
    <t>-393513469</t>
  </si>
  <si>
    <t xml:space="preserve">Poznámka k souboru cen:_x000d_
1. Odsekání soklíků se oceňuje cenami souboru cen 965 08. </t>
  </si>
  <si>
    <t>sokl - kbřinec</t>
  </si>
  <si>
    <t>0,5*(18*2+1,5+7,6+9,1+18)</t>
  </si>
  <si>
    <t>-0,5*(1,4+2,3*3+1,4+1,0)</t>
  </si>
  <si>
    <t>101</t>
  </si>
  <si>
    <t>989101001</t>
  </si>
  <si>
    <t>Dmtž svítidel na fasádě</t>
  </si>
  <si>
    <t>1678539853</t>
  </si>
  <si>
    <t>102</t>
  </si>
  <si>
    <t>989101002</t>
  </si>
  <si>
    <t>Dmtž větracích mřížek na fasádě</t>
  </si>
  <si>
    <t>-371563085</t>
  </si>
  <si>
    <t>103</t>
  </si>
  <si>
    <t>989101003</t>
  </si>
  <si>
    <t>Dmtž stávajících čidel EZS vč. odhlášení z ústředny PCO</t>
  </si>
  <si>
    <t>kpl</t>
  </si>
  <si>
    <t>-1256432013</t>
  </si>
  <si>
    <t>104</t>
  </si>
  <si>
    <t>989101004</t>
  </si>
  <si>
    <t>Dmtž hromosvodu vč. zemnících drátů</t>
  </si>
  <si>
    <t>-2146309905</t>
  </si>
  <si>
    <t>105</t>
  </si>
  <si>
    <t>989101005</t>
  </si>
  <si>
    <t>Dmtž zařízení VZT ze střechy</t>
  </si>
  <si>
    <t>-403572288</t>
  </si>
  <si>
    <t>106</t>
  </si>
  <si>
    <t>989101006</t>
  </si>
  <si>
    <t>Ochrana diezelagregátu (zaplachtování plachtou, dř. konstrukce)- mtž+dmtž</t>
  </si>
  <si>
    <t>476146827</t>
  </si>
  <si>
    <t>107</t>
  </si>
  <si>
    <t>989101007</t>
  </si>
  <si>
    <t>Výstražné a bezpečnostní tabulky</t>
  </si>
  <si>
    <t>672896127</t>
  </si>
  <si>
    <t>108</t>
  </si>
  <si>
    <t>449322112</t>
  </si>
  <si>
    <t>přístroj hasicí ruční sněhový S5 (55B)</t>
  </si>
  <si>
    <t>-1504003769</t>
  </si>
  <si>
    <t>109</t>
  </si>
  <si>
    <t>JRA01</t>
  </si>
  <si>
    <t>MONTAZ KAB.PRUCHOD.VC.VIKA HAUFF ZATEPLA</t>
  </si>
  <si>
    <t>KS</t>
  </si>
  <si>
    <t>-1217622747</t>
  </si>
  <si>
    <t>18+4</t>
  </si>
  <si>
    <t>110</t>
  </si>
  <si>
    <t>JRA15</t>
  </si>
  <si>
    <t>PRUCHODKA -UCPAVKA HSI 150-K/600 HAUFF</t>
  </si>
  <si>
    <t>274379956</t>
  </si>
  <si>
    <t>111</t>
  </si>
  <si>
    <t>JRA06</t>
  </si>
  <si>
    <t>PRUCHODKA -UCPAVKA HSI 90-K/600 HAUFF</t>
  </si>
  <si>
    <t>1098163613</t>
  </si>
  <si>
    <t>112</t>
  </si>
  <si>
    <t>977311112</t>
  </si>
  <si>
    <t>Řezání stávajících betonových mazanin bez vyztužení hloubky přes 50 do 100 mm</t>
  </si>
  <si>
    <t>-1422647364</t>
  </si>
  <si>
    <t>pro nové kanály</t>
  </si>
  <si>
    <t>3,0+1,5+0,8</t>
  </si>
  <si>
    <t>0,6*2+0,8*2+0,82+0,8*2+0,5</t>
  </si>
  <si>
    <t>6,17+0,86*2+0,3*2+0,8*2</t>
  </si>
  <si>
    <t>pro sponkování</t>
  </si>
  <si>
    <t>21,11+(5,3+5,72+10,09)/0,15*0,3</t>
  </si>
  <si>
    <t>113</t>
  </si>
  <si>
    <t>977311113</t>
  </si>
  <si>
    <t>Řezání stávajících betonových mazanin bez vyztužení hloubky přes 100 do 150 mm</t>
  </si>
  <si>
    <t>264386584</t>
  </si>
  <si>
    <t>114</t>
  </si>
  <si>
    <t>978013191</t>
  </si>
  <si>
    <t>Otlučení vápenných nebo vápenocementových omítek vnitřních ploch stěn s vyškrabáním spar, s očištěním zdiva, v rozsahu přes 50 do 100 %</t>
  </si>
  <si>
    <t>1971606073</t>
  </si>
  <si>
    <t xml:space="preserve">Poznámka k souboru cen:_x000d_
1. Položky lze použít i pro ocenění otlučení sádrových, hliněných apod. vnitřních omítek. </t>
  </si>
  <si>
    <t>skladba S1 - do výšky 2,0m - tl. 20 mm</t>
  </si>
  <si>
    <t>dalších 10mm =30 mm</t>
  </si>
  <si>
    <t>32,179/2</t>
  </si>
  <si>
    <t>997</t>
  </si>
  <si>
    <t>Přesun sutě</t>
  </si>
  <si>
    <t>115</t>
  </si>
  <si>
    <t>997013111</t>
  </si>
  <si>
    <t>Vnitrostaveništní doprava suti a vybouraných hmot vodorovně do 50 m svisle s použitím mechanizace pro budovy a haly výšky do 6 m</t>
  </si>
  <si>
    <t>-1859506210</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</si>
  <si>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</si>
  <si>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116</t>
  </si>
  <si>
    <t>997013501</t>
  </si>
  <si>
    <t>Odvoz suti a vybouraných hmot na skládku nebo meziskládku se složením, na vzdálenost do 1 km</t>
  </si>
  <si>
    <t>918265123</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</si>
  <si>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</si>
  <si>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117</t>
  </si>
  <si>
    <t>997013509</t>
  </si>
  <si>
    <t>Odvoz suti a vybouraných hmot na skládku nebo meziskládku se složením, na vzdálenost Příplatek k ceně za každý další i započatý 1 km přes 1 km</t>
  </si>
  <si>
    <t>-1862216286</t>
  </si>
  <si>
    <t>36,064*8 'Přepočtené koeficientem množství</t>
  </si>
  <si>
    <t>118</t>
  </si>
  <si>
    <t>997013801</t>
  </si>
  <si>
    <t>Poplatek za uložení stavebního odpadu na skládce (skládkovné) betonového</t>
  </si>
  <si>
    <t>-1512105470</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</si>
  <si>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</si>
  <si>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34,968-1,877</t>
  </si>
  <si>
    <t>119</t>
  </si>
  <si>
    <t>997013814</t>
  </si>
  <si>
    <t>Poplatek za uložení stavebního odpadu na skládce (skládkovné) z izolačních materiálů</t>
  </si>
  <si>
    <t>-1721441741</t>
  </si>
  <si>
    <t>998</t>
  </si>
  <si>
    <t>Přesun hmot</t>
  </si>
  <si>
    <t>120</t>
  </si>
  <si>
    <t>998011001</t>
  </si>
  <si>
    <t>Přesun hmot pro budovy občanské výstavby, bydlení, výrobu a služby s nosnou svislou konstrukcí zděnou z cihel, tvárnic nebo kamene vodorovná dopravní vzdálenost do 100 m pro budovy výšky do 6 m</t>
  </si>
  <si>
    <t>764892445</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</si>
  <si>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</si>
  <si>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</si>
  <si>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</si>
  <si>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</si>
  <si>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</si>
  <si>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121</t>
  </si>
  <si>
    <t>711111001</t>
  </si>
  <si>
    <t>Provedení izolace proti zemní vlhkosti natěradly a tmely za studena na ploše vodorovné V nátěrem penetračním</t>
  </si>
  <si>
    <t>-908288616</t>
  </si>
  <si>
    <t xml:space="preserve">Poznámka k souboru cen:_x000d_
1. Izolace plochy jednotlivě do 10 m2 se oceňují skladebně cenou příslušné izolace a cenou 711 19-9095 Příplatek za plochu do 10 m2. </t>
  </si>
  <si>
    <t>nátěr penetrace podlahy proskladbu P1-P3</t>
  </si>
  <si>
    <t>122</t>
  </si>
  <si>
    <t>711112001</t>
  </si>
  <si>
    <t>Provedení izolace proti zemní vlhkosti natěradly a tmely za studena na ploše svislé S nátěrem penetračním</t>
  </si>
  <si>
    <t>1284183103</t>
  </si>
  <si>
    <t>sokly a stěny záchytných jímek</t>
  </si>
  <si>
    <t>123</t>
  </si>
  <si>
    <t>123123</t>
  </si>
  <si>
    <t>penetrace na bázi epoxidové pryskyřice na suchý podklad (např. Indufloor IB 1270)</t>
  </si>
  <si>
    <t>-2093374776</t>
  </si>
  <si>
    <t>19,4*1,05 'Přepočtené koeficientem množství</t>
  </si>
  <si>
    <t>124</t>
  </si>
  <si>
    <t>123124</t>
  </si>
  <si>
    <t>penetrace na bázi epoxidové pryskyřice na vlhký podklad (např. Indufloor IB 1240)</t>
  </si>
  <si>
    <t>-1582921301</t>
  </si>
  <si>
    <t>64,13+30,87</t>
  </si>
  <si>
    <t>P2 - svisle</t>
  </si>
  <si>
    <t>120,302*1,05 'Přepočtené koeficientem množství</t>
  </si>
  <si>
    <t>125</t>
  </si>
  <si>
    <t>711111002</t>
  </si>
  <si>
    <t>Provedení izolace proti zemní vlhkosti natěradly a tmely za studena na ploše vodorovné V nátěrem lakem asfaltovým</t>
  </si>
  <si>
    <t>-1263793101</t>
  </si>
  <si>
    <t>3,0*(0,785+0,1)*2</t>
  </si>
  <si>
    <t>(0,6+0,1*2)*(0,82+0,1*2)*2</t>
  </si>
  <si>
    <t>(6,17+0,1*2)*(0,86+0,1*2)*2</t>
  </si>
  <si>
    <t>nová podlaha kolem kanálů</t>
  </si>
  <si>
    <t>3,716/0,25*2*1,1</t>
  </si>
  <si>
    <t>126</t>
  </si>
  <si>
    <t>711112002</t>
  </si>
  <si>
    <t>Provedení izolace proti zemní vlhkosti natěradly a tmely za studena na ploše svislé S nátěrem lakem asfaltovým</t>
  </si>
  <si>
    <t>537972512</t>
  </si>
  <si>
    <t>kanály</t>
  </si>
  <si>
    <t>0,6*(0,8+3,2)*2</t>
  </si>
  <si>
    <t>0,6*(0,8*2+1,02*2)*2</t>
  </si>
  <si>
    <t>0,6*(6,37*2+1,06*2)*2</t>
  </si>
  <si>
    <t>127</t>
  </si>
  <si>
    <t>111631500</t>
  </si>
  <si>
    <t>lak asfaltový penetrační (MJ t) bal 9 kg</t>
  </si>
  <si>
    <t>253171823</t>
  </si>
  <si>
    <t>Poznámka k položce:
Spotřeba 0,3-0,4kg/m2 dle povrchu, ředidlo technický benzín</t>
  </si>
  <si>
    <t>(53,147+27)</t>
  </si>
  <si>
    <t>80,147*0,00035 'Přepočtené koeficientem množství</t>
  </si>
  <si>
    <t>128</t>
  </si>
  <si>
    <t>711141559</t>
  </si>
  <si>
    <t>Provedení izolace proti zemní vlhkosti pásy přitavením NAIP na ploše vodorovné V</t>
  </si>
  <si>
    <t>-99810794</t>
  </si>
  <si>
    <t xml:space="preserve">Poznámka k souboru cen:_x000d_
1. Izolace plochy jednotlivě do 10 m2 se oceňují skladebně cenou příslušné izolace a cenou 711 19-9097 Příplatek za plochu do 10 m2. </t>
  </si>
  <si>
    <t>53,147/2</t>
  </si>
  <si>
    <t>129</t>
  </si>
  <si>
    <t>711142559</t>
  </si>
  <si>
    <t>Provedení izolace proti zemní vlhkosti pásy přitavením NAIP na ploše svislé S</t>
  </si>
  <si>
    <t>157978935</t>
  </si>
  <si>
    <t>27/2</t>
  </si>
  <si>
    <t>130</t>
  </si>
  <si>
    <t>628331590</t>
  </si>
  <si>
    <t>pás těžký asfaltovaný G 200 S40</t>
  </si>
  <si>
    <t>-274962976</t>
  </si>
  <si>
    <t>26,574+13,5</t>
  </si>
  <si>
    <t>131</t>
  </si>
  <si>
    <t>711161382</t>
  </si>
  <si>
    <t>Izolace proti zemní vlhkosti nopovými foliemi [FONDALINE] ukončení izolace lištou provětrávací</t>
  </si>
  <si>
    <t>1286164005</t>
  </si>
  <si>
    <t xml:space="preserve">Poznámka k souboru cen:_x000d_
1. V cenách -1302 až -1361 nejsou započteny náklady na ukončení izolace lištou. 2. Prostupy izolací se oceňují cenami souboru 711 76 - Provedení detailů fóliemi. </t>
  </si>
  <si>
    <t>132</t>
  </si>
  <si>
    <t>711191001</t>
  </si>
  <si>
    <t>Provedení nátěru adhezního můstku na ploše vodorovné V</t>
  </si>
  <si>
    <t>1046140751</t>
  </si>
  <si>
    <t>rampa pochozí část</t>
  </si>
  <si>
    <t>8,71*1,5</t>
  </si>
  <si>
    <t>spodní část desky</t>
  </si>
  <si>
    <t>2,9*1,5*2</t>
  </si>
  <si>
    <t>133</t>
  </si>
  <si>
    <t>711191011</t>
  </si>
  <si>
    <t>Provedení nátěru adhezního můstku na ploše svislé S</t>
  </si>
  <si>
    <t>-2115903431</t>
  </si>
  <si>
    <t>rampa</t>
  </si>
  <si>
    <t>1,5*0,4*4+1,5*0,6+0,9*0,9/2+1,3*4</t>
  </si>
  <si>
    <t>6,7*1,0-2,8*0,8*2</t>
  </si>
  <si>
    <t>134</t>
  </si>
  <si>
    <t>585812205</t>
  </si>
  <si>
    <t>můstek adhezní (např. Betohaft)</t>
  </si>
  <si>
    <t>kg</t>
  </si>
  <si>
    <t>-237140638</t>
  </si>
  <si>
    <t>(21,765+11,125)*2,5</t>
  </si>
  <si>
    <t>135</t>
  </si>
  <si>
    <t>711491272</t>
  </si>
  <si>
    <t>Provedení izolace proti povrchové a podpovrchové tlakové vodě ostatní na ploše svislé S z textilií, vrstvy ochranné</t>
  </si>
  <si>
    <t>673229087</t>
  </si>
  <si>
    <t xml:space="preserve">Poznámka k souboru cen:_x000d_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</si>
  <si>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geotextilie</t>
  </si>
  <si>
    <t>2,5*19</t>
  </si>
  <si>
    <t>136</t>
  </si>
  <si>
    <t>693110430</t>
  </si>
  <si>
    <t>geotextilie z polyesterových vláken netkaná, 500 g/m2, šíře 300 cm</t>
  </si>
  <si>
    <t>111098992</t>
  </si>
  <si>
    <t xml:space="preserve">Poznámka k položce:
geoNETEX M/B 500, Plošná hmotnost: 500 g/m2, Pevnost v tahu (podélně/příčně): 5,5/6,0 kN/m, Statické protržení (CBR): 1000 N, Funkce: F, F+S  Šířka: 2 m, Délka nábalu: 50 m</t>
  </si>
  <si>
    <t>3*19</t>
  </si>
  <si>
    <t>57*1,2 'Přepočtené koeficientem množství</t>
  </si>
  <si>
    <t>137</t>
  </si>
  <si>
    <t>711491273</t>
  </si>
  <si>
    <t>Provedení izolace proti povrchové a podpovrchové tlakové vodě ostatní na ploše svislé S z textilií, vrstvy z nopové fólie</t>
  </si>
  <si>
    <t>-108743047</t>
  </si>
  <si>
    <t>138</t>
  </si>
  <si>
    <t>283230460</t>
  </si>
  <si>
    <t xml:space="preserve">fólie multifunkční profilovaná (nopová)  2,5 x 20 m</t>
  </si>
  <si>
    <t>-1119406382</t>
  </si>
  <si>
    <t>47,5*1,2 'Přepočtené koeficientem množství</t>
  </si>
  <si>
    <t>139</t>
  </si>
  <si>
    <t>998711101</t>
  </si>
  <si>
    <t>Přesun hmot pro izolace proti vodě, vlhkosti a plynům stanovený z hmotnosti přesunovaného materiálu vodorovná dopravní vzdálenost do 50 m v objektech výšky do 6 m</t>
  </si>
  <si>
    <t>-1661929849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</si>
  <si>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</si>
  <si>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</si>
  <si>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</si>
  <si>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140</t>
  </si>
  <si>
    <t>712300832</t>
  </si>
  <si>
    <t>Odstranění ze střech plochých do 10 st. krytiny povlakové dvouvrstvé</t>
  </si>
  <si>
    <t>1930183736</t>
  </si>
  <si>
    <t>141</t>
  </si>
  <si>
    <t>712311101</t>
  </si>
  <si>
    <t>Provedení povlakové krytiny střech plochých do 10 st. natěradly a tmely za studena nátěrem lakem penetračním nebo asfaltovým</t>
  </si>
  <si>
    <t>-865310080</t>
  </si>
  <si>
    <t xml:space="preserve">Poznámka k souboru cen:_x000d_
1. Povlakové krytiny střech jednotlivě do 10 m2 se oceňují skladebně cenou příslušné izolace a cenou 712 39-9095 Příplatek za plochu do 10 m2. </t>
  </si>
  <si>
    <t>vodorovně vč atikové zdi</t>
  </si>
  <si>
    <t>9,4*18,0</t>
  </si>
  <si>
    <t>svisle atika</t>
  </si>
  <si>
    <t>0,5*(18,0-0,34*2)</t>
  </si>
  <si>
    <t>(0,5+0,8)/2*7,6*2</t>
  </si>
  <si>
    <t>142</t>
  </si>
  <si>
    <t>2100913399</t>
  </si>
  <si>
    <t>187,74*0,00035 'Přepočtené koeficientem množství</t>
  </si>
  <si>
    <t>143</t>
  </si>
  <si>
    <t>712341559</t>
  </si>
  <si>
    <t>Provedení povlakové krytiny střech plochých do 10 st. pásy přitavením NAIP v plné ploše</t>
  </si>
  <si>
    <t>-1291483333</t>
  </si>
  <si>
    <t xml:space="preserve">Poznámka k souboru cen:_x000d_
1. Povlakové krytiny střech jednotlivě do 10 m2 se oceňují skladebně cenou příslušné izolace a cenou 712 39-9097 Příplatek za plochu do 10 m2. </t>
  </si>
  <si>
    <t>187,740*2</t>
  </si>
  <si>
    <t>144</t>
  </si>
  <si>
    <t>1010151880</t>
  </si>
  <si>
    <t>HRUBÁ STAVBA HYDROIZOLACE ASFALTOVÉ PÁSY GLASTEK 40 SPECIAL MINERAL (role/7,5m2)</t>
  </si>
  <si>
    <t>-1437468058</t>
  </si>
  <si>
    <t>187,74*1,1 'Přepočtené koeficientem množství</t>
  </si>
  <si>
    <t>145</t>
  </si>
  <si>
    <t>1010151190</t>
  </si>
  <si>
    <t>HYDROIZOLACE ASFALTOVÉ PÁSY SPECIÁLNÍ PÁSY ELASTEK 40 FIRESTOP modrozelený (role/7,5m2)</t>
  </si>
  <si>
    <t>1825606005</t>
  </si>
  <si>
    <t>375,480/2</t>
  </si>
  <si>
    <t>187,74*1,15 'Přepočtené koeficientem množství</t>
  </si>
  <si>
    <t>146</t>
  </si>
  <si>
    <t>998712101</t>
  </si>
  <si>
    <t>Přesun hmot pro povlakové krytiny stanovený z hmotnosti přesunovaného materiálu vodorovná dopravní vzdálenost do 50 m v objektech výšky do 6 m</t>
  </si>
  <si>
    <t>-271344912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</si>
  <si>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</si>
  <si>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751</t>
  </si>
  <si>
    <t>147</t>
  </si>
  <si>
    <t>751398053</t>
  </si>
  <si>
    <t>Montáž ostatních zařízení protidešťové žaluzie nebo žaluziové klapky na čtyřhranné potrubí, průřezu přes 0,300 do 0,450 m2</t>
  </si>
  <si>
    <t>-859903191</t>
  </si>
  <si>
    <t>"prvek K.8" 6</t>
  </si>
  <si>
    <t>"prvek K.11" 6</t>
  </si>
  <si>
    <t>148</t>
  </si>
  <si>
    <t>553414225</t>
  </si>
  <si>
    <t>Větrací mřížka s protidešťovou žaluzií FeZn 650x650 mm se títí ptoti hmyzu, vč. osazovacího rámu</t>
  </si>
  <si>
    <t>-898401776</t>
  </si>
  <si>
    <t>149</t>
  </si>
  <si>
    <t>553414226</t>
  </si>
  <si>
    <t>Větrací mřížka s protidešťovou žaluzií FeZn 700x500 mm se títí ptoti hmyzu, vč. osazovacího rámu</t>
  </si>
  <si>
    <t>-900269006</t>
  </si>
  <si>
    <t>150</t>
  </si>
  <si>
    <t>751398055</t>
  </si>
  <si>
    <t>Montáž ostatních zařízení protidešťové žaluzie nebo žaluziové klapky na čtyřhranné potrubí, průřezu přes 0,600 do 0,750 m2</t>
  </si>
  <si>
    <t>-411830996</t>
  </si>
  <si>
    <t>prvek K.9</t>
  </si>
  <si>
    <t>151</t>
  </si>
  <si>
    <t>553414227</t>
  </si>
  <si>
    <t>Větrací mřížka s protidešťovou žaluzií FeZn 1000x620 mm se títí ptoti hmyzu, vč. osazovacího rámu</t>
  </si>
  <si>
    <t>-147478358</t>
  </si>
  <si>
    <t>152</t>
  </si>
  <si>
    <t>751398056</t>
  </si>
  <si>
    <t>Montáž ostatních zařízení protidešťové žaluzie nebo žaluziové klapky na čtyřhranné potrubí, průřezu přes 0,750 m2</t>
  </si>
  <si>
    <t>-2028103841</t>
  </si>
  <si>
    <t>prvek K.9a</t>
  </si>
  <si>
    <t>153</t>
  </si>
  <si>
    <t>553414229</t>
  </si>
  <si>
    <t>Větrací mřížka s protidešťovou žaluzií FeZn 1200x1200 mm se títí ptoti hmyzu, vč. osazovacího rámu</t>
  </si>
  <si>
    <t>36294213</t>
  </si>
  <si>
    <t>764</t>
  </si>
  <si>
    <t>Konstrukce klempířské</t>
  </si>
  <si>
    <t>154</t>
  </si>
  <si>
    <t>764242334</t>
  </si>
  <si>
    <t>Oplechování střešních prvků z titanzinkového lesklého válcovaného plechu okapu okapovým plechem střechy rovné rš 330 mm</t>
  </si>
  <si>
    <t>-1426065654</t>
  </si>
  <si>
    <t xml:space="preserve">Poznámka k souboru cen:_x000d_
1. V cenách 764 24-1305 až - 2357 nejsou započteny náklady na podkladní plech. Ten se oceňuje souborem cen 764 01-14..Podkladní plech z pozinkovaného plechu v tl. 1,0 mm a rozvinuté šířce dle rš střešního prvku. </t>
  </si>
  <si>
    <t>prvek K.5</t>
  </si>
  <si>
    <t>17,5</t>
  </si>
  <si>
    <t>155</t>
  </si>
  <si>
    <t>764245306</t>
  </si>
  <si>
    <t>Oplechování horních ploch zdí a nadezdívek (atik) z titanzinkového lesklého válcovaného plechu celoplošně lepené rš 500 mm</t>
  </si>
  <si>
    <t>-310677787</t>
  </si>
  <si>
    <t>atika K.4</t>
  </si>
  <si>
    <t>156</t>
  </si>
  <si>
    <t>764246344</t>
  </si>
  <si>
    <t>Oplechování parapetů z titanzinkového lesklého válcovaného plechu rovných celoplošně lepené, bez rohů rš 330 mm</t>
  </si>
  <si>
    <t>-1013809494</t>
  </si>
  <si>
    <t xml:space="preserve">"prvek K.1"  1,3*6</t>
  </si>
  <si>
    <t xml:space="preserve">"prvek K.2"  2,4*1</t>
  </si>
  <si>
    <t xml:space="preserve">"prvek K.3"  1,0*1</t>
  </si>
  <si>
    <t>157</t>
  </si>
  <si>
    <t>764541303</t>
  </si>
  <si>
    <t>Žlab podokapní z titanzinkového lesklého válcovaného plechu včetně háků a čel půlkruhový rš 250 mm</t>
  </si>
  <si>
    <t>268220243</t>
  </si>
  <si>
    <t>prvekK.12</t>
  </si>
  <si>
    <t>10,0</t>
  </si>
  <si>
    <t>158</t>
  </si>
  <si>
    <t>764541305</t>
  </si>
  <si>
    <t>Žlab podokapní z titanzinkového lesklého válcovaného plechu včetně háků a čel půlkruhový rš 330 mm</t>
  </si>
  <si>
    <t>-1447543408</t>
  </si>
  <si>
    <t>prvek K.6</t>
  </si>
  <si>
    <t>18,0</t>
  </si>
  <si>
    <t>159</t>
  </si>
  <si>
    <t>764541342</t>
  </si>
  <si>
    <t>Žlab podokapní z titanzinkového lesklého válcovaného plechu včetně háků a čel kotlík oválný (trychtýřový), rš žlabu/průměr svodu 250/80 mm</t>
  </si>
  <si>
    <t>46875910</t>
  </si>
  <si>
    <t>160</t>
  </si>
  <si>
    <t>764541346</t>
  </si>
  <si>
    <t>Žlab podokapní z titanzinkového lesklého válcovaného plechu včetně háků a čel kotlík oválný (trychtýřový), rš žlabu/průměr svodu 330/100 mm</t>
  </si>
  <si>
    <t>558377055</t>
  </si>
  <si>
    <t>161</t>
  </si>
  <si>
    <t>764547404</t>
  </si>
  <si>
    <t>Dilatace žlabu z titanzinkovaného plechu vložením dilatačního pásu s pryžovou vložkou rš 330 mm</t>
  </si>
  <si>
    <t>-1924130791</t>
  </si>
  <si>
    <t>162</t>
  </si>
  <si>
    <t>764548422</t>
  </si>
  <si>
    <t>Svod z titanzinkového předzvětralého plechu včetně objímek, kolen a odskoků kruhový, průměru 80 mm</t>
  </si>
  <si>
    <t>-2134321795</t>
  </si>
  <si>
    <t>prvek K.13</t>
  </si>
  <si>
    <t>4,0</t>
  </si>
  <si>
    <t>163</t>
  </si>
  <si>
    <t>553492490</t>
  </si>
  <si>
    <t>oblouková roura, 72°, předzvětralý titanzinek "leskle válcovaný" 80 mm</t>
  </si>
  <si>
    <t>-364557515</t>
  </si>
  <si>
    <t>164</t>
  </si>
  <si>
    <t>764548423</t>
  </si>
  <si>
    <t>Svod z titanzinkového předzvětralého plechu včetně objímek, kolen a odskoků kruhový, průměru 100 mm</t>
  </si>
  <si>
    <t>-41561793</t>
  </si>
  <si>
    <t>prvek K.10</t>
  </si>
  <si>
    <t>3,0</t>
  </si>
  <si>
    <t>165</t>
  </si>
  <si>
    <t>553492480</t>
  </si>
  <si>
    <t>oblouková roura, 72°, předzvětralý titanzinek "leskle válcovaný" 100 mm</t>
  </si>
  <si>
    <t>-221845393</t>
  </si>
  <si>
    <t>166</t>
  </si>
  <si>
    <t>998764101</t>
  </si>
  <si>
    <t>Přesun hmot pro konstrukce klempířské stanovený z hmotnosti přesunovaného materiálu vodorovná dopravní vzdálenost do 50 m v objektech výšky do 6 m</t>
  </si>
  <si>
    <t>-1337762982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</si>
  <si>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</si>
  <si>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</si>
  <si>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</si>
  <si>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167</t>
  </si>
  <si>
    <t>766622115</t>
  </si>
  <si>
    <t>Montáž oken plastových včetně montáže rámu na polyuretanovou pěnu plochy přes 1 m2 pevných do zdiva, výšky do 1,5 m</t>
  </si>
  <si>
    <t>934493781</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</si>
  <si>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</si>
  <si>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1,2*1,2*6+2,4*1,2+0,9*1,2</t>
  </si>
  <si>
    <t>168</t>
  </si>
  <si>
    <t>611400240</t>
  </si>
  <si>
    <t>okno plastové jednokřídlé vyklápěcí 120 x 120 cm</t>
  </si>
  <si>
    <t>1836699762</t>
  </si>
  <si>
    <t>169</t>
  </si>
  <si>
    <t>611400230</t>
  </si>
  <si>
    <t>okno plastové jednokřídlé vyklápěcí 90 x 120 cm</t>
  </si>
  <si>
    <t>110197864</t>
  </si>
  <si>
    <t>170</t>
  </si>
  <si>
    <t>611400265</t>
  </si>
  <si>
    <t>okno plastové jednokřídlé vyklápěcí 240 x 120 cm (specifikace dle výpisu výplní otvorů)</t>
  </si>
  <si>
    <t>2021673097</t>
  </si>
  <si>
    <t>171</t>
  </si>
  <si>
    <t>766629213</t>
  </si>
  <si>
    <t>Montáž oken dřevěných Příplatek k cenám za tepelnou izolaci mezi ostěním a rámem okna při rovném ostění, připojovací spára tl. do 15 mm, fólie</t>
  </si>
  <si>
    <t>-1096974891</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</si>
  <si>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</si>
  <si>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interiér</t>
  </si>
  <si>
    <t>1,2*4*6*1,1</t>
  </si>
  <si>
    <t>2,4*2+1,2*2*1,1</t>
  </si>
  <si>
    <t>0,9*2+1,2*2*1,1</t>
  </si>
  <si>
    <t>172</t>
  </si>
  <si>
    <t>766629313</t>
  </si>
  <si>
    <t>Montáž oken dřevěných Příplatek k cenám za tepelnou izolaci mezi ostěním a rámem okna při zalomeném ostění, připojovací spára tl. do 15 mm, se spárou zalomení do 7 mm</t>
  </si>
  <si>
    <t>-1362473238</t>
  </si>
  <si>
    <t>173</t>
  </si>
  <si>
    <t>998766101</t>
  </si>
  <si>
    <t>Přesun hmot pro konstrukce truhlářské stanovený z hmotnosti přesunovaného materiálu vodorovná dopravní vzdálenost do 50 m v objektech výšky do 6 m</t>
  </si>
  <si>
    <t>-862493282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</si>
  <si>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</si>
  <si>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</si>
  <si>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</si>
  <si>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174</t>
  </si>
  <si>
    <t>767161217</t>
  </si>
  <si>
    <t>Montáž zábradlí rovného z profilové oceli do zdiva, hmotnosti 1 m zábradlí přes 30 do 45 kg</t>
  </si>
  <si>
    <t>280255155</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</si>
  <si>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</si>
  <si>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175</t>
  </si>
  <si>
    <t>767161219</t>
  </si>
  <si>
    <t>Montáž zábradlí rovného z profilové oceli do zdiva, hmotnosti 1 m zábradlí přes 45 do 60 kg</t>
  </si>
  <si>
    <t>308553531</t>
  </si>
  <si>
    <t>2,11*2+3,68*2+1,6</t>
  </si>
  <si>
    <t>176</t>
  </si>
  <si>
    <t>76700001</t>
  </si>
  <si>
    <t>Dodávka ocelové konstrukce zábradlí vč.povrchové úpravy žárovým zinkováním</t>
  </si>
  <si>
    <t>-1958977132</t>
  </si>
  <si>
    <t>69+102+88+0,72+2,4+5,7</t>
  </si>
  <si>
    <t>prořez 10%</t>
  </si>
  <si>
    <t>267,82*0,10</t>
  </si>
  <si>
    <t>177</t>
  </si>
  <si>
    <t>767161814</t>
  </si>
  <si>
    <t>Demontáž zábradlí rovného nerozebíratelný spoj hmotnosti 1 m zábradlí přes 20 kg</t>
  </si>
  <si>
    <t>2093681897</t>
  </si>
  <si>
    <t>plot na rampěy (kvůli omítce pak zpětná mtř)</t>
  </si>
  <si>
    <t>1,47</t>
  </si>
  <si>
    <t>178</t>
  </si>
  <si>
    <t>767391112</t>
  </si>
  <si>
    <t>Montáž krytiny z tvarovaných plechů trapézových nebo vlnitých, uchyceným šroubováním</t>
  </si>
  <si>
    <t>-1778874914</t>
  </si>
  <si>
    <t xml:space="preserve">Poznámka k souboru cen:_x000d_
1. V cenách není započteno zhotovení otvoru v krytině, tyto práce se oceňují cenami 767 13-76 Zhotovení otvoru v plechu. 2. V cenách není započteno oplechování prostupů; tyto práce lze oceňovat cenami katalogu 800-764 Konstrukce klempířské. 3. Množství krytiny střech se určí v m2 z rozměru plochy krytiny podle projektu. </t>
  </si>
  <si>
    <t>3,062*9,07</t>
  </si>
  <si>
    <t>179</t>
  </si>
  <si>
    <t>154851250</t>
  </si>
  <si>
    <t xml:space="preserve">profil trapézový  55/235/940 pozink tl.plechu 0,7 mm</t>
  </si>
  <si>
    <t>-185842168</t>
  </si>
  <si>
    <t>27,772*1,15 'Přepočtené koeficientem množství</t>
  </si>
  <si>
    <t>180</t>
  </si>
  <si>
    <t>154852010</t>
  </si>
  <si>
    <t>šroub samovrtný 5,5x38 pozink do železa tl 12 mm bal.100 kusů</t>
  </si>
  <si>
    <t>-1224282916</t>
  </si>
  <si>
    <t>181</t>
  </si>
  <si>
    <t>767392802</t>
  </si>
  <si>
    <t>Demontáž krytin střech z plechů šroubovaných</t>
  </si>
  <si>
    <t>-1115891738</t>
  </si>
  <si>
    <t>střecha přístřešku vpravo</t>
  </si>
  <si>
    <t>2,8*9,3</t>
  </si>
  <si>
    <t>182</t>
  </si>
  <si>
    <t>767640111</t>
  </si>
  <si>
    <t>Montáž dveří ocelových vchodových jednokřídlových bez nadsvětlíku</t>
  </si>
  <si>
    <t>171244045</t>
  </si>
  <si>
    <t xml:space="preserve">Poznámka k souboru cen:_x000d_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</si>
  <si>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183</t>
  </si>
  <si>
    <t>553-24/P</t>
  </si>
  <si>
    <t>dveře ocelové exteriérové plné 900x1970 mm vč zárubně(specifikace dle výpisu výplní otvorů)</t>
  </si>
  <si>
    <t>751485770</t>
  </si>
  <si>
    <t>184</t>
  </si>
  <si>
    <t>553-25/L</t>
  </si>
  <si>
    <t>dveře ocelové exteriérové plné 1000x1970 mm vč zárubně(specifikace dle výpisu výplní otvorů)</t>
  </si>
  <si>
    <t>-1251992476</t>
  </si>
  <si>
    <t>185</t>
  </si>
  <si>
    <t>767640221</t>
  </si>
  <si>
    <t>Montáž dveří ocelových vchodových dvoukřídlové bez nadsvětlíku</t>
  </si>
  <si>
    <t>1407691348</t>
  </si>
  <si>
    <t xml:space="preserve">"dveře 21/P"  1</t>
  </si>
  <si>
    <t xml:space="preserve">"dveře 21a/P"  2</t>
  </si>
  <si>
    <t xml:space="preserve">"dveře 22/L"  2</t>
  </si>
  <si>
    <t xml:space="preserve">"dveře 23/L"  1</t>
  </si>
  <si>
    <t>186</t>
  </si>
  <si>
    <t>553-21/P</t>
  </si>
  <si>
    <t>dveře ocelové exteriérové plné 2295x2345 mm vč zárubně(specifikace dle výpisu výplní otvorů)</t>
  </si>
  <si>
    <t>397949326</t>
  </si>
  <si>
    <t>187</t>
  </si>
  <si>
    <t>553-21a/P</t>
  </si>
  <si>
    <t>-1777180276</t>
  </si>
  <si>
    <t>188</t>
  </si>
  <si>
    <t>553-22/L</t>
  </si>
  <si>
    <t>dveře ocelové exteriérové plné 1390x2440 mm vč zárubně(specifikace dle výpisu výplní otvorů)</t>
  </si>
  <si>
    <t>-1537018640</t>
  </si>
  <si>
    <t>189</t>
  </si>
  <si>
    <t>553-23/L</t>
  </si>
  <si>
    <t>dveře ocelové exteriérové plné 1405x2480 mm vč zárubně(specifikace dle výpisu výplní otvorů)</t>
  </si>
  <si>
    <t>1971401676</t>
  </si>
  <si>
    <t>190</t>
  </si>
  <si>
    <t>767641805</t>
  </si>
  <si>
    <t>Demontáž dveřních zárubní odřezáním od upevnění, plochy dveří přes 2,5 do 4,5 m2</t>
  </si>
  <si>
    <t>-1454957729</t>
  </si>
  <si>
    <t>191</t>
  </si>
  <si>
    <t>767651800</t>
  </si>
  <si>
    <t>Demontáž vratových zárubní odřezáním od upevnění, plochy vrat přes 4,5 do 10 m2</t>
  </si>
  <si>
    <t>-1669741804</t>
  </si>
  <si>
    <t>192</t>
  </si>
  <si>
    <t>767662110</t>
  </si>
  <si>
    <t>Montáž mříží pevných, připevněných šroubováním</t>
  </si>
  <si>
    <t>1995401035</t>
  </si>
  <si>
    <t xml:space="preserve">Poznámka k souboru cen:_x000d_
1. Cenami lze oceňovat pouze montáž mříží dodaných vcelku. 2. Montáž mříží z jednotlivých tyčových prvků se oceňuje cenami 767 99- . . Montáž ostatních atypických zámečnických konstrukcí. 3. V cenách není započtena montáž dokončení okování mříží otvíravých; tyto práce se oceňují cenami souboru cen 767 64- . . Montáž dveří. </t>
  </si>
  <si>
    <t xml:space="preserve">"prvek Z.1"  2,705*1,45</t>
  </si>
  <si>
    <t xml:space="preserve">"prvek Z.2"  1,4*1,45*6</t>
  </si>
  <si>
    <t xml:space="preserve">"prvek Z.3"  1,1*1,45</t>
  </si>
  <si>
    <t>193</t>
  </si>
  <si>
    <t>767-Z.1</t>
  </si>
  <si>
    <t>zinkovaná mříž 2705x1450 mm</t>
  </si>
  <si>
    <t>-719861029</t>
  </si>
  <si>
    <t>194</t>
  </si>
  <si>
    <t>767-Z.2</t>
  </si>
  <si>
    <t>zinkovaná mříž 1400x1450 mm</t>
  </si>
  <si>
    <t>1513579073</t>
  </si>
  <si>
    <t>195</t>
  </si>
  <si>
    <t>767-Z.3</t>
  </si>
  <si>
    <t>zinkovaná mříž 1100x1450 mm</t>
  </si>
  <si>
    <t>-1431054481</t>
  </si>
  <si>
    <t>196</t>
  </si>
  <si>
    <t>767691823</t>
  </si>
  <si>
    <t>Vyvěšení nebo zavěšení kovových křídel – ostatní práce s případným uložením a opětovným zavěšením po provedení stavebních změn dveří, plochy přes 2 m2</t>
  </si>
  <si>
    <t>292015376</t>
  </si>
  <si>
    <t>197</t>
  </si>
  <si>
    <t>767995111</t>
  </si>
  <si>
    <t>Montáž ostatních atypických zámečnických konstrukcí hmotnosti do 5 kg</t>
  </si>
  <si>
    <t>1870404836</t>
  </si>
  <si>
    <t xml:space="preserve">Poznámka k souboru cen:_x000d_
1. Určení cen se řídí hmotností jednotlivě montovaného dílu konstrukce. </t>
  </si>
  <si>
    <t>ocelový přístřešek - plechy</t>
  </si>
  <si>
    <t>2,4+5,1+31,5+6,3+1,8+3,1+2,8+4,4+6,4</t>
  </si>
  <si>
    <t>1,23*1,33*4</t>
  </si>
  <si>
    <t>rám pro rozvaděč</t>
  </si>
  <si>
    <t>83,0</t>
  </si>
  <si>
    <t>rám pro plechy L 50x10x3 mm + trny</t>
  </si>
  <si>
    <t>1,47*(1,585+3,0+0,82*2+6,17*2)+10</t>
  </si>
  <si>
    <t>198</t>
  </si>
  <si>
    <t>130102200</t>
  </si>
  <si>
    <t xml:space="preserve">tyč ocelová plochá, v jakosti 11 375, 50 x 6  mm</t>
  </si>
  <si>
    <t>1907053832</t>
  </si>
  <si>
    <t>Poznámka k položce:
Hmotnost: 2,36 kg/m</t>
  </si>
  <si>
    <t>P1</t>
  </si>
  <si>
    <t>2,4/1000</t>
  </si>
  <si>
    <t>0,002*1,1 'Přepočtené koeficientem množství</t>
  </si>
  <si>
    <t>199</t>
  </si>
  <si>
    <t>130102421</t>
  </si>
  <si>
    <t xml:space="preserve">tyč ocelová plochá, v jakosti 11 375, 65 x 6  mm</t>
  </si>
  <si>
    <t>-451052057</t>
  </si>
  <si>
    <t>Poznámka k položce:
Hmotnost: 2,83 kg/m</t>
  </si>
  <si>
    <t>P2+P5</t>
  </si>
  <si>
    <t>(5,1+1,8)/1000</t>
  </si>
  <si>
    <t>0,007*1,1 'Přepočtené koeficientem množství</t>
  </si>
  <si>
    <t>200</t>
  </si>
  <si>
    <t>130102842</t>
  </si>
  <si>
    <t>tyč ocelová plochá, v jakosti 11 375, 90 x 6 mm</t>
  </si>
  <si>
    <t>1290755405</t>
  </si>
  <si>
    <t>Poznámka k položce:
Hmotnost: 4,71 kg/m</t>
  </si>
  <si>
    <t>P4+P6+P7+P8</t>
  </si>
  <si>
    <t>(6,3+3,1+2,8+4,4)/1000</t>
  </si>
  <si>
    <t>0,017*1,1 'Přepočtené koeficientem množství</t>
  </si>
  <si>
    <t>201</t>
  </si>
  <si>
    <t>130103321</t>
  </si>
  <si>
    <t>tyč ocelová plochá, v jakosti 11 375, 250 x 8 mm</t>
  </si>
  <si>
    <t>-583371492</t>
  </si>
  <si>
    <t>Poznámka k položce:
Hmotnost: 20,00 kg/m</t>
  </si>
  <si>
    <t>31,5/1000</t>
  </si>
  <si>
    <t>0,032*1,1 'Přepočtené koeficientem množství</t>
  </si>
  <si>
    <t>202</t>
  </si>
  <si>
    <t>130100130</t>
  </si>
  <si>
    <t>tyč ocelová kruhová, v jakosti 11 375 D 14 mm</t>
  </si>
  <si>
    <t>-1929638137</t>
  </si>
  <si>
    <t>Poznámka k položce:
Hmotnost: 1,23 kg/m</t>
  </si>
  <si>
    <t>1,23*1,33*4/1000</t>
  </si>
  <si>
    <t>203</t>
  </si>
  <si>
    <t>130105005</t>
  </si>
  <si>
    <t>úhelník ocelový nerovnostranný, v jakosti 11 375, 50 x 10 x 3 mm</t>
  </si>
  <si>
    <t>-1157216909</t>
  </si>
  <si>
    <t>Poznámka k položce:
Hmotnost: 1,45 kg/m</t>
  </si>
  <si>
    <t>rám pro plechy L 50x10x3 mm</t>
  </si>
  <si>
    <t>1,47*(1,585+3,0+0,82*2+6,17*2)/1000</t>
  </si>
  <si>
    <t>trny</t>
  </si>
  <si>
    <t>10/1000</t>
  </si>
  <si>
    <t>0,037*1,05 'Přepočtené koeficientem množství</t>
  </si>
  <si>
    <t>204</t>
  </si>
  <si>
    <t>767995112</t>
  </si>
  <si>
    <t>Montáž ostatních atypických zámečnických konstrukcí hmotnosti přes 5 do 10 kg</t>
  </si>
  <si>
    <t>1641423975</t>
  </si>
  <si>
    <t>sloupky zábradlí + řetěz na rampě</t>
  </si>
  <si>
    <t>205</t>
  </si>
  <si>
    <t>130105008</t>
  </si>
  <si>
    <t>dodávka zábradlí - sloupky + řetěz vč zinkování (specifikace viz. PD-Výpis zámečnických výrobků)</t>
  </si>
  <si>
    <t>-715963102</t>
  </si>
  <si>
    <t>svisle jackl 60*60*4</t>
  </si>
  <si>
    <t>7,1*1,2*8</t>
  </si>
  <si>
    <t>patka jackl 45*45*4</t>
  </si>
  <si>
    <t>5,3*0,2*4</t>
  </si>
  <si>
    <t>víčko</t>
  </si>
  <si>
    <t>7,1*0,06*8</t>
  </si>
  <si>
    <t>kotevní plech 200*200*5</t>
  </si>
  <si>
    <t>7,458*0,2*8</t>
  </si>
  <si>
    <t>řetěz</t>
  </si>
  <si>
    <t>0,3*21</t>
  </si>
  <si>
    <t>206</t>
  </si>
  <si>
    <t>309252770</t>
  </si>
  <si>
    <t>šroub metrický celozávit DIN 933 8.8 BZ M12 x 100</t>
  </si>
  <si>
    <t>100 kus</t>
  </si>
  <si>
    <t>-1478976936</t>
  </si>
  <si>
    <t>207</t>
  </si>
  <si>
    <t>767995114</t>
  </si>
  <si>
    <t>Montáž ostatních atypických zámečnických konstrukcí hmotnosti přes 20 do 50 kg</t>
  </si>
  <si>
    <t>100544271</t>
  </si>
  <si>
    <t>ocelový přístřešek - prvky 1-3</t>
  </si>
  <si>
    <t>30,7+18,7+43,0</t>
  </si>
  <si>
    <t>prvek 4-7</t>
  </si>
  <si>
    <t>120,3+92,0+226,4+95,4</t>
  </si>
  <si>
    <t>pochozí plechy</t>
  </si>
  <si>
    <t>283+526+27</t>
  </si>
  <si>
    <t>208</t>
  </si>
  <si>
    <t>136113050</t>
  </si>
  <si>
    <t>plech černý žebrovaný S235 JR, slza 5/1x2 m/</t>
  </si>
  <si>
    <t>-441883756</t>
  </si>
  <si>
    <t>(283+526+27)/1000</t>
  </si>
  <si>
    <t>0,836*1,1 'Přepočtené koeficientem množství</t>
  </si>
  <si>
    <t>209</t>
  </si>
  <si>
    <t>130109099</t>
  </si>
  <si>
    <t>ocel profilová UE, v jakosti 11 375, h=65 mm</t>
  </si>
  <si>
    <t>-786091664</t>
  </si>
  <si>
    <t>83,0/1000</t>
  </si>
  <si>
    <t>0,083*1,1 'Přepočtené koeficientem množství</t>
  </si>
  <si>
    <t>210</t>
  </si>
  <si>
    <t>1675164275</t>
  </si>
  <si>
    <t>(30,7+18,7+43,0+120,3+92,0)/1000</t>
  </si>
  <si>
    <t>0,305*1,1 'Přepočtené koeficientem množství</t>
  </si>
  <si>
    <t>211</t>
  </si>
  <si>
    <t>130108120</t>
  </si>
  <si>
    <t>ocel profilová UPN, v jakosti 11 375, h=65 mm</t>
  </si>
  <si>
    <t>-914915699</t>
  </si>
  <si>
    <t>Poznámka k položce:
Hmotnost: 7,09 kg/m</t>
  </si>
  <si>
    <t>(226,4+95,4)/1000</t>
  </si>
  <si>
    <t>0,322*1,1 'Přepočtené koeficientem množství</t>
  </si>
  <si>
    <t>212</t>
  </si>
  <si>
    <t>130200100</t>
  </si>
  <si>
    <t>spojovací prostředky - šrouby,matice,..</t>
  </si>
  <si>
    <t>372600145</t>
  </si>
  <si>
    <t>213</t>
  </si>
  <si>
    <t>767995116</t>
  </si>
  <si>
    <t>Montáž ostatních atypických zámečnických konstrukcí hmotnosti přes 100 do 250 kg</t>
  </si>
  <si>
    <t>-420062019</t>
  </si>
  <si>
    <t>kolejnice původní</t>
  </si>
  <si>
    <t>37,7*3,3*4</t>
  </si>
  <si>
    <t>214</t>
  </si>
  <si>
    <t>767995130</t>
  </si>
  <si>
    <t>Povrchová úprava- žárové zinkování</t>
  </si>
  <si>
    <t>-189928030</t>
  </si>
  <si>
    <t>70,344+626,5</t>
  </si>
  <si>
    <t>215</t>
  </si>
  <si>
    <t>767996701</t>
  </si>
  <si>
    <t>Demontáž ostatních zámečnických konstrukcí o hmotnosti jednotlivých dílů řezáním do 50 kg</t>
  </si>
  <si>
    <t>1367830675</t>
  </si>
  <si>
    <t xml:space="preserve">Poznámka k souboru cen:_x000d_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</si>
  <si>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mříže z oken</t>
  </si>
  <si>
    <t>30,0*6</t>
  </si>
  <si>
    <t>oc. konstrukce přístřešku vpravo</t>
  </si>
  <si>
    <t>trubky vedle bouraného přídtřešku</t>
  </si>
  <si>
    <t>3*30,0</t>
  </si>
  <si>
    <t>žaluzie</t>
  </si>
  <si>
    <t>12*5,0+2*8,0</t>
  </si>
  <si>
    <t>216</t>
  </si>
  <si>
    <t>767996803</t>
  </si>
  <si>
    <t>Demontáž ostatních zámečnických konstrukcí o hmotnosti jednotlivých dílů rozebráním přes 100 do 250 kg</t>
  </si>
  <si>
    <t>96527771</t>
  </si>
  <si>
    <t>kolejnice</t>
  </si>
  <si>
    <t>217</t>
  </si>
  <si>
    <t>998767101</t>
  </si>
  <si>
    <t>Přesun hmot pro zámečnické konstrukce stanovený z hmotnosti přesunovaného materiálu vodorovná dopravní vzdálenost do 50 m v objektech výšky do 6 m</t>
  </si>
  <si>
    <t>1455723629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</si>
  <si>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</si>
  <si>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</si>
  <si>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</si>
  <si>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218</t>
  </si>
  <si>
    <t>771591115</t>
  </si>
  <si>
    <t>Podlahy - ostatní práce spárování silikonem</t>
  </si>
  <si>
    <t>1354549488</t>
  </si>
  <si>
    <t xml:space="preserve">Poznámka k souboru cen:_x000d_
1. Množství měrných jednotek u ceny -1185 se stanoví podle počtu řezaných dlaždic, nezávisle na jejich velikosti. 2. Položkou -1185 lze ocenit provádění více řezů na jednom kusu dlažby. </t>
  </si>
  <si>
    <t>"m.č. 101"(13,0-1,39)</t>
  </si>
  <si>
    <t>"m.č. 102" (20,42-1,0)</t>
  </si>
  <si>
    <t>"m.č. 103" (13,44-2,38+0,5+0,49+0,72)</t>
  </si>
  <si>
    <t>"m.č. 104" (13,34-2,38+0,5+0,49+0,72)</t>
  </si>
  <si>
    <t>"m.č. 105" (24,85-1,25-1,48+0,5)</t>
  </si>
  <si>
    <t>"m.č. 106" (1,64+1,2+1,66+0,5+0,2+1,2+0,2)</t>
  </si>
  <si>
    <t>"m.č. 107" (8,36+4,97+0,99+0,4+6,48+1,3+0,5+1,31+8,66)</t>
  </si>
  <si>
    <t>781</t>
  </si>
  <si>
    <t>Dokončovací práce - obklady</t>
  </si>
  <si>
    <t>219</t>
  </si>
  <si>
    <t>781494111</t>
  </si>
  <si>
    <t>Ostatní prvky plastové profily ukončovací a dilatační lepené flexibilním lepidlem rohové</t>
  </si>
  <si>
    <t>-1036397334</t>
  </si>
  <si>
    <t xml:space="preserve">Poznámka k souboru cen:_x000d_
1. Množství měrných jednotek u ceny -5185 se stanoví podle počtu řezaných obkladaček, nezávisle na jejich velikosti. 2. Položkou -5185 lze ocenit provádění více řezů na jednom kusu obkladu. </t>
  </si>
  <si>
    <t>220</t>
  </si>
  <si>
    <t>781674113</t>
  </si>
  <si>
    <t>Montáž obkladů parapetů z dlaždic keramických lepených flexibilním lepidlem, šířky parapetu přes 150 do 200 mm</t>
  </si>
  <si>
    <t>-154133970</t>
  </si>
  <si>
    <t>P1-P4</t>
  </si>
  <si>
    <t>1,2*6+2,4*1+0,9*1+0,65*6</t>
  </si>
  <si>
    <t>221</t>
  </si>
  <si>
    <t>597610400</t>
  </si>
  <si>
    <t xml:space="preserve">obkládačky keramické - koupelny  (bílé i barevné) 20 x 25 x 0,68 cm II. j.</t>
  </si>
  <si>
    <t>-1515106625</t>
  </si>
  <si>
    <t>14,400*0,2</t>
  </si>
  <si>
    <t>222</t>
  </si>
  <si>
    <t>781739191</t>
  </si>
  <si>
    <t>Montáž obkladů vnějších stěn z obkladaček cihelných Příplatek k cenám za plochu do 10 m2 jednotlivě</t>
  </si>
  <si>
    <t>1892578399</t>
  </si>
  <si>
    <t xml:space="preserve">Poznámka k souboru cen:_x000d_
1. Cenami lze oceňovat i obklady vápenopískovými pásky. </t>
  </si>
  <si>
    <t>223</t>
  </si>
  <si>
    <t>781739194</t>
  </si>
  <si>
    <t>Montáž obkladů vnějších stěn z obkladaček cihelných Příplatek k cenám za vyrovnání nerovného povrchu</t>
  </si>
  <si>
    <t>2143700104</t>
  </si>
  <si>
    <t>224</t>
  </si>
  <si>
    <t>781739195</t>
  </si>
  <si>
    <t>Montáž obkladů vnějších stěn z obkladaček cihelných Příplatek k cenám za spárování cement bílý</t>
  </si>
  <si>
    <t>-2137335129</t>
  </si>
  <si>
    <t>225</t>
  </si>
  <si>
    <t>998781101</t>
  </si>
  <si>
    <t>Přesun hmot pro obklady keramické stanovený z hmotnosti přesunovaného materiálu vodorovná dopravní vzdálenost do 50 m v objektech výšky do 6 m</t>
  </si>
  <si>
    <t>-386196294</t>
  </si>
  <si>
    <t>783</t>
  </si>
  <si>
    <t>Dokončovací práce - nátěry</t>
  </si>
  <si>
    <t>226</t>
  </si>
  <si>
    <t>783301303</t>
  </si>
  <si>
    <t>Příprava podkladu zámečnických konstrukcí před provedením nátěru odrezivění odrezovačem bezoplachovým</t>
  </si>
  <si>
    <t>-1393985987</t>
  </si>
  <si>
    <t>plechy</t>
  </si>
  <si>
    <t>výfukové potrubí dieselagregátu</t>
  </si>
  <si>
    <t>výztuž rampy</t>
  </si>
  <si>
    <t>227</t>
  </si>
  <si>
    <t>783301311</t>
  </si>
  <si>
    <t>Příprava podkladu zámečnických konstrukcí před provedením nátěru odmaštění odmašťovačem vodou ředitelným</t>
  </si>
  <si>
    <t>1565279663</t>
  </si>
  <si>
    <t>228</t>
  </si>
  <si>
    <t>783314101</t>
  </si>
  <si>
    <t>Základní nátěr zámečnických konstrukcí jednonásobný syntetický</t>
  </si>
  <si>
    <t>1700480830</t>
  </si>
  <si>
    <t>stávající plechy</t>
  </si>
  <si>
    <t>nové plechy</t>
  </si>
  <si>
    <t>6,0+11,15+0,57</t>
  </si>
  <si>
    <t>0,7*3,3*4</t>
  </si>
  <si>
    <t>(0,065*2+0,036*4)*14,0</t>
  </si>
  <si>
    <t>ocelové nosníky</t>
  </si>
  <si>
    <t xml:space="preserve">"I 180"  (0,082*4+0,18*2)*3,7*4</t>
  </si>
  <si>
    <t xml:space="preserve">"I 120"  (0,058*4+0,12*2)*(1,5*2+1,6*2)</t>
  </si>
  <si>
    <t xml:space="preserve">"L 70x70x6"  (0,07*4)*0,8*2</t>
  </si>
  <si>
    <t xml:space="preserve">"L 50x50x5"  (0,05*4)*0,8*2</t>
  </si>
  <si>
    <t>229</t>
  </si>
  <si>
    <t>783317101</t>
  </si>
  <si>
    <t>Krycí nátěr (email) zámečnických konstrukcí jednonásobný syntetický standardní</t>
  </si>
  <si>
    <t>-2054480533</t>
  </si>
  <si>
    <t>stávající zábradlí vpravo</t>
  </si>
  <si>
    <t>1,5*2,2</t>
  </si>
  <si>
    <t>stávající zábradlí na rampě</t>
  </si>
  <si>
    <t>1,470*2,0</t>
  </si>
  <si>
    <t>15*2</t>
  </si>
  <si>
    <t>(6,0+11,15+0,57)*2</t>
  </si>
  <si>
    <t>(0,7*3,3*4)*2</t>
  </si>
  <si>
    <t>(0,065*2+0,036*4)*14,0*2</t>
  </si>
  <si>
    <t>230</t>
  </si>
  <si>
    <t>783347101</t>
  </si>
  <si>
    <t>Krycí nátěr (email) zámečnických konstrukcí jednonásobný syntetický polyuretanový</t>
  </si>
  <si>
    <t>114209399</t>
  </si>
  <si>
    <t>784</t>
  </si>
  <si>
    <t>Dokončovací práce - malby a tapety</t>
  </si>
  <si>
    <t>231</t>
  </si>
  <si>
    <t>784111033</t>
  </si>
  <si>
    <t>Omytí podkladu v místnostech výšky přes 3,80 do 5,00 m</t>
  </si>
  <si>
    <t>-1053056887</t>
  </si>
  <si>
    <t>232</t>
  </si>
  <si>
    <t>784121033</t>
  </si>
  <si>
    <t>Mydlení podkladu v místnostech výšky přes 3,80 do 5,00 m</t>
  </si>
  <si>
    <t>-474555209</t>
  </si>
  <si>
    <t>233</t>
  </si>
  <si>
    <t>784313023</t>
  </si>
  <si>
    <t>Malby klihové dvojnásobné, bílé v místnostech výšky přes 3,80 do 5,00 m</t>
  </si>
  <si>
    <t>-1266091595</t>
  </si>
  <si>
    <t xml:space="preserve">"skladba S1"  23,058+67,17</t>
  </si>
  <si>
    <t>"skladba S2" 37,567</t>
  </si>
  <si>
    <t>"skladba S3" 335,761</t>
  </si>
  <si>
    <t>"skladba S4" 6,321+32,179</t>
  </si>
  <si>
    <t>stropy</t>
  </si>
  <si>
    <t>9,85+6,9+11,06+10,8+30,52+4,47+42,4</t>
  </si>
  <si>
    <t>787</t>
  </si>
  <si>
    <t>Dokončovací práce - zasklívání</t>
  </si>
  <si>
    <t>234</t>
  </si>
  <si>
    <t>787911111</t>
  </si>
  <si>
    <t>Zasklívání – ostatní práce montáž fólie na sklo bezpečnostní</t>
  </si>
  <si>
    <t>-2138510810</t>
  </si>
  <si>
    <t xml:space="preserve">"okno 01"  1,2*1,2*6</t>
  </si>
  <si>
    <t xml:space="preserve">"okno 01a"  1,2*1,2*2</t>
  </si>
  <si>
    <t xml:space="preserve">"okno 02"  0,9*1,2</t>
  </si>
  <si>
    <t>235</t>
  </si>
  <si>
    <t>634790180</t>
  </si>
  <si>
    <t>fólie na sklo ochranné a bezpečnostní čirá, 85%, role 1,524 m</t>
  </si>
  <si>
    <t>1490667119</t>
  </si>
  <si>
    <t>12,6*1,03 'Přepočtené koeficientem množství</t>
  </si>
  <si>
    <t>236</t>
  </si>
  <si>
    <t>998787201</t>
  </si>
  <si>
    <t>Přesun hmot pro zasklívání stanovený procentní sazbou (%) z ceny vodorovná dopravní vzdálenost do 50 m v objektech výšky do 6 m</t>
  </si>
  <si>
    <t>%</t>
  </si>
  <si>
    <t>996895801</t>
  </si>
  <si>
    <t>SO-1-VZT - Vzduchotechnika</t>
  </si>
  <si>
    <t>D2 - 1 - Dieselagregát - větrání</t>
  </si>
  <si>
    <t>D2</t>
  </si>
  <si>
    <t>1 - Dieselagregát - větrání</t>
  </si>
  <si>
    <t>Ventilátor odtahový střešní zn. Elektrodesign typ: HCTT / 4 - 450 B Vo = 4.400 m3/hod při externí tlakové ztrátě 90 Pa Motor: P = 0,5 KW; U = 3x400 V; I = 1,0 A;</t>
  </si>
  <si>
    <t>Ks.</t>
  </si>
  <si>
    <t>1814548497</t>
  </si>
  <si>
    <t>Zpětná klapka těsná do kruhového potrubí zn. Elektrodesign typ: RSK - 450 ED</t>
  </si>
  <si>
    <t>-955253930</t>
  </si>
  <si>
    <t>12A</t>
  </si>
  <si>
    <t>Kruhová příruba pro připojení zpětné klapky na ventilátor - průměr 450 mm</t>
  </si>
  <si>
    <t>25531400</t>
  </si>
  <si>
    <t>Protidešťová žaluzie ocelová průmyslová - pevné lamely zn. Stavoklima typ: PŽ 1200 x 1200 / Zn / 0 / R0</t>
  </si>
  <si>
    <t>1655093040</t>
  </si>
  <si>
    <t>13A</t>
  </si>
  <si>
    <t>Pozední rám k protidešťové žaluzii zn. Proclima typ: PR 1200 x 1200</t>
  </si>
  <si>
    <t>-381094128</t>
  </si>
  <si>
    <t>Protidešťová žaluzie ocelová průmyslová - pevné lamely zn. Stavoklima typ: PŽ 1000 x 500 / Zn / 0 / R0</t>
  </si>
  <si>
    <t>-226075988</t>
  </si>
  <si>
    <t>14B</t>
  </si>
  <si>
    <t>Pozední rám k protidešťové žaluzii zn. Proclima typ: PR 1000 x 500</t>
  </si>
  <si>
    <t>-1632234675</t>
  </si>
  <si>
    <t>Regulační klapka těsná zn. Stavoklima Rozměr: 1000 x 1000; provedení: H - volná hřídel (příprava pro servomotor)</t>
  </si>
  <si>
    <t>1352776679</t>
  </si>
  <si>
    <t>15A</t>
  </si>
  <si>
    <t>Servomotor s havarijní pružinou zn. Belimo - typ: SF 230 A-S2 (nebo adekvátní)</t>
  </si>
  <si>
    <t>-1324560567</t>
  </si>
  <si>
    <t>15B</t>
  </si>
  <si>
    <t>Pozední rám k protidešťové žaluzii zn. Proclima typ: PR 1000 x 1000</t>
  </si>
  <si>
    <t>-313521961</t>
  </si>
  <si>
    <t>Regulační klapka těsná zn. Stavoklima Rozměr: 1000 x 500; provedení: H - volná hřídel (příprava pro servomotor) Čtyřhran pro osazení servopohonu bude dodaný prodloužený pro osazení páky</t>
  </si>
  <si>
    <t>-163276384</t>
  </si>
  <si>
    <t>16A</t>
  </si>
  <si>
    <t>851168310</t>
  </si>
  <si>
    <t>16B</t>
  </si>
  <si>
    <t>Propojení druhé klapky na jeden servopohon sestavené z komponentů zn. Kebek Ruční páka, závitová tyč M 6 - 1 m., 2 upevňovací oka, šrouby</t>
  </si>
  <si>
    <t>1115555740</t>
  </si>
  <si>
    <t>16C</t>
  </si>
  <si>
    <t>1400877920</t>
  </si>
  <si>
    <t>Montáž zařízení</t>
  </si>
  <si>
    <t>pkl</t>
  </si>
  <si>
    <t>1679682313</t>
  </si>
  <si>
    <t xml:space="preserve">Montážní materiál:  Spojovací materiál - šrouby, matice, podložky, závěsy, závitové tyče, ocelové hmoždinky, pomocné konstrukce, samolepící pásky, těsnící materiál.</t>
  </si>
  <si>
    <t>-476188419</t>
  </si>
  <si>
    <t>Zaregulování, provozní zkoušky, spuštění zařízení ( 5% z montáže )</t>
  </si>
  <si>
    <t>-578607965</t>
  </si>
  <si>
    <t>Doprava: ( 3,6 % z dodávky )</t>
  </si>
  <si>
    <t>-1375881214</t>
  </si>
  <si>
    <t>SO-1-EL - Elektroinstalace</t>
  </si>
  <si>
    <t xml:space="preserve">    741 - Elektroinstalace - silnoproud</t>
  </si>
  <si>
    <t xml:space="preserve">    742 - Elektromontáže - rozvodný systém</t>
  </si>
  <si>
    <t xml:space="preserve">    743 - Elektromontáže - hrubá montáž</t>
  </si>
  <si>
    <t xml:space="preserve">    746 - Elektromontáže - soubory pro vodiče</t>
  </si>
  <si>
    <t xml:space="preserve">    747 - Elektromontáže - kompletace rozvodů</t>
  </si>
  <si>
    <t xml:space="preserve">    748 - Elektromontáže - osvětlovací zařízení a svítidla</t>
  </si>
  <si>
    <t xml:space="preserve">    330 - trafostanice VN/NN - technologická část</t>
  </si>
  <si>
    <t>741</t>
  </si>
  <si>
    <t>Elektroinstalace - silnoproud</t>
  </si>
  <si>
    <t>741120001</t>
  </si>
  <si>
    <t>Montáž vodičů izolovaných měděných bez ukončení uložených pod omítku plných a laněných (CY), průřezu žíly 0,35 až 6 mm2</t>
  </si>
  <si>
    <t>409601083</t>
  </si>
  <si>
    <t>341421570</t>
  </si>
  <si>
    <t>vodič silový s Cu jádrem CYA H07 V-K 6 mm2</t>
  </si>
  <si>
    <t>1604217525</t>
  </si>
  <si>
    <t>Poznámka k položce:
obsah kovu [kg/m], Cu =0,059, Al =0</t>
  </si>
  <si>
    <t>741122015</t>
  </si>
  <si>
    <t>Montáž kabelů měděných bez ukončení uložených pod omítku plných kulatých (CYKY), počtu a průřezu žil 3x1,5 mm2</t>
  </si>
  <si>
    <t>602444612</t>
  </si>
  <si>
    <t>341110300</t>
  </si>
  <si>
    <t>kabel silový s Cu jádrem CYKY 3x1,5 mm2</t>
  </si>
  <si>
    <t>-571034339</t>
  </si>
  <si>
    <t>Poznámka k položce:
obsah kovu [kg/m], Cu =0,044, Al =0</t>
  </si>
  <si>
    <t>CYKY 3Ax1,5</t>
  </si>
  <si>
    <t>CYKY 3Cx1,5</t>
  </si>
  <si>
    <t>741122016</t>
  </si>
  <si>
    <t>Montáž kabelů měděných bez ukončení uložených pod omítku plných kulatých (CYKY), počtu a průřezu žil 3x2,5 až 6 mm2</t>
  </si>
  <si>
    <t>-581545810</t>
  </si>
  <si>
    <t>341110360</t>
  </si>
  <si>
    <t>kabel silový s Cu jádrem CYKY 3x2,5 mm2</t>
  </si>
  <si>
    <t>946122841</t>
  </si>
  <si>
    <t>Poznámka k položce:
obsah kovu [kg/m], Cu =0,074, Al =0</t>
  </si>
  <si>
    <t>741122031</t>
  </si>
  <si>
    <t>Montáž kabelů měděných bez ukončení uložených pod omítku plných kulatých (CYKY), počtu a průřezu žil 5x1,5 až 2,5 mm2</t>
  </si>
  <si>
    <t>973894239</t>
  </si>
  <si>
    <t>65+55</t>
  </si>
  <si>
    <t>341110900</t>
  </si>
  <si>
    <t>kabel silový s Cu jádrem CYKY 5x1,5 mm2</t>
  </si>
  <si>
    <t>-1341364956</t>
  </si>
  <si>
    <t>341110940</t>
  </si>
  <si>
    <t>kabel silový s Cu jádrem CYKY 5x2,5 mm2</t>
  </si>
  <si>
    <t>-1147897940</t>
  </si>
  <si>
    <t>Poznámka k položce:
obsah kovu [kg/m], Cu =0,123, Al =0</t>
  </si>
  <si>
    <t>741122033</t>
  </si>
  <si>
    <t>Montáž kabelů měděných bez ukončení uložených pod omítku plných kulatých (CYKY), počtu a průřezu žil 5x10mm2</t>
  </si>
  <si>
    <t>1084527091</t>
  </si>
  <si>
    <t>341111002</t>
  </si>
  <si>
    <t>kabel silový s Cu jádrem CYKY 5x10 mm2</t>
  </si>
  <si>
    <t>446703115</t>
  </si>
  <si>
    <t>742</t>
  </si>
  <si>
    <t>Elektromontáže - rozvodný systém</t>
  </si>
  <si>
    <t>741210002</t>
  </si>
  <si>
    <t>Montáž rozvodnic oceloplechových nebo plastových bez zapojení vodičů běžných, hmotnosti do 50 kg</t>
  </si>
  <si>
    <t>420076190</t>
  </si>
  <si>
    <t>dod100</t>
  </si>
  <si>
    <t>AT51 -rozvodnice na povrch 60M s dveřmi, ABB, o.č. 2CPX030124R9999</t>
  </si>
  <si>
    <t>80446279</t>
  </si>
  <si>
    <t>743</t>
  </si>
  <si>
    <t>Elektromontáže - hrubá montáž</t>
  </si>
  <si>
    <t>741110511</t>
  </si>
  <si>
    <t>Montáž lišt a kanálků elektroinstalačních se spojkami, ohyby a rohy a s nasunutím do krabic vkládacích s víčkem, šířky do 60 mm</t>
  </si>
  <si>
    <t>-903239098</t>
  </si>
  <si>
    <t>50+50+20</t>
  </si>
  <si>
    <t>345718270</t>
  </si>
  <si>
    <t>lišta elektroinstalační hranatá bílá 25 x 20</t>
  </si>
  <si>
    <t>-700440600</t>
  </si>
  <si>
    <t>345718310</t>
  </si>
  <si>
    <t>lišta elektroinstalační hranatá bílá 40 x 40</t>
  </si>
  <si>
    <t>504400434</t>
  </si>
  <si>
    <t>345718210</t>
  </si>
  <si>
    <t>lišta elektroinstalační hranatá 60 x 40</t>
  </si>
  <si>
    <t>-517511608</t>
  </si>
  <si>
    <t>741112101</t>
  </si>
  <si>
    <t>Montáž krabic elektroinstalačních bez napojení na trubky a lišty, demontáže a montáže víčka a přístroje rozvodek se zapojením vodičů na svorkovnici zapuštěných plastových kruhových</t>
  </si>
  <si>
    <t>1920317496</t>
  </si>
  <si>
    <t>345715212</t>
  </si>
  <si>
    <t>krabice Kopos 8130</t>
  </si>
  <si>
    <t>-114397737</t>
  </si>
  <si>
    <t>746</t>
  </si>
  <si>
    <t>Elektromontáže - soubory pro vodiče</t>
  </si>
  <si>
    <t>741130001</t>
  </si>
  <si>
    <t>Ukončení vodičů izolovaných s označením a zapojením v rozváděči nebo na přístroji, průřezu žíly do 2,5 mm2</t>
  </si>
  <si>
    <t>1188361334</t>
  </si>
  <si>
    <t>741130004</t>
  </si>
  <si>
    <t>Ukončení vodičů izolovaných s označením a zapojením v rozváděči nebo na přístroji, průřezu žíly do 6 mm2</t>
  </si>
  <si>
    <t>1660215476</t>
  </si>
  <si>
    <t>741130005</t>
  </si>
  <si>
    <t>Ukončení vodičů izolovaných s označením a zapojením v rozváděči nebo na přístroji, průřezu žíly do 10 mm2</t>
  </si>
  <si>
    <t>-1633188573</t>
  </si>
  <si>
    <t>747</t>
  </si>
  <si>
    <t>Elektromontáže - kompletace rozvodů</t>
  </si>
  <si>
    <t>741310001</t>
  </si>
  <si>
    <t>Montáž spínačů jedno nebo dvoupólových nástěnných se zapojením vodičů, pro prostředí normální vypínačů, řazení 1-jednopólových</t>
  </si>
  <si>
    <t>1963501589</t>
  </si>
  <si>
    <t>345354025</t>
  </si>
  <si>
    <t>vypínač na povrch ABB 3553-01929 B č.1 IP44</t>
  </si>
  <si>
    <t>1529958970</t>
  </si>
  <si>
    <t>741310263</t>
  </si>
  <si>
    <t>Montáž spínačů jedno nebo dvoupólových polozapuštěných nebo zapuštěných se zapojením vodičů šroubové připojení, pro prostředí venkovní nebo mokré přepínačů, řazení 6-střídavých</t>
  </si>
  <si>
    <t>-967101733</t>
  </si>
  <si>
    <t>345355540</t>
  </si>
  <si>
    <t>přepínač střídavý 10A řazení 6 ostatní barvy</t>
  </si>
  <si>
    <t>926513762</t>
  </si>
  <si>
    <t>345355542</t>
  </si>
  <si>
    <t>3553-25922 S Přepínač Praktik střídavý IP44, s čirým průzorem ABB</t>
  </si>
  <si>
    <t>1064436552</t>
  </si>
  <si>
    <t>741310403</t>
  </si>
  <si>
    <t>Montáž spínačů tří nebo čtyřpólových nástěnných se zapojením vodičů, pro prostředí normální do 63 A</t>
  </si>
  <si>
    <t>-1014326690</t>
  </si>
  <si>
    <t>345363925</t>
  </si>
  <si>
    <t>SD203/50; 3 pólový odpínač; In: 50A; pro 253V AC/60V DC, o.č. 2CDD283101R0050</t>
  </si>
  <si>
    <t>-1631923619</t>
  </si>
  <si>
    <t>741313011</t>
  </si>
  <si>
    <t>Montáž zásuvek domovních se zapojením vodičů bezšroubové připojení chráněných v krabici 10/16 A, pro prostředí normální, provedení 2P + PE</t>
  </si>
  <si>
    <t>1839388866</t>
  </si>
  <si>
    <t>345551005</t>
  </si>
  <si>
    <t>zásuvka 1násobná Praktik 5518-2929 IP44 s víčkem ABB</t>
  </si>
  <si>
    <t>-1342969536</t>
  </si>
  <si>
    <t>345551006</t>
  </si>
  <si>
    <t>zásuvka nástěnná 16A 2CMA193115R1000 416RS6 IP44 ABB</t>
  </si>
  <si>
    <t>-847692402</t>
  </si>
  <si>
    <t>741320101</t>
  </si>
  <si>
    <t>Montáž jističů se zapojením vodičů jednopólových nn do 25 A bez krytu</t>
  </si>
  <si>
    <t>-373947529</t>
  </si>
  <si>
    <t>1+5+4</t>
  </si>
  <si>
    <t>358221070</t>
  </si>
  <si>
    <t>jistič 1pólový-charakteristika B 6A</t>
  </si>
  <si>
    <t>-1153414693</t>
  </si>
  <si>
    <t>Poznámka k položce:
EAN: 8590125338697</t>
  </si>
  <si>
    <t>358221090</t>
  </si>
  <si>
    <t>jistič 1pólový-charakteristika B 10A</t>
  </si>
  <si>
    <t>534700066</t>
  </si>
  <si>
    <t>Poznámka k položce:
EAN: 8590125338710</t>
  </si>
  <si>
    <t>358221110</t>
  </si>
  <si>
    <t>jistič 1pólový-charakteristika B 16A</t>
  </si>
  <si>
    <t>1671493644</t>
  </si>
  <si>
    <t>Poznámka k položce:
EAN: 8590125338734</t>
  </si>
  <si>
    <t>741320161</t>
  </si>
  <si>
    <t>Montáž jističů se zapojením vodičů třípólových nn do 25 A bez krytu</t>
  </si>
  <si>
    <t>-1617087327</t>
  </si>
  <si>
    <t>1+2</t>
  </si>
  <si>
    <t>358224010</t>
  </si>
  <si>
    <t>jistič 3pólový-charakteristika B 16A</t>
  </si>
  <si>
    <t>933305137</t>
  </si>
  <si>
    <t>Poznámka k položce:
EAN: 8590125340201</t>
  </si>
  <si>
    <t>358224030</t>
  </si>
  <si>
    <t>jistič 3pólový-charakteristika B 25A</t>
  </si>
  <si>
    <t>-520084345</t>
  </si>
  <si>
    <t>Poznámka k položce:
EAN: 8590125340225</t>
  </si>
  <si>
    <t>747802020</t>
  </si>
  <si>
    <t>Infraspínač osvětlení SENZOR ST08 (dod+mtž)</t>
  </si>
  <si>
    <t>1502532465</t>
  </si>
  <si>
    <t>747802022</t>
  </si>
  <si>
    <t>Termostat RTA-S2 Stiebel (dod+mtž)</t>
  </si>
  <si>
    <t>203023741</t>
  </si>
  <si>
    <t>747802025</t>
  </si>
  <si>
    <t>Akumulační kamna Stiebel, typ ETS700, 0,7 kW (dod+mtž)</t>
  </si>
  <si>
    <t>33819345</t>
  </si>
  <si>
    <t>747802030</t>
  </si>
  <si>
    <t>FLP-B+C MAXI VS/4 Svodič bleskových proudů saltek (dod+mtž)</t>
  </si>
  <si>
    <t>-588269922</t>
  </si>
  <si>
    <t>747802032</t>
  </si>
  <si>
    <t xml:space="preserve">Stykače instalační, Ie=24A(AC-1/AC-7a), le=9A(AC-3/AC-7b), 36x85x58, 4ZAP kontaktyo.č. GHE3291102R000  </t>
  </si>
  <si>
    <t>-1519202300</t>
  </si>
  <si>
    <t>747802034</t>
  </si>
  <si>
    <t>F204AC-25/0,03; proudový chránič;_x000d_
čtyřpólový; jmenovitý proud: 25 A;_x000d_
citlivost: 30 mA; Typ: AC – pro střídavý_x000d_
reziduální proud (určeno pro obecné_x000d_
zátěže), 2CSF204001R1250</t>
  </si>
  <si>
    <t>1216578904</t>
  </si>
  <si>
    <t>747802036</t>
  </si>
  <si>
    <t>ZK507 -svorkovnice N-FI, šroubovací (dod+mtž)</t>
  </si>
  <si>
    <t>1128541172</t>
  </si>
  <si>
    <t>747802040</t>
  </si>
  <si>
    <t>Výchozí revize</t>
  </si>
  <si>
    <t>hod</t>
  </si>
  <si>
    <t>721550881</t>
  </si>
  <si>
    <t>747802042</t>
  </si>
  <si>
    <t>Doprava materiálu</t>
  </si>
  <si>
    <t>-487952812</t>
  </si>
  <si>
    <t>747802044</t>
  </si>
  <si>
    <t>1259293860</t>
  </si>
  <si>
    <t>748</t>
  </si>
  <si>
    <t>Elektromontáže - osvětlovací zařízení a svítidla</t>
  </si>
  <si>
    <t>741370101</t>
  </si>
  <si>
    <t>Montáž svítidel žárovkových se zapojením vodičů průmyslových stropních přisazených 1 zdroj bez koše</t>
  </si>
  <si>
    <t>1665775562</t>
  </si>
  <si>
    <t>1+6</t>
  </si>
  <si>
    <t>sv03</t>
  </si>
  <si>
    <t>OSMONT, TITAN 2PC, E-26KN83/PC08, 2x26W, IP44</t>
  </si>
  <si>
    <t>1716533842</t>
  </si>
  <si>
    <t>sv04</t>
  </si>
  <si>
    <t>OSMONT, ELEKTRA 5, E-175/26, 26W, IP65</t>
  </si>
  <si>
    <t>2009035399</t>
  </si>
  <si>
    <t>741371004</t>
  </si>
  <si>
    <t>Montáž svítidel zářivkových se zapojením vodičů bytových nebo společenských místností stropních přisazených 2 zdroje s krytem</t>
  </si>
  <si>
    <t>-750817796</t>
  </si>
  <si>
    <t>8+12</t>
  </si>
  <si>
    <t>sv01</t>
  </si>
  <si>
    <t>MODUS V3 2x58 W IP65 korpus PC +kryt PC, EP, V3258PCEP/P</t>
  </si>
  <si>
    <t>442574221</t>
  </si>
  <si>
    <t>sv02</t>
  </si>
  <si>
    <t>MODUS V3 2x36 W IP65 korpus ABS +kryt PC, EP, V3236EP/P</t>
  </si>
  <si>
    <t>522357503</t>
  </si>
  <si>
    <t>748805001</t>
  </si>
  <si>
    <t>Lineární zářivka T8 58W/640/G13 - studená bílá (dod+mtž)</t>
  </si>
  <si>
    <t>305638179</t>
  </si>
  <si>
    <t>748805002</t>
  </si>
  <si>
    <t>Zářivková trubiceT8 36W/640/G13 - studená bílá (dod+mtž)</t>
  </si>
  <si>
    <t>-1585724808</t>
  </si>
  <si>
    <t>748805003</t>
  </si>
  <si>
    <t>PHILIPS MASTER PL-C G24q-3 26W/840 4 pin úsporná žárovka (dod+mtž)</t>
  </si>
  <si>
    <t>1972832520</t>
  </si>
  <si>
    <t>748805004</t>
  </si>
  <si>
    <t>Nouzové sv. HELIOS 8W SE, 1 hod, IP42, autotest, OZAWHE1ATSE (dod+mtž)</t>
  </si>
  <si>
    <t>-1207857331</t>
  </si>
  <si>
    <t>748805006</t>
  </si>
  <si>
    <t>Nastavitelný nástěnný držák, úhel sklonu 25° (dod+mtž)</t>
  </si>
  <si>
    <t>-1439680554</t>
  </si>
  <si>
    <t>330</t>
  </si>
  <si>
    <t>trafostanice VN/NN - technologická část</t>
  </si>
  <si>
    <t>DMTŽ-120</t>
  </si>
  <si>
    <t xml:space="preserve">DMTŽ KABEL CYKY-J 5X1,5  - 5x2,5  PEVNE ULOZENY</t>
  </si>
  <si>
    <t>2096810617</t>
  </si>
  <si>
    <t>300+120+165+110</t>
  </si>
  <si>
    <t>DMTŽ-121</t>
  </si>
  <si>
    <t>DMTŽ KABEL CYKY-J 4X10 PEVNE ULOZENY</t>
  </si>
  <si>
    <t>1605787342</t>
  </si>
  <si>
    <t>DMTŽ-130</t>
  </si>
  <si>
    <t>DEMONTAZ OCELOPLECH.ROZVODNICE DO 20 KG</t>
  </si>
  <si>
    <t>1597008909</t>
  </si>
  <si>
    <t>DMTŽ-131</t>
  </si>
  <si>
    <t>DEMONTAZ OCELOPLECH.ROZVODNICE DO 50 KG</t>
  </si>
  <si>
    <t>1678944396</t>
  </si>
  <si>
    <t>DMTŽ-140</t>
  </si>
  <si>
    <t>DEMONTAZ NASTENNYCH SVITIDEL</t>
  </si>
  <si>
    <t>1400775456</t>
  </si>
  <si>
    <t>DMTŽ-141</t>
  </si>
  <si>
    <t>DEMONTAZ ZARIVKOVYCH SVITIDEL</t>
  </si>
  <si>
    <t>1597671835</t>
  </si>
  <si>
    <t>DMTŽ-142</t>
  </si>
  <si>
    <t>DEMONTAZ VYPINACU NA POVRCH</t>
  </si>
  <si>
    <t>2091623812</t>
  </si>
  <si>
    <t>DMTŽ-143</t>
  </si>
  <si>
    <t>DEMONTAZ JEDNONÁSOVNE ZASUVKY NA POVRCH</t>
  </si>
  <si>
    <t>-2086020136</t>
  </si>
  <si>
    <t>DMTŽ-145</t>
  </si>
  <si>
    <t>DEMONTAZ AKU KAMEN</t>
  </si>
  <si>
    <t>-1634558012</t>
  </si>
  <si>
    <t>741112801</t>
  </si>
  <si>
    <t>Demotáž elektroinstalačních lišt a kanálů nástěnných uložených pevně vkládacích</t>
  </si>
  <si>
    <t>1766251500</t>
  </si>
  <si>
    <t>SO-1-ELVZT - Elektroinstalace pro VZT</t>
  </si>
  <si>
    <t xml:space="preserve">    744 - Elektromontáže - rozvody vodičů měděných</t>
  </si>
  <si>
    <t>AT51 -rozvodnice na povrch 60M s dveřmi</t>
  </si>
  <si>
    <t>10+10+12</t>
  </si>
  <si>
    <t>741112103</t>
  </si>
  <si>
    <t>Montáž krabic elektroinstalačních bez napojení na trubky a lišty, demontáže a montáže víčka a přístroje rozvodek se zapojením vodičů na svorkovnici zapuštěných plastových čtyřhranných</t>
  </si>
  <si>
    <t>krabice Kopos 8130 KRABICE S KRYTÍM IP 54 KA + šroubovací svorky</t>
  </si>
  <si>
    <t>744</t>
  </si>
  <si>
    <t>Elektromontáže - rozvody vodičů měděných</t>
  </si>
  <si>
    <t>779943140</t>
  </si>
  <si>
    <t>741122032</t>
  </si>
  <si>
    <t>Montáž kabelů měděných bez ukončení uložených pod omítku plných kulatých (CYKY), počtu a průřezu žil 5x4 až 6 mm2</t>
  </si>
  <si>
    <t>204880158</t>
  </si>
  <si>
    <t>341111000</t>
  </si>
  <si>
    <t>kabel silový s Cu jádrem CYKY 5x6 mm2</t>
  </si>
  <si>
    <t>Poznámka k položce:
obsah kovu [kg/m], Cu =0,294, Al =0</t>
  </si>
  <si>
    <t>741312001</t>
  </si>
  <si>
    <t>Montáž odpojovačů bez zapojení vodičů do 500 V jednopólových do 400 A</t>
  </si>
  <si>
    <t>-452817685</t>
  </si>
  <si>
    <t>358226302</t>
  </si>
  <si>
    <t>SD203/32; 3 pólový odpínač; In: 32A;_x000d_
pro 253V AC/60V DC; dle IEC/EN_x000d_
60947-3</t>
  </si>
  <si>
    <t>1203224253</t>
  </si>
  <si>
    <t>Poznámka k položce:
EAN: 8590125205852</t>
  </si>
  <si>
    <t>6+3</t>
  </si>
  <si>
    <t>358221530</t>
  </si>
  <si>
    <t>jistič 1pólový-charakteristika C 2A</t>
  </si>
  <si>
    <t>-185116650</t>
  </si>
  <si>
    <t>Poznámka k položce:
EAN: 8590125338888</t>
  </si>
  <si>
    <t>4+1</t>
  </si>
  <si>
    <t>358224220</t>
  </si>
  <si>
    <t>jistič 3pólový-charakteristika C 10A</t>
  </si>
  <si>
    <t>-1308355683</t>
  </si>
  <si>
    <t>Poznámka k položce:
EAN: 8590125340393</t>
  </si>
  <si>
    <t>-1050262252</t>
  </si>
  <si>
    <t>358224050</t>
  </si>
  <si>
    <t>jistič 3pólový-charakteristika B 40A</t>
  </si>
  <si>
    <t>1433332176</t>
  </si>
  <si>
    <t>Poznámka k položce:
EAN: 8590125340249</t>
  </si>
  <si>
    <t>741320171</t>
  </si>
  <si>
    <t>Montáž jističů se zapojením vodičů třípólových nn do 63 A bez krytu</t>
  </si>
  <si>
    <t>-104042207</t>
  </si>
  <si>
    <t>CT-AHD.22 Jednofunkční časové relé_x000d_
OFF delay s 2c/o, Napájecí napětí: 24 -_x000d_
240 V AC, 24 - 48 V DC, řídící vstup,_x000d_
časový rozsah: 0,05 s - 100h, výstupní_x000d_
kontakty: 2SPDT, zpožděný odpad</t>
  </si>
  <si>
    <t>Prostorový digitální termostat PT14 (dod+mtž)</t>
  </si>
  <si>
    <t>D6/8.2L - Řadová svorka pružinová (dod+mtž)</t>
  </si>
  <si>
    <t>D2.5/5.2L - Řadová svorka pružinová (dod+mtž)</t>
  </si>
  <si>
    <t>ESB24-40 230-240VAC/DC, Stykače_x000d_
instalační, Ie=24A(AC-1/AC-7a),_x000d_
Ie=9A(AC-3/AC-7b), 36x85x58, 4 ZAP_x000d_
kontakty</t>
  </si>
  <si>
    <t>SO-1-EZS - EZS</t>
  </si>
  <si>
    <t>D1 - EZS</t>
  </si>
  <si>
    <t>D1</t>
  </si>
  <si>
    <t>VERSA-LCD-BLUE, Klávesnice LCD pro ústředny VERSA, LCD displej 12x16 znaků, zelené podsvětlení, 2+2 LED stavu bloků, LED porucha a servis, 4 funkční klávesy, rozměry: 114,5 x 95 x 22,5 mm</t>
  </si>
  <si>
    <t xml:space="preserve">Detektor tísňový se zpětnou signalizací S3040  zádveří pro vyvolání tísně při úrazu</t>
  </si>
  <si>
    <t xml:space="preserve">Magnetický kontakt   B-3  příložný kovové tělo</t>
  </si>
  <si>
    <t xml:space="preserve">Magnetický kontakt   B-4 těžký vratový kovové tělo</t>
  </si>
  <si>
    <t>Detektor duální IR/MW OPTEX OPTIMAL-OML-DT</t>
  </si>
  <si>
    <t>Boční držák pohybových detektorů OPTEX OML</t>
  </si>
  <si>
    <t>Signalizace SOW 300Blue pro zajištění informace o stavu (zavřeno/otevřeno) zastřeženého prostoru</t>
  </si>
  <si>
    <t>Siréna s blikačem SPW 220 R na chodby</t>
  </si>
  <si>
    <t xml:space="preserve">Transformátor TR40VA  (zdroj pro ústřednu, klávesnice, bránu)</t>
  </si>
  <si>
    <t>Modul INT-E pro 8 zón rozšíření</t>
  </si>
  <si>
    <t xml:space="preserve">VERSA Plus, Ústředna 4-30 zón v krytu OPU-4P, integrovaný GSM/GPRS komunikátor, modul Ethernet (mobilní aplikace VERSA-Control, vzdálené programování bez nutnosti veřejné IP adresy), telefonní komunikátor, INT-AV a INT-VG, podpora bezdrátové klávesnice s </t>
  </si>
  <si>
    <t>-1998330511</t>
  </si>
  <si>
    <t>765798239</t>
  </si>
  <si>
    <t>Kabel CYKY 3-J (3C)x1,5mm2 (napájení zdroje ústředny, modulů)</t>
  </si>
  <si>
    <t>Kabel napájení snímačů W6XS 4x0,22+2x0,5 lanko stíněný</t>
  </si>
  <si>
    <t>Kabel napájení klávesnice W 2x0,5+2x0,75 lanko nestíněný</t>
  </si>
  <si>
    <t>Ochraná trubka pevná na povrch ohebná pod omítku</t>
  </si>
  <si>
    <t>Naprogramování nastavení ústředny, přístupových kódů, výstupů, nastavení protokolů na pco</t>
  </si>
  <si>
    <t>Výchozí revize a funkční zkoušky, protokoly</t>
  </si>
  <si>
    <t>Pomocný materiál, šroubky, hmoždinky, vkládací lišty</t>
  </si>
  <si>
    <t>Pomocné zednické práce, průrazy, drážky</t>
  </si>
  <si>
    <t>Projekt skutečného provedení</t>
  </si>
  <si>
    <t>Doprava</t>
  </si>
  <si>
    <t>SO-1-HR - Hromosvod</t>
  </si>
  <si>
    <t>741011001</t>
  </si>
  <si>
    <t>Vodič ALMgSi 8</t>
  </si>
  <si>
    <t>1680158689</t>
  </si>
  <si>
    <t>741011002</t>
  </si>
  <si>
    <t>Vodič FeZn 30x4</t>
  </si>
  <si>
    <t>902320205</t>
  </si>
  <si>
    <t>741011003</t>
  </si>
  <si>
    <t>Zemnící tyč 2m</t>
  </si>
  <si>
    <t>2079519500</t>
  </si>
  <si>
    <t>741011004</t>
  </si>
  <si>
    <t>Jímací tyč 1,5m</t>
  </si>
  <si>
    <t>230470574</t>
  </si>
  <si>
    <t>741011005</t>
  </si>
  <si>
    <t>Betonový podstavec pro jímací tyč</t>
  </si>
  <si>
    <t>802715362</t>
  </si>
  <si>
    <t>741011006</t>
  </si>
  <si>
    <t>Svorka hromosvodová k jímací tyči</t>
  </si>
  <si>
    <t>1389005168</t>
  </si>
  <si>
    <t>741011007</t>
  </si>
  <si>
    <t>Svorka hromosvodová spojovací typ SS - Fezn</t>
  </si>
  <si>
    <t>1710132549</t>
  </si>
  <si>
    <t>741011008</t>
  </si>
  <si>
    <t>Svorka hromosvodová křížová typ SK - Fezn</t>
  </si>
  <si>
    <t>-215423438</t>
  </si>
  <si>
    <t>741011009</t>
  </si>
  <si>
    <t>Svorka hromosvodová zkušební, typSZ - FeZn</t>
  </si>
  <si>
    <t>2050229386</t>
  </si>
  <si>
    <t>741011010</t>
  </si>
  <si>
    <t>Svorka hromosvodová, na atiku, typ SP - FeZn</t>
  </si>
  <si>
    <t>1259455274</t>
  </si>
  <si>
    <t>741011011</t>
  </si>
  <si>
    <t>Svorka hromosvodová na okapy, typ SO- FeZn</t>
  </si>
  <si>
    <t>-522821617</t>
  </si>
  <si>
    <t>741011012</t>
  </si>
  <si>
    <t>Svorka hromosvodová pro připojení zemnicí tyče</t>
  </si>
  <si>
    <t>-1083847940</t>
  </si>
  <si>
    <t>741011013</t>
  </si>
  <si>
    <t>Svorka hromosvodová pro připojení zemnicího pásku 30x4</t>
  </si>
  <si>
    <t>-118963291</t>
  </si>
  <si>
    <t>741011014</t>
  </si>
  <si>
    <t>Podpěra vodorovných a šikmých vedení - FeZn</t>
  </si>
  <si>
    <t>331419796</t>
  </si>
  <si>
    <t>741011015</t>
  </si>
  <si>
    <t>Podpěra svislých vedení - FeZn</t>
  </si>
  <si>
    <t>-839352179</t>
  </si>
  <si>
    <t>741011016</t>
  </si>
  <si>
    <t>Ochranný úhelník, typ OU - FeZn</t>
  </si>
  <si>
    <t>-898667857</t>
  </si>
  <si>
    <t>741011017</t>
  </si>
  <si>
    <t>Držák ochranného úhelníku do zdi, typ Duz - FeZn</t>
  </si>
  <si>
    <t>-1038767595</t>
  </si>
  <si>
    <t>741011018</t>
  </si>
  <si>
    <t>Štítek k očíslování svodu</t>
  </si>
  <si>
    <t>-1622275597</t>
  </si>
  <si>
    <t>741011019</t>
  </si>
  <si>
    <t>Antikorozní páska</t>
  </si>
  <si>
    <t>1901594602</t>
  </si>
  <si>
    <t>741011020</t>
  </si>
  <si>
    <t>Barva nátěrová Formex Hostagrund 2v1 na pozink , S2810</t>
  </si>
  <si>
    <t>358249894</t>
  </si>
  <si>
    <t>Poznámka k položce:
mezisoučet</t>
  </si>
  <si>
    <t>741011025</t>
  </si>
  <si>
    <t>drobný materiál</t>
  </si>
  <si>
    <t>1275614078</t>
  </si>
  <si>
    <t>741011026</t>
  </si>
  <si>
    <t>prořez</t>
  </si>
  <si>
    <t>-1777085906</t>
  </si>
  <si>
    <t>SO-2-TT - Technologie trafostanice</t>
  </si>
  <si>
    <t>SO 01 - Trafostanice - technologie</t>
  </si>
  <si>
    <t xml:space="preserve">    POB0004 - Technologie VN</t>
  </si>
  <si>
    <t xml:space="preserve">    POB0005 - Transformátory</t>
  </si>
  <si>
    <t xml:space="preserve">    POB0006 - Technologie NN</t>
  </si>
  <si>
    <t xml:space="preserve">    POB0007 - Fakturační měření</t>
  </si>
  <si>
    <t xml:space="preserve">    POB0008 - Technologie - NÁHRADNÍ ZDROJ</t>
  </si>
  <si>
    <t xml:space="preserve">    POB0009 - Uzemnění vnitřní</t>
  </si>
  <si>
    <t>SO 03 - Kabely NN</t>
  </si>
  <si>
    <t xml:space="preserve">    POB0003 - Montáž - kabely NN</t>
  </si>
  <si>
    <t>SO 05 - Provizorní přepojení trafostanice</t>
  </si>
  <si>
    <t xml:space="preserve">    POB0012 - Kabely VN</t>
  </si>
  <si>
    <t xml:space="preserve">    POB0013 - Kabely NN - MONTÁŽ</t>
  </si>
  <si>
    <t xml:space="preserve">    POB0014 - Kabely NN - DEMONTÁŽ</t>
  </si>
  <si>
    <t xml:space="preserve">    POB0015 - Přepojování kabelů na pavilonech</t>
  </si>
  <si>
    <t>003 - Uzemnění venkovní</t>
  </si>
  <si>
    <t>OST - Ostatní</t>
  </si>
  <si>
    <t>-1899386126</t>
  </si>
  <si>
    <t>0,8*0,8*40*2</t>
  </si>
  <si>
    <t>1,0*1,2*8,0*2</t>
  </si>
  <si>
    <t>0,8*0,5*40*2</t>
  </si>
  <si>
    <t>1,0*1,0*8*2</t>
  </si>
  <si>
    <t>-1429209183</t>
  </si>
  <si>
    <t>162701104</t>
  </si>
  <si>
    <t>Vodorovné přemístění výkopku nebo sypaniny po suchu na obvyklém dopravním prostředku, bez naložení výkopku, avšak se složením bez rozhrnutí z horniny tř. 1 až 4 na vzdálenost přes 8 000 do 9 000 m</t>
  </si>
  <si>
    <t>-784001247</t>
  </si>
  <si>
    <t>229106847</t>
  </si>
  <si>
    <t>-357220548</t>
  </si>
  <si>
    <t>12,000*1,5</t>
  </si>
  <si>
    <t>1129702371</t>
  </si>
  <si>
    <t>118,4-12</t>
  </si>
  <si>
    <t>175111101</t>
  </si>
  <si>
    <t>Obsypání potrubí ručně sypaninou z vhodných hornin tř. 1 až 4 nebo materiálem připraveným podél výkopu ve vzdálenosti do 3 m od jeho kraje, pro jakoukoliv hloubku výkopu a míru zhutnění bez prohození sypaniny</t>
  </si>
  <si>
    <t>1922878797</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</si>
  <si>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</si>
  <si>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583313450</t>
  </si>
  <si>
    <t>kamenivo těžené drobné tříděné frakce 0-4</t>
  </si>
  <si>
    <t>840830677</t>
  </si>
  <si>
    <t>Pol19</t>
  </si>
  <si>
    <t>PAS KRYCI PLAST KAD-F PE170/4 DL25M CERV</t>
  </si>
  <si>
    <t>-1895005721</t>
  </si>
  <si>
    <t>Pol21</t>
  </si>
  <si>
    <t>PAS KRYCI PLAST KAD-F PE300/4 DL25M CERV</t>
  </si>
  <si>
    <t>1116483859</t>
  </si>
  <si>
    <t>SO 01</t>
  </si>
  <si>
    <t>Trafostanice - technologie</t>
  </si>
  <si>
    <t>POB0004</t>
  </si>
  <si>
    <t>Technologie VN</t>
  </si>
  <si>
    <t>741210201</t>
  </si>
  <si>
    <t>Montáž rozváděčů skříňových nebo panelových bez zapojení vodičů dělitelných, hmotnosti jednoho pole do 200 kg</t>
  </si>
  <si>
    <t>-1896046587</t>
  </si>
  <si>
    <t>DNA44</t>
  </si>
  <si>
    <t>ROZVADEC SCHEIDER SM6 - 24kV, SESTAVA (IM500+GBC-B+QM+QM)</t>
  </si>
  <si>
    <t>-290232994</t>
  </si>
  <si>
    <t>CZA30</t>
  </si>
  <si>
    <t>POJISTKA VN PRO 10-22KV 80A PR45/442 (dod+mtž)</t>
  </si>
  <si>
    <t>741120523</t>
  </si>
  <si>
    <t>Montáž šňůr měděných bez ukončení uložených volně stíněných (CMFM), průřezu žil do 25 mm2</t>
  </si>
  <si>
    <t>-902514492</t>
  </si>
  <si>
    <t>CGA78</t>
  </si>
  <si>
    <t>KABEL 22KV CXEKCY 1X35/16 PEVNE ULOZ.</t>
  </si>
  <si>
    <t>2140595873</t>
  </si>
  <si>
    <t>CGA28</t>
  </si>
  <si>
    <t>KABEL 22KV CXEKCY 1X35/16 VOLNE ULOZ.</t>
  </si>
  <si>
    <t>-2067849982</t>
  </si>
  <si>
    <t>CGA07</t>
  </si>
  <si>
    <t>KABEL 22KV AXEKVCE 1X120/16 VOLNE ULOZ.</t>
  </si>
  <si>
    <t>-498847505</t>
  </si>
  <si>
    <t>Pol3</t>
  </si>
  <si>
    <t>DRZAK PRO 3 KABELY 28-39MM, EK 267/M (dod+mtž)</t>
  </si>
  <si>
    <t>CHA37</t>
  </si>
  <si>
    <t>SVAZKOVANI 1.ZIL.KABELU VN (dod+mtž)</t>
  </si>
  <si>
    <t>CKA82</t>
  </si>
  <si>
    <t>SADA KAB.OK AL3X120/M12+CU3X16/M10 AXEKV (dod+mtž)</t>
  </si>
  <si>
    <t>CJA71</t>
  </si>
  <si>
    <t>SADA KAB.OK CU3X35/M12+CU3X16/M10 CXEKCY (dod+mtž)</t>
  </si>
  <si>
    <t>CKA04</t>
  </si>
  <si>
    <t>KONC VNIT 22KV POLT24C/1XI 35-70MM (dod+mtž)</t>
  </si>
  <si>
    <t>SADA</t>
  </si>
  <si>
    <t>CKA05</t>
  </si>
  <si>
    <t>KONC VNIT 22KV POLT24D/1XI 120-240MM (dod+mtž)</t>
  </si>
  <si>
    <t>HGA19</t>
  </si>
  <si>
    <t>TABULKA BEZP. 9002-3DILNA STANICNI SMALT (dod+mtž)</t>
  </si>
  <si>
    <t>DKA78</t>
  </si>
  <si>
    <t>MONTAZ OZNAC.STITKU V ROZVADECI - LEPENY (dod+mtž)</t>
  </si>
  <si>
    <t>1002834420</t>
  </si>
  <si>
    <t>KOBEREC DIEL.TR.IZOLACE 3 (DO 26500V)</t>
  </si>
  <si>
    <t>M2</t>
  </si>
  <si>
    <t>-564844381</t>
  </si>
  <si>
    <t>Pol4</t>
  </si>
  <si>
    <t xml:space="preserve">SYSTEMOVE VIKO HSI 150-M168 WR, STAHOVACÍ MANZETA    CENA POPTÁNA U DISTRIBUTORA</t>
  </si>
  <si>
    <t>DMTŽ-34</t>
  </si>
  <si>
    <t>DEMONTAZ ODPINACE 22KV BEZ POJISTEK,POHONU</t>
  </si>
  <si>
    <t>DMTŽ-36</t>
  </si>
  <si>
    <t>DEMONTAZ ODPINACE 22KV S POJIST.BEZ POHONU (dod+mtž)</t>
  </si>
  <si>
    <t>DMTŽ-37</t>
  </si>
  <si>
    <t>DEMONTAZ POHONU (EL,RUC) 1TAHLO ODPINACE</t>
  </si>
  <si>
    <t>DMTŽ-28</t>
  </si>
  <si>
    <t>DEMONTÁŽ POJISTKA VN PRO 10-22KV 50A PR45/442</t>
  </si>
  <si>
    <t>DMTŽ-06</t>
  </si>
  <si>
    <t>DEMONTAZ OCELOVE KONSTRUKCE KLASICKE</t>
  </si>
  <si>
    <t>KG</t>
  </si>
  <si>
    <t>JJA36</t>
  </si>
  <si>
    <t>OK REZANI CASTI OCELOVE KONSTRUKCE STOZ.</t>
  </si>
  <si>
    <t>DMTŽ-16</t>
  </si>
  <si>
    <t>DMTŽ SPOJOVACI VEDENI AL TYC 40/5MM (D=3M)</t>
  </si>
  <si>
    <t>DMTŽ-10</t>
  </si>
  <si>
    <t>DMTŽ PODPER.IZOL.VNIT. 22KV J8/125 L418501</t>
  </si>
  <si>
    <t>DMTŽ-03</t>
  </si>
  <si>
    <t>DEMONTAZ OC.KONSTRUKCE PRO PRISTR.DO 50KG</t>
  </si>
  <si>
    <t>BEA04</t>
  </si>
  <si>
    <t>MONTAZ OC.KONSTRUKCE PRO PRISTR.DO 100KG</t>
  </si>
  <si>
    <t>BEA07</t>
  </si>
  <si>
    <t>Těsnění HDR 135-1-0</t>
  </si>
  <si>
    <t>-185962733</t>
  </si>
  <si>
    <t>4*1,03 'Přepočtené koeficientem množství</t>
  </si>
  <si>
    <t>741920032</t>
  </si>
  <si>
    <t>Montáž a zhotovení ohnivzdorných konstrukcí pro elektrozařízení přepážek ucpávek v kabelovém kanálu neprůchozím</t>
  </si>
  <si>
    <t>1964756532</t>
  </si>
  <si>
    <t>VN1002024</t>
  </si>
  <si>
    <t>Zděná kabelová přepážka PROMASTOP-M</t>
  </si>
  <si>
    <t>-141351825</t>
  </si>
  <si>
    <t>741110001</t>
  </si>
  <si>
    <t>Montáž trubek elektroinstalačních s nasunutím nebo našroubováním do krabic plastových tuhých, uložených pevně, vnější D přes 16 do 23 mm</t>
  </si>
  <si>
    <t>-189631200</t>
  </si>
  <si>
    <t>VN1002020</t>
  </si>
  <si>
    <t>OCISTENI OCEL.SOUCASTI EL.ZARIZ.-NA ZEMI (dod+mtž)</t>
  </si>
  <si>
    <t>191488244</t>
  </si>
  <si>
    <t>VN1002021</t>
  </si>
  <si>
    <t>NATER ROZP. CERVENA ZAKLAD NA ZEMI NA FE</t>
  </si>
  <si>
    <t>1565640633</t>
  </si>
  <si>
    <t>VN1002022</t>
  </si>
  <si>
    <t>BARVA AKRYL.ROZPOUS.CERVHNEDA-ZAKL1L</t>
  </si>
  <si>
    <t>l</t>
  </si>
  <si>
    <t>1837791335</t>
  </si>
  <si>
    <t>VN1002023</t>
  </si>
  <si>
    <t>NATER ROZP. HNEDA VRCHNI NA ZEMI NA FE</t>
  </si>
  <si>
    <t>1622494484</t>
  </si>
  <si>
    <t>VN1002025</t>
  </si>
  <si>
    <t xml:space="preserve">Tmel  PROMASEAL-AG</t>
  </si>
  <si>
    <t>143192561</t>
  </si>
  <si>
    <t>VN1002026</t>
  </si>
  <si>
    <t>Nátěr proti šíření plamene po kabnelech PROMASTOP-CC (mtž+dod)</t>
  </si>
  <si>
    <t>51468254</t>
  </si>
  <si>
    <t>VN1002030</t>
  </si>
  <si>
    <t>PODLOZKA PLAST.PLOCHA 4,3 DIN125 (mtž+dod)</t>
  </si>
  <si>
    <t>-782317908</t>
  </si>
  <si>
    <t>VN1002031</t>
  </si>
  <si>
    <t>SMES MALTOVA ZDICI PYTLOVANA (mtž+dod)</t>
  </si>
  <si>
    <t>-1581039638</t>
  </si>
  <si>
    <t>POB0005</t>
  </si>
  <si>
    <t>Transformátory</t>
  </si>
  <si>
    <t>DEA24</t>
  </si>
  <si>
    <t>MONTAZ OLEJOVEHO TRAFA VN/0,4KV,1000KVA</t>
  </si>
  <si>
    <t>LIA48</t>
  </si>
  <si>
    <t>TRAFO 10-22/0,40KV 1000KVA TOHN 378/22.1</t>
  </si>
  <si>
    <t>-1274902364</t>
  </si>
  <si>
    <t>LIA62</t>
  </si>
  <si>
    <t>KOLECKA K TRAFU SGB, PRUM.125MM-SADA 4KS</t>
  </si>
  <si>
    <t>DMTŽ-23</t>
  </si>
  <si>
    <t>DEMONTAZ OLEJOVEHO TRAFA VN/0,4KV,630KVA</t>
  </si>
  <si>
    <t>DMTŽ-62</t>
  </si>
  <si>
    <t>DMTŽ KOLECKA K TRAFU SGB, PRUM.125MM-SADA 4KS</t>
  </si>
  <si>
    <t>DEA16</t>
  </si>
  <si>
    <t>MANIPUL.+ODVOZ STAV.TRAFA VN/NN NA SKLAD</t>
  </si>
  <si>
    <t>POB0006</t>
  </si>
  <si>
    <t>Technologie NN</t>
  </si>
  <si>
    <t>741210004</t>
  </si>
  <si>
    <t>Montáž rozvodnic oceloplechových nebo plastových bez zapojení vodičů běžných, hmotnosti do 150 kg</t>
  </si>
  <si>
    <t>236507223</t>
  </si>
  <si>
    <t>LBA90</t>
  </si>
  <si>
    <t>ROZVADEC SCHNEIDER SPECIAL 1600</t>
  </si>
  <si>
    <t>-685172344</t>
  </si>
  <si>
    <t>HJA05</t>
  </si>
  <si>
    <t>DEMONTAZ OCELOPLECH.ROZVODNICE DO 200KG</t>
  </si>
  <si>
    <t>HJA06</t>
  </si>
  <si>
    <t>DEMONTAZ OCELOPLECH.ROZVODNICE DO 100KG</t>
  </si>
  <si>
    <t>1149905396</t>
  </si>
  <si>
    <t>741210003</t>
  </si>
  <si>
    <t>Montáž rozvodnic oceloplechových nebo plastových bez zapojení vodičů běžných, hmotnosti do 100 kg</t>
  </si>
  <si>
    <t>LBA87</t>
  </si>
  <si>
    <t>ROZVADEC KOMPENZAČNÍ 275 kVAr</t>
  </si>
  <si>
    <t>-2026151957</t>
  </si>
  <si>
    <t>CEA27</t>
  </si>
  <si>
    <t>DEMONTÁŽ KABEL AYKY-J 3X240+120MM2,VOLNE ULOZENY</t>
  </si>
  <si>
    <t>741120313</t>
  </si>
  <si>
    <t>Montáž vodičů izolovaných měděných bez ukončení uložených pevně plných a laněných s PVC pláštěm, bezhalogenových, ohniodolných (CY, CHAH-R(V)) průřezu žíly 240 až 300 mm2</t>
  </si>
  <si>
    <t>17208169</t>
  </si>
  <si>
    <t>341112060</t>
  </si>
  <si>
    <t>kabel silový jednožilový s Cu jádrem 1-YY 1 x 240 mm2</t>
  </si>
  <si>
    <t>-1996306510</t>
  </si>
  <si>
    <t>Poznámka k položce:
obsah kovu [kg/m], Cu =2,352, Al =0</t>
  </si>
  <si>
    <t>CIA94</t>
  </si>
  <si>
    <t>UKONC.A ZAP.VODICE CU 240 MM2 VC.OKA-M16</t>
  </si>
  <si>
    <t>CIA12</t>
  </si>
  <si>
    <t>UKONC.A ZAP.VODICE 240MM2 SVORK.V ROZV.</t>
  </si>
  <si>
    <t>O - 26</t>
  </si>
  <si>
    <t>KABEL 1-YY 240MM2,PEVNE ULOZENY jen MTŽ</t>
  </si>
  <si>
    <t>O - 94</t>
  </si>
  <si>
    <t>UKONC.A ZAP.VODICE CU 240 MM2 VC.OKA-M16 jen MTŽ</t>
  </si>
  <si>
    <t>Pol5</t>
  </si>
  <si>
    <t>KABELOVA PRICHYTKA MULTI PRO 4x 10-33mm TYP 3K131</t>
  </si>
  <si>
    <t>-1747392795</t>
  </si>
  <si>
    <t>Pol6</t>
  </si>
  <si>
    <t>MONTAZNI DESKA PRICHYTKY MDI1-185/215</t>
  </si>
  <si>
    <t>-155967256</t>
  </si>
  <si>
    <t>DMTŽ-26</t>
  </si>
  <si>
    <t>DEMONTÁŽ KABEL 1-YY 240MM2,PEVNE ULOZENY</t>
  </si>
  <si>
    <t>DMTŽ-94</t>
  </si>
  <si>
    <t>DEMONTÁŽ UKONC.A ZAP.VODICE CU 240 MM2 VC.OKA-M16</t>
  </si>
  <si>
    <t>DMTŽ-12</t>
  </si>
  <si>
    <t>DEMONTÁŽ UKONC.A ZAP.VODICE 240MM2 SVORK.V ROZV.</t>
  </si>
  <si>
    <t>741123233</t>
  </si>
  <si>
    <t>Montáž kabelů hliníkových bez ukončení uložených volně plných nebo laněných kulatých (AYKY) počtu a průřezu žil 3x150+70 až 240+120 mm2</t>
  </si>
  <si>
    <t>723931769</t>
  </si>
  <si>
    <t>341132410</t>
  </si>
  <si>
    <t>kabel silový s Al jádrem 1-AYKY 3x240+120 mm2</t>
  </si>
  <si>
    <t>-913513458</t>
  </si>
  <si>
    <t>Poznámka k položce:
obsah kovu [kg/m], Cu =0, Al =2,52</t>
  </si>
  <si>
    <t>CIA58</t>
  </si>
  <si>
    <t>UKONC.KAB.DO 4X240 BEZ TRMENU,BEZ OK</t>
  </si>
  <si>
    <t>741320042</t>
  </si>
  <si>
    <t>Montáž pojistek se zapojením vodičů pojistkových částí patron nožových</t>
  </si>
  <si>
    <t>210952792</t>
  </si>
  <si>
    <t>FLA68</t>
  </si>
  <si>
    <t>POJISTKA NOZOVA NN VEL.2 GG 250A</t>
  </si>
  <si>
    <t>-648912289</t>
  </si>
  <si>
    <t>FLA69</t>
  </si>
  <si>
    <t>POJISTKA NOZOVA NN VEL.2 GG 315A</t>
  </si>
  <si>
    <t>-1248010024</t>
  </si>
  <si>
    <t>FLA71</t>
  </si>
  <si>
    <t>POJISTKA NOZOVA NN VEL.2 GG 400A</t>
  </si>
  <si>
    <t>718223291</t>
  </si>
  <si>
    <t>FLA85</t>
  </si>
  <si>
    <t>POJISTKA NOZOVA NN VEL.3 GG 500A</t>
  </si>
  <si>
    <t>1694501424</t>
  </si>
  <si>
    <t>FLA86</t>
  </si>
  <si>
    <t>POJISTKA NOZOVA NN VEL.3 GG 630A</t>
  </si>
  <si>
    <t>-1911636671</t>
  </si>
  <si>
    <t>CHA25</t>
  </si>
  <si>
    <t>PRICHYTKA SONAP TYP 637540-KABEL D29-40</t>
  </si>
  <si>
    <t>CHA26</t>
  </si>
  <si>
    <t>PRICHYTKA SONAP TYP 637554-KABEL D41-54</t>
  </si>
  <si>
    <t>HGA83</t>
  </si>
  <si>
    <t>MONT.DREV.PRICHYTKY PRO KABELY DO 8 OTV.</t>
  </si>
  <si>
    <t>CHA31</t>
  </si>
  <si>
    <t>ZNACENI SJZ KABELU SKRIN,ROZVAD-NOVA VED</t>
  </si>
  <si>
    <t>CHA33</t>
  </si>
  <si>
    <t>ZNACENI SJZ KABEL.TRAS+SOUBORU-NOVA VED.</t>
  </si>
  <si>
    <t>Pol7</t>
  </si>
  <si>
    <t>SYSTEMOVE VIKO HSI 90-D1/82, ZA TEPLA</t>
  </si>
  <si>
    <t>1009180191</t>
  </si>
  <si>
    <t>POB0007</t>
  </si>
  <si>
    <t>Fakturační měření</t>
  </si>
  <si>
    <t>HJA01</t>
  </si>
  <si>
    <t>MONTAZ SKRINE ROZVADECE MERENÍ NA ZED</t>
  </si>
  <si>
    <t>DOA01</t>
  </si>
  <si>
    <t>ROZVADEC MERENI SMS-2</t>
  </si>
  <si>
    <t>-663166254</t>
  </si>
  <si>
    <t>FQA88</t>
  </si>
  <si>
    <t>ZAZDENI A ZACISTENI SKRINE DO ZDI</t>
  </si>
  <si>
    <t>741122022</t>
  </si>
  <si>
    <t>Montáž kabelů měděných bez ukončení uložených pod omítku plných kulatých (CYKY), počtu a průřezu žil 4x2,5 až 4 mm2</t>
  </si>
  <si>
    <t>2088527868</t>
  </si>
  <si>
    <t>341110680</t>
  </si>
  <si>
    <t>kabel silový s Cu jádrem CYKY 4x4 mm2</t>
  </si>
  <si>
    <t>-1082991208</t>
  </si>
  <si>
    <t>Poznámka k položce:
obsah kovu [kg/m], Cu =0,157, Al =0</t>
  </si>
  <si>
    <t>-582921773</t>
  </si>
  <si>
    <t>-1629323050</t>
  </si>
  <si>
    <t>DMTŽ-30</t>
  </si>
  <si>
    <t>DMTŽ KABEL CYKY-J 5X1,5 VOLNE ULOZENY</t>
  </si>
  <si>
    <t>DMTŽ-31</t>
  </si>
  <si>
    <t>DMTŽ KABEL CYKY-J 4X4 VOLNE ULOZENY</t>
  </si>
  <si>
    <t>CIA43</t>
  </si>
  <si>
    <t>UKONC.KAB. 5X4 MM2 BEZ KONCOVKY A OK</t>
  </si>
  <si>
    <t>CIA13</t>
  </si>
  <si>
    <t>UKONC.A ZAPOJ.VODICE DO 10MM2 BEZ OKA</t>
  </si>
  <si>
    <t>741110501</t>
  </si>
  <si>
    <t>Montáž lišt a kanálků elektroinstalačních se spojkami, ohyby a rohy a s nasunutím do krabic protahovacích, šířky do 60 mm</t>
  </si>
  <si>
    <t>894641958</t>
  </si>
  <si>
    <t>-1330384638</t>
  </si>
  <si>
    <t>POB0008</t>
  </si>
  <si>
    <t>Technologie - NÁHRADNÍ ZDROJ</t>
  </si>
  <si>
    <t>CTA21</t>
  </si>
  <si>
    <t>MONTAZ JISTICE VZDUCH.DEION DO 100A 500V</t>
  </si>
  <si>
    <t>DTA38</t>
  </si>
  <si>
    <t>ZAPOJ.4ZIL V JISTICI DOM.SKRINI DO 16MM2</t>
  </si>
  <si>
    <t>FCA04</t>
  </si>
  <si>
    <t>PROFIL.OTVOR DO 100X100 MM-TL.DO 4 MM</t>
  </si>
  <si>
    <t>POB0009</t>
  </si>
  <si>
    <t>Uzemnění vnitřní</t>
  </si>
  <si>
    <t>741410001</t>
  </si>
  <si>
    <t>Montáž uzemňovacího vedení s upevněním, propojením a připojením pomocí svorek na povrchu pásku průřezu do 120 mm2</t>
  </si>
  <si>
    <t>-809409065</t>
  </si>
  <si>
    <t>354420620</t>
  </si>
  <si>
    <t>pás zemnící 30 x 4 mm FeZn</t>
  </si>
  <si>
    <t>694424870</t>
  </si>
  <si>
    <t>DMTŽ-100</t>
  </si>
  <si>
    <t>DMTŽ UZEMNENI NA POVRCHU-PASKA FEZN 30X4MM</t>
  </si>
  <si>
    <t>DQA08</t>
  </si>
  <si>
    <t>1X NATER UZEMNENI NA POVRCHU ZELENOZLUTA</t>
  </si>
  <si>
    <t>741420021</t>
  </si>
  <si>
    <t>Montáž hromosvodného vedení svorek se 2 šrouby</t>
  </si>
  <si>
    <t>-2040542846</t>
  </si>
  <si>
    <t xml:space="preserve">Poznámka k souboru cen:_x000d_
1. Svodovými dráty se rozumí i jímací vedení na střeše. </t>
  </si>
  <si>
    <t>354420160</t>
  </si>
  <si>
    <t>svorka uzemnění Cu připojovací</t>
  </si>
  <si>
    <t>33970180</t>
  </si>
  <si>
    <t>354420150</t>
  </si>
  <si>
    <t>svorka uzemnění Cu zkušební</t>
  </si>
  <si>
    <t>-1013436408</t>
  </si>
  <si>
    <t>DQA53</t>
  </si>
  <si>
    <t>SVORKA ODBOCNA SR02 PRO PAS/PAS FEZN30/4</t>
  </si>
  <si>
    <t>1137843450</t>
  </si>
  <si>
    <t>DQA56</t>
  </si>
  <si>
    <t>PODPERA PV42 PRO PAS FEZN 30/4 NA ZED</t>
  </si>
  <si>
    <t>DQA58</t>
  </si>
  <si>
    <t>PODPERA PV44B PRO PAS FEZN30/4 NA KONSTR</t>
  </si>
  <si>
    <t>1000007390</t>
  </si>
  <si>
    <t>SROUB M 8X 30 POZ.CSN021303</t>
  </si>
  <si>
    <t>-1980041081</t>
  </si>
  <si>
    <t>1000008020</t>
  </si>
  <si>
    <t xml:space="preserve">MATICE M  8 POZ.CSN021601</t>
  </si>
  <si>
    <t>204773519</t>
  </si>
  <si>
    <t>1000008330</t>
  </si>
  <si>
    <t xml:space="preserve">PODLOZKA PRUZNA  8 POZ.</t>
  </si>
  <si>
    <t>2023304304</t>
  </si>
  <si>
    <t>DMTŽ-184</t>
  </si>
  <si>
    <t>DMTŽ PROPOJ.TRAFA DTS NA UZEM.SOUSTAVU</t>
  </si>
  <si>
    <t>741121202</t>
  </si>
  <si>
    <t>Montáž izolovaných vodičů hliníkových bez ukončení uložených volně plných a laněných (AY, AYY) průřezu žíly 50 až 70 mm2</t>
  </si>
  <si>
    <t>321109907</t>
  </si>
  <si>
    <t>Pol9</t>
  </si>
  <si>
    <t>VODIC AY 70 ZZ</t>
  </si>
  <si>
    <t>1410411900</t>
  </si>
  <si>
    <t>Pol10</t>
  </si>
  <si>
    <t>OKO KABEL.PLNE/36KV AL 70X10 ALU-F</t>
  </si>
  <si>
    <t>-1078362909</t>
  </si>
  <si>
    <t>SO 03</t>
  </si>
  <si>
    <t>Kabely NN</t>
  </si>
  <si>
    <t>POB0003</t>
  </si>
  <si>
    <t>Montáž - kabely NN</t>
  </si>
  <si>
    <t>DMTŽ-25</t>
  </si>
  <si>
    <t>DMTŽ KABEL AYKY-J 3X120+70MM2,VOLNE ULOZENY</t>
  </si>
  <si>
    <t>741123232</t>
  </si>
  <si>
    <t>Montáž kabelů hliníkových bez ukončení uložených volně plných nebo laněných kulatých (AYKY) počtu a průřezu žil 3x95+70 až 120+70 mm2</t>
  </si>
  <si>
    <t>2022410988</t>
  </si>
  <si>
    <t>341132230</t>
  </si>
  <si>
    <t>kabel silový s Al jádrem 1-AYKY 3x120+70 mm2</t>
  </si>
  <si>
    <t>1664813625</t>
  </si>
  <si>
    <t>Poznámka k položce:
obsah kovu [kg/m], Cu =0, Al =1,29</t>
  </si>
  <si>
    <t>741122717</t>
  </si>
  <si>
    <t>Montáž kabelů měděných bez ukončení uložených pevně plných kulatých pancéřovaných (CYKYDY) počtu a průřezu žil 3x240 mm2</t>
  </si>
  <si>
    <t>1788011641</t>
  </si>
  <si>
    <t>DMTŽ-52</t>
  </si>
  <si>
    <t>DMTŽ UKONC.KAB.3X120+70 BEZ KONC.,OKA(12/10)</t>
  </si>
  <si>
    <t>CIA52</t>
  </si>
  <si>
    <t>UKONC.KAB.3X120+70 BEZ KONC.,OKA(12/10)</t>
  </si>
  <si>
    <t>-588804266</t>
  </si>
  <si>
    <t>Pol14</t>
  </si>
  <si>
    <t>OKO KABEL.PLNE/36KV AL 120X12 ALU-F</t>
  </si>
  <si>
    <t>-329718505</t>
  </si>
  <si>
    <t>CIA56</t>
  </si>
  <si>
    <t>UKONC.KAB.DO 4X150 BEZ TRMENU,BEZ OK</t>
  </si>
  <si>
    <t>CLA80</t>
  </si>
  <si>
    <t>SPOJKA KAB.SMRST. 1KV SSU3-L AL3X120+70</t>
  </si>
  <si>
    <t>Pol15</t>
  </si>
  <si>
    <t>SPOJKA KABEL/36KV 70 ALU-ZE</t>
  </si>
  <si>
    <t>841470839</t>
  </si>
  <si>
    <t>Pol16</t>
  </si>
  <si>
    <t>SPOJKA KABEL/36KV 120 ALU-ZE</t>
  </si>
  <si>
    <t>1886197159</t>
  </si>
  <si>
    <t>DMTŽ-27</t>
  </si>
  <si>
    <t>DMTŽ-54</t>
  </si>
  <si>
    <t>DMTŽ UKONC.KAB.3X240+120 BEZ KONC.,OKA(M12)</t>
  </si>
  <si>
    <t>CIA54</t>
  </si>
  <si>
    <t>UKONC.KAB.3X240+120 BEZ KONC.,OKA(M12)</t>
  </si>
  <si>
    <t>-907424411</t>
  </si>
  <si>
    <t>Pol17</t>
  </si>
  <si>
    <t>OKO KABEL.PLNE/36KV AL 240X12 ALU-F</t>
  </si>
  <si>
    <t>-1418858932</t>
  </si>
  <si>
    <t>CLA81</t>
  </si>
  <si>
    <t>SPOJKA KAB.SMRST. 1KV SSU4-L AL3X240+120</t>
  </si>
  <si>
    <t>-781666135</t>
  </si>
  <si>
    <t>Pol18</t>
  </si>
  <si>
    <t>SPOJKA KABEL/36KV 240 ALU-ZE</t>
  </si>
  <si>
    <t>1489235540</t>
  </si>
  <si>
    <t>JRA10</t>
  </si>
  <si>
    <t>VIKO HSI 90-D1/75 HR.25-73MM ZA TEPLA</t>
  </si>
  <si>
    <t>-586087902</t>
  </si>
  <si>
    <t>JRA09</t>
  </si>
  <si>
    <t>VIKO SYSTEM. UZAVRENE HSI 90-D</t>
  </si>
  <si>
    <t>1470636766</t>
  </si>
  <si>
    <t>SO 05</t>
  </si>
  <si>
    <t>Provizorní přepojení trafostanice</t>
  </si>
  <si>
    <t>POB0012</t>
  </si>
  <si>
    <t>Kabely VN</t>
  </si>
  <si>
    <t>741120555</t>
  </si>
  <si>
    <t>Montáž šňůr měděných bez ukončení uložených volně těžkých (CGTG) průřezu přes 2,5 mm2, průřezu žil do 70 mm2</t>
  </si>
  <si>
    <t>-1750501312</t>
  </si>
  <si>
    <t>341160150</t>
  </si>
  <si>
    <t>kabel 22-AXEKVCE 1x240/25 RMV</t>
  </si>
  <si>
    <t>2130695207</t>
  </si>
  <si>
    <t>Poznámka k položce:
obsah kovu [kg/m], Cu =0,245, Al =0,72</t>
  </si>
  <si>
    <t>741122429</t>
  </si>
  <si>
    <t>Montáž kabelů měděných bez ukončení uložených volně nebo v liště plných kulatých pancéřovaných (CYKYDY) počtu a průřezu žil 3x185+95 až 240+120 mm2</t>
  </si>
  <si>
    <t>747805459</t>
  </si>
  <si>
    <t>741120207</t>
  </si>
  <si>
    <t>Montáž vodičů izolovaných měděných bez ukončení uložených volně plných a laněných s PVC pláštěm, bezhalogenových, ohniodolných (CY, CHAH-R(V)) průřezu žíly 95 až 120 mm2</t>
  </si>
  <si>
    <t>-327729469</t>
  </si>
  <si>
    <t>341160152</t>
  </si>
  <si>
    <t xml:space="preserve">kabel silový s Cu jádrem 1-CHBU 1x35 mm2 </t>
  </si>
  <si>
    <t>1776936187</t>
  </si>
  <si>
    <t>CHA38</t>
  </si>
  <si>
    <t>ODJUTOVANI A OCISTENI KABELU DO 300 MM2</t>
  </si>
  <si>
    <t>CKA15</t>
  </si>
  <si>
    <t>KONC VNIT 10KV POLT12D/1XI 120-240MM</t>
  </si>
  <si>
    <t>CLA39</t>
  </si>
  <si>
    <t>SPOJKA 22KV GUSJ24/120-240-3HL 240 TYCO</t>
  </si>
  <si>
    <t>CLA33</t>
  </si>
  <si>
    <t>SPOJKA 10KV TRAJ12/1X150-240 150-240TYCO</t>
  </si>
  <si>
    <t>POB0013</t>
  </si>
  <si>
    <t>Kabely NN - MONTÁŽ</t>
  </si>
  <si>
    <t>-24817079</t>
  </si>
  <si>
    <t>854031163</t>
  </si>
  <si>
    <t>-2032650841</t>
  </si>
  <si>
    <t>439635254</t>
  </si>
  <si>
    <t>-342005663</t>
  </si>
  <si>
    <t>1751174329</t>
  </si>
  <si>
    <t>-1941921157</t>
  </si>
  <si>
    <t>-895281366</t>
  </si>
  <si>
    <t>1558400266</t>
  </si>
  <si>
    <t>23310914</t>
  </si>
  <si>
    <t>635587348</t>
  </si>
  <si>
    <t>1676117383</t>
  </si>
  <si>
    <t>ELA43</t>
  </si>
  <si>
    <t>TRUBKA KORUG. PE KORUFLEX 110/94 OHEBNA</t>
  </si>
  <si>
    <t>ELA44</t>
  </si>
  <si>
    <t>TRUBKA KORUG. PE KORUFLEX 160/135 OHEBNA</t>
  </si>
  <si>
    <t>POB0014</t>
  </si>
  <si>
    <t>Kabely NN - DEMONTÁŽ</t>
  </si>
  <si>
    <t>DMTŽ 200</t>
  </si>
  <si>
    <t>DMTŽ 201</t>
  </si>
  <si>
    <t>DMTŽ UKONC.KAB.DO 4X240 BEZ TRMENU,BEZ OK</t>
  </si>
  <si>
    <t>DMTŽ 202</t>
  </si>
  <si>
    <t>DMTŽ UKONC.A ZAP.VODICE 240MM2 SVORK.V ROZV.</t>
  </si>
  <si>
    <t>DMTŽ 203</t>
  </si>
  <si>
    <t>DMTŽ SPOJKA KAB.SMRST. 1KV SSU4-L AL3X240+120</t>
  </si>
  <si>
    <t>DMTŽ 204</t>
  </si>
  <si>
    <t>DMTŽ POJISTKA NOZOVA NN VEL.2 GG 250A</t>
  </si>
  <si>
    <t>DMTŽ 205</t>
  </si>
  <si>
    <t>DMTŽ POJISTKA NOZOVA NN VEL.2 GG 315A</t>
  </si>
  <si>
    <t>DMTŽ 206</t>
  </si>
  <si>
    <t>DMTŽ POJISTKA NOZOVA NN VEL.2 GG 400A</t>
  </si>
  <si>
    <t>DMTŽ 207</t>
  </si>
  <si>
    <t>DMTŽ 208</t>
  </si>
  <si>
    <t>DMTŽ UKONC.KAB.DO 4X150 BEZ TRMENU,BEZ OK</t>
  </si>
  <si>
    <t>DMTŽ 209</t>
  </si>
  <si>
    <t>DMTŽ 210</t>
  </si>
  <si>
    <t>DMTŽ SPOJKA KAB.SMRST. 1KV SSU3-L AL3X120+70</t>
  </si>
  <si>
    <t>DMTŽ 211</t>
  </si>
  <si>
    <t>DMTŽ TRUBKA KORUG. PE KORUFLEX 110/94 OHEBNA</t>
  </si>
  <si>
    <t>DMTŽ 112</t>
  </si>
  <si>
    <t>DMTŽ TRUBKA KORUG. PE KORUFLEX 160/135 OHEBNA</t>
  </si>
  <si>
    <t>POB0015</t>
  </si>
  <si>
    <t>Přepojování kabelů na pavilonech</t>
  </si>
  <si>
    <t>DMTŽ 300</t>
  </si>
  <si>
    <t>003</t>
  </si>
  <si>
    <t>Uzemnění venkovní</t>
  </si>
  <si>
    <t>104351588</t>
  </si>
  <si>
    <t>1502677472</t>
  </si>
  <si>
    <t>-1963412252</t>
  </si>
  <si>
    <t>Pol22</t>
  </si>
  <si>
    <t>BARVA ALKYD.ROZP.S2013 ZELENA-VRCH1L</t>
  </si>
  <si>
    <t>L</t>
  </si>
  <si>
    <t>-1336493135</t>
  </si>
  <si>
    <t>Pol23</t>
  </si>
  <si>
    <t>BARVA ALKYD.ROZP.S2013 ZLUTA-VRCH 1L</t>
  </si>
  <si>
    <t>-702182742</t>
  </si>
  <si>
    <t>DQA09</t>
  </si>
  <si>
    <t>VYRAZENI HODNOTY UZEMNENI DO PASKY 30/4</t>
  </si>
  <si>
    <t>1405075732</t>
  </si>
  <si>
    <t>DQA10</t>
  </si>
  <si>
    <t>ZNACENI UZEMNENI FEZN 30/4 SMRST.TRUBICI</t>
  </si>
  <si>
    <t>-1968515742</t>
  </si>
  <si>
    <t>-905413540</t>
  </si>
  <si>
    <t>DQA63</t>
  </si>
  <si>
    <t>GUMOASFALT SA K IZOL.NATER.UZEM.A SPOJU</t>
  </si>
  <si>
    <t>-262944664</t>
  </si>
  <si>
    <t>DQA64</t>
  </si>
  <si>
    <t>OCHRANA PRECHODU ZEM-VZDUCH UZEM.PAS30/4</t>
  </si>
  <si>
    <t>-408679877</t>
  </si>
  <si>
    <t>OST</t>
  </si>
  <si>
    <t>Ostatní</t>
  </si>
  <si>
    <t>OST-0100</t>
  </si>
  <si>
    <t>Pronájem mobilní elektrocentrály</t>
  </si>
  <si>
    <t>512</t>
  </si>
  <si>
    <t>142163899</t>
  </si>
  <si>
    <t>OST-0101</t>
  </si>
  <si>
    <t>Pronájem mobilní trafostanice MT630</t>
  </si>
  <si>
    <t>den</t>
  </si>
  <si>
    <t>-1930872223</t>
  </si>
  <si>
    <t>OST-0103</t>
  </si>
  <si>
    <t>Manipulace, vypínání, diagnostika a činnost ČDS (s použitím metody PPN nebo bez)</t>
  </si>
  <si>
    <t>1797346506</t>
  </si>
  <si>
    <t>OST-0106</t>
  </si>
  <si>
    <t>Ochranné pracovní pomůcky a prostředky</t>
  </si>
  <si>
    <t>-1110931192</t>
  </si>
  <si>
    <t>SO-2-MaR - Měření a regulace</t>
  </si>
  <si>
    <t xml:space="preserve">    5 - Komunikace pozemní</t>
  </si>
  <si>
    <t>SO 02 - Měření a řízení energií</t>
  </si>
  <si>
    <t xml:space="preserve">    POB0001 - Montáž - sdělovací kabel</t>
  </si>
  <si>
    <t>Komunikace pozemní</t>
  </si>
  <si>
    <t>596211120</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</si>
  <si>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do 50 m2</t>
  </si>
  <si>
    <t>-1913468139</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</si>
  <si>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</si>
  <si>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592450380</t>
  </si>
  <si>
    <t>dlažba zámková profilová základní 20x16,5x6 cm přírodní</t>
  </si>
  <si>
    <t>8556038</t>
  </si>
  <si>
    <t>Poznámka k položce:
spotřeba: 36 kus/m2</t>
  </si>
  <si>
    <t>Pol30</t>
  </si>
  <si>
    <t>PISEK ZASYPOVY FR.0-4</t>
  </si>
  <si>
    <t>-725426866</t>
  </si>
  <si>
    <t>5544+13376</t>
  </si>
  <si>
    <t>Pol31</t>
  </si>
  <si>
    <t>MALTA CEMENT. PRO DLAZBY Z CEM II</t>
  </si>
  <si>
    <t>-1762047952</t>
  </si>
  <si>
    <t>Pol32</t>
  </si>
  <si>
    <t>SMES BETON TR.C12/15 KAMEN DO22MM</t>
  </si>
  <si>
    <t>-1494813817</t>
  </si>
  <si>
    <t>583336250</t>
  </si>
  <si>
    <t>kamenivo těžené hrubé prané frakce 4-8</t>
  </si>
  <si>
    <t>-665250411</t>
  </si>
  <si>
    <t>583313490</t>
  </si>
  <si>
    <t>kamenivo těžené drobné frakce 0-4</t>
  </si>
  <si>
    <t>-1772912306</t>
  </si>
  <si>
    <t>583439840</t>
  </si>
  <si>
    <t>kamenivo drcené hrubé frakce 63-125 MN</t>
  </si>
  <si>
    <t>-1095010822</t>
  </si>
  <si>
    <t>916131213</t>
  </si>
  <si>
    <t>Osazení silničního obrubníku betonového se zřízením lože, s vyplněním a zatřením spár cementovou maltou stojatého s boční opěrou z betonu prostého tř. C 12/15, do lože z betonu prostého téže značky</t>
  </si>
  <si>
    <t>-759348278</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</si>
  <si>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</si>
  <si>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592174610</t>
  </si>
  <si>
    <t xml:space="preserve">obrubník betonový chodníkový  přírodní šedá 50x10x25 cm</t>
  </si>
  <si>
    <t>1163626490</t>
  </si>
  <si>
    <t>1567829266</t>
  </si>
  <si>
    <t>SO 02</t>
  </si>
  <si>
    <t>Měření a řízení energií</t>
  </si>
  <si>
    <t>POB0001</t>
  </si>
  <si>
    <t>Montáž - sdělovací kabel</t>
  </si>
  <si>
    <t>31401907</t>
  </si>
  <si>
    <t>-790429620</t>
  </si>
  <si>
    <t>1909470874</t>
  </si>
  <si>
    <t>100+100+100</t>
  </si>
  <si>
    <t>3411109321</t>
  </si>
  <si>
    <t>KABEL FTP CAT.5 4X2X0,5 stíněný</t>
  </si>
  <si>
    <t>1187556107</t>
  </si>
  <si>
    <t>1000015880</t>
  </si>
  <si>
    <t>KABEL FTP CAT.6 4X2X0,5 stíněný</t>
  </si>
  <si>
    <t>1719224256</t>
  </si>
  <si>
    <t>1002020</t>
  </si>
  <si>
    <t>Dodávka systému TRONIC 2000</t>
  </si>
  <si>
    <t>1065763678</t>
  </si>
  <si>
    <t>971052251</t>
  </si>
  <si>
    <t>Vybourání a prorážení otvorů v železobetonových příčkách a zdech základových nebo nadzákladových, plochy do 0,0225 m2, tl. do 450 mm</t>
  </si>
  <si>
    <t>-481966246</t>
  </si>
  <si>
    <t>971052271</t>
  </si>
  <si>
    <t>Vybourání nebo prorážení otvorů v ŽB příčkách a zdech pl do 0,0225 m2 tl do 900 mm</t>
  </si>
  <si>
    <t>1704750645</t>
  </si>
  <si>
    <t>BAA16</t>
  </si>
  <si>
    <t>TRUBKA PANCER.OCELOVA 29MM PEVNE ULOZENA</t>
  </si>
  <si>
    <t>628649858</t>
  </si>
  <si>
    <t>BAA28</t>
  </si>
  <si>
    <t>KOLENO 29MM PRO PANCER.OCELOVOU TRUBKU</t>
  </si>
  <si>
    <t>-678383720</t>
  </si>
  <si>
    <t>BGA53</t>
  </si>
  <si>
    <t>TRUBKA STRESNIKOVA 60MM,DELKA 4M (dod+mtž)</t>
  </si>
  <si>
    <t>1134423255</t>
  </si>
  <si>
    <t>BGA69</t>
  </si>
  <si>
    <t>TRMEN SVORNIKOVY120X130 PRO STRES.TRUBKU</t>
  </si>
  <si>
    <t>611343712</t>
  </si>
  <si>
    <t>Pol25</t>
  </si>
  <si>
    <t xml:space="preserve">PODLOZKA PLOCHA 17   DIN  125, POZ.</t>
  </si>
  <si>
    <t>1869147732</t>
  </si>
  <si>
    <t>Pol26</t>
  </si>
  <si>
    <t>MATICE M16, 6HR.PRESNA, POZ.</t>
  </si>
  <si>
    <t>-1373854441</t>
  </si>
  <si>
    <t>BGA70</t>
  </si>
  <si>
    <t>DRZAK STRESNIKU ROVNY,DELKA 600MM (dod+mtž)</t>
  </si>
  <si>
    <t>693193875</t>
  </si>
  <si>
    <t>BGA83</t>
  </si>
  <si>
    <t>HLAVICE STRESNIKOVA PLAST.PRO STRES.60MM (dod+mtž)</t>
  </si>
  <si>
    <t>517049534</t>
  </si>
  <si>
    <t>DTA01</t>
  </si>
  <si>
    <t>KOTEVNI OBJIMKA D 61 PRO STRESNIK</t>
  </si>
  <si>
    <t>903332658</t>
  </si>
  <si>
    <t>Pol27</t>
  </si>
  <si>
    <t>SROUB M16X 50, 6HR.HLAVA,POZ.CSN021303</t>
  </si>
  <si>
    <t>-1690818022</t>
  </si>
  <si>
    <t>-909039056</t>
  </si>
  <si>
    <t>249223902</t>
  </si>
  <si>
    <t>DTA34</t>
  </si>
  <si>
    <t>UCHYCENI NOS.LANA KAB.AYKYZ NA NOS.KONZ.</t>
  </si>
  <si>
    <t>-1656540183</t>
  </si>
  <si>
    <t>ENA25</t>
  </si>
  <si>
    <t>ZATAZENI LANA DO KANALKU-TVARNIC.TRASY</t>
  </si>
  <si>
    <t>-600803330</t>
  </si>
  <si>
    <t>Pol11</t>
  </si>
  <si>
    <t>UKONCENÍ NOSNEHO LANA OCNICI</t>
  </si>
  <si>
    <t>-1403465193</t>
  </si>
  <si>
    <t>Pol12</t>
  </si>
  <si>
    <t>NAPINACI SROUB M16 HAK-HAK</t>
  </si>
  <si>
    <t>218022940</t>
  </si>
  <si>
    <t xml:space="preserve">ZS - Zpevněné plochy </t>
  </si>
  <si>
    <t xml:space="preserve">    741 - Elektromontáže - vzdušné vedení</t>
  </si>
  <si>
    <t>111101101</t>
  </si>
  <si>
    <t>Odstranění travin a rákosu travin, při celkové ploše do 0,1 ha</t>
  </si>
  <si>
    <t>ha</t>
  </si>
  <si>
    <t>-625283676</t>
  </si>
  <si>
    <t xml:space="preserve">Poznámka k souboru cen:_x000d_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</si>
  <si>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(150+130+115)/10000</t>
  </si>
  <si>
    <t>111201101</t>
  </si>
  <si>
    <t>Odstranění křovin a stromů s odstraněním kořenů průměru kmene do 100 mm do sklonu terénu 1 : 5, při celkové ploše do 1 000 m2</t>
  </si>
  <si>
    <t>1024</t>
  </si>
  <si>
    <t>412341129</t>
  </si>
  <si>
    <t xml:space="preserve">Poznámka k souboru cen:_x000d_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</si>
  <si>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150+130</t>
  </si>
  <si>
    <t>113107151</t>
  </si>
  <si>
    <t>Odstranění podkladů nebo krytů s přemístěním hmot na skládku na vzdálenost do 20 m nebo s naložením na dopravní prostředek v ploše jednotlivě přes 50 m2 do 200 m2 z kameniva těženého, o tl. vrstvy do 100 mm</t>
  </si>
  <si>
    <t>-1069892104</t>
  </si>
  <si>
    <t>113107163</t>
  </si>
  <si>
    <t>Odstranění podkladů nebo krytů s přemístěním hmot na skládku na vzdálenost do 20 m nebo s naložením na dopravní prostředek v ploše jednotlivě přes 50 m2 do 200 m2 z kameniva hrubého drceného, o tl. vrstvy přes 200 do 300 mm</t>
  </si>
  <si>
    <t>-976128964</t>
  </si>
  <si>
    <t>121101101</t>
  </si>
  <si>
    <t>Sejmutí ornice nebo lesní půdy s vodorovným přemístěním na hromady v místě upotřebení nebo na dočasné či trvalé skládky se složením, na vzdálenost do 50 m</t>
  </si>
  <si>
    <t>1702489038</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</si>
  <si>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</si>
  <si>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130*0,25</t>
  </si>
  <si>
    <t>122201101</t>
  </si>
  <si>
    <t>Odkopávky a prokopávky nezapažené s přehozením výkopku na vzdálenost do 3 m nebo s naložením na dopravní prostředek v hornině tř. 3 do 100 m3</t>
  </si>
  <si>
    <t>2093986213</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</si>
  <si>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</si>
  <si>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130*0,35+115*0,36</t>
  </si>
  <si>
    <t>122201109</t>
  </si>
  <si>
    <t>Odkopávky a prokopávky nezapažené s přehozením výkopku na vzdálenost do 3 m nebo s naložením na dopravní prostředek v hornině tř. 3 Příplatek k cenám za lepivost horniny tř. 3</t>
  </si>
  <si>
    <t>647782918</t>
  </si>
  <si>
    <t>72474924</t>
  </si>
  <si>
    <t>jáma pro patku sloupu</t>
  </si>
  <si>
    <t>0,8*0,8*1,0</t>
  </si>
  <si>
    <t>1266301909</t>
  </si>
  <si>
    <t>162201101</t>
  </si>
  <si>
    <t>Vodorovné přemístění výkopku nebo sypaniny po suchu na obvyklém dopravním prostředku, bez naložení výkopku, avšak se složením bez rozhrnutí z horniny tř. 1 až 4 na vzdálenost do 20 m</t>
  </si>
  <si>
    <t>307668596</t>
  </si>
  <si>
    <t>130*0,35</t>
  </si>
  <si>
    <t>-1893615516</t>
  </si>
  <si>
    <t>115*0,36+0,64</t>
  </si>
  <si>
    <t>-1415213042</t>
  </si>
  <si>
    <t>1720665657</t>
  </si>
  <si>
    <t>42,04*1,5</t>
  </si>
  <si>
    <t>181301102</t>
  </si>
  <si>
    <t>Rozprostření a urovnání ornice v rovině nebo ve svahu sklonu do 1:5 při souvislé ploše do 500 m2, tl. vrstvy přes 100 do 150 mm</t>
  </si>
  <si>
    <t>1460107940</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</si>
  <si>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</si>
  <si>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213311142</t>
  </si>
  <si>
    <t>Polštáře zhutněné pod základy ze štěrkopísku netříděného</t>
  </si>
  <si>
    <t>-636342310</t>
  </si>
  <si>
    <t xml:space="preserve">Poznámka k souboru cen:_x000d_
1. Ceny jsou určeny pro jakoukoliv míru zhutnění. 2. V cenách jsou započteny i náklady na urovnání povrchu polštáře. </t>
  </si>
  <si>
    <t>0,8*0,8*0,2</t>
  </si>
  <si>
    <t>272361821</t>
  </si>
  <si>
    <t>Výztuž základů kleneb z betonářské oceli 10 505 (R) nebo BSt 500</t>
  </si>
  <si>
    <t>-97839704</t>
  </si>
  <si>
    <t>patka</t>
  </si>
  <si>
    <t>2*0,8*1,21/1000</t>
  </si>
  <si>
    <t>275313811</t>
  </si>
  <si>
    <t>Základy z betonu prostého patky a bloky z betonu kamenem neprokládaného tř. C 25/30</t>
  </si>
  <si>
    <t>714439820</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</si>
  <si>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</si>
  <si>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0,8*0,8*0,8</t>
  </si>
  <si>
    <t>564761112</t>
  </si>
  <si>
    <t>Podklad z kameniva hrubého drceného vel. 32-63 mm tl 250 mm</t>
  </si>
  <si>
    <t>146002903</t>
  </si>
  <si>
    <t>skladba 1</t>
  </si>
  <si>
    <t>skladba 2</t>
  </si>
  <si>
    <t>564831111</t>
  </si>
  <si>
    <t>Podklad ze štěrkodrti ŠD s rozprostřením a zhutněním, po zhutnění tl. 100 mm</t>
  </si>
  <si>
    <t>-1875716178</t>
  </si>
  <si>
    <t>564931411</t>
  </si>
  <si>
    <t>Podklad nebo podsyp z asfaltového recyklátu s rozprostřením a zhutněním, po zhutnění tl. 90 mm</t>
  </si>
  <si>
    <t>91157841</t>
  </si>
  <si>
    <t>573411104</t>
  </si>
  <si>
    <t>Jednoduchý nátěr JN s posypem kamenivem a se zaválcováním z asfaltu silničního, v množství 1,50 kg/m2</t>
  </si>
  <si>
    <t>-816447717</t>
  </si>
  <si>
    <t>115*2</t>
  </si>
  <si>
    <t>935112112</t>
  </si>
  <si>
    <t>Osazení betonového příkopového žlabu s vyplněním a zatřením spár cementovou maltou s ložem tl. 100 mm z betonu prostého tř. C 12/15 z betonových desek jakékoliv velikosti</t>
  </si>
  <si>
    <t>-804093971</t>
  </si>
  <si>
    <t xml:space="preserve">Poznámka k souboru cen:_x000d_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</si>
  <si>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592275140</t>
  </si>
  <si>
    <t>žlabovka betonová příkopová vibrolisovaná přírodní hladká 33x63x15 cm</t>
  </si>
  <si>
    <t>153343982</t>
  </si>
  <si>
    <t>31/0,33+1,061</t>
  </si>
  <si>
    <t>935932111</t>
  </si>
  <si>
    <t>Osazení odvodňovacího žlabu plastového s krycím roštem šířky do 200 mm</t>
  </si>
  <si>
    <t>-1714188036</t>
  </si>
  <si>
    <t xml:space="preserve">Poznámka k souboru cen:_x000d_
1. V cenách jsou započteny i náklady na předepsané obetonování a lože z betonu. 2. V cenách nejsou započteny náklady na odvodňovací žlab s příslušenstvím; tyto náklady se oceňují ve specifikaci. </t>
  </si>
  <si>
    <t>130108240</t>
  </si>
  <si>
    <t>ocel profilová UPN, v jakosti 11 375, h=180 mm</t>
  </si>
  <si>
    <t>1520588211</t>
  </si>
  <si>
    <t>Poznámka k položce:
Hmotnost: 22,00 kg/m</t>
  </si>
  <si>
    <t>22,0*5,0/1000</t>
  </si>
  <si>
    <t>950102001</t>
  </si>
  <si>
    <t>statická zkouška zatěžovací deskou</t>
  </si>
  <si>
    <t>107201521</t>
  </si>
  <si>
    <t>997221551</t>
  </si>
  <si>
    <t>Vodorovná doprava suti bez naložení, ale se složením a s hrubým urovnáním ze sypkých materiálů, na vzdálenost do 1 km</t>
  </si>
  <si>
    <t>-65733589</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</si>
  <si>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</si>
  <si>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997221559</t>
  </si>
  <si>
    <t>Vodorovná doprava suti bez naložení, ale se složením a s hrubým urovnáním Příplatek k ceně za každý další i započatý 1 km přes 1 km</t>
  </si>
  <si>
    <t>2058253291</t>
  </si>
  <si>
    <t>80,6*8 'Přepočtené koeficientem množství</t>
  </si>
  <si>
    <t>997221611</t>
  </si>
  <si>
    <t>Nakládání na dopravní prostředky pro vodorovnou dopravu suti</t>
  </si>
  <si>
    <t>938132193</t>
  </si>
  <si>
    <t xml:space="preserve">Poznámka k souboru cen:_x000d_
1. Ceny lze použít i pro překládání při lomené dopravě. 2. Ceny nelze použít při dopravě po železnici, po vodě nebo neobvyklými dopravními prostředky. </t>
  </si>
  <si>
    <t>997221855</t>
  </si>
  <si>
    <t>Poplatek za uložení stavebního odpadu na skládce (skládkovné) zeminy a kameniva</t>
  </si>
  <si>
    <t>774953532</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</si>
  <si>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</si>
  <si>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998225111</t>
  </si>
  <si>
    <t>Přesun hmot pro komunikace s krytem z kameniva, monolitickým betonovým nebo živičným dopravní vzdálenost do 200 m jakékoliv délky objektu</t>
  </si>
  <si>
    <t>-57156181</t>
  </si>
  <si>
    <t xml:space="preserve">Poznámka k souboru cen:_x000d_
1. Ceny lze použít i pro plochy letišť s krytem monolitickým betonovým nebo živičným. </t>
  </si>
  <si>
    <t>998225194</t>
  </si>
  <si>
    <t>Přesun hmot pro komunikace s krytem z kameniva, monolitickým betonovým nebo živičným Příplatek k ceně za zvětšený přesun přes vymezenou největší dopravní vzdálenost do 5000 m</t>
  </si>
  <si>
    <t>786068098</t>
  </si>
  <si>
    <t>998225195</t>
  </si>
  <si>
    <t>Přesun hmot pro komunikace s krytem z kameniva, monolitickým betonovým nebo živičným Příplatek k ceně za zvětšený přesun přes vymezenou největší dopravní vzdálenost za každých dalších 5000 m přes 5000 m</t>
  </si>
  <si>
    <t>40651326</t>
  </si>
  <si>
    <t>11,914*9 'Přepočtené koeficientem množství</t>
  </si>
  <si>
    <t>Elektromontáže - vzdušné vedení</t>
  </si>
  <si>
    <t>741113110</t>
  </si>
  <si>
    <t>Montáž sloup nn ocelový trubkový jednoduchý do 12 m</t>
  </si>
  <si>
    <t>443450978</t>
  </si>
  <si>
    <t>316740612</t>
  </si>
  <si>
    <t>stožár St 1050/60 s přírubou (vč. základové armatury a úpravy pro uchycení kabel.lanka)</t>
  </si>
  <si>
    <t>763448531</t>
  </si>
  <si>
    <t>741511100</t>
  </si>
  <si>
    <t>Montáž vodičů nn bez vazů a spojek do 70 mm2</t>
  </si>
  <si>
    <t>km</t>
  </si>
  <si>
    <t>-1632126756</t>
  </si>
  <si>
    <t>400202020</t>
  </si>
  <si>
    <t>kabelové lanko s chráničkou 4,32/20 (vč 2ks ok pro uchycení ve stěně a kotvení)</t>
  </si>
  <si>
    <t>-1215061705</t>
  </si>
  <si>
    <t>VRN - Vedlejší rozpočtové náklady</t>
  </si>
  <si>
    <t xml:space="preserve">    VRN1 - Průzkumné, geodetické a projektové práce</t>
  </si>
  <si>
    <t xml:space="preserve">    VRN3 - Zařízení staveniště</t>
  </si>
  <si>
    <t xml:space="preserve">    VRN4 - Inženýrská činnost</t>
  </si>
  <si>
    <t>VRN1</t>
  </si>
  <si>
    <t>Průzkumné, geodetické a projektové práce</t>
  </si>
  <si>
    <t>012103000</t>
  </si>
  <si>
    <t>Průzkumné, geodetické a projektové práce geodetické práce před výstavbou</t>
  </si>
  <si>
    <t>…</t>
  </si>
  <si>
    <t>-1968710727</t>
  </si>
  <si>
    <t>012303000</t>
  </si>
  <si>
    <t>Průzkumné, geodetické a projektové práce geodetické práce po výstavbě</t>
  </si>
  <si>
    <t>-906260276</t>
  </si>
  <si>
    <t>013254000</t>
  </si>
  <si>
    <t>Průzkumné, geodetické a projektové práce projektové práce dokumentace stavby (výkresová a textová) skutečného provedení stavby</t>
  </si>
  <si>
    <t>1755957272</t>
  </si>
  <si>
    <t>VRN3</t>
  </si>
  <si>
    <t>Zařízení staveniště</t>
  </si>
  <si>
    <t>030001000</t>
  </si>
  <si>
    <t>Základní rozdělení průvodních činností a nákladů zařízení staveniště</t>
  </si>
  <si>
    <t>-430125341</t>
  </si>
  <si>
    <t>032103000</t>
  </si>
  <si>
    <t>Zařízení staveniště vybavení staveniště náklady na stavební buňky</t>
  </si>
  <si>
    <t>-1614951037</t>
  </si>
  <si>
    <t>032403000</t>
  </si>
  <si>
    <t>Zařízení staveniště vybavení staveniště provizorní komunikace</t>
  </si>
  <si>
    <t>-1841702133</t>
  </si>
  <si>
    <t>034203000</t>
  </si>
  <si>
    <t>Zařízení staveniště zabezpečení staveniště opatření na ochranu sousedních pozemků</t>
  </si>
  <si>
    <t>1799747064</t>
  </si>
  <si>
    <t>VRN4</t>
  </si>
  <si>
    <t>Inženýrská činnost</t>
  </si>
  <si>
    <t>044002000</t>
  </si>
  <si>
    <t>Hlavní tituly průvodních činností a nákladů inženýrská činnost revize</t>
  </si>
  <si>
    <t>-627848577</t>
  </si>
  <si>
    <t>revize pro všechny stavební objekty</t>
  </si>
  <si>
    <t>045303000</t>
  </si>
  <si>
    <t>Inženýrská činnost kompletační a koordinační činnost koordinační činnost</t>
  </si>
  <si>
    <t>-207501729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</si>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</sst>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0000A8"/>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7">
    <fill>
      <patternFill patternType="none"/>
    </fill>
    <fill>
      <patternFill patternType="gray125"/>
    </fill>
    <fill>
      <patternFill patternType="none">
        <fgColor indexed="64"/>
        <bgColor indexed="65"/>
      </patternFill>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6" fillId="0" borderId="0" applyNumberFormat="0" applyFill="0" applyBorder="0" applyAlignment="0" applyProtection="0"/>
  </cellStyleXfs>
  <cellXfs count="381">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protection locked="0"/>
    </xf>
    <xf numFmtId="0" fontId="13" fillId="3" borderId="0" xfId="0" applyFont="1" applyFill="1" applyAlignment="1" applyProtection="1">
      <alignment horizontal="left" vertical="center"/>
    </xf>
    <xf numFmtId="0" fontId="14" fillId="3" borderId="0" xfId="0" applyFont="1" applyFill="1" applyAlignment="1" applyProtection="1">
      <alignment vertical="center"/>
    </xf>
    <xf numFmtId="0" fontId="15" fillId="3" borderId="0" xfId="0" applyFont="1" applyFill="1" applyAlignment="1" applyProtection="1">
      <alignment horizontal="left" vertical="center"/>
    </xf>
    <xf numFmtId="0" fontId="16" fillId="3" borderId="0" xfId="1" applyFont="1" applyFill="1" applyAlignment="1" applyProtection="1">
      <alignment vertical="center"/>
    </xf>
    <xf numFmtId="0" fontId="46" fillId="3" borderId="0" xfId="1" applyFill="1"/>
    <xf numFmtId="0" fontId="0" fillId="3" borderId="0" xfId="0" applyFill="1"/>
    <xf numFmtId="0" fontId="13" fillId="3"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7" fillId="0" borderId="0" xfId="0" applyFont="1" applyBorder="1" applyAlignment="1" applyProtection="1">
      <alignment horizontal="left" vertical="center"/>
    </xf>
    <xf numFmtId="0" fontId="0" fillId="0" borderId="6" xfId="0" applyBorder="1" applyProtection="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1"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1" fillId="0" borderId="0" xfId="0" applyFont="1" applyAlignment="1">
      <alignment horizontal="left" vertical="center"/>
    </xf>
    <xf numFmtId="0" fontId="20"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top"/>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2" fillId="0" borderId="8" xfId="0" applyFont="1" applyBorder="1" applyAlignment="1" applyProtection="1">
      <alignment horizontal="left" vertical="center"/>
    </xf>
    <xf numFmtId="0" fontId="0" fillId="0" borderId="8" xfId="0" applyFont="1" applyBorder="1" applyAlignment="1" applyProtection="1">
      <alignment vertical="center"/>
    </xf>
    <xf numFmtId="4" fontId="22"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1"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3" fillId="5" borderId="10" xfId="0" applyFont="1" applyFill="1" applyBorder="1" applyAlignment="1" applyProtection="1">
      <alignment horizontal="lef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7"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0"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3" fillId="0" borderId="0" xfId="0" applyFont="1" applyAlignment="1" applyProtection="1">
      <alignment vertical="center"/>
    </xf>
    <xf numFmtId="165" fontId="2" fillId="0" borderId="0" xfId="0" applyNumberFormat="1" applyFont="1" applyAlignment="1" applyProtection="1">
      <alignment horizontal="lef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0" fillId="6" borderId="10" xfId="0" applyFont="1" applyFill="1" applyBorder="1" applyAlignment="1" applyProtection="1">
      <alignmen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0" fontId="2" fillId="6" borderId="11"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3" fillId="0" borderId="0" xfId="0" applyFont="1" applyAlignment="1" applyProtection="1">
      <alignment horizontal="center"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3"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4" fillId="0" borderId="5"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0" fillId="0" borderId="0" xfId="0" applyFont="1" applyAlignment="1" applyProtection="1">
      <alignment horizontal="center" vertical="center"/>
    </xf>
    <xf numFmtId="0" fontId="4" fillId="0" borderId="5" xfId="0" applyFont="1" applyBorder="1" applyAlignment="1">
      <alignment vertical="center"/>
    </xf>
    <xf numFmtId="4" fontId="31" fillId="0" borderId="18" xfId="0" applyNumberFormat="1" applyFont="1" applyBorder="1" applyAlignment="1" applyProtection="1">
      <alignment vertical="center"/>
    </xf>
    <xf numFmtId="4" fontId="31" fillId="0" borderId="0" xfId="0" applyNumberFormat="1" applyFont="1" applyBorder="1" applyAlignment="1" applyProtection="1">
      <alignment vertical="center"/>
    </xf>
    <xf numFmtId="166" fontId="31" fillId="0" borderId="0" xfId="0" applyNumberFormat="1" applyFont="1" applyBorder="1" applyAlignment="1" applyProtection="1">
      <alignment vertical="center"/>
    </xf>
    <xf numFmtId="4" fontId="31" fillId="0" borderId="19" xfId="0" applyNumberFormat="1" applyFont="1" applyBorder="1" applyAlignment="1" applyProtection="1">
      <alignment vertical="center"/>
    </xf>
    <xf numFmtId="0" fontId="4" fillId="0" borderId="0" xfId="0" applyFont="1" applyAlignment="1">
      <alignment horizontal="left" vertical="center"/>
    </xf>
    <xf numFmtId="4" fontId="31" fillId="0" borderId="23" xfId="0" applyNumberFormat="1" applyFont="1" applyBorder="1" applyAlignment="1" applyProtection="1">
      <alignment vertical="center"/>
    </xf>
    <xf numFmtId="4" fontId="31" fillId="0" borderId="24" xfId="0" applyNumberFormat="1" applyFont="1" applyBorder="1" applyAlignment="1" applyProtection="1">
      <alignment vertical="center"/>
    </xf>
    <xf numFmtId="166" fontId="31" fillId="0" borderId="24" xfId="0" applyNumberFormat="1" applyFont="1" applyBorder="1" applyAlignment="1" applyProtection="1">
      <alignment vertical="center"/>
    </xf>
    <xf numFmtId="4" fontId="31" fillId="0" borderId="25" xfId="0" applyNumberFormat="1" applyFont="1" applyBorder="1" applyAlignment="1" applyProtection="1">
      <alignment vertical="center"/>
    </xf>
    <xf numFmtId="0" fontId="0" fillId="0" borderId="0" xfId="0" applyProtection="1">
      <protection locked="0"/>
    </xf>
    <xf numFmtId="0" fontId="14" fillId="3" borderId="0" xfId="0" applyFont="1" applyFill="1" applyAlignment="1">
      <alignment vertical="center"/>
    </xf>
    <xf numFmtId="0" fontId="15" fillId="3" borderId="0" xfId="0" applyFont="1" applyFill="1" applyAlignment="1">
      <alignment horizontal="left" vertical="center"/>
    </xf>
    <xf numFmtId="0" fontId="32" fillId="3" borderId="0" xfId="1" applyFont="1" applyFill="1" applyAlignment="1">
      <alignment vertical="center"/>
    </xf>
    <xf numFmtId="0" fontId="14"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20"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2" fillId="0" borderId="0" xfId="0" applyFont="1" applyBorder="1" applyAlignment="1" applyProtection="1">
      <alignment horizontal="left" vertical="center"/>
    </xf>
    <xf numFmtId="4" fontId="25"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3"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xf>
    <xf numFmtId="0" fontId="2"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5" fillId="0" borderId="0" xfId="0" applyNumberFormat="1" applyFont="1" applyAlignment="1" applyProtection="1"/>
    <xf numFmtId="166" fontId="34" fillId="0" borderId="16" xfId="0" applyNumberFormat="1" applyFont="1" applyBorder="1" applyAlignment="1" applyProtection="1"/>
    <xf numFmtId="166" fontId="34" fillId="0" borderId="17" xfId="0" applyNumberFormat="1" applyFont="1" applyBorder="1" applyAlignment="1" applyProtection="1"/>
    <xf numFmtId="4" fontId="35"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7" fillId="0" borderId="0" xfId="0" applyFont="1" applyAlignment="1" applyProtection="1">
      <alignment vertical="top" wrapText="1"/>
    </xf>
    <xf numFmtId="0" fontId="38" fillId="0" borderId="28" xfId="0" applyFont="1" applyBorder="1" applyAlignment="1" applyProtection="1">
      <alignment horizontal="center" vertical="center"/>
    </xf>
    <xf numFmtId="49" fontId="38" fillId="0" borderId="28" xfId="0" applyNumberFormat="1" applyFont="1" applyBorder="1" applyAlignment="1" applyProtection="1">
      <alignment horizontal="left" vertical="center" wrapText="1"/>
    </xf>
    <xf numFmtId="0" fontId="38" fillId="0" borderId="28" xfId="0" applyFont="1" applyBorder="1" applyAlignment="1" applyProtection="1">
      <alignment horizontal="left" vertical="center" wrapText="1"/>
    </xf>
    <xf numFmtId="0" fontId="38" fillId="0" borderId="28" xfId="0" applyFont="1" applyBorder="1" applyAlignment="1" applyProtection="1">
      <alignment horizontal="center" vertical="center" wrapText="1"/>
    </xf>
    <xf numFmtId="167" fontId="38" fillId="0" borderId="28" xfId="0" applyNumberFormat="1" applyFont="1" applyBorder="1" applyAlignment="1" applyProtection="1">
      <alignment vertical="center"/>
    </xf>
    <xf numFmtId="4" fontId="38" fillId="4" borderId="28" xfId="0" applyNumberFormat="1" applyFont="1" applyFill="1" applyBorder="1" applyAlignment="1" applyProtection="1">
      <alignment vertical="center"/>
      <protection locked="0"/>
    </xf>
    <xf numFmtId="4" fontId="38" fillId="0" borderId="28" xfId="0" applyNumberFormat="1" applyFont="1" applyBorder="1" applyAlignment="1" applyProtection="1">
      <alignment vertical="center"/>
    </xf>
    <xf numFmtId="0" fontId="38" fillId="0" borderId="5" xfId="0" applyFont="1" applyBorder="1" applyAlignment="1">
      <alignment vertical="center"/>
    </xf>
    <xf numFmtId="0" fontId="38" fillId="4" borderId="2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167" fontId="0" fillId="4" borderId="28" xfId="0" applyNumberFormat="1" applyFont="1" applyFill="1" applyBorder="1" applyAlignment="1" applyProtection="1">
      <alignment vertical="center"/>
      <protection locked="0"/>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1" fillId="0" borderId="24" xfId="0" applyFont="1" applyBorder="1" applyAlignment="1" applyProtection="1">
      <alignment horizontal="center"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38" fillId="0" borderId="24" xfId="0" applyFont="1" applyBorder="1" applyAlignment="1" applyProtection="1">
      <alignment horizontal="center" vertical="center"/>
    </xf>
    <xf numFmtId="0" fontId="0" fillId="0" borderId="0" xfId="0" applyAlignment="1">
      <alignment vertical="top"/>
      <protection locked="0"/>
    </xf>
    <xf numFmtId="0" fontId="39" fillId="0" borderId="29" xfId="0" applyFont="1" applyBorder="1" applyAlignment="1">
      <alignment vertical="center" wrapText="1"/>
      <protection locked="0"/>
    </xf>
    <xf numFmtId="0" fontId="39" fillId="0" borderId="30" xfId="0" applyFont="1" applyBorder="1" applyAlignment="1">
      <alignment vertical="center" wrapText="1"/>
      <protection locked="0"/>
    </xf>
    <xf numFmtId="0" fontId="39" fillId="0" borderId="31" xfId="0" applyFont="1" applyBorder="1" applyAlignment="1">
      <alignment vertical="center" wrapText="1"/>
      <protection locked="0"/>
    </xf>
    <xf numFmtId="0" fontId="39" fillId="0" borderId="32" xfId="0" applyFont="1" applyBorder="1" applyAlignment="1">
      <alignment horizontal="center" vertical="center" wrapText="1"/>
      <protection locked="0"/>
    </xf>
    <xf numFmtId="0" fontId="40" fillId="0" borderId="1" xfId="0" applyFont="1" applyBorder="1" applyAlignment="1">
      <alignment horizontal="center" vertical="center" wrapText="1"/>
      <protection locked="0"/>
    </xf>
    <xf numFmtId="0" fontId="39" fillId="0" borderId="33" xfId="0" applyFont="1" applyBorder="1" applyAlignment="1">
      <alignment horizontal="center" vertical="center" wrapText="1"/>
      <protection locked="0"/>
    </xf>
    <xf numFmtId="0" fontId="39" fillId="0" borderId="32" xfId="0" applyFont="1" applyBorder="1" applyAlignment="1">
      <alignment vertical="center" wrapText="1"/>
      <protection locked="0"/>
    </xf>
    <xf numFmtId="0" fontId="41" fillId="0" borderId="34" xfId="0" applyFont="1" applyBorder="1" applyAlignment="1">
      <alignment horizontal="left" wrapText="1"/>
      <protection locked="0"/>
    </xf>
    <xf numFmtId="0" fontId="39" fillId="0" borderId="33" xfId="0" applyFont="1" applyBorder="1" applyAlignment="1">
      <alignment vertical="center" wrapText="1"/>
      <protection locked="0"/>
    </xf>
    <xf numFmtId="0" fontId="41" fillId="0" borderId="1" xfId="0" applyFont="1" applyBorder="1" applyAlignment="1">
      <alignment horizontal="left" vertical="center" wrapText="1"/>
      <protection locked="0"/>
    </xf>
    <xf numFmtId="0" fontId="42" fillId="0" borderId="1" xfId="0" applyFont="1" applyBorder="1" applyAlignment="1">
      <alignment horizontal="left" vertical="center" wrapText="1"/>
      <protection locked="0"/>
    </xf>
    <xf numFmtId="0" fontId="42" fillId="0" borderId="32" xfId="0" applyFont="1" applyBorder="1" applyAlignment="1">
      <alignment vertical="center" wrapText="1"/>
      <protection locked="0"/>
    </xf>
    <xf numFmtId="0" fontId="42" fillId="0" borderId="1" xfId="0" applyFont="1" applyBorder="1" applyAlignment="1">
      <alignment vertical="center" wrapText="1"/>
      <protection locked="0"/>
    </xf>
    <xf numFmtId="0" fontId="42" fillId="0" borderId="1" xfId="0" applyFont="1" applyBorder="1" applyAlignment="1">
      <alignment vertical="center"/>
      <protection locked="0"/>
    </xf>
    <xf numFmtId="0" fontId="42" fillId="0" borderId="1" xfId="0" applyFont="1" applyBorder="1" applyAlignment="1">
      <alignment horizontal="left" vertical="center"/>
      <protection locked="0"/>
    </xf>
    <xf numFmtId="49" fontId="42" fillId="0" borderId="1" xfId="0" applyNumberFormat="1" applyFont="1" applyBorder="1" applyAlignment="1">
      <alignment horizontal="left" vertical="center" wrapText="1"/>
      <protection locked="0"/>
    </xf>
    <xf numFmtId="49" fontId="42" fillId="0" borderId="1" xfId="0" applyNumberFormat="1" applyFont="1" applyBorder="1" applyAlignment="1">
      <alignment vertical="center" wrapText="1"/>
      <protection locked="0"/>
    </xf>
    <xf numFmtId="0" fontId="39" fillId="0" borderId="35" xfId="0" applyFont="1" applyBorder="1" applyAlignment="1">
      <alignment vertical="center" wrapText="1"/>
      <protection locked="0"/>
    </xf>
    <xf numFmtId="0" fontId="43" fillId="0" borderId="34" xfId="0" applyFont="1" applyBorder="1" applyAlignment="1">
      <alignment vertical="center" wrapText="1"/>
      <protection locked="0"/>
    </xf>
    <xf numFmtId="0" fontId="39" fillId="0" borderId="36" xfId="0" applyFont="1" applyBorder="1" applyAlignment="1">
      <alignment vertical="center" wrapText="1"/>
      <protection locked="0"/>
    </xf>
    <xf numFmtId="0" fontId="39" fillId="0" borderId="1" xfId="0" applyFont="1" applyBorder="1" applyAlignment="1">
      <alignment vertical="top"/>
      <protection locked="0"/>
    </xf>
    <xf numFmtId="0" fontId="39" fillId="0" borderId="0" xfId="0" applyFont="1" applyAlignment="1">
      <alignment vertical="top"/>
      <protection locked="0"/>
    </xf>
    <xf numFmtId="0" fontId="39" fillId="0" borderId="29" xfId="0" applyFont="1" applyBorder="1" applyAlignment="1">
      <alignment horizontal="left" vertical="center"/>
      <protection locked="0"/>
    </xf>
    <xf numFmtId="0" fontId="39" fillId="0" borderId="30" xfId="0" applyFont="1" applyBorder="1" applyAlignment="1">
      <alignment horizontal="left" vertical="center"/>
      <protection locked="0"/>
    </xf>
    <xf numFmtId="0" fontId="39" fillId="0" borderId="31" xfId="0" applyFont="1" applyBorder="1" applyAlignment="1">
      <alignment horizontal="left" vertical="center"/>
      <protection locked="0"/>
    </xf>
    <xf numFmtId="0" fontId="39" fillId="0" borderId="32" xfId="0" applyFont="1" applyBorder="1" applyAlignment="1">
      <alignment horizontal="left" vertical="center"/>
      <protection locked="0"/>
    </xf>
    <xf numFmtId="0" fontId="40" fillId="0" borderId="1" xfId="0" applyFont="1" applyBorder="1" applyAlignment="1">
      <alignment horizontal="center" vertical="center"/>
      <protection locked="0"/>
    </xf>
    <xf numFmtId="0" fontId="39" fillId="0" borderId="33" xfId="0" applyFont="1" applyBorder="1" applyAlignment="1">
      <alignment horizontal="left" vertical="center"/>
      <protection locked="0"/>
    </xf>
    <xf numFmtId="0" fontId="41" fillId="0" borderId="1" xfId="0" applyFont="1" applyBorder="1" applyAlignment="1">
      <alignment horizontal="left" vertical="center"/>
      <protection locked="0"/>
    </xf>
    <xf numFmtId="0" fontId="44" fillId="0" borderId="0" xfId="0" applyFont="1" applyAlignment="1">
      <alignment horizontal="left" vertical="center"/>
      <protection locked="0"/>
    </xf>
    <xf numFmtId="0" fontId="41" fillId="0" borderId="34" xfId="0" applyFont="1" applyBorder="1" applyAlignment="1">
      <alignment horizontal="left" vertical="center"/>
      <protection locked="0"/>
    </xf>
    <xf numFmtId="0" fontId="41" fillId="0" borderId="34" xfId="0" applyFont="1" applyBorder="1" applyAlignment="1">
      <alignment horizontal="center" vertical="center"/>
      <protection locked="0"/>
    </xf>
    <xf numFmtId="0" fontId="44" fillId="0" borderId="34" xfId="0" applyFont="1" applyBorder="1" applyAlignment="1">
      <alignment horizontal="left" vertical="center"/>
      <protection locked="0"/>
    </xf>
    <xf numFmtId="0" fontId="45" fillId="0" borderId="1" xfId="0" applyFont="1" applyBorder="1" applyAlignment="1">
      <alignment horizontal="left" vertical="center"/>
      <protection locked="0"/>
    </xf>
    <xf numFmtId="0" fontId="42" fillId="0" borderId="0" xfId="0" applyFont="1" applyAlignment="1">
      <alignment horizontal="left" vertical="center"/>
      <protection locked="0"/>
    </xf>
    <xf numFmtId="0" fontId="42" fillId="0" borderId="1" xfId="0" applyFont="1" applyBorder="1" applyAlignment="1">
      <alignment horizontal="center" vertical="center"/>
      <protection locked="0"/>
    </xf>
    <xf numFmtId="0" fontId="42" fillId="0" borderId="32" xfId="0" applyFont="1" applyBorder="1" applyAlignment="1">
      <alignment horizontal="left" vertical="center"/>
      <protection locked="0"/>
    </xf>
    <xf numFmtId="0" fontId="42" fillId="2" borderId="1" xfId="0" applyFont="1" applyFill="1" applyBorder="1" applyAlignment="1">
      <alignment horizontal="left" vertical="center"/>
      <protection locked="0"/>
    </xf>
    <xf numFmtId="0" fontId="42" fillId="2" borderId="1" xfId="0" applyFont="1" applyFill="1" applyBorder="1" applyAlignment="1">
      <alignment horizontal="center" vertical="center"/>
      <protection locked="0"/>
    </xf>
    <xf numFmtId="0" fontId="39" fillId="0" borderId="35" xfId="0" applyFont="1" applyBorder="1" applyAlignment="1">
      <alignment horizontal="left" vertical="center"/>
      <protection locked="0"/>
    </xf>
    <xf numFmtId="0" fontId="43" fillId="0" borderId="34" xfId="0" applyFont="1" applyBorder="1" applyAlignment="1">
      <alignment horizontal="left" vertical="center"/>
      <protection locked="0"/>
    </xf>
    <xf numFmtId="0" fontId="39" fillId="0" borderId="36" xfId="0" applyFont="1" applyBorder="1" applyAlignment="1">
      <alignment horizontal="left" vertical="center"/>
      <protection locked="0"/>
    </xf>
    <xf numFmtId="0" fontId="39"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4" fillId="0" borderId="1" xfId="0" applyFont="1" applyBorder="1" applyAlignment="1">
      <alignment horizontal="left" vertical="center"/>
      <protection locked="0"/>
    </xf>
    <xf numFmtId="0" fontId="42" fillId="0" borderId="34" xfId="0" applyFont="1" applyBorder="1" applyAlignment="1">
      <alignment horizontal="left" vertical="center"/>
      <protection locked="0"/>
    </xf>
    <xf numFmtId="0" fontId="39" fillId="0" borderId="1" xfId="0" applyFont="1" applyBorder="1" applyAlignment="1">
      <alignment horizontal="left" vertical="center" wrapText="1"/>
      <protection locked="0"/>
    </xf>
    <xf numFmtId="0" fontId="42" fillId="0" borderId="1" xfId="0" applyFont="1" applyBorder="1" applyAlignment="1">
      <alignment horizontal="center" vertical="center" wrapText="1"/>
      <protection locked="0"/>
    </xf>
    <xf numFmtId="0" fontId="39" fillId="0" borderId="29" xfId="0" applyFont="1" applyBorder="1" applyAlignment="1">
      <alignment horizontal="left" vertical="center" wrapText="1"/>
      <protection locked="0"/>
    </xf>
    <xf numFmtId="0" fontId="39" fillId="0" borderId="30" xfId="0" applyFont="1" applyBorder="1" applyAlignment="1">
      <alignment horizontal="left" vertical="center" wrapText="1"/>
      <protection locked="0"/>
    </xf>
    <xf numFmtId="0" fontId="39" fillId="0" borderId="31" xfId="0" applyFont="1" applyBorder="1" applyAlignment="1">
      <alignment horizontal="left" vertical="center" wrapText="1"/>
      <protection locked="0"/>
    </xf>
    <xf numFmtId="0" fontId="39" fillId="0" borderId="32" xfId="0" applyFont="1" applyBorder="1" applyAlignment="1">
      <alignment horizontal="left" vertical="center" wrapText="1"/>
      <protection locked="0"/>
    </xf>
    <xf numFmtId="0" fontId="39" fillId="0" borderId="33" xfId="0" applyFont="1" applyBorder="1" applyAlignment="1">
      <alignment horizontal="left" vertical="center" wrapText="1"/>
      <protection locked="0"/>
    </xf>
    <xf numFmtId="0" fontId="44" fillId="0" borderId="32" xfId="0" applyFont="1" applyBorder="1" applyAlignment="1">
      <alignment horizontal="left" vertical="center" wrapText="1"/>
      <protection locked="0"/>
    </xf>
    <xf numFmtId="0" fontId="44" fillId="0" borderId="33" xfId="0" applyFont="1" applyBorder="1" applyAlignment="1">
      <alignment horizontal="left" vertical="center" wrapText="1"/>
      <protection locked="0"/>
    </xf>
    <xf numFmtId="0" fontId="42" fillId="0" borderId="32" xfId="0" applyFont="1" applyBorder="1" applyAlignment="1">
      <alignment horizontal="left" vertical="center" wrapText="1"/>
      <protection locked="0"/>
    </xf>
    <xf numFmtId="0" fontId="42" fillId="0" borderId="33" xfId="0" applyFont="1" applyBorder="1" applyAlignment="1">
      <alignment horizontal="left" vertical="center" wrapText="1"/>
      <protection locked="0"/>
    </xf>
    <xf numFmtId="0" fontId="42" fillId="0" borderId="33" xfId="0" applyFont="1" applyBorder="1" applyAlignment="1">
      <alignment horizontal="left" vertical="center"/>
      <protection locked="0"/>
    </xf>
    <xf numFmtId="0" fontId="42" fillId="0" borderId="35" xfId="0" applyFont="1" applyBorder="1" applyAlignment="1">
      <alignment horizontal="left" vertical="center" wrapText="1"/>
      <protection locked="0"/>
    </xf>
    <xf numFmtId="0" fontId="42" fillId="0" borderId="34" xfId="0" applyFont="1" applyBorder="1" applyAlignment="1">
      <alignment horizontal="left" vertical="center" wrapText="1"/>
      <protection locked="0"/>
    </xf>
    <xf numFmtId="0" fontId="42" fillId="0" borderId="36" xfId="0" applyFont="1" applyBorder="1" applyAlignment="1">
      <alignment horizontal="left" vertical="center" wrapText="1"/>
      <protection locked="0"/>
    </xf>
    <xf numFmtId="0" fontId="42" fillId="0" borderId="1" xfId="0" applyFont="1" applyBorder="1" applyAlignment="1">
      <alignment horizontal="left" vertical="top"/>
      <protection locked="0"/>
    </xf>
    <xf numFmtId="0" fontId="42" fillId="0" borderId="1" xfId="0" applyFont="1" applyBorder="1" applyAlignment="1">
      <alignment horizontal="center" vertical="top"/>
      <protection locked="0"/>
    </xf>
    <xf numFmtId="0" fontId="42" fillId="0" borderId="35" xfId="0" applyFont="1" applyBorder="1" applyAlignment="1">
      <alignment horizontal="left" vertical="center"/>
      <protection locked="0"/>
    </xf>
    <xf numFmtId="0" fontId="42" fillId="0" borderId="36" xfId="0" applyFont="1" applyBorder="1" applyAlignment="1">
      <alignment horizontal="left" vertical="center"/>
      <protection locked="0"/>
    </xf>
    <xf numFmtId="0" fontId="44" fillId="0" borderId="0" xfId="0" applyFont="1" applyAlignment="1">
      <alignment vertical="center"/>
      <protection locked="0"/>
    </xf>
    <xf numFmtId="0" fontId="41" fillId="0" borderId="1" xfId="0" applyFont="1" applyBorder="1" applyAlignment="1">
      <alignment vertical="center"/>
      <protection locked="0"/>
    </xf>
    <xf numFmtId="0" fontId="44" fillId="0" borderId="34" xfId="0" applyFont="1" applyBorder="1" applyAlignment="1">
      <alignment vertical="center"/>
      <protection locked="0"/>
    </xf>
    <xf numFmtId="0" fontId="41" fillId="0" borderId="34" xfId="0" applyFont="1" applyBorder="1" applyAlignment="1">
      <alignment vertical="center"/>
      <protection locked="0"/>
    </xf>
    <xf numFmtId="0" fontId="0" fillId="0" borderId="1" xfId="0" applyBorder="1" applyAlignment="1">
      <alignment vertical="top"/>
      <protection locked="0"/>
    </xf>
    <xf numFmtId="49" fontId="42"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1" fillId="0" borderId="34" xfId="0" applyFont="1" applyBorder="1" applyAlignment="1">
      <alignment horizontal="left"/>
      <protection locked="0"/>
    </xf>
    <xf numFmtId="0" fontId="44" fillId="0" borderId="34" xfId="0" applyFont="1" applyBorder="1" applyAlignment="1">
      <protection locked="0"/>
    </xf>
    <xf numFmtId="0" fontId="39" fillId="0" borderId="32" xfId="0" applyFont="1" applyBorder="1" applyAlignment="1">
      <alignment vertical="top"/>
      <protection locked="0"/>
    </xf>
    <xf numFmtId="0" fontId="39" fillId="0" borderId="33" xfId="0" applyFont="1" applyBorder="1" applyAlignment="1">
      <alignment vertical="top"/>
      <protection locked="0"/>
    </xf>
    <xf numFmtId="0" fontId="39" fillId="0" borderId="1" xfId="0" applyFont="1" applyBorder="1" applyAlignment="1">
      <alignment horizontal="center" vertical="center"/>
      <protection locked="0"/>
    </xf>
    <xf numFmtId="0" fontId="39" fillId="0" borderId="1" xfId="0" applyFont="1" applyBorder="1" applyAlignment="1">
      <alignment horizontal="left" vertical="top"/>
      <protection locked="0"/>
    </xf>
    <xf numFmtId="0" fontId="39" fillId="0" borderId="35" xfId="0" applyFont="1" applyBorder="1" applyAlignment="1">
      <alignment vertical="top"/>
      <protection locked="0"/>
    </xf>
    <xf numFmtId="0" fontId="39" fillId="0" borderId="34" xfId="0" applyFont="1" applyBorder="1" applyAlignment="1">
      <alignment vertical="top"/>
      <protection locked="0"/>
    </xf>
    <xf numFmtId="0" fontId="39"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theme" Target="theme/theme1.xml" /><Relationship Id="rId15" Type="http://schemas.openxmlformats.org/officeDocument/2006/relationships/calcChain" Target="calcChain.xml" /><Relationship Id="rId16"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7.14" customWidth="1"/>
    <col min="2" max="2" width="1.43" customWidth="1"/>
    <col min="3" max="3" width="3.57" customWidth="1"/>
    <col min="4" max="4" width="2.29" customWidth="1"/>
    <col min="5" max="5" width="2.29" customWidth="1"/>
    <col min="6" max="6" width="2.29" customWidth="1"/>
    <col min="7" max="7" width="2.29" customWidth="1"/>
    <col min="8" max="8" width="2.29" customWidth="1"/>
    <col min="9" max="9" width="2.29" customWidth="1"/>
    <col min="10" max="10" width="2.29" customWidth="1"/>
    <col min="11" max="11" width="2.29" customWidth="1"/>
    <col min="12" max="12" width="2.29" customWidth="1"/>
    <col min="13" max="13" width="2.29" customWidth="1"/>
    <col min="14" max="14" width="2.29" customWidth="1"/>
    <col min="15" max="15" width="2.29" customWidth="1"/>
    <col min="16" max="16" width="2.29" customWidth="1"/>
    <col min="17" max="17" width="2.29" customWidth="1"/>
    <col min="18" max="18" width="2.29" customWidth="1"/>
    <col min="19" max="19" width="2.29" customWidth="1"/>
    <col min="20" max="20" width="2.29" customWidth="1"/>
    <col min="21" max="21" width="2.29" customWidth="1"/>
    <col min="22" max="22" width="2.29" customWidth="1"/>
    <col min="23" max="23" width="2.29" customWidth="1"/>
    <col min="24" max="24" width="2.29" customWidth="1"/>
    <col min="25" max="25" width="2.29" customWidth="1"/>
    <col min="26" max="26" width="2.29" customWidth="1"/>
    <col min="27" max="27" width="2.29" customWidth="1"/>
    <col min="28" max="28" width="2.29" customWidth="1"/>
    <col min="29" max="29" width="2.29" customWidth="1"/>
    <col min="30" max="30" width="2.29" customWidth="1"/>
    <col min="31" max="31" width="2.29" customWidth="1"/>
    <col min="32" max="32" width="2.29" customWidth="1"/>
    <col min="33" max="33" width="2.29" customWidth="1"/>
    <col min="34" max="34" width="2.86" customWidth="1"/>
    <col min="35" max="35" width="27.14" customWidth="1"/>
    <col min="36" max="36" width="2.14" customWidth="1"/>
    <col min="37" max="37" width="2.14" customWidth="1"/>
    <col min="38" max="38" width="7.14" customWidth="1"/>
    <col min="39" max="39" width="2.86" customWidth="1"/>
    <col min="40" max="40" width="11.43" customWidth="1"/>
    <col min="41" max="41" width="6.43" customWidth="1"/>
    <col min="42" max="42" width="3.57" customWidth="1"/>
    <col min="43" max="43" width="13.43" customWidth="1"/>
    <col min="44" max="44" width="11.71" customWidth="1"/>
    <col min="45" max="45" width="22.14" hidden="1" customWidth="1"/>
    <col min="46" max="46" width="22.14" hidden="1" customWidth="1"/>
    <col min="47" max="47" width="22.14" hidden="1" customWidth="1"/>
    <col min="48" max="48" width="18.57" hidden="1" customWidth="1"/>
    <col min="49" max="49" width="18.57" hidden="1" customWidth="1"/>
    <col min="50" max="50" width="18.57" hidden="1" customWidth="1"/>
    <col min="51" max="51" width="18.57" hidden="1" customWidth="1"/>
    <col min="52" max="52" width="18.57" hidden="1" customWidth="1"/>
    <col min="53" max="53" width="16.43" hidden="1" customWidth="1"/>
    <col min="54" max="54" width="21.43" hidden="1" customWidth="1"/>
    <col min="55" max="55" width="16.43" hidden="1" customWidth="1"/>
    <col min="56" max="56" width="16.43" hidden="1" customWidth="1"/>
    <col min="57" max="57" width="57" customWidth="1"/>
    <col min="71" max="71" width="9.14" hidden="1"/>
    <col min="72" max="72" width="9.14" hidden="1"/>
    <col min="73" max="73" width="9.14" hidden="1"/>
    <col min="74" max="74" width="9.14" hidden="1"/>
    <col min="75" max="75" width="9.14" hidden="1"/>
    <col min="76" max="76" width="9.14" hidden="1"/>
    <col min="77" max="77" width="9.14" hidden="1"/>
    <col min="78" max="78" width="9.14" hidden="1"/>
    <col min="79" max="79" width="9.14" hidden="1"/>
    <col min="80" max="80" width="9.14" hidden="1"/>
    <col min="81" max="81" width="9.14" hidden="1"/>
    <col min="82" max="82" width="9.14" hidden="1"/>
    <col min="83" max="83" width="9.14" hidden="1"/>
    <col min="84" max="84" width="9.14" hidden="1"/>
    <col min="85" max="85" width="9.14" hidden="1"/>
    <col min="86" max="86" width="9.14" hidden="1"/>
    <col min="87" max="87" width="9.14" hidden="1"/>
    <col min="88" max="88" width="9.14" hidden="1"/>
    <col min="89" max="89" width="9.14" hidden="1"/>
    <col min="90" max="90" width="9.14" hidden="1"/>
    <col min="91" max="91" width="9.14" hidden="1"/>
  </cols>
  <sheetData>
    <row r="1" ht="21.36"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ht="36.96" customHeight="1">
      <c r="AR2"/>
      <c r="BS2" s="24" t="s">
        <v>8</v>
      </c>
      <c r="BT2" s="24" t="s">
        <v>9</v>
      </c>
    </row>
    <row r="3" ht="6.96"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ht="36.96"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ht="36.96"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23</v>
      </c>
      <c r="AO7" s="29"/>
      <c r="AP7" s="29"/>
      <c r="AQ7" s="31"/>
      <c r="BE7" s="39"/>
      <c r="BS7" s="24" t="s">
        <v>8</v>
      </c>
    </row>
    <row r="8" ht="14.4" customHeight="1">
      <c r="B8" s="28"/>
      <c r="C8" s="29"/>
      <c r="D8" s="40"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26</v>
      </c>
      <c r="AL8" s="29"/>
      <c r="AM8" s="29"/>
      <c r="AN8" s="41" t="s">
        <v>27</v>
      </c>
      <c r="AO8" s="29"/>
      <c r="AP8" s="29"/>
      <c r="AQ8" s="31"/>
      <c r="BE8" s="39"/>
      <c r="BS8" s="24" t="s">
        <v>8</v>
      </c>
    </row>
    <row r="9" ht="29.28" customHeight="1">
      <c r="B9" s="28"/>
      <c r="C9" s="29"/>
      <c r="D9" s="34" t="s">
        <v>28</v>
      </c>
      <c r="E9" s="29"/>
      <c r="F9" s="29"/>
      <c r="G9" s="29"/>
      <c r="H9" s="29"/>
      <c r="I9" s="29"/>
      <c r="J9" s="29"/>
      <c r="K9" s="42" t="s">
        <v>29</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30</v>
      </c>
      <c r="AL9" s="29"/>
      <c r="AM9" s="29"/>
      <c r="AN9" s="42" t="s">
        <v>31</v>
      </c>
      <c r="AO9" s="29"/>
      <c r="AP9" s="29"/>
      <c r="AQ9" s="31"/>
      <c r="BE9" s="39"/>
      <c r="BS9" s="24" t="s">
        <v>8</v>
      </c>
    </row>
    <row r="10" ht="14.4" customHeight="1">
      <c r="B10" s="28"/>
      <c r="C10" s="29"/>
      <c r="D10" s="40"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33</v>
      </c>
      <c r="AL10" s="29"/>
      <c r="AM10" s="29"/>
      <c r="AN10" s="35" t="s">
        <v>34</v>
      </c>
      <c r="AO10" s="29"/>
      <c r="AP10" s="29"/>
      <c r="AQ10" s="31"/>
      <c r="BE10" s="39"/>
      <c r="BS10" s="24" t="s">
        <v>8</v>
      </c>
    </row>
    <row r="11" ht="18.48" customHeight="1">
      <c r="B11" s="28"/>
      <c r="C11" s="29"/>
      <c r="D11" s="29"/>
      <c r="E11" s="35" t="s">
        <v>35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36</v>
      </c>
      <c r="AL11" s="29"/>
      <c r="AM11" s="29"/>
      <c r="AN11" s="35" t="s">
        <v>34</v>
      </c>
      <c r="AO11" s="29"/>
      <c r="AP11" s="29"/>
      <c r="AQ11" s="31"/>
      <c r="BE11" s="39"/>
      <c r="BS11" s="24" t="s">
        <v>8</v>
      </c>
    </row>
    <row r="12" ht="6.96"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ht="14.4" customHeight="1">
      <c r="B13" s="28"/>
      <c r="C13" s="29"/>
      <c r="D13" s="40" t="s">
        <v>37</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33</v>
      </c>
      <c r="AL13" s="29"/>
      <c r="AM13" s="29"/>
      <c r="AN13" s="43" t="s">
        <v>38</v>
      </c>
      <c r="AO13" s="29"/>
      <c r="AP13" s="29"/>
      <c r="AQ13" s="31"/>
      <c r="BE13" s="39"/>
      <c r="BS13" s="24" t="s">
        <v>8</v>
      </c>
    </row>
    <row r="14">
      <c r="B14" s="28"/>
      <c r="C14" s="29"/>
      <c r="D14" s="29"/>
      <c r="E14" s="43" t="s">
        <v>38</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0" t="s">
        <v>36</v>
      </c>
      <c r="AL14" s="29"/>
      <c r="AM14" s="29"/>
      <c r="AN14" s="43" t="s">
        <v>38</v>
      </c>
      <c r="AO14" s="29"/>
      <c r="AP14" s="29"/>
      <c r="AQ14" s="31"/>
      <c r="BE14" s="39"/>
      <c r="BS14" s="24" t="s">
        <v>8</v>
      </c>
    </row>
    <row r="15" ht="6.96"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ht="14.4" customHeight="1">
      <c r="B16" s="28"/>
      <c r="C16" s="29"/>
      <c r="D16" s="40" t="s">
        <v>39</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33</v>
      </c>
      <c r="AL16" s="29"/>
      <c r="AM16" s="29"/>
      <c r="AN16" s="35" t="s">
        <v>40</v>
      </c>
      <c r="AO16" s="29"/>
      <c r="AP16" s="29"/>
      <c r="AQ16" s="31"/>
      <c r="BE16" s="39"/>
      <c r="BS16" s="24" t="s">
        <v>6</v>
      </c>
    </row>
    <row r="17" ht="18.48" customHeight="1">
      <c r="B17" s="28"/>
      <c r="C17" s="29"/>
      <c r="D17" s="29"/>
      <c r="E17" s="35" t="s">
        <v>41</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36</v>
      </c>
      <c r="AL17" s="29"/>
      <c r="AM17" s="29"/>
      <c r="AN17" s="35" t="s">
        <v>34</v>
      </c>
      <c r="AO17" s="29"/>
      <c r="AP17" s="29"/>
      <c r="AQ17" s="31"/>
      <c r="BE17" s="39"/>
      <c r="BS17" s="24" t="s">
        <v>42</v>
      </c>
    </row>
    <row r="18" ht="6.96"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ht="14.4" customHeight="1">
      <c r="B19" s="28"/>
      <c r="C19" s="29"/>
      <c r="D19" s="40" t="s">
        <v>43</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ht="75.6" customHeight="1">
      <c r="B20" s="28"/>
      <c r="C20" s="29"/>
      <c r="D20" s="29"/>
      <c r="E20" s="45" t="s">
        <v>44</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29"/>
      <c r="AP20" s="29"/>
      <c r="AQ20" s="31"/>
      <c r="BE20" s="39"/>
      <c r="BS20" s="24" t="s">
        <v>6</v>
      </c>
    </row>
    <row r="21" ht="6.96"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ht="6.96" customHeight="1">
      <c r="B22" s="28"/>
      <c r="C22" s="2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29"/>
      <c r="AQ22" s="31"/>
      <c r="BE22" s="39"/>
    </row>
    <row r="23" s="1" customFormat="1" ht="25.92" customHeight="1">
      <c r="B23" s="47"/>
      <c r="C23" s="48"/>
      <c r="D23" s="49" t="s">
        <v>45</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39"/>
    </row>
    <row r="24" s="1" customFormat="1" ht="6.96"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39"/>
    </row>
    <row r="25" s="1" customFormat="1">
      <c r="B25" s="47"/>
      <c r="C25" s="48"/>
      <c r="D25" s="48"/>
      <c r="E25" s="48"/>
      <c r="F25" s="48"/>
      <c r="G25" s="48"/>
      <c r="H25" s="48"/>
      <c r="I25" s="48"/>
      <c r="J25" s="48"/>
      <c r="K25" s="48"/>
      <c r="L25" s="53" t="s">
        <v>46</v>
      </c>
      <c r="M25" s="53"/>
      <c r="N25" s="53"/>
      <c r="O25" s="53"/>
      <c r="P25" s="48"/>
      <c r="Q25" s="48"/>
      <c r="R25" s="48"/>
      <c r="S25" s="48"/>
      <c r="T25" s="48"/>
      <c r="U25" s="48"/>
      <c r="V25" s="48"/>
      <c r="W25" s="53" t="s">
        <v>47</v>
      </c>
      <c r="X25" s="53"/>
      <c r="Y25" s="53"/>
      <c r="Z25" s="53"/>
      <c r="AA25" s="53"/>
      <c r="AB25" s="53"/>
      <c r="AC25" s="53"/>
      <c r="AD25" s="53"/>
      <c r="AE25" s="53"/>
      <c r="AF25" s="48"/>
      <c r="AG25" s="48"/>
      <c r="AH25" s="48"/>
      <c r="AI25" s="48"/>
      <c r="AJ25" s="48"/>
      <c r="AK25" s="53" t="s">
        <v>48</v>
      </c>
      <c r="AL25" s="53"/>
      <c r="AM25" s="53"/>
      <c r="AN25" s="53"/>
      <c r="AO25" s="53"/>
      <c r="AP25" s="48"/>
      <c r="AQ25" s="52"/>
      <c r="BE25" s="39"/>
    </row>
    <row r="26" s="2" customFormat="1" ht="14.4" customHeight="1">
      <c r="B26" s="54"/>
      <c r="C26" s="55"/>
      <c r="D26" s="56" t="s">
        <v>49</v>
      </c>
      <c r="E26" s="55"/>
      <c r="F26" s="56" t="s">
        <v>50</v>
      </c>
      <c r="G26" s="55"/>
      <c r="H26" s="55"/>
      <c r="I26" s="55"/>
      <c r="J26" s="55"/>
      <c r="K26" s="55"/>
      <c r="L26" s="57">
        <v>0.20999999999999999</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39"/>
    </row>
    <row r="27" s="2" customFormat="1" ht="14.4" customHeight="1">
      <c r="B27" s="54"/>
      <c r="C27" s="55"/>
      <c r="D27" s="55"/>
      <c r="E27" s="55"/>
      <c r="F27" s="56" t="s">
        <v>51</v>
      </c>
      <c r="G27" s="55"/>
      <c r="H27" s="55"/>
      <c r="I27" s="55"/>
      <c r="J27" s="55"/>
      <c r="K27" s="55"/>
      <c r="L27" s="57">
        <v>0.14999999999999999</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39"/>
    </row>
    <row r="28" hidden="1" s="2" customFormat="1" ht="14.4" customHeight="1">
      <c r="B28" s="54"/>
      <c r="C28" s="55"/>
      <c r="D28" s="55"/>
      <c r="E28" s="55"/>
      <c r="F28" s="56" t="s">
        <v>52</v>
      </c>
      <c r="G28" s="55"/>
      <c r="H28" s="55"/>
      <c r="I28" s="55"/>
      <c r="J28" s="55"/>
      <c r="K28" s="55"/>
      <c r="L28" s="57">
        <v>0.20999999999999999</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39"/>
    </row>
    <row r="29" hidden="1" s="2" customFormat="1" ht="14.4" customHeight="1">
      <c r="B29" s="54"/>
      <c r="C29" s="55"/>
      <c r="D29" s="55"/>
      <c r="E29" s="55"/>
      <c r="F29" s="56" t="s">
        <v>53</v>
      </c>
      <c r="G29" s="55"/>
      <c r="H29" s="55"/>
      <c r="I29" s="55"/>
      <c r="J29" s="55"/>
      <c r="K29" s="55"/>
      <c r="L29" s="57">
        <v>0.14999999999999999</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39"/>
    </row>
    <row r="30" hidden="1" s="2" customFormat="1" ht="14.4" customHeight="1">
      <c r="B30" s="54"/>
      <c r="C30" s="55"/>
      <c r="D30" s="55"/>
      <c r="E30" s="55"/>
      <c r="F30" s="56" t="s">
        <v>54</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39"/>
    </row>
    <row r="31" s="1" customFormat="1" ht="6.96"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39"/>
    </row>
    <row r="32" s="1" customFormat="1" ht="25.92" customHeight="1">
      <c r="B32" s="47"/>
      <c r="C32" s="60"/>
      <c r="D32" s="61" t="s">
        <v>55</v>
      </c>
      <c r="E32" s="62"/>
      <c r="F32" s="62"/>
      <c r="G32" s="62"/>
      <c r="H32" s="62"/>
      <c r="I32" s="62"/>
      <c r="J32" s="62"/>
      <c r="K32" s="62"/>
      <c r="L32" s="62"/>
      <c r="M32" s="62"/>
      <c r="N32" s="62"/>
      <c r="O32" s="62"/>
      <c r="P32" s="62"/>
      <c r="Q32" s="62"/>
      <c r="R32" s="62"/>
      <c r="S32" s="62"/>
      <c r="T32" s="63" t="s">
        <v>56</v>
      </c>
      <c r="U32" s="62"/>
      <c r="V32" s="62"/>
      <c r="W32" s="62"/>
      <c r="X32" s="64" t="s">
        <v>57</v>
      </c>
      <c r="Y32" s="62"/>
      <c r="Z32" s="62"/>
      <c r="AA32" s="62"/>
      <c r="AB32" s="62"/>
      <c r="AC32" s="62"/>
      <c r="AD32" s="62"/>
      <c r="AE32" s="62"/>
      <c r="AF32" s="62"/>
      <c r="AG32" s="62"/>
      <c r="AH32" s="62"/>
      <c r="AI32" s="62"/>
      <c r="AJ32" s="62"/>
      <c r="AK32" s="65">
        <f>SUM(AK23:AK30)</f>
        <v>0</v>
      </c>
      <c r="AL32" s="62"/>
      <c r="AM32" s="62"/>
      <c r="AN32" s="62"/>
      <c r="AO32" s="66"/>
      <c r="AP32" s="60"/>
      <c r="AQ32" s="67"/>
      <c r="BE32" s="39"/>
    </row>
    <row r="33" s="1" customFormat="1" ht="6.96"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1" customFormat="1" ht="6.96"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1" customFormat="1" ht="6.96"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1" customFormat="1" ht="36.96" customHeight="1">
      <c r="B39" s="47"/>
      <c r="C39" s="74" t="s">
        <v>58</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1" customFormat="1" ht="6.96"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3" customFormat="1" ht="14.4" customHeight="1">
      <c r="B41" s="76"/>
      <c r="C41" s="77" t="s">
        <v>15</v>
      </c>
      <c r="D41" s="78"/>
      <c r="E41" s="78"/>
      <c r="F41" s="78"/>
      <c r="G41" s="78"/>
      <c r="H41" s="78"/>
      <c r="I41" s="78"/>
      <c r="J41" s="78"/>
      <c r="K41" s="78"/>
      <c r="L41" s="78" t="str">
        <f>K5</f>
        <v>S-1605</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4" customFormat="1" ht="36.96" customHeight="1">
      <c r="B42" s="80"/>
      <c r="C42" s="81" t="s">
        <v>18</v>
      </c>
      <c r="D42" s="82"/>
      <c r="E42" s="82"/>
      <c r="F42" s="82"/>
      <c r="G42" s="82"/>
      <c r="H42" s="82"/>
      <c r="I42" s="82"/>
      <c r="J42" s="82"/>
      <c r="K42" s="82"/>
      <c r="L42" s="83" t="str">
        <f>K6</f>
        <v>Revitalizace nemocnice v Sokolově, Slovenská 545, Stavební úpravy objektu trafostanice p.č. 2012/2</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1" customFormat="1" ht="6.96"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1" customFormat="1">
      <c r="B44" s="47"/>
      <c r="C44" s="77" t="s">
        <v>24</v>
      </c>
      <c r="D44" s="75"/>
      <c r="E44" s="75"/>
      <c r="F44" s="75"/>
      <c r="G44" s="75"/>
      <c r="H44" s="75"/>
      <c r="I44" s="75"/>
      <c r="J44" s="75"/>
      <c r="K44" s="75"/>
      <c r="L44" s="85" t="str">
        <f>IF(K8="","",K8)</f>
        <v>Sokolov</v>
      </c>
      <c r="M44" s="75"/>
      <c r="N44" s="75"/>
      <c r="O44" s="75"/>
      <c r="P44" s="75"/>
      <c r="Q44" s="75"/>
      <c r="R44" s="75"/>
      <c r="S44" s="75"/>
      <c r="T44" s="75"/>
      <c r="U44" s="75"/>
      <c r="V44" s="75"/>
      <c r="W44" s="75"/>
      <c r="X44" s="75"/>
      <c r="Y44" s="75"/>
      <c r="Z44" s="75"/>
      <c r="AA44" s="75"/>
      <c r="AB44" s="75"/>
      <c r="AC44" s="75"/>
      <c r="AD44" s="75"/>
      <c r="AE44" s="75"/>
      <c r="AF44" s="75"/>
      <c r="AG44" s="75"/>
      <c r="AH44" s="75"/>
      <c r="AI44" s="77" t="s">
        <v>26</v>
      </c>
      <c r="AJ44" s="75"/>
      <c r="AK44" s="75"/>
      <c r="AL44" s="75"/>
      <c r="AM44" s="86" t="str">
        <f>IF(AN8= "","",AN8)</f>
        <v>10.7.2017</v>
      </c>
      <c r="AN44" s="86"/>
      <c r="AO44" s="75"/>
      <c r="AP44" s="75"/>
      <c r="AQ44" s="75"/>
      <c r="AR44" s="73"/>
    </row>
    <row r="45" s="1" customFormat="1" ht="6.96"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1" customFormat="1">
      <c r="B46" s="47"/>
      <c r="C46" s="77" t="s">
        <v>32</v>
      </c>
      <c r="D46" s="75"/>
      <c r="E46" s="75"/>
      <c r="F46" s="75"/>
      <c r="G46" s="75"/>
      <c r="H46" s="75"/>
      <c r="I46" s="75"/>
      <c r="J46" s="75"/>
      <c r="K46" s="75"/>
      <c r="L46" s="78" t="str">
        <f>IF(E11= "","",E11)</f>
        <v>Nemos Sokolov</v>
      </c>
      <c r="M46" s="75"/>
      <c r="N46" s="75"/>
      <c r="O46" s="75"/>
      <c r="P46" s="75"/>
      <c r="Q46" s="75"/>
      <c r="R46" s="75"/>
      <c r="S46" s="75"/>
      <c r="T46" s="75"/>
      <c r="U46" s="75"/>
      <c r="V46" s="75"/>
      <c r="W46" s="75"/>
      <c r="X46" s="75"/>
      <c r="Y46" s="75"/>
      <c r="Z46" s="75"/>
      <c r="AA46" s="75"/>
      <c r="AB46" s="75"/>
      <c r="AC46" s="75"/>
      <c r="AD46" s="75"/>
      <c r="AE46" s="75"/>
      <c r="AF46" s="75"/>
      <c r="AG46" s="75"/>
      <c r="AH46" s="75"/>
      <c r="AI46" s="77" t="s">
        <v>39</v>
      </c>
      <c r="AJ46" s="75"/>
      <c r="AK46" s="75"/>
      <c r="AL46" s="75"/>
      <c r="AM46" s="78" t="str">
        <f>IF(E17="","",E17)</f>
        <v>Jurica a.s - Ateliér Sokolov</v>
      </c>
      <c r="AN46" s="78"/>
      <c r="AO46" s="78"/>
      <c r="AP46" s="78"/>
      <c r="AQ46" s="75"/>
      <c r="AR46" s="73"/>
      <c r="AS46" s="87" t="s">
        <v>59</v>
      </c>
      <c r="AT46" s="88"/>
      <c r="AU46" s="89"/>
      <c r="AV46" s="89"/>
      <c r="AW46" s="89"/>
      <c r="AX46" s="89"/>
      <c r="AY46" s="89"/>
      <c r="AZ46" s="89"/>
      <c r="BA46" s="89"/>
      <c r="BB46" s="89"/>
      <c r="BC46" s="89"/>
      <c r="BD46" s="90"/>
    </row>
    <row r="47" s="1" customFormat="1">
      <c r="B47" s="47"/>
      <c r="C47" s="77" t="s">
        <v>37</v>
      </c>
      <c r="D47" s="75"/>
      <c r="E47" s="75"/>
      <c r="F47" s="75"/>
      <c r="G47" s="75"/>
      <c r="H47" s="75"/>
      <c r="I47" s="75"/>
      <c r="J47" s="75"/>
      <c r="K47" s="75"/>
      <c r="L47" s="78" t="str">
        <f>IF(E14= "Vyplň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1" customFormat="1" ht="29.28" customHeight="1">
      <c r="B49" s="47"/>
      <c r="C49" s="97" t="s">
        <v>60</v>
      </c>
      <c r="D49" s="98"/>
      <c r="E49" s="98"/>
      <c r="F49" s="98"/>
      <c r="G49" s="98"/>
      <c r="H49" s="99"/>
      <c r="I49" s="100" t="s">
        <v>61</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62</v>
      </c>
      <c r="AH49" s="98"/>
      <c r="AI49" s="98"/>
      <c r="AJ49" s="98"/>
      <c r="AK49" s="98"/>
      <c r="AL49" s="98"/>
      <c r="AM49" s="98"/>
      <c r="AN49" s="100" t="s">
        <v>63</v>
      </c>
      <c r="AO49" s="98"/>
      <c r="AP49" s="98"/>
      <c r="AQ49" s="102" t="s">
        <v>64</v>
      </c>
      <c r="AR49" s="73"/>
      <c r="AS49" s="103" t="s">
        <v>65</v>
      </c>
      <c r="AT49" s="104" t="s">
        <v>66</v>
      </c>
      <c r="AU49" s="104" t="s">
        <v>67</v>
      </c>
      <c r="AV49" s="104" t="s">
        <v>68</v>
      </c>
      <c r="AW49" s="104" t="s">
        <v>69</v>
      </c>
      <c r="AX49" s="104" t="s">
        <v>70</v>
      </c>
      <c r="AY49" s="104" t="s">
        <v>71</v>
      </c>
      <c r="AZ49" s="104" t="s">
        <v>72</v>
      </c>
      <c r="BA49" s="104" t="s">
        <v>73</v>
      </c>
      <c r="BB49" s="104" t="s">
        <v>74</v>
      </c>
      <c r="BC49" s="104" t="s">
        <v>75</v>
      </c>
      <c r="BD49" s="105" t="s">
        <v>76</v>
      </c>
    </row>
    <row r="50"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4" customFormat="1" ht="32.4" customHeight="1">
      <c r="B51" s="80"/>
      <c r="C51" s="109" t="s">
        <v>77</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ROUND(SUM(AG52:AG61),2)</f>
        <v>0</v>
      </c>
      <c r="AH51" s="111"/>
      <c r="AI51" s="111"/>
      <c r="AJ51" s="111"/>
      <c r="AK51" s="111"/>
      <c r="AL51" s="111"/>
      <c r="AM51" s="111"/>
      <c r="AN51" s="112">
        <f>SUM(AG51,AT51)</f>
        <v>0</v>
      </c>
      <c r="AO51" s="112"/>
      <c r="AP51" s="112"/>
      <c r="AQ51" s="113" t="s">
        <v>34</v>
      </c>
      <c r="AR51" s="84"/>
      <c r="AS51" s="114">
        <f>ROUND(SUM(AS52:AS61),2)</f>
        <v>0</v>
      </c>
      <c r="AT51" s="115">
        <f>ROUND(SUM(AV51:AW51),2)</f>
        <v>0</v>
      </c>
      <c r="AU51" s="116">
        <f>ROUND(SUM(AU52:AU61),5)</f>
        <v>0</v>
      </c>
      <c r="AV51" s="115">
        <f>ROUND(AZ51*L26,2)</f>
        <v>0</v>
      </c>
      <c r="AW51" s="115">
        <f>ROUND(BA51*L27,2)</f>
        <v>0</v>
      </c>
      <c r="AX51" s="115">
        <f>ROUND(BB51*L26,2)</f>
        <v>0</v>
      </c>
      <c r="AY51" s="115">
        <f>ROUND(BC51*L27,2)</f>
        <v>0</v>
      </c>
      <c r="AZ51" s="115">
        <f>ROUND(SUM(AZ52:AZ61),2)</f>
        <v>0</v>
      </c>
      <c r="BA51" s="115">
        <f>ROUND(SUM(BA52:BA61),2)</f>
        <v>0</v>
      </c>
      <c r="BB51" s="115">
        <f>ROUND(SUM(BB52:BB61),2)</f>
        <v>0</v>
      </c>
      <c r="BC51" s="115">
        <f>ROUND(SUM(BC52:BC61),2)</f>
        <v>0</v>
      </c>
      <c r="BD51" s="117">
        <f>ROUND(SUM(BD52:BD61),2)</f>
        <v>0</v>
      </c>
      <c r="BS51" s="118" t="s">
        <v>78</v>
      </c>
      <c r="BT51" s="118" t="s">
        <v>79</v>
      </c>
      <c r="BU51" s="119" t="s">
        <v>80</v>
      </c>
      <c r="BV51" s="118" t="s">
        <v>81</v>
      </c>
      <c r="BW51" s="118" t="s">
        <v>7</v>
      </c>
      <c r="BX51" s="118" t="s">
        <v>82</v>
      </c>
      <c r="CL51" s="118" t="s">
        <v>21</v>
      </c>
    </row>
    <row r="52" s="5" customFormat="1" ht="28.8" customHeight="1">
      <c r="A52" s="120" t="s">
        <v>83</v>
      </c>
      <c r="B52" s="121"/>
      <c r="C52" s="122"/>
      <c r="D52" s="123" t="s">
        <v>84</v>
      </c>
      <c r="E52" s="123"/>
      <c r="F52" s="123"/>
      <c r="G52" s="123"/>
      <c r="H52" s="123"/>
      <c r="I52" s="124"/>
      <c r="J52" s="123" t="s">
        <v>85</v>
      </c>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5">
        <f>'SO-1-ST - Stavební část'!J27</f>
        <v>0</v>
      </c>
      <c r="AH52" s="124"/>
      <c r="AI52" s="124"/>
      <c r="AJ52" s="124"/>
      <c r="AK52" s="124"/>
      <c r="AL52" s="124"/>
      <c r="AM52" s="124"/>
      <c r="AN52" s="125">
        <f>SUM(AG52,AT52)</f>
        <v>0</v>
      </c>
      <c r="AO52" s="124"/>
      <c r="AP52" s="124"/>
      <c r="AQ52" s="126" t="s">
        <v>86</v>
      </c>
      <c r="AR52" s="127"/>
      <c r="AS52" s="128">
        <v>0</v>
      </c>
      <c r="AT52" s="129">
        <f>ROUND(SUM(AV52:AW52),2)</f>
        <v>0</v>
      </c>
      <c r="AU52" s="130">
        <f>'SO-1-ST - Stavební část'!P97</f>
        <v>0</v>
      </c>
      <c r="AV52" s="129">
        <f>'SO-1-ST - Stavební část'!J30</f>
        <v>0</v>
      </c>
      <c r="AW52" s="129">
        <f>'SO-1-ST - Stavební část'!J31</f>
        <v>0</v>
      </c>
      <c r="AX52" s="129">
        <f>'SO-1-ST - Stavební část'!J32</f>
        <v>0</v>
      </c>
      <c r="AY52" s="129">
        <f>'SO-1-ST - Stavební část'!J33</f>
        <v>0</v>
      </c>
      <c r="AZ52" s="129">
        <f>'SO-1-ST - Stavební část'!F30</f>
        <v>0</v>
      </c>
      <c r="BA52" s="129">
        <f>'SO-1-ST - Stavební část'!F31</f>
        <v>0</v>
      </c>
      <c r="BB52" s="129">
        <f>'SO-1-ST - Stavební část'!F32</f>
        <v>0</v>
      </c>
      <c r="BC52" s="129">
        <f>'SO-1-ST - Stavební část'!F33</f>
        <v>0</v>
      </c>
      <c r="BD52" s="131">
        <f>'SO-1-ST - Stavební část'!F34</f>
        <v>0</v>
      </c>
      <c r="BT52" s="132" t="s">
        <v>87</v>
      </c>
      <c r="BV52" s="132" t="s">
        <v>81</v>
      </c>
      <c r="BW52" s="132" t="s">
        <v>88</v>
      </c>
      <c r="BX52" s="132" t="s">
        <v>7</v>
      </c>
      <c r="CL52" s="132" t="s">
        <v>34</v>
      </c>
      <c r="CM52" s="132" t="s">
        <v>89</v>
      </c>
    </row>
    <row r="53" s="5" customFormat="1" ht="28.8" customHeight="1">
      <c r="A53" s="120" t="s">
        <v>83</v>
      </c>
      <c r="B53" s="121"/>
      <c r="C53" s="122"/>
      <c r="D53" s="123" t="s">
        <v>90</v>
      </c>
      <c r="E53" s="123"/>
      <c r="F53" s="123"/>
      <c r="G53" s="123"/>
      <c r="H53" s="123"/>
      <c r="I53" s="124"/>
      <c r="J53" s="123" t="s">
        <v>91</v>
      </c>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5">
        <f>'SO-1-VZT - Vzduchotechnika'!J27</f>
        <v>0</v>
      </c>
      <c r="AH53" s="124"/>
      <c r="AI53" s="124"/>
      <c r="AJ53" s="124"/>
      <c r="AK53" s="124"/>
      <c r="AL53" s="124"/>
      <c r="AM53" s="124"/>
      <c r="AN53" s="125">
        <f>SUM(AG53,AT53)</f>
        <v>0</v>
      </c>
      <c r="AO53" s="124"/>
      <c r="AP53" s="124"/>
      <c r="AQ53" s="126" t="s">
        <v>86</v>
      </c>
      <c r="AR53" s="127"/>
      <c r="AS53" s="128">
        <v>0</v>
      </c>
      <c r="AT53" s="129">
        <f>ROUND(SUM(AV53:AW53),2)</f>
        <v>0</v>
      </c>
      <c r="AU53" s="130">
        <f>'SO-1-VZT - Vzduchotechnika'!P77</f>
        <v>0</v>
      </c>
      <c r="AV53" s="129">
        <f>'SO-1-VZT - Vzduchotechnika'!J30</f>
        <v>0</v>
      </c>
      <c r="AW53" s="129">
        <f>'SO-1-VZT - Vzduchotechnika'!J31</f>
        <v>0</v>
      </c>
      <c r="AX53" s="129">
        <f>'SO-1-VZT - Vzduchotechnika'!J32</f>
        <v>0</v>
      </c>
      <c r="AY53" s="129">
        <f>'SO-1-VZT - Vzduchotechnika'!J33</f>
        <v>0</v>
      </c>
      <c r="AZ53" s="129">
        <f>'SO-1-VZT - Vzduchotechnika'!F30</f>
        <v>0</v>
      </c>
      <c r="BA53" s="129">
        <f>'SO-1-VZT - Vzduchotechnika'!F31</f>
        <v>0</v>
      </c>
      <c r="BB53" s="129">
        <f>'SO-1-VZT - Vzduchotechnika'!F32</f>
        <v>0</v>
      </c>
      <c r="BC53" s="129">
        <f>'SO-1-VZT - Vzduchotechnika'!F33</f>
        <v>0</v>
      </c>
      <c r="BD53" s="131">
        <f>'SO-1-VZT - Vzduchotechnika'!F34</f>
        <v>0</v>
      </c>
      <c r="BT53" s="132" t="s">
        <v>87</v>
      </c>
      <c r="BV53" s="132" t="s">
        <v>81</v>
      </c>
      <c r="BW53" s="132" t="s">
        <v>92</v>
      </c>
      <c r="BX53" s="132" t="s">
        <v>7</v>
      </c>
      <c r="CL53" s="132" t="s">
        <v>34</v>
      </c>
      <c r="CM53" s="132" t="s">
        <v>89</v>
      </c>
    </row>
    <row r="54" s="5" customFormat="1" ht="28.8" customHeight="1">
      <c r="A54" s="120" t="s">
        <v>83</v>
      </c>
      <c r="B54" s="121"/>
      <c r="C54" s="122"/>
      <c r="D54" s="123" t="s">
        <v>93</v>
      </c>
      <c r="E54" s="123"/>
      <c r="F54" s="123"/>
      <c r="G54" s="123"/>
      <c r="H54" s="123"/>
      <c r="I54" s="124"/>
      <c r="J54" s="123" t="s">
        <v>94</v>
      </c>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5">
        <f>'SO-1-EL - Elektroinstalace'!J27</f>
        <v>0</v>
      </c>
      <c r="AH54" s="124"/>
      <c r="AI54" s="124"/>
      <c r="AJ54" s="124"/>
      <c r="AK54" s="124"/>
      <c r="AL54" s="124"/>
      <c r="AM54" s="124"/>
      <c r="AN54" s="125">
        <f>SUM(AG54,AT54)</f>
        <v>0</v>
      </c>
      <c r="AO54" s="124"/>
      <c r="AP54" s="124"/>
      <c r="AQ54" s="126" t="s">
        <v>86</v>
      </c>
      <c r="AR54" s="127"/>
      <c r="AS54" s="128">
        <v>0</v>
      </c>
      <c r="AT54" s="129">
        <f>ROUND(SUM(AV54:AW54),2)</f>
        <v>0</v>
      </c>
      <c r="AU54" s="130">
        <f>'SO-1-EL - Elektroinstalace'!P84</f>
        <v>0</v>
      </c>
      <c r="AV54" s="129">
        <f>'SO-1-EL - Elektroinstalace'!J30</f>
        <v>0</v>
      </c>
      <c r="AW54" s="129">
        <f>'SO-1-EL - Elektroinstalace'!J31</f>
        <v>0</v>
      </c>
      <c r="AX54" s="129">
        <f>'SO-1-EL - Elektroinstalace'!J32</f>
        <v>0</v>
      </c>
      <c r="AY54" s="129">
        <f>'SO-1-EL - Elektroinstalace'!J33</f>
        <v>0</v>
      </c>
      <c r="AZ54" s="129">
        <f>'SO-1-EL - Elektroinstalace'!F30</f>
        <v>0</v>
      </c>
      <c r="BA54" s="129">
        <f>'SO-1-EL - Elektroinstalace'!F31</f>
        <v>0</v>
      </c>
      <c r="BB54" s="129">
        <f>'SO-1-EL - Elektroinstalace'!F32</f>
        <v>0</v>
      </c>
      <c r="BC54" s="129">
        <f>'SO-1-EL - Elektroinstalace'!F33</f>
        <v>0</v>
      </c>
      <c r="BD54" s="131">
        <f>'SO-1-EL - Elektroinstalace'!F34</f>
        <v>0</v>
      </c>
      <c r="BT54" s="132" t="s">
        <v>87</v>
      </c>
      <c r="BV54" s="132" t="s">
        <v>81</v>
      </c>
      <c r="BW54" s="132" t="s">
        <v>95</v>
      </c>
      <c r="BX54" s="132" t="s">
        <v>7</v>
      </c>
      <c r="CL54" s="132" t="s">
        <v>34</v>
      </c>
      <c r="CM54" s="132" t="s">
        <v>89</v>
      </c>
    </row>
    <row r="55" s="5" customFormat="1" ht="28.8" customHeight="1">
      <c r="A55" s="120" t="s">
        <v>83</v>
      </c>
      <c r="B55" s="121"/>
      <c r="C55" s="122"/>
      <c r="D55" s="123" t="s">
        <v>96</v>
      </c>
      <c r="E55" s="123"/>
      <c r="F55" s="123"/>
      <c r="G55" s="123"/>
      <c r="H55" s="123"/>
      <c r="I55" s="124"/>
      <c r="J55" s="123" t="s">
        <v>97</v>
      </c>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5">
        <f>'SO-1-ELVZT - Elektroinsta...'!J27</f>
        <v>0</v>
      </c>
      <c r="AH55" s="124"/>
      <c r="AI55" s="124"/>
      <c r="AJ55" s="124"/>
      <c r="AK55" s="124"/>
      <c r="AL55" s="124"/>
      <c r="AM55" s="124"/>
      <c r="AN55" s="125">
        <f>SUM(AG55,AT55)</f>
        <v>0</v>
      </c>
      <c r="AO55" s="124"/>
      <c r="AP55" s="124"/>
      <c r="AQ55" s="126" t="s">
        <v>86</v>
      </c>
      <c r="AR55" s="127"/>
      <c r="AS55" s="128">
        <v>0</v>
      </c>
      <c r="AT55" s="129">
        <f>ROUND(SUM(AV55:AW55),2)</f>
        <v>0</v>
      </c>
      <c r="AU55" s="130">
        <f>'SO-1-ELVZT - Elektroinsta...'!P82</f>
        <v>0</v>
      </c>
      <c r="AV55" s="129">
        <f>'SO-1-ELVZT - Elektroinsta...'!J30</f>
        <v>0</v>
      </c>
      <c r="AW55" s="129">
        <f>'SO-1-ELVZT - Elektroinsta...'!J31</f>
        <v>0</v>
      </c>
      <c r="AX55" s="129">
        <f>'SO-1-ELVZT - Elektroinsta...'!J32</f>
        <v>0</v>
      </c>
      <c r="AY55" s="129">
        <f>'SO-1-ELVZT - Elektroinsta...'!J33</f>
        <v>0</v>
      </c>
      <c r="AZ55" s="129">
        <f>'SO-1-ELVZT - Elektroinsta...'!F30</f>
        <v>0</v>
      </c>
      <c r="BA55" s="129">
        <f>'SO-1-ELVZT - Elektroinsta...'!F31</f>
        <v>0</v>
      </c>
      <c r="BB55" s="129">
        <f>'SO-1-ELVZT - Elektroinsta...'!F32</f>
        <v>0</v>
      </c>
      <c r="BC55" s="129">
        <f>'SO-1-ELVZT - Elektroinsta...'!F33</f>
        <v>0</v>
      </c>
      <c r="BD55" s="131">
        <f>'SO-1-ELVZT - Elektroinsta...'!F34</f>
        <v>0</v>
      </c>
      <c r="BT55" s="132" t="s">
        <v>87</v>
      </c>
      <c r="BV55" s="132" t="s">
        <v>81</v>
      </c>
      <c r="BW55" s="132" t="s">
        <v>98</v>
      </c>
      <c r="BX55" s="132" t="s">
        <v>7</v>
      </c>
      <c r="CL55" s="132" t="s">
        <v>34</v>
      </c>
      <c r="CM55" s="132" t="s">
        <v>89</v>
      </c>
    </row>
    <row r="56" s="5" customFormat="1" ht="28.8" customHeight="1">
      <c r="A56" s="120" t="s">
        <v>83</v>
      </c>
      <c r="B56" s="121"/>
      <c r="C56" s="122"/>
      <c r="D56" s="123" t="s">
        <v>99</v>
      </c>
      <c r="E56" s="123"/>
      <c r="F56" s="123"/>
      <c r="G56" s="123"/>
      <c r="H56" s="123"/>
      <c r="I56" s="124"/>
      <c r="J56" s="123" t="s">
        <v>100</v>
      </c>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5">
        <f>'SO-1-EZS - EZS'!J27</f>
        <v>0</v>
      </c>
      <c r="AH56" s="124"/>
      <c r="AI56" s="124"/>
      <c r="AJ56" s="124"/>
      <c r="AK56" s="124"/>
      <c r="AL56" s="124"/>
      <c r="AM56" s="124"/>
      <c r="AN56" s="125">
        <f>SUM(AG56,AT56)</f>
        <v>0</v>
      </c>
      <c r="AO56" s="124"/>
      <c r="AP56" s="124"/>
      <c r="AQ56" s="126" t="s">
        <v>86</v>
      </c>
      <c r="AR56" s="127"/>
      <c r="AS56" s="128">
        <v>0</v>
      </c>
      <c r="AT56" s="129">
        <f>ROUND(SUM(AV56:AW56),2)</f>
        <v>0</v>
      </c>
      <c r="AU56" s="130">
        <f>'SO-1-EZS - EZS'!P77</f>
        <v>0</v>
      </c>
      <c r="AV56" s="129">
        <f>'SO-1-EZS - EZS'!J30</f>
        <v>0</v>
      </c>
      <c r="AW56" s="129">
        <f>'SO-1-EZS - EZS'!J31</f>
        <v>0</v>
      </c>
      <c r="AX56" s="129">
        <f>'SO-1-EZS - EZS'!J32</f>
        <v>0</v>
      </c>
      <c r="AY56" s="129">
        <f>'SO-1-EZS - EZS'!J33</f>
        <v>0</v>
      </c>
      <c r="AZ56" s="129">
        <f>'SO-1-EZS - EZS'!F30</f>
        <v>0</v>
      </c>
      <c r="BA56" s="129">
        <f>'SO-1-EZS - EZS'!F31</f>
        <v>0</v>
      </c>
      <c r="BB56" s="129">
        <f>'SO-1-EZS - EZS'!F32</f>
        <v>0</v>
      </c>
      <c r="BC56" s="129">
        <f>'SO-1-EZS - EZS'!F33</f>
        <v>0</v>
      </c>
      <c r="BD56" s="131">
        <f>'SO-1-EZS - EZS'!F34</f>
        <v>0</v>
      </c>
      <c r="BT56" s="132" t="s">
        <v>87</v>
      </c>
      <c r="BV56" s="132" t="s">
        <v>81</v>
      </c>
      <c r="BW56" s="132" t="s">
        <v>101</v>
      </c>
      <c r="BX56" s="132" t="s">
        <v>7</v>
      </c>
      <c r="CL56" s="132" t="s">
        <v>34</v>
      </c>
      <c r="CM56" s="132" t="s">
        <v>89</v>
      </c>
    </row>
    <row r="57" s="5" customFormat="1" ht="28.8" customHeight="1">
      <c r="A57" s="120" t="s">
        <v>83</v>
      </c>
      <c r="B57" s="121"/>
      <c r="C57" s="122"/>
      <c r="D57" s="123" t="s">
        <v>102</v>
      </c>
      <c r="E57" s="123"/>
      <c r="F57" s="123"/>
      <c r="G57" s="123"/>
      <c r="H57" s="123"/>
      <c r="I57" s="124"/>
      <c r="J57" s="123" t="s">
        <v>103</v>
      </c>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5">
        <f>'SO-1-HR - Hromosvod'!J27</f>
        <v>0</v>
      </c>
      <c r="AH57" s="124"/>
      <c r="AI57" s="124"/>
      <c r="AJ57" s="124"/>
      <c r="AK57" s="124"/>
      <c r="AL57" s="124"/>
      <c r="AM57" s="124"/>
      <c r="AN57" s="125">
        <f>SUM(AG57,AT57)</f>
        <v>0</v>
      </c>
      <c r="AO57" s="124"/>
      <c r="AP57" s="124"/>
      <c r="AQ57" s="126" t="s">
        <v>86</v>
      </c>
      <c r="AR57" s="127"/>
      <c r="AS57" s="128">
        <v>0</v>
      </c>
      <c r="AT57" s="129">
        <f>ROUND(SUM(AV57:AW57),2)</f>
        <v>0</v>
      </c>
      <c r="AU57" s="130">
        <f>'SO-1-HR - Hromosvod'!P78</f>
        <v>0</v>
      </c>
      <c r="AV57" s="129">
        <f>'SO-1-HR - Hromosvod'!J30</f>
        <v>0</v>
      </c>
      <c r="AW57" s="129">
        <f>'SO-1-HR - Hromosvod'!J31</f>
        <v>0</v>
      </c>
      <c r="AX57" s="129">
        <f>'SO-1-HR - Hromosvod'!J32</f>
        <v>0</v>
      </c>
      <c r="AY57" s="129">
        <f>'SO-1-HR - Hromosvod'!J33</f>
        <v>0</v>
      </c>
      <c r="AZ57" s="129">
        <f>'SO-1-HR - Hromosvod'!F30</f>
        <v>0</v>
      </c>
      <c r="BA57" s="129">
        <f>'SO-1-HR - Hromosvod'!F31</f>
        <v>0</v>
      </c>
      <c r="BB57" s="129">
        <f>'SO-1-HR - Hromosvod'!F32</f>
        <v>0</v>
      </c>
      <c r="BC57" s="129">
        <f>'SO-1-HR - Hromosvod'!F33</f>
        <v>0</v>
      </c>
      <c r="BD57" s="131">
        <f>'SO-1-HR - Hromosvod'!F34</f>
        <v>0</v>
      </c>
      <c r="BT57" s="132" t="s">
        <v>87</v>
      </c>
      <c r="BV57" s="132" t="s">
        <v>81</v>
      </c>
      <c r="BW57" s="132" t="s">
        <v>104</v>
      </c>
      <c r="BX57" s="132" t="s">
        <v>7</v>
      </c>
      <c r="CL57" s="132" t="s">
        <v>34</v>
      </c>
      <c r="CM57" s="132" t="s">
        <v>89</v>
      </c>
    </row>
    <row r="58" s="5" customFormat="1" ht="28.8" customHeight="1">
      <c r="A58" s="120" t="s">
        <v>83</v>
      </c>
      <c r="B58" s="121"/>
      <c r="C58" s="122"/>
      <c r="D58" s="123" t="s">
        <v>105</v>
      </c>
      <c r="E58" s="123"/>
      <c r="F58" s="123"/>
      <c r="G58" s="123"/>
      <c r="H58" s="123"/>
      <c r="I58" s="124"/>
      <c r="J58" s="123" t="s">
        <v>106</v>
      </c>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5">
        <f>'SO-2-TT - Technologie tra...'!J27</f>
        <v>0</v>
      </c>
      <c r="AH58" s="124"/>
      <c r="AI58" s="124"/>
      <c r="AJ58" s="124"/>
      <c r="AK58" s="124"/>
      <c r="AL58" s="124"/>
      <c r="AM58" s="124"/>
      <c r="AN58" s="125">
        <f>SUM(AG58,AT58)</f>
        <v>0</v>
      </c>
      <c r="AO58" s="124"/>
      <c r="AP58" s="124"/>
      <c r="AQ58" s="126" t="s">
        <v>86</v>
      </c>
      <c r="AR58" s="127"/>
      <c r="AS58" s="128">
        <v>0</v>
      </c>
      <c r="AT58" s="129">
        <f>ROUND(SUM(AV58:AW58),2)</f>
        <v>0</v>
      </c>
      <c r="AU58" s="130">
        <f>'SO-2-TT - Technologie tra...'!P94</f>
        <v>0</v>
      </c>
      <c r="AV58" s="129">
        <f>'SO-2-TT - Technologie tra...'!J30</f>
        <v>0</v>
      </c>
      <c r="AW58" s="129">
        <f>'SO-2-TT - Technologie tra...'!J31</f>
        <v>0</v>
      </c>
      <c r="AX58" s="129">
        <f>'SO-2-TT - Technologie tra...'!J32</f>
        <v>0</v>
      </c>
      <c r="AY58" s="129">
        <f>'SO-2-TT - Technologie tra...'!J33</f>
        <v>0</v>
      </c>
      <c r="AZ58" s="129">
        <f>'SO-2-TT - Technologie tra...'!F30</f>
        <v>0</v>
      </c>
      <c r="BA58" s="129">
        <f>'SO-2-TT - Technologie tra...'!F31</f>
        <v>0</v>
      </c>
      <c r="BB58" s="129">
        <f>'SO-2-TT - Technologie tra...'!F32</f>
        <v>0</v>
      </c>
      <c r="BC58" s="129">
        <f>'SO-2-TT - Technologie tra...'!F33</f>
        <v>0</v>
      </c>
      <c r="BD58" s="131">
        <f>'SO-2-TT - Technologie tra...'!F34</f>
        <v>0</v>
      </c>
      <c r="BT58" s="132" t="s">
        <v>87</v>
      </c>
      <c r="BV58" s="132" t="s">
        <v>81</v>
      </c>
      <c r="BW58" s="132" t="s">
        <v>107</v>
      </c>
      <c r="BX58" s="132" t="s">
        <v>7</v>
      </c>
      <c r="CL58" s="132" t="s">
        <v>34</v>
      </c>
      <c r="CM58" s="132" t="s">
        <v>89</v>
      </c>
    </row>
    <row r="59" s="5" customFormat="1" ht="28.8" customHeight="1">
      <c r="A59" s="120" t="s">
        <v>83</v>
      </c>
      <c r="B59" s="121"/>
      <c r="C59" s="122"/>
      <c r="D59" s="123" t="s">
        <v>108</v>
      </c>
      <c r="E59" s="123"/>
      <c r="F59" s="123"/>
      <c r="G59" s="123"/>
      <c r="H59" s="123"/>
      <c r="I59" s="124"/>
      <c r="J59" s="123" t="s">
        <v>109</v>
      </c>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5">
        <f>'SO-2-MaR - Měření a regulace'!J27</f>
        <v>0</v>
      </c>
      <c r="AH59" s="124"/>
      <c r="AI59" s="124"/>
      <c r="AJ59" s="124"/>
      <c r="AK59" s="124"/>
      <c r="AL59" s="124"/>
      <c r="AM59" s="124"/>
      <c r="AN59" s="125">
        <f>SUM(AG59,AT59)</f>
        <v>0</v>
      </c>
      <c r="AO59" s="124"/>
      <c r="AP59" s="124"/>
      <c r="AQ59" s="126" t="s">
        <v>86</v>
      </c>
      <c r="AR59" s="127"/>
      <c r="AS59" s="128">
        <v>0</v>
      </c>
      <c r="AT59" s="129">
        <f>ROUND(SUM(AV59:AW59),2)</f>
        <v>0</v>
      </c>
      <c r="AU59" s="130">
        <f>'SO-2-MaR - Měření a regulace'!P82</f>
        <v>0</v>
      </c>
      <c r="AV59" s="129">
        <f>'SO-2-MaR - Měření a regulace'!J30</f>
        <v>0</v>
      </c>
      <c r="AW59" s="129">
        <f>'SO-2-MaR - Měření a regulace'!J31</f>
        <v>0</v>
      </c>
      <c r="AX59" s="129">
        <f>'SO-2-MaR - Měření a regulace'!J32</f>
        <v>0</v>
      </c>
      <c r="AY59" s="129">
        <f>'SO-2-MaR - Měření a regulace'!J33</f>
        <v>0</v>
      </c>
      <c r="AZ59" s="129">
        <f>'SO-2-MaR - Měření a regulace'!F30</f>
        <v>0</v>
      </c>
      <c r="BA59" s="129">
        <f>'SO-2-MaR - Měření a regulace'!F31</f>
        <v>0</v>
      </c>
      <c r="BB59" s="129">
        <f>'SO-2-MaR - Měření a regulace'!F32</f>
        <v>0</v>
      </c>
      <c r="BC59" s="129">
        <f>'SO-2-MaR - Měření a regulace'!F33</f>
        <v>0</v>
      </c>
      <c r="BD59" s="131">
        <f>'SO-2-MaR - Měření a regulace'!F34</f>
        <v>0</v>
      </c>
      <c r="BT59" s="132" t="s">
        <v>87</v>
      </c>
      <c r="BV59" s="132" t="s">
        <v>81</v>
      </c>
      <c r="BW59" s="132" t="s">
        <v>110</v>
      </c>
      <c r="BX59" s="132" t="s">
        <v>7</v>
      </c>
      <c r="CL59" s="132" t="s">
        <v>34</v>
      </c>
      <c r="CM59" s="132" t="s">
        <v>89</v>
      </c>
    </row>
    <row r="60" s="5" customFormat="1" ht="14.4" customHeight="1">
      <c r="A60" s="120" t="s">
        <v>83</v>
      </c>
      <c r="B60" s="121"/>
      <c r="C60" s="122"/>
      <c r="D60" s="123" t="s">
        <v>111</v>
      </c>
      <c r="E60" s="123"/>
      <c r="F60" s="123"/>
      <c r="G60" s="123"/>
      <c r="H60" s="123"/>
      <c r="I60" s="124"/>
      <c r="J60" s="123" t="s">
        <v>112</v>
      </c>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5">
        <f>'ZS - Zpevněné plochy '!J27</f>
        <v>0</v>
      </c>
      <c r="AH60" s="124"/>
      <c r="AI60" s="124"/>
      <c r="AJ60" s="124"/>
      <c r="AK60" s="124"/>
      <c r="AL60" s="124"/>
      <c r="AM60" s="124"/>
      <c r="AN60" s="125">
        <f>SUM(AG60,AT60)</f>
        <v>0</v>
      </c>
      <c r="AO60" s="124"/>
      <c r="AP60" s="124"/>
      <c r="AQ60" s="126" t="s">
        <v>86</v>
      </c>
      <c r="AR60" s="127"/>
      <c r="AS60" s="128">
        <v>0</v>
      </c>
      <c r="AT60" s="129">
        <f>ROUND(SUM(AV60:AW60),2)</f>
        <v>0</v>
      </c>
      <c r="AU60" s="130">
        <f>'ZS - Zpevněné plochy '!P85</f>
        <v>0</v>
      </c>
      <c r="AV60" s="129">
        <f>'ZS - Zpevněné plochy '!J30</f>
        <v>0</v>
      </c>
      <c r="AW60" s="129">
        <f>'ZS - Zpevněné plochy '!J31</f>
        <v>0</v>
      </c>
      <c r="AX60" s="129">
        <f>'ZS - Zpevněné plochy '!J32</f>
        <v>0</v>
      </c>
      <c r="AY60" s="129">
        <f>'ZS - Zpevněné plochy '!J33</f>
        <v>0</v>
      </c>
      <c r="AZ60" s="129">
        <f>'ZS - Zpevněné plochy '!F30</f>
        <v>0</v>
      </c>
      <c r="BA60" s="129">
        <f>'ZS - Zpevněné plochy '!F31</f>
        <v>0</v>
      </c>
      <c r="BB60" s="129">
        <f>'ZS - Zpevněné plochy '!F32</f>
        <v>0</v>
      </c>
      <c r="BC60" s="129">
        <f>'ZS - Zpevněné plochy '!F33</f>
        <v>0</v>
      </c>
      <c r="BD60" s="131">
        <f>'ZS - Zpevněné plochy '!F34</f>
        <v>0</v>
      </c>
      <c r="BT60" s="132" t="s">
        <v>87</v>
      </c>
      <c r="BV60" s="132" t="s">
        <v>81</v>
      </c>
      <c r="BW60" s="132" t="s">
        <v>113</v>
      </c>
      <c r="BX60" s="132" t="s">
        <v>7</v>
      </c>
      <c r="CL60" s="132" t="s">
        <v>34</v>
      </c>
      <c r="CM60" s="132" t="s">
        <v>89</v>
      </c>
    </row>
    <row r="61" s="5" customFormat="1" ht="14.4" customHeight="1">
      <c r="A61" s="120" t="s">
        <v>83</v>
      </c>
      <c r="B61" s="121"/>
      <c r="C61" s="122"/>
      <c r="D61" s="123" t="s">
        <v>114</v>
      </c>
      <c r="E61" s="123"/>
      <c r="F61" s="123"/>
      <c r="G61" s="123"/>
      <c r="H61" s="123"/>
      <c r="I61" s="124"/>
      <c r="J61" s="123" t="s">
        <v>115</v>
      </c>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5">
        <f>'VRN - Vedlejší rozpočtové...'!J27</f>
        <v>0</v>
      </c>
      <c r="AH61" s="124"/>
      <c r="AI61" s="124"/>
      <c r="AJ61" s="124"/>
      <c r="AK61" s="124"/>
      <c r="AL61" s="124"/>
      <c r="AM61" s="124"/>
      <c r="AN61" s="125">
        <f>SUM(AG61,AT61)</f>
        <v>0</v>
      </c>
      <c r="AO61" s="124"/>
      <c r="AP61" s="124"/>
      <c r="AQ61" s="126" t="s">
        <v>86</v>
      </c>
      <c r="AR61" s="127"/>
      <c r="AS61" s="133">
        <v>0</v>
      </c>
      <c r="AT61" s="134">
        <f>ROUND(SUM(AV61:AW61),2)</f>
        <v>0</v>
      </c>
      <c r="AU61" s="135">
        <f>'VRN - Vedlejší rozpočtové...'!P80</f>
        <v>0</v>
      </c>
      <c r="AV61" s="134">
        <f>'VRN - Vedlejší rozpočtové...'!J30</f>
        <v>0</v>
      </c>
      <c r="AW61" s="134">
        <f>'VRN - Vedlejší rozpočtové...'!J31</f>
        <v>0</v>
      </c>
      <c r="AX61" s="134">
        <f>'VRN - Vedlejší rozpočtové...'!J32</f>
        <v>0</v>
      </c>
      <c r="AY61" s="134">
        <f>'VRN - Vedlejší rozpočtové...'!J33</f>
        <v>0</v>
      </c>
      <c r="AZ61" s="134">
        <f>'VRN - Vedlejší rozpočtové...'!F30</f>
        <v>0</v>
      </c>
      <c r="BA61" s="134">
        <f>'VRN - Vedlejší rozpočtové...'!F31</f>
        <v>0</v>
      </c>
      <c r="BB61" s="134">
        <f>'VRN - Vedlejší rozpočtové...'!F32</f>
        <v>0</v>
      </c>
      <c r="BC61" s="134">
        <f>'VRN - Vedlejší rozpočtové...'!F33</f>
        <v>0</v>
      </c>
      <c r="BD61" s="136">
        <f>'VRN - Vedlejší rozpočtové...'!F34</f>
        <v>0</v>
      </c>
      <c r="BT61" s="132" t="s">
        <v>87</v>
      </c>
      <c r="BV61" s="132" t="s">
        <v>81</v>
      </c>
      <c r="BW61" s="132" t="s">
        <v>116</v>
      </c>
      <c r="BX61" s="132" t="s">
        <v>7</v>
      </c>
      <c r="CL61" s="132" t="s">
        <v>34</v>
      </c>
      <c r="CM61" s="132" t="s">
        <v>89</v>
      </c>
    </row>
    <row r="62" s="1" customFormat="1" ht="30" customHeight="1">
      <c r="B62" s="47"/>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3"/>
    </row>
    <row r="63" s="1" customFormat="1" ht="6.96" customHeight="1">
      <c r="B63" s="68"/>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73"/>
    </row>
  </sheetData>
  <sheetProtection sheet="1" formatColumns="0" formatRows="0" objects="1" scenarios="1" spinCount="100000" saltValue="d2SegPu3K7uEXZ5hK+4YgF4irgRW4GRgtaVaKs/2lfk4XpXyRU71KCg9XaU2HTsY4Gdi8z/A2Drk42SC9jOnbQ==" hashValue="2kfzyscjRNj1oFRYdJlEN7Cw/ntU3znGMRR5BI08c35izPAUu0fg6gjMIv28bnF60dAZD576/YL4zGjfZR4F1w==" algorithmName="SHA-512" password="CC35"/>
  <mergeCells count="7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G51:AM51"/>
    <mergeCell ref="AN51:AP51"/>
    <mergeCell ref="AR2:BE2"/>
  </mergeCells>
  <hyperlinks>
    <hyperlink ref="K1:S1" location="C2" display="1) Rekapitulace stavby"/>
    <hyperlink ref="W1:AI1" location="C51" display="2) Rekapitulace objektů stavby a soupisů prací"/>
    <hyperlink ref="A52" location="'SO-1-ST - Stavební část'!C2" display="/"/>
    <hyperlink ref="A53" location="'SO-1-VZT - Vzduchotechnika'!C2" display="/"/>
    <hyperlink ref="A54" location="'SO-1-EL - Elektroinstalace'!C2" display="/"/>
    <hyperlink ref="A55" location="'SO-1-ELVZT - Elektroinsta...'!C2" display="/"/>
    <hyperlink ref="A56" location="'SO-1-EZS - EZS'!C2" display="/"/>
    <hyperlink ref="A57" location="'SO-1-HR - Hromosvod'!C2" display="/"/>
    <hyperlink ref="A58" location="'SO-2-TT - Technologie tra...'!C2" display="/"/>
    <hyperlink ref="A59" location="'SO-2-MaR - Měření a regulace'!C2" display="/"/>
    <hyperlink ref="A60" location="'ZS - Zpevněné plochy '!C2" display="/"/>
    <hyperlink ref="A61" location="'VRN - Vedlejší rozpočtové...'!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7"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8"/>
      <c r="C1" s="138"/>
      <c r="D1" s="139" t="s">
        <v>1</v>
      </c>
      <c r="E1" s="138"/>
      <c r="F1" s="140" t="s">
        <v>117</v>
      </c>
      <c r="G1" s="140" t="s">
        <v>118</v>
      </c>
      <c r="H1" s="140"/>
      <c r="I1" s="141"/>
      <c r="J1" s="140" t="s">
        <v>119</v>
      </c>
      <c r="K1" s="139" t="s">
        <v>120</v>
      </c>
      <c r="L1" s="140" t="s">
        <v>121</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113</v>
      </c>
    </row>
    <row r="3" ht="6.96" customHeight="1">
      <c r="B3" s="25"/>
      <c r="C3" s="26"/>
      <c r="D3" s="26"/>
      <c r="E3" s="26"/>
      <c r="F3" s="26"/>
      <c r="G3" s="26"/>
      <c r="H3" s="26"/>
      <c r="I3" s="142"/>
      <c r="J3" s="26"/>
      <c r="K3" s="27"/>
      <c r="AT3" s="24" t="s">
        <v>89</v>
      </c>
    </row>
    <row r="4" ht="36.96" customHeight="1">
      <c r="B4" s="28"/>
      <c r="C4" s="29"/>
      <c r="D4" s="30" t="s">
        <v>122</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4.4" customHeight="1">
      <c r="B7" s="28"/>
      <c r="C7" s="29"/>
      <c r="D7" s="29"/>
      <c r="E7" s="144" t="str">
        <f>'Rekapitulace stavby'!K6</f>
        <v>Revitalizace nemocnice v Sokolově, Slovenská 545, Stavební úpravy objektu trafostanice p.č. 2012/2</v>
      </c>
      <c r="F7" s="40"/>
      <c r="G7" s="40"/>
      <c r="H7" s="40"/>
      <c r="I7" s="143"/>
      <c r="J7" s="29"/>
      <c r="K7" s="31"/>
    </row>
    <row r="8" s="1" customFormat="1">
      <c r="B8" s="47"/>
      <c r="C8" s="48"/>
      <c r="D8" s="40" t="s">
        <v>123</v>
      </c>
      <c r="E8" s="48"/>
      <c r="F8" s="48"/>
      <c r="G8" s="48"/>
      <c r="H8" s="48"/>
      <c r="I8" s="145"/>
      <c r="J8" s="48"/>
      <c r="K8" s="52"/>
    </row>
    <row r="9" s="1" customFormat="1" ht="36.96" customHeight="1">
      <c r="B9" s="47"/>
      <c r="C9" s="48"/>
      <c r="D9" s="48"/>
      <c r="E9" s="146" t="s">
        <v>2758</v>
      </c>
      <c r="F9" s="48"/>
      <c r="G9" s="48"/>
      <c r="H9" s="48"/>
      <c r="I9" s="145"/>
      <c r="J9" s="48"/>
      <c r="K9" s="52"/>
    </row>
    <row r="10" s="1" customFormat="1">
      <c r="B10" s="47"/>
      <c r="C10" s="48"/>
      <c r="D10" s="48"/>
      <c r="E10" s="48"/>
      <c r="F10" s="48"/>
      <c r="G10" s="48"/>
      <c r="H10" s="48"/>
      <c r="I10" s="145"/>
      <c r="J10" s="48"/>
      <c r="K10" s="52"/>
    </row>
    <row r="11" s="1" customFormat="1" ht="14.4" customHeight="1">
      <c r="B11" s="47"/>
      <c r="C11" s="48"/>
      <c r="D11" s="40" t="s">
        <v>20</v>
      </c>
      <c r="E11" s="48"/>
      <c r="F11" s="35" t="s">
        <v>34</v>
      </c>
      <c r="G11" s="48"/>
      <c r="H11" s="48"/>
      <c r="I11" s="147" t="s">
        <v>22</v>
      </c>
      <c r="J11" s="35" t="s">
        <v>34</v>
      </c>
      <c r="K11" s="52"/>
    </row>
    <row r="12" s="1" customFormat="1" ht="14.4" customHeight="1">
      <c r="B12" s="47"/>
      <c r="C12" s="48"/>
      <c r="D12" s="40" t="s">
        <v>24</v>
      </c>
      <c r="E12" s="48"/>
      <c r="F12" s="35" t="s">
        <v>25</v>
      </c>
      <c r="G12" s="48"/>
      <c r="H12" s="48"/>
      <c r="I12" s="147" t="s">
        <v>26</v>
      </c>
      <c r="J12" s="148" t="str">
        <f>'Rekapitulace stavby'!AN8</f>
        <v>10.7.2017</v>
      </c>
      <c r="K12" s="52"/>
    </row>
    <row r="13" s="1" customFormat="1" ht="10.8" customHeight="1">
      <c r="B13" s="47"/>
      <c r="C13" s="48"/>
      <c r="D13" s="48"/>
      <c r="E13" s="48"/>
      <c r="F13" s="48"/>
      <c r="G13" s="48"/>
      <c r="H13" s="48"/>
      <c r="I13" s="145"/>
      <c r="J13" s="48"/>
      <c r="K13" s="52"/>
    </row>
    <row r="14" s="1" customFormat="1" ht="14.4" customHeight="1">
      <c r="B14" s="47"/>
      <c r="C14" s="48"/>
      <c r="D14" s="40" t="s">
        <v>32</v>
      </c>
      <c r="E14" s="48"/>
      <c r="F14" s="48"/>
      <c r="G14" s="48"/>
      <c r="H14" s="48"/>
      <c r="I14" s="147" t="s">
        <v>33</v>
      </c>
      <c r="J14" s="35" t="s">
        <v>34</v>
      </c>
      <c r="K14" s="52"/>
    </row>
    <row r="15" s="1" customFormat="1" ht="18" customHeight="1">
      <c r="B15" s="47"/>
      <c r="C15" s="48"/>
      <c r="D15" s="48"/>
      <c r="E15" s="35" t="s">
        <v>35</v>
      </c>
      <c r="F15" s="48"/>
      <c r="G15" s="48"/>
      <c r="H15" s="48"/>
      <c r="I15" s="147" t="s">
        <v>36</v>
      </c>
      <c r="J15" s="35" t="s">
        <v>34</v>
      </c>
      <c r="K15" s="52"/>
    </row>
    <row r="16" s="1" customFormat="1" ht="6.96" customHeight="1">
      <c r="B16" s="47"/>
      <c r="C16" s="48"/>
      <c r="D16" s="48"/>
      <c r="E16" s="48"/>
      <c r="F16" s="48"/>
      <c r="G16" s="48"/>
      <c r="H16" s="48"/>
      <c r="I16" s="145"/>
      <c r="J16" s="48"/>
      <c r="K16" s="52"/>
    </row>
    <row r="17" s="1" customFormat="1" ht="14.4" customHeight="1">
      <c r="B17" s="47"/>
      <c r="C17" s="48"/>
      <c r="D17" s="40" t="s">
        <v>37</v>
      </c>
      <c r="E17" s="48"/>
      <c r="F17" s="48"/>
      <c r="G17" s="48"/>
      <c r="H17" s="48"/>
      <c r="I17" s="147" t="s">
        <v>33</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7" t="s">
        <v>36</v>
      </c>
      <c r="J18" s="35" t="str">
        <f>IF('Rekapitulace stavby'!AN14="Vyplň údaj","",IF('Rekapitulace stavby'!AN14="","",'Rekapitulace stavby'!AN14))</f>
        <v/>
      </c>
      <c r="K18" s="52"/>
    </row>
    <row r="19" s="1" customFormat="1" ht="6.96" customHeight="1">
      <c r="B19" s="47"/>
      <c r="C19" s="48"/>
      <c r="D19" s="48"/>
      <c r="E19" s="48"/>
      <c r="F19" s="48"/>
      <c r="G19" s="48"/>
      <c r="H19" s="48"/>
      <c r="I19" s="145"/>
      <c r="J19" s="48"/>
      <c r="K19" s="52"/>
    </row>
    <row r="20" s="1" customFormat="1" ht="14.4" customHeight="1">
      <c r="B20" s="47"/>
      <c r="C20" s="48"/>
      <c r="D20" s="40" t="s">
        <v>39</v>
      </c>
      <c r="E20" s="48"/>
      <c r="F20" s="48"/>
      <c r="G20" s="48"/>
      <c r="H20" s="48"/>
      <c r="I20" s="147" t="s">
        <v>33</v>
      </c>
      <c r="J20" s="35" t="s">
        <v>40</v>
      </c>
      <c r="K20" s="52"/>
    </row>
    <row r="21" s="1" customFormat="1" ht="18" customHeight="1">
      <c r="B21" s="47"/>
      <c r="C21" s="48"/>
      <c r="D21" s="48"/>
      <c r="E21" s="35" t="s">
        <v>41</v>
      </c>
      <c r="F21" s="48"/>
      <c r="G21" s="48"/>
      <c r="H21" s="48"/>
      <c r="I21" s="147" t="s">
        <v>36</v>
      </c>
      <c r="J21" s="35" t="s">
        <v>34</v>
      </c>
      <c r="K21" s="52"/>
    </row>
    <row r="22" s="1" customFormat="1" ht="6.96" customHeight="1">
      <c r="B22" s="47"/>
      <c r="C22" s="48"/>
      <c r="D22" s="48"/>
      <c r="E22" s="48"/>
      <c r="F22" s="48"/>
      <c r="G22" s="48"/>
      <c r="H22" s="48"/>
      <c r="I22" s="145"/>
      <c r="J22" s="48"/>
      <c r="K22" s="52"/>
    </row>
    <row r="23" s="1" customFormat="1" ht="14.4" customHeight="1">
      <c r="B23" s="47"/>
      <c r="C23" s="48"/>
      <c r="D23" s="40" t="s">
        <v>43</v>
      </c>
      <c r="E23" s="48"/>
      <c r="F23" s="48"/>
      <c r="G23" s="48"/>
      <c r="H23" s="48"/>
      <c r="I23" s="145"/>
      <c r="J23" s="48"/>
      <c r="K23" s="52"/>
    </row>
    <row r="24" s="6" customFormat="1" ht="14.4" customHeight="1">
      <c r="B24" s="149"/>
      <c r="C24" s="150"/>
      <c r="D24" s="150"/>
      <c r="E24" s="45" t="s">
        <v>34</v>
      </c>
      <c r="F24" s="45"/>
      <c r="G24" s="45"/>
      <c r="H24" s="45"/>
      <c r="I24" s="151"/>
      <c r="J24" s="150"/>
      <c r="K24" s="152"/>
    </row>
    <row r="25" s="1" customFormat="1" ht="6.96" customHeight="1">
      <c r="B25" s="47"/>
      <c r="C25" s="48"/>
      <c r="D25" s="48"/>
      <c r="E25" s="48"/>
      <c r="F25" s="48"/>
      <c r="G25" s="48"/>
      <c r="H25" s="48"/>
      <c r="I25" s="145"/>
      <c r="J25" s="48"/>
      <c r="K25" s="52"/>
    </row>
    <row r="26" s="1" customFormat="1" ht="6.96" customHeight="1">
      <c r="B26" s="47"/>
      <c r="C26" s="48"/>
      <c r="D26" s="107"/>
      <c r="E26" s="107"/>
      <c r="F26" s="107"/>
      <c r="G26" s="107"/>
      <c r="H26" s="107"/>
      <c r="I26" s="153"/>
      <c r="J26" s="107"/>
      <c r="K26" s="154"/>
    </row>
    <row r="27" s="1" customFormat="1" ht="25.44" customHeight="1">
      <c r="B27" s="47"/>
      <c r="C27" s="48"/>
      <c r="D27" s="155" t="s">
        <v>45</v>
      </c>
      <c r="E27" s="48"/>
      <c r="F27" s="48"/>
      <c r="G27" s="48"/>
      <c r="H27" s="48"/>
      <c r="I27" s="145"/>
      <c r="J27" s="156">
        <f>ROUND(J85,2)</f>
        <v>0</v>
      </c>
      <c r="K27" s="52"/>
    </row>
    <row r="28" s="1" customFormat="1" ht="6.96" customHeight="1">
      <c r="B28" s="47"/>
      <c r="C28" s="48"/>
      <c r="D28" s="107"/>
      <c r="E28" s="107"/>
      <c r="F28" s="107"/>
      <c r="G28" s="107"/>
      <c r="H28" s="107"/>
      <c r="I28" s="153"/>
      <c r="J28" s="107"/>
      <c r="K28" s="154"/>
    </row>
    <row r="29" s="1" customFormat="1" ht="14.4" customHeight="1">
      <c r="B29" s="47"/>
      <c r="C29" s="48"/>
      <c r="D29" s="48"/>
      <c r="E29" s="48"/>
      <c r="F29" s="53" t="s">
        <v>47</v>
      </c>
      <c r="G29" s="48"/>
      <c r="H29" s="48"/>
      <c r="I29" s="157" t="s">
        <v>46</v>
      </c>
      <c r="J29" s="53" t="s">
        <v>48</v>
      </c>
      <c r="K29" s="52"/>
    </row>
    <row r="30" s="1" customFormat="1" ht="14.4" customHeight="1">
      <c r="B30" s="47"/>
      <c r="C30" s="48"/>
      <c r="D30" s="56" t="s">
        <v>49</v>
      </c>
      <c r="E30" s="56" t="s">
        <v>50</v>
      </c>
      <c r="F30" s="158">
        <f>ROUND(SUM(BE85:BE181), 2)</f>
        <v>0</v>
      </c>
      <c r="G30" s="48"/>
      <c r="H30" s="48"/>
      <c r="I30" s="159">
        <v>0.20999999999999999</v>
      </c>
      <c r="J30" s="158">
        <f>ROUND(ROUND((SUM(BE85:BE181)), 2)*I30, 2)</f>
        <v>0</v>
      </c>
      <c r="K30" s="52"/>
    </row>
    <row r="31" s="1" customFormat="1" ht="14.4" customHeight="1">
      <c r="B31" s="47"/>
      <c r="C31" s="48"/>
      <c r="D31" s="48"/>
      <c r="E31" s="56" t="s">
        <v>51</v>
      </c>
      <c r="F31" s="158">
        <f>ROUND(SUM(BF85:BF181), 2)</f>
        <v>0</v>
      </c>
      <c r="G31" s="48"/>
      <c r="H31" s="48"/>
      <c r="I31" s="159">
        <v>0.14999999999999999</v>
      </c>
      <c r="J31" s="158">
        <f>ROUND(ROUND((SUM(BF85:BF181)), 2)*I31, 2)</f>
        <v>0</v>
      </c>
      <c r="K31" s="52"/>
    </row>
    <row r="32" hidden="1" s="1" customFormat="1" ht="14.4" customHeight="1">
      <c r="B32" s="47"/>
      <c r="C32" s="48"/>
      <c r="D32" s="48"/>
      <c r="E32" s="56" t="s">
        <v>52</v>
      </c>
      <c r="F32" s="158">
        <f>ROUND(SUM(BG85:BG181), 2)</f>
        <v>0</v>
      </c>
      <c r="G32" s="48"/>
      <c r="H32" s="48"/>
      <c r="I32" s="159">
        <v>0.20999999999999999</v>
      </c>
      <c r="J32" s="158">
        <v>0</v>
      </c>
      <c r="K32" s="52"/>
    </row>
    <row r="33" hidden="1" s="1" customFormat="1" ht="14.4" customHeight="1">
      <c r="B33" s="47"/>
      <c r="C33" s="48"/>
      <c r="D33" s="48"/>
      <c r="E33" s="56" t="s">
        <v>53</v>
      </c>
      <c r="F33" s="158">
        <f>ROUND(SUM(BH85:BH181), 2)</f>
        <v>0</v>
      </c>
      <c r="G33" s="48"/>
      <c r="H33" s="48"/>
      <c r="I33" s="159">
        <v>0.14999999999999999</v>
      </c>
      <c r="J33" s="158">
        <v>0</v>
      </c>
      <c r="K33" s="52"/>
    </row>
    <row r="34" hidden="1" s="1" customFormat="1" ht="14.4" customHeight="1">
      <c r="B34" s="47"/>
      <c r="C34" s="48"/>
      <c r="D34" s="48"/>
      <c r="E34" s="56" t="s">
        <v>54</v>
      </c>
      <c r="F34" s="158">
        <f>ROUND(SUM(BI85:BI181), 2)</f>
        <v>0</v>
      </c>
      <c r="G34" s="48"/>
      <c r="H34" s="48"/>
      <c r="I34" s="159">
        <v>0</v>
      </c>
      <c r="J34" s="158">
        <v>0</v>
      </c>
      <c r="K34" s="52"/>
    </row>
    <row r="35" s="1" customFormat="1" ht="6.96" customHeight="1">
      <c r="B35" s="47"/>
      <c r="C35" s="48"/>
      <c r="D35" s="48"/>
      <c r="E35" s="48"/>
      <c r="F35" s="48"/>
      <c r="G35" s="48"/>
      <c r="H35" s="48"/>
      <c r="I35" s="145"/>
      <c r="J35" s="48"/>
      <c r="K35" s="52"/>
    </row>
    <row r="36" s="1" customFormat="1" ht="25.44" customHeight="1">
      <c r="B36" s="47"/>
      <c r="C36" s="160"/>
      <c r="D36" s="161" t="s">
        <v>55</v>
      </c>
      <c r="E36" s="99"/>
      <c r="F36" s="99"/>
      <c r="G36" s="162" t="s">
        <v>56</v>
      </c>
      <c r="H36" s="163" t="s">
        <v>57</v>
      </c>
      <c r="I36" s="164"/>
      <c r="J36" s="165">
        <f>SUM(J27:J34)</f>
        <v>0</v>
      </c>
      <c r="K36" s="166"/>
    </row>
    <row r="37" s="1" customFormat="1" ht="14.4" customHeight="1">
      <c r="B37" s="68"/>
      <c r="C37" s="69"/>
      <c r="D37" s="69"/>
      <c r="E37" s="69"/>
      <c r="F37" s="69"/>
      <c r="G37" s="69"/>
      <c r="H37" s="69"/>
      <c r="I37" s="167"/>
      <c r="J37" s="69"/>
      <c r="K37" s="70"/>
    </row>
    <row r="41" s="1" customFormat="1" ht="6.96" customHeight="1">
      <c r="B41" s="168"/>
      <c r="C41" s="169"/>
      <c r="D41" s="169"/>
      <c r="E41" s="169"/>
      <c r="F41" s="169"/>
      <c r="G41" s="169"/>
      <c r="H41" s="169"/>
      <c r="I41" s="170"/>
      <c r="J41" s="169"/>
      <c r="K41" s="171"/>
    </row>
    <row r="42" s="1" customFormat="1" ht="36.96" customHeight="1">
      <c r="B42" s="47"/>
      <c r="C42" s="30" t="s">
        <v>125</v>
      </c>
      <c r="D42" s="48"/>
      <c r="E42" s="48"/>
      <c r="F42" s="48"/>
      <c r="G42" s="48"/>
      <c r="H42" s="48"/>
      <c r="I42" s="145"/>
      <c r="J42" s="48"/>
      <c r="K42" s="52"/>
    </row>
    <row r="43" s="1" customFormat="1" ht="6.96" customHeight="1">
      <c r="B43" s="47"/>
      <c r="C43" s="48"/>
      <c r="D43" s="48"/>
      <c r="E43" s="48"/>
      <c r="F43" s="48"/>
      <c r="G43" s="48"/>
      <c r="H43" s="48"/>
      <c r="I43" s="145"/>
      <c r="J43" s="48"/>
      <c r="K43" s="52"/>
    </row>
    <row r="44" s="1" customFormat="1" ht="14.4" customHeight="1">
      <c r="B44" s="47"/>
      <c r="C44" s="40" t="s">
        <v>18</v>
      </c>
      <c r="D44" s="48"/>
      <c r="E44" s="48"/>
      <c r="F44" s="48"/>
      <c r="G44" s="48"/>
      <c r="H44" s="48"/>
      <c r="I44" s="145"/>
      <c r="J44" s="48"/>
      <c r="K44" s="52"/>
    </row>
    <row r="45" s="1" customFormat="1" ht="14.4" customHeight="1">
      <c r="B45" s="47"/>
      <c r="C45" s="48"/>
      <c r="D45" s="48"/>
      <c r="E45" s="144" t="str">
        <f>E7</f>
        <v>Revitalizace nemocnice v Sokolově, Slovenská 545, Stavební úpravy objektu trafostanice p.č. 2012/2</v>
      </c>
      <c r="F45" s="40"/>
      <c r="G45" s="40"/>
      <c r="H45" s="40"/>
      <c r="I45" s="145"/>
      <c r="J45" s="48"/>
      <c r="K45" s="52"/>
    </row>
    <row r="46" s="1" customFormat="1" ht="14.4" customHeight="1">
      <c r="B46" s="47"/>
      <c r="C46" s="40" t="s">
        <v>123</v>
      </c>
      <c r="D46" s="48"/>
      <c r="E46" s="48"/>
      <c r="F46" s="48"/>
      <c r="G46" s="48"/>
      <c r="H46" s="48"/>
      <c r="I46" s="145"/>
      <c r="J46" s="48"/>
      <c r="K46" s="52"/>
    </row>
    <row r="47" s="1" customFormat="1" ht="16.2" customHeight="1">
      <c r="B47" s="47"/>
      <c r="C47" s="48"/>
      <c r="D47" s="48"/>
      <c r="E47" s="146" t="str">
        <f>E9</f>
        <v xml:space="preserve">ZS - Zpevněné plochy </v>
      </c>
      <c r="F47" s="48"/>
      <c r="G47" s="48"/>
      <c r="H47" s="48"/>
      <c r="I47" s="145"/>
      <c r="J47" s="48"/>
      <c r="K47" s="52"/>
    </row>
    <row r="48" s="1" customFormat="1" ht="6.96" customHeight="1">
      <c r="B48" s="47"/>
      <c r="C48" s="48"/>
      <c r="D48" s="48"/>
      <c r="E48" s="48"/>
      <c r="F48" s="48"/>
      <c r="G48" s="48"/>
      <c r="H48" s="48"/>
      <c r="I48" s="145"/>
      <c r="J48" s="48"/>
      <c r="K48" s="52"/>
    </row>
    <row r="49" s="1" customFormat="1" ht="18" customHeight="1">
      <c r="B49" s="47"/>
      <c r="C49" s="40" t="s">
        <v>24</v>
      </c>
      <c r="D49" s="48"/>
      <c r="E49" s="48"/>
      <c r="F49" s="35" t="str">
        <f>F12</f>
        <v>Sokolov</v>
      </c>
      <c r="G49" s="48"/>
      <c r="H49" s="48"/>
      <c r="I49" s="147" t="s">
        <v>26</v>
      </c>
      <c r="J49" s="148" t="str">
        <f>IF(J12="","",J12)</f>
        <v>10.7.2017</v>
      </c>
      <c r="K49" s="52"/>
    </row>
    <row r="50" s="1" customFormat="1" ht="6.96" customHeight="1">
      <c r="B50" s="47"/>
      <c r="C50" s="48"/>
      <c r="D50" s="48"/>
      <c r="E50" s="48"/>
      <c r="F50" s="48"/>
      <c r="G50" s="48"/>
      <c r="H50" s="48"/>
      <c r="I50" s="145"/>
      <c r="J50" s="48"/>
      <c r="K50" s="52"/>
    </row>
    <row r="51" s="1" customFormat="1">
      <c r="B51" s="47"/>
      <c r="C51" s="40" t="s">
        <v>32</v>
      </c>
      <c r="D51" s="48"/>
      <c r="E51" s="48"/>
      <c r="F51" s="35" t="str">
        <f>E15</f>
        <v>Nemos Sokolov</v>
      </c>
      <c r="G51" s="48"/>
      <c r="H51" s="48"/>
      <c r="I51" s="147" t="s">
        <v>39</v>
      </c>
      <c r="J51" s="45" t="str">
        <f>E21</f>
        <v>Jurica a.s - Ateliér Sokolov</v>
      </c>
      <c r="K51" s="52"/>
    </row>
    <row r="52" s="1" customFormat="1" ht="14.4" customHeight="1">
      <c r="B52" s="47"/>
      <c r="C52" s="40" t="s">
        <v>37</v>
      </c>
      <c r="D52" s="48"/>
      <c r="E52" s="48"/>
      <c r="F52" s="35" t="str">
        <f>IF(E18="","",E18)</f>
        <v/>
      </c>
      <c r="G52" s="48"/>
      <c r="H52" s="48"/>
      <c r="I52" s="145"/>
      <c r="J52" s="172"/>
      <c r="K52" s="52"/>
    </row>
    <row r="53" s="1" customFormat="1" ht="10.32" customHeight="1">
      <c r="B53" s="47"/>
      <c r="C53" s="48"/>
      <c r="D53" s="48"/>
      <c r="E53" s="48"/>
      <c r="F53" s="48"/>
      <c r="G53" s="48"/>
      <c r="H53" s="48"/>
      <c r="I53" s="145"/>
      <c r="J53" s="48"/>
      <c r="K53" s="52"/>
    </row>
    <row r="54" s="1" customFormat="1" ht="29.28" customHeight="1">
      <c r="B54" s="47"/>
      <c r="C54" s="173" t="s">
        <v>126</v>
      </c>
      <c r="D54" s="160"/>
      <c r="E54" s="160"/>
      <c r="F54" s="160"/>
      <c r="G54" s="160"/>
      <c r="H54" s="160"/>
      <c r="I54" s="174"/>
      <c r="J54" s="175" t="s">
        <v>127</v>
      </c>
      <c r="K54" s="176"/>
    </row>
    <row r="55" s="1" customFormat="1" ht="10.32" customHeight="1">
      <c r="B55" s="47"/>
      <c r="C55" s="48"/>
      <c r="D55" s="48"/>
      <c r="E55" s="48"/>
      <c r="F55" s="48"/>
      <c r="G55" s="48"/>
      <c r="H55" s="48"/>
      <c r="I55" s="145"/>
      <c r="J55" s="48"/>
      <c r="K55" s="52"/>
    </row>
    <row r="56" s="1" customFormat="1" ht="29.28" customHeight="1">
      <c r="B56" s="47"/>
      <c r="C56" s="177" t="s">
        <v>128</v>
      </c>
      <c r="D56" s="48"/>
      <c r="E56" s="48"/>
      <c r="F56" s="48"/>
      <c r="G56" s="48"/>
      <c r="H56" s="48"/>
      <c r="I56" s="145"/>
      <c r="J56" s="156">
        <f>J85</f>
        <v>0</v>
      </c>
      <c r="K56" s="52"/>
      <c r="AU56" s="24" t="s">
        <v>129</v>
      </c>
    </row>
    <row r="57" s="7" customFormat="1" ht="24.96" customHeight="1">
      <c r="B57" s="178"/>
      <c r="C57" s="179"/>
      <c r="D57" s="180" t="s">
        <v>130</v>
      </c>
      <c r="E57" s="181"/>
      <c r="F57" s="181"/>
      <c r="G57" s="181"/>
      <c r="H57" s="181"/>
      <c r="I57" s="182"/>
      <c r="J57" s="183">
        <f>J86</f>
        <v>0</v>
      </c>
      <c r="K57" s="184"/>
    </row>
    <row r="58" s="8" customFormat="1" ht="19.92" customHeight="1">
      <c r="B58" s="185"/>
      <c r="C58" s="186"/>
      <c r="D58" s="187" t="s">
        <v>131</v>
      </c>
      <c r="E58" s="188"/>
      <c r="F58" s="188"/>
      <c r="G58" s="188"/>
      <c r="H58" s="188"/>
      <c r="I58" s="189"/>
      <c r="J58" s="190">
        <f>J87</f>
        <v>0</v>
      </c>
      <c r="K58" s="191"/>
    </row>
    <row r="59" s="8" customFormat="1" ht="19.92" customHeight="1">
      <c r="B59" s="185"/>
      <c r="C59" s="186"/>
      <c r="D59" s="187" t="s">
        <v>132</v>
      </c>
      <c r="E59" s="188"/>
      <c r="F59" s="188"/>
      <c r="G59" s="188"/>
      <c r="H59" s="188"/>
      <c r="I59" s="189"/>
      <c r="J59" s="190">
        <f>J125</f>
        <v>0</v>
      </c>
      <c r="K59" s="191"/>
    </row>
    <row r="60" s="8" customFormat="1" ht="19.92" customHeight="1">
      <c r="B60" s="185"/>
      <c r="C60" s="186"/>
      <c r="D60" s="187" t="s">
        <v>2652</v>
      </c>
      <c r="E60" s="188"/>
      <c r="F60" s="188"/>
      <c r="G60" s="188"/>
      <c r="H60" s="188"/>
      <c r="I60" s="189"/>
      <c r="J60" s="190">
        <f>J136</f>
        <v>0</v>
      </c>
      <c r="K60" s="191"/>
    </row>
    <row r="61" s="8" customFormat="1" ht="19.92" customHeight="1">
      <c r="B61" s="185"/>
      <c r="C61" s="186"/>
      <c r="D61" s="187" t="s">
        <v>136</v>
      </c>
      <c r="E61" s="188"/>
      <c r="F61" s="188"/>
      <c r="G61" s="188"/>
      <c r="H61" s="188"/>
      <c r="I61" s="189"/>
      <c r="J61" s="190">
        <f>J147</f>
        <v>0</v>
      </c>
      <c r="K61" s="191"/>
    </row>
    <row r="62" s="8" customFormat="1" ht="19.92" customHeight="1">
      <c r="B62" s="185"/>
      <c r="C62" s="186"/>
      <c r="D62" s="187" t="s">
        <v>137</v>
      </c>
      <c r="E62" s="188"/>
      <c r="F62" s="188"/>
      <c r="G62" s="188"/>
      <c r="H62" s="188"/>
      <c r="I62" s="189"/>
      <c r="J62" s="190">
        <f>J158</f>
        <v>0</v>
      </c>
      <c r="K62" s="191"/>
    </row>
    <row r="63" s="8" customFormat="1" ht="19.92" customHeight="1">
      <c r="B63" s="185"/>
      <c r="C63" s="186"/>
      <c r="D63" s="187" t="s">
        <v>138</v>
      </c>
      <c r="E63" s="188"/>
      <c r="F63" s="188"/>
      <c r="G63" s="188"/>
      <c r="H63" s="188"/>
      <c r="I63" s="189"/>
      <c r="J63" s="190">
        <f>J168</f>
        <v>0</v>
      </c>
      <c r="K63" s="191"/>
    </row>
    <row r="64" s="7" customFormat="1" ht="24.96" customHeight="1">
      <c r="B64" s="178"/>
      <c r="C64" s="179"/>
      <c r="D64" s="180" t="s">
        <v>139</v>
      </c>
      <c r="E64" s="181"/>
      <c r="F64" s="181"/>
      <c r="G64" s="181"/>
      <c r="H64" s="181"/>
      <c r="I64" s="182"/>
      <c r="J64" s="183">
        <f>J176</f>
        <v>0</v>
      </c>
      <c r="K64" s="184"/>
    </row>
    <row r="65" s="8" customFormat="1" ht="19.92" customHeight="1">
      <c r="B65" s="185"/>
      <c r="C65" s="186"/>
      <c r="D65" s="187" t="s">
        <v>2759</v>
      </c>
      <c r="E65" s="188"/>
      <c r="F65" s="188"/>
      <c r="G65" s="188"/>
      <c r="H65" s="188"/>
      <c r="I65" s="189"/>
      <c r="J65" s="190">
        <f>J177</f>
        <v>0</v>
      </c>
      <c r="K65" s="191"/>
    </row>
    <row r="66" s="1" customFormat="1" ht="21.84" customHeight="1">
      <c r="B66" s="47"/>
      <c r="C66" s="48"/>
      <c r="D66" s="48"/>
      <c r="E66" s="48"/>
      <c r="F66" s="48"/>
      <c r="G66" s="48"/>
      <c r="H66" s="48"/>
      <c r="I66" s="145"/>
      <c r="J66" s="48"/>
      <c r="K66" s="52"/>
    </row>
    <row r="67" s="1" customFormat="1" ht="6.96" customHeight="1">
      <c r="B67" s="68"/>
      <c r="C67" s="69"/>
      <c r="D67" s="69"/>
      <c r="E67" s="69"/>
      <c r="F67" s="69"/>
      <c r="G67" s="69"/>
      <c r="H67" s="69"/>
      <c r="I67" s="167"/>
      <c r="J67" s="69"/>
      <c r="K67" s="70"/>
    </row>
    <row r="71" s="1" customFormat="1" ht="6.96" customHeight="1">
      <c r="B71" s="71"/>
      <c r="C71" s="72"/>
      <c r="D71" s="72"/>
      <c r="E71" s="72"/>
      <c r="F71" s="72"/>
      <c r="G71" s="72"/>
      <c r="H71" s="72"/>
      <c r="I71" s="170"/>
      <c r="J71" s="72"/>
      <c r="K71" s="72"/>
      <c r="L71" s="73"/>
    </row>
    <row r="72" s="1" customFormat="1" ht="36.96" customHeight="1">
      <c r="B72" s="47"/>
      <c r="C72" s="74" t="s">
        <v>151</v>
      </c>
      <c r="D72" s="75"/>
      <c r="E72" s="75"/>
      <c r="F72" s="75"/>
      <c r="G72" s="75"/>
      <c r="H72" s="75"/>
      <c r="I72" s="192"/>
      <c r="J72" s="75"/>
      <c r="K72" s="75"/>
      <c r="L72" s="73"/>
    </row>
    <row r="73" s="1" customFormat="1" ht="6.96" customHeight="1">
      <c r="B73" s="47"/>
      <c r="C73" s="75"/>
      <c r="D73" s="75"/>
      <c r="E73" s="75"/>
      <c r="F73" s="75"/>
      <c r="G73" s="75"/>
      <c r="H73" s="75"/>
      <c r="I73" s="192"/>
      <c r="J73" s="75"/>
      <c r="K73" s="75"/>
      <c r="L73" s="73"/>
    </row>
    <row r="74" s="1" customFormat="1" ht="14.4" customHeight="1">
      <c r="B74" s="47"/>
      <c r="C74" s="77" t="s">
        <v>18</v>
      </c>
      <c r="D74" s="75"/>
      <c r="E74" s="75"/>
      <c r="F74" s="75"/>
      <c r="G74" s="75"/>
      <c r="H74" s="75"/>
      <c r="I74" s="192"/>
      <c r="J74" s="75"/>
      <c r="K74" s="75"/>
      <c r="L74" s="73"/>
    </row>
    <row r="75" s="1" customFormat="1" ht="14.4" customHeight="1">
      <c r="B75" s="47"/>
      <c r="C75" s="75"/>
      <c r="D75" s="75"/>
      <c r="E75" s="193" t="str">
        <f>E7</f>
        <v>Revitalizace nemocnice v Sokolově, Slovenská 545, Stavební úpravy objektu trafostanice p.č. 2012/2</v>
      </c>
      <c r="F75" s="77"/>
      <c r="G75" s="77"/>
      <c r="H75" s="77"/>
      <c r="I75" s="192"/>
      <c r="J75" s="75"/>
      <c r="K75" s="75"/>
      <c r="L75" s="73"/>
    </row>
    <row r="76" s="1" customFormat="1" ht="14.4" customHeight="1">
      <c r="B76" s="47"/>
      <c r="C76" s="77" t="s">
        <v>123</v>
      </c>
      <c r="D76" s="75"/>
      <c r="E76" s="75"/>
      <c r="F76" s="75"/>
      <c r="G76" s="75"/>
      <c r="H76" s="75"/>
      <c r="I76" s="192"/>
      <c r="J76" s="75"/>
      <c r="K76" s="75"/>
      <c r="L76" s="73"/>
    </row>
    <row r="77" s="1" customFormat="1" ht="16.2" customHeight="1">
      <c r="B77" s="47"/>
      <c r="C77" s="75"/>
      <c r="D77" s="75"/>
      <c r="E77" s="83" t="str">
        <f>E9</f>
        <v xml:space="preserve">ZS - Zpevněné plochy </v>
      </c>
      <c r="F77" s="75"/>
      <c r="G77" s="75"/>
      <c r="H77" s="75"/>
      <c r="I77" s="192"/>
      <c r="J77" s="75"/>
      <c r="K77" s="75"/>
      <c r="L77" s="73"/>
    </row>
    <row r="78" s="1" customFormat="1" ht="6.96" customHeight="1">
      <c r="B78" s="47"/>
      <c r="C78" s="75"/>
      <c r="D78" s="75"/>
      <c r="E78" s="75"/>
      <c r="F78" s="75"/>
      <c r="G78" s="75"/>
      <c r="H78" s="75"/>
      <c r="I78" s="192"/>
      <c r="J78" s="75"/>
      <c r="K78" s="75"/>
      <c r="L78" s="73"/>
    </row>
    <row r="79" s="1" customFormat="1" ht="18" customHeight="1">
      <c r="B79" s="47"/>
      <c r="C79" s="77" t="s">
        <v>24</v>
      </c>
      <c r="D79" s="75"/>
      <c r="E79" s="75"/>
      <c r="F79" s="194" t="str">
        <f>F12</f>
        <v>Sokolov</v>
      </c>
      <c r="G79" s="75"/>
      <c r="H79" s="75"/>
      <c r="I79" s="195" t="s">
        <v>26</v>
      </c>
      <c r="J79" s="86" t="str">
        <f>IF(J12="","",J12)</f>
        <v>10.7.2017</v>
      </c>
      <c r="K79" s="75"/>
      <c r="L79" s="73"/>
    </row>
    <row r="80" s="1" customFormat="1" ht="6.96" customHeight="1">
      <c r="B80" s="47"/>
      <c r="C80" s="75"/>
      <c r="D80" s="75"/>
      <c r="E80" s="75"/>
      <c r="F80" s="75"/>
      <c r="G80" s="75"/>
      <c r="H80" s="75"/>
      <c r="I80" s="192"/>
      <c r="J80" s="75"/>
      <c r="K80" s="75"/>
      <c r="L80" s="73"/>
    </row>
    <row r="81" s="1" customFormat="1">
      <c r="B81" s="47"/>
      <c r="C81" s="77" t="s">
        <v>32</v>
      </c>
      <c r="D81" s="75"/>
      <c r="E81" s="75"/>
      <c r="F81" s="194" t="str">
        <f>E15</f>
        <v>Nemos Sokolov</v>
      </c>
      <c r="G81" s="75"/>
      <c r="H81" s="75"/>
      <c r="I81" s="195" t="s">
        <v>39</v>
      </c>
      <c r="J81" s="194" t="str">
        <f>E21</f>
        <v>Jurica a.s - Ateliér Sokolov</v>
      </c>
      <c r="K81" s="75"/>
      <c r="L81" s="73"/>
    </row>
    <row r="82" s="1" customFormat="1" ht="14.4" customHeight="1">
      <c r="B82" s="47"/>
      <c r="C82" s="77" t="s">
        <v>37</v>
      </c>
      <c r="D82" s="75"/>
      <c r="E82" s="75"/>
      <c r="F82" s="194" t="str">
        <f>IF(E18="","",E18)</f>
        <v/>
      </c>
      <c r="G82" s="75"/>
      <c r="H82" s="75"/>
      <c r="I82" s="192"/>
      <c r="J82" s="75"/>
      <c r="K82" s="75"/>
      <c r="L82" s="73"/>
    </row>
    <row r="83" s="1" customFormat="1" ht="10.32" customHeight="1">
      <c r="B83" s="47"/>
      <c r="C83" s="75"/>
      <c r="D83" s="75"/>
      <c r="E83" s="75"/>
      <c r="F83" s="75"/>
      <c r="G83" s="75"/>
      <c r="H83" s="75"/>
      <c r="I83" s="192"/>
      <c r="J83" s="75"/>
      <c r="K83" s="75"/>
      <c r="L83" s="73"/>
    </row>
    <row r="84" s="9" customFormat="1" ht="29.28" customHeight="1">
      <c r="B84" s="196"/>
      <c r="C84" s="197" t="s">
        <v>152</v>
      </c>
      <c r="D84" s="198" t="s">
        <v>64</v>
      </c>
      <c r="E84" s="198" t="s">
        <v>60</v>
      </c>
      <c r="F84" s="198" t="s">
        <v>153</v>
      </c>
      <c r="G84" s="198" t="s">
        <v>154</v>
      </c>
      <c r="H84" s="198" t="s">
        <v>155</v>
      </c>
      <c r="I84" s="199" t="s">
        <v>156</v>
      </c>
      <c r="J84" s="198" t="s">
        <v>127</v>
      </c>
      <c r="K84" s="200" t="s">
        <v>157</v>
      </c>
      <c r="L84" s="201"/>
      <c r="M84" s="103" t="s">
        <v>158</v>
      </c>
      <c r="N84" s="104" t="s">
        <v>49</v>
      </c>
      <c r="O84" s="104" t="s">
        <v>159</v>
      </c>
      <c r="P84" s="104" t="s">
        <v>160</v>
      </c>
      <c r="Q84" s="104" t="s">
        <v>161</v>
      </c>
      <c r="R84" s="104" t="s">
        <v>162</v>
      </c>
      <c r="S84" s="104" t="s">
        <v>163</v>
      </c>
      <c r="T84" s="105" t="s">
        <v>164</v>
      </c>
    </row>
    <row r="85" s="1" customFormat="1" ht="29.28" customHeight="1">
      <c r="B85" s="47"/>
      <c r="C85" s="109" t="s">
        <v>128</v>
      </c>
      <c r="D85" s="75"/>
      <c r="E85" s="75"/>
      <c r="F85" s="75"/>
      <c r="G85" s="75"/>
      <c r="H85" s="75"/>
      <c r="I85" s="192"/>
      <c r="J85" s="202">
        <f>BK85</f>
        <v>0</v>
      </c>
      <c r="K85" s="75"/>
      <c r="L85" s="73"/>
      <c r="M85" s="106"/>
      <c r="N85" s="107"/>
      <c r="O85" s="107"/>
      <c r="P85" s="203">
        <f>P86+P176</f>
        <v>0</v>
      </c>
      <c r="Q85" s="107"/>
      <c r="R85" s="203">
        <f>R86+R176</f>
        <v>12.064123448967997</v>
      </c>
      <c r="S85" s="107"/>
      <c r="T85" s="204">
        <f>T86+T176</f>
        <v>80.599999999999994</v>
      </c>
      <c r="AT85" s="24" t="s">
        <v>78</v>
      </c>
      <c r="AU85" s="24" t="s">
        <v>129</v>
      </c>
      <c r="BK85" s="205">
        <f>BK86+BK176</f>
        <v>0</v>
      </c>
    </row>
    <row r="86" s="10" customFormat="1" ht="37.44" customHeight="1">
      <c r="B86" s="206"/>
      <c r="C86" s="207"/>
      <c r="D86" s="208" t="s">
        <v>78</v>
      </c>
      <c r="E86" s="209" t="s">
        <v>165</v>
      </c>
      <c r="F86" s="209" t="s">
        <v>166</v>
      </c>
      <c r="G86" s="207"/>
      <c r="H86" s="207"/>
      <c r="I86" s="210"/>
      <c r="J86" s="211">
        <f>BK86</f>
        <v>0</v>
      </c>
      <c r="K86" s="207"/>
      <c r="L86" s="212"/>
      <c r="M86" s="213"/>
      <c r="N86" s="214"/>
      <c r="O86" s="214"/>
      <c r="P86" s="215">
        <f>P87+P125+P136+P147+P158+P168</f>
        <v>0</v>
      </c>
      <c r="Q86" s="214"/>
      <c r="R86" s="215">
        <f>R87+R125+R136+R147+R158+R168</f>
        <v>12.024123448967998</v>
      </c>
      <c r="S86" s="214"/>
      <c r="T86" s="216">
        <f>T87+T125+T136+T147+T158+T168</f>
        <v>80.599999999999994</v>
      </c>
      <c r="AR86" s="217" t="s">
        <v>87</v>
      </c>
      <c r="AT86" s="218" t="s">
        <v>78</v>
      </c>
      <c r="AU86" s="218" t="s">
        <v>79</v>
      </c>
      <c r="AY86" s="217" t="s">
        <v>167</v>
      </c>
      <c r="BK86" s="219">
        <f>BK87+BK125+BK136+BK147+BK158+BK168</f>
        <v>0</v>
      </c>
    </row>
    <row r="87" s="10" customFormat="1" ht="19.92" customHeight="1">
      <c r="B87" s="206"/>
      <c r="C87" s="207"/>
      <c r="D87" s="208" t="s">
        <v>78</v>
      </c>
      <c r="E87" s="220" t="s">
        <v>87</v>
      </c>
      <c r="F87" s="220" t="s">
        <v>168</v>
      </c>
      <c r="G87" s="207"/>
      <c r="H87" s="207"/>
      <c r="I87" s="210"/>
      <c r="J87" s="221">
        <f>BK87</f>
        <v>0</v>
      </c>
      <c r="K87" s="207"/>
      <c r="L87" s="212"/>
      <c r="M87" s="213"/>
      <c r="N87" s="214"/>
      <c r="O87" s="214"/>
      <c r="P87" s="215">
        <f>SUM(P88:P124)</f>
        <v>0</v>
      </c>
      <c r="Q87" s="214"/>
      <c r="R87" s="215">
        <f>SUM(R88:R124)</f>
        <v>0</v>
      </c>
      <c r="S87" s="214"/>
      <c r="T87" s="216">
        <f>SUM(T88:T124)</f>
        <v>80.599999999999994</v>
      </c>
      <c r="AR87" s="217" t="s">
        <v>87</v>
      </c>
      <c r="AT87" s="218" t="s">
        <v>78</v>
      </c>
      <c r="AU87" s="218" t="s">
        <v>87</v>
      </c>
      <c r="AY87" s="217" t="s">
        <v>167</v>
      </c>
      <c r="BK87" s="219">
        <f>SUM(BK88:BK124)</f>
        <v>0</v>
      </c>
    </row>
    <row r="88" s="1" customFormat="1" ht="14.4" customHeight="1">
      <c r="B88" s="47"/>
      <c r="C88" s="222" t="s">
        <v>87</v>
      </c>
      <c r="D88" s="222" t="s">
        <v>169</v>
      </c>
      <c r="E88" s="223" t="s">
        <v>2760</v>
      </c>
      <c r="F88" s="224" t="s">
        <v>2761</v>
      </c>
      <c r="G88" s="225" t="s">
        <v>2762</v>
      </c>
      <c r="H88" s="226">
        <v>0.040000000000000001</v>
      </c>
      <c r="I88" s="227"/>
      <c r="J88" s="228">
        <f>ROUND(I88*H88,2)</f>
        <v>0</v>
      </c>
      <c r="K88" s="224" t="s">
        <v>173</v>
      </c>
      <c r="L88" s="73"/>
      <c r="M88" s="229" t="s">
        <v>34</v>
      </c>
      <c r="N88" s="230" t="s">
        <v>50</v>
      </c>
      <c r="O88" s="48"/>
      <c r="P88" s="231">
        <f>O88*H88</f>
        <v>0</v>
      </c>
      <c r="Q88" s="231">
        <v>0</v>
      </c>
      <c r="R88" s="231">
        <f>Q88*H88</f>
        <v>0</v>
      </c>
      <c r="S88" s="231">
        <v>0</v>
      </c>
      <c r="T88" s="232">
        <f>S88*H88</f>
        <v>0</v>
      </c>
      <c r="AR88" s="24" t="s">
        <v>174</v>
      </c>
      <c r="AT88" s="24" t="s">
        <v>169</v>
      </c>
      <c r="AU88" s="24" t="s">
        <v>89</v>
      </c>
      <c r="AY88" s="24" t="s">
        <v>167</v>
      </c>
      <c r="BE88" s="233">
        <f>IF(N88="základní",J88,0)</f>
        <v>0</v>
      </c>
      <c r="BF88" s="233">
        <f>IF(N88="snížená",J88,0)</f>
        <v>0</v>
      </c>
      <c r="BG88" s="233">
        <f>IF(N88="zákl. přenesená",J88,0)</f>
        <v>0</v>
      </c>
      <c r="BH88" s="233">
        <f>IF(N88="sníž. přenesená",J88,0)</f>
        <v>0</v>
      </c>
      <c r="BI88" s="233">
        <f>IF(N88="nulová",J88,0)</f>
        <v>0</v>
      </c>
      <c r="BJ88" s="24" t="s">
        <v>87</v>
      </c>
      <c r="BK88" s="233">
        <f>ROUND(I88*H88,2)</f>
        <v>0</v>
      </c>
      <c r="BL88" s="24" t="s">
        <v>174</v>
      </c>
      <c r="BM88" s="24" t="s">
        <v>2763</v>
      </c>
    </row>
    <row r="89" s="1" customFormat="1">
      <c r="B89" s="47"/>
      <c r="C89" s="75"/>
      <c r="D89" s="234" t="s">
        <v>176</v>
      </c>
      <c r="E89" s="75"/>
      <c r="F89" s="235" t="s">
        <v>2764</v>
      </c>
      <c r="G89" s="75"/>
      <c r="H89" s="75"/>
      <c r="I89" s="192"/>
      <c r="J89" s="75"/>
      <c r="K89" s="75"/>
      <c r="L89" s="73"/>
      <c r="M89" s="236"/>
      <c r="N89" s="48"/>
      <c r="O89" s="48"/>
      <c r="P89" s="48"/>
      <c r="Q89" s="48"/>
      <c r="R89" s="48"/>
      <c r="S89" s="48"/>
      <c r="T89" s="96"/>
      <c r="AT89" s="24" t="s">
        <v>176</v>
      </c>
      <c r="AU89" s="24" t="s">
        <v>89</v>
      </c>
    </row>
    <row r="90" s="12" customFormat="1">
      <c r="B90" s="247"/>
      <c r="C90" s="248"/>
      <c r="D90" s="234" t="s">
        <v>178</v>
      </c>
      <c r="E90" s="249" t="s">
        <v>34</v>
      </c>
      <c r="F90" s="250" t="s">
        <v>2765</v>
      </c>
      <c r="G90" s="248"/>
      <c r="H90" s="251">
        <v>0.040000000000000001</v>
      </c>
      <c r="I90" s="252"/>
      <c r="J90" s="248"/>
      <c r="K90" s="248"/>
      <c r="L90" s="253"/>
      <c r="M90" s="254"/>
      <c r="N90" s="255"/>
      <c r="O90" s="255"/>
      <c r="P90" s="255"/>
      <c r="Q90" s="255"/>
      <c r="R90" s="255"/>
      <c r="S90" s="255"/>
      <c r="T90" s="256"/>
      <c r="AT90" s="257" t="s">
        <v>178</v>
      </c>
      <c r="AU90" s="257" t="s">
        <v>89</v>
      </c>
      <c r="AV90" s="12" t="s">
        <v>89</v>
      </c>
      <c r="AW90" s="12" t="s">
        <v>42</v>
      </c>
      <c r="AX90" s="12" t="s">
        <v>87</v>
      </c>
      <c r="AY90" s="257" t="s">
        <v>167</v>
      </c>
    </row>
    <row r="91" s="1" customFormat="1" ht="34.2" customHeight="1">
      <c r="B91" s="47"/>
      <c r="C91" s="222" t="s">
        <v>89</v>
      </c>
      <c r="D91" s="222" t="s">
        <v>169</v>
      </c>
      <c r="E91" s="223" t="s">
        <v>2766</v>
      </c>
      <c r="F91" s="224" t="s">
        <v>2767</v>
      </c>
      <c r="G91" s="225" t="s">
        <v>172</v>
      </c>
      <c r="H91" s="226">
        <v>280</v>
      </c>
      <c r="I91" s="227"/>
      <c r="J91" s="228">
        <f>ROUND(I91*H91,2)</f>
        <v>0</v>
      </c>
      <c r="K91" s="224" t="s">
        <v>173</v>
      </c>
      <c r="L91" s="73"/>
      <c r="M91" s="229" t="s">
        <v>34</v>
      </c>
      <c r="N91" s="230" t="s">
        <v>50</v>
      </c>
      <c r="O91" s="48"/>
      <c r="P91" s="231">
        <f>O91*H91</f>
        <v>0</v>
      </c>
      <c r="Q91" s="231">
        <v>0</v>
      </c>
      <c r="R91" s="231">
        <f>Q91*H91</f>
        <v>0</v>
      </c>
      <c r="S91" s="231">
        <v>0</v>
      </c>
      <c r="T91" s="232">
        <f>S91*H91</f>
        <v>0</v>
      </c>
      <c r="AR91" s="24" t="s">
        <v>2768</v>
      </c>
      <c r="AT91" s="24" t="s">
        <v>169</v>
      </c>
      <c r="AU91" s="24" t="s">
        <v>89</v>
      </c>
      <c r="AY91" s="24" t="s">
        <v>167</v>
      </c>
      <c r="BE91" s="233">
        <f>IF(N91="základní",J91,0)</f>
        <v>0</v>
      </c>
      <c r="BF91" s="233">
        <f>IF(N91="snížená",J91,0)</f>
        <v>0</v>
      </c>
      <c r="BG91" s="233">
        <f>IF(N91="zákl. přenesená",J91,0)</f>
        <v>0</v>
      </c>
      <c r="BH91" s="233">
        <f>IF(N91="sníž. přenesená",J91,0)</f>
        <v>0</v>
      </c>
      <c r="BI91" s="233">
        <f>IF(N91="nulová",J91,0)</f>
        <v>0</v>
      </c>
      <c r="BJ91" s="24" t="s">
        <v>87</v>
      </c>
      <c r="BK91" s="233">
        <f>ROUND(I91*H91,2)</f>
        <v>0</v>
      </c>
      <c r="BL91" s="24" t="s">
        <v>2768</v>
      </c>
      <c r="BM91" s="24" t="s">
        <v>2769</v>
      </c>
    </row>
    <row r="92" s="1" customFormat="1">
      <c r="B92" s="47"/>
      <c r="C92" s="75"/>
      <c r="D92" s="234" t="s">
        <v>176</v>
      </c>
      <c r="E92" s="75"/>
      <c r="F92" s="235" t="s">
        <v>2770</v>
      </c>
      <c r="G92" s="75"/>
      <c r="H92" s="75"/>
      <c r="I92" s="192"/>
      <c r="J92" s="75"/>
      <c r="K92" s="75"/>
      <c r="L92" s="73"/>
      <c r="M92" s="236"/>
      <c r="N92" s="48"/>
      <c r="O92" s="48"/>
      <c r="P92" s="48"/>
      <c r="Q92" s="48"/>
      <c r="R92" s="48"/>
      <c r="S92" s="48"/>
      <c r="T92" s="96"/>
      <c r="AT92" s="24" t="s">
        <v>176</v>
      </c>
      <c r="AU92" s="24" t="s">
        <v>89</v>
      </c>
    </row>
    <row r="93" s="12" customFormat="1">
      <c r="B93" s="247"/>
      <c r="C93" s="248"/>
      <c r="D93" s="234" t="s">
        <v>178</v>
      </c>
      <c r="E93" s="249" t="s">
        <v>34</v>
      </c>
      <c r="F93" s="250" t="s">
        <v>2771</v>
      </c>
      <c r="G93" s="248"/>
      <c r="H93" s="251">
        <v>280</v>
      </c>
      <c r="I93" s="252"/>
      <c r="J93" s="248"/>
      <c r="K93" s="248"/>
      <c r="L93" s="253"/>
      <c r="M93" s="254"/>
      <c r="N93" s="255"/>
      <c r="O93" s="255"/>
      <c r="P93" s="255"/>
      <c r="Q93" s="255"/>
      <c r="R93" s="255"/>
      <c r="S93" s="255"/>
      <c r="T93" s="256"/>
      <c r="AT93" s="257" t="s">
        <v>178</v>
      </c>
      <c r="AU93" s="257" t="s">
        <v>89</v>
      </c>
      <c r="AV93" s="12" t="s">
        <v>89</v>
      </c>
      <c r="AW93" s="12" t="s">
        <v>42</v>
      </c>
      <c r="AX93" s="12" t="s">
        <v>87</v>
      </c>
      <c r="AY93" s="257" t="s">
        <v>167</v>
      </c>
    </row>
    <row r="94" s="1" customFormat="1" ht="45.6" customHeight="1">
      <c r="B94" s="47"/>
      <c r="C94" s="222" t="s">
        <v>185</v>
      </c>
      <c r="D94" s="222" t="s">
        <v>169</v>
      </c>
      <c r="E94" s="223" t="s">
        <v>2772</v>
      </c>
      <c r="F94" s="224" t="s">
        <v>2773</v>
      </c>
      <c r="G94" s="225" t="s">
        <v>172</v>
      </c>
      <c r="H94" s="226">
        <v>130</v>
      </c>
      <c r="I94" s="227"/>
      <c r="J94" s="228">
        <f>ROUND(I94*H94,2)</f>
        <v>0</v>
      </c>
      <c r="K94" s="224" t="s">
        <v>173</v>
      </c>
      <c r="L94" s="73"/>
      <c r="M94" s="229" t="s">
        <v>34</v>
      </c>
      <c r="N94" s="230" t="s">
        <v>50</v>
      </c>
      <c r="O94" s="48"/>
      <c r="P94" s="231">
        <f>O94*H94</f>
        <v>0</v>
      </c>
      <c r="Q94" s="231">
        <v>0</v>
      </c>
      <c r="R94" s="231">
        <f>Q94*H94</f>
        <v>0</v>
      </c>
      <c r="S94" s="231">
        <v>0.17999999999999999</v>
      </c>
      <c r="T94" s="232">
        <f>S94*H94</f>
        <v>23.399999999999999</v>
      </c>
      <c r="AR94" s="24" t="s">
        <v>174</v>
      </c>
      <c r="AT94" s="24" t="s">
        <v>169</v>
      </c>
      <c r="AU94" s="24" t="s">
        <v>89</v>
      </c>
      <c r="AY94" s="24" t="s">
        <v>167</v>
      </c>
      <c r="BE94" s="233">
        <f>IF(N94="základní",J94,0)</f>
        <v>0</v>
      </c>
      <c r="BF94" s="233">
        <f>IF(N94="snížená",J94,0)</f>
        <v>0</v>
      </c>
      <c r="BG94" s="233">
        <f>IF(N94="zákl. přenesená",J94,0)</f>
        <v>0</v>
      </c>
      <c r="BH94" s="233">
        <f>IF(N94="sníž. přenesená",J94,0)</f>
        <v>0</v>
      </c>
      <c r="BI94" s="233">
        <f>IF(N94="nulová",J94,0)</f>
        <v>0</v>
      </c>
      <c r="BJ94" s="24" t="s">
        <v>87</v>
      </c>
      <c r="BK94" s="233">
        <f>ROUND(I94*H94,2)</f>
        <v>0</v>
      </c>
      <c r="BL94" s="24" t="s">
        <v>174</v>
      </c>
      <c r="BM94" s="24" t="s">
        <v>2774</v>
      </c>
    </row>
    <row r="95" s="1" customFormat="1">
      <c r="B95" s="47"/>
      <c r="C95" s="75"/>
      <c r="D95" s="234" t="s">
        <v>176</v>
      </c>
      <c r="E95" s="75"/>
      <c r="F95" s="235" t="s">
        <v>189</v>
      </c>
      <c r="G95" s="75"/>
      <c r="H95" s="75"/>
      <c r="I95" s="192"/>
      <c r="J95" s="75"/>
      <c r="K95" s="75"/>
      <c r="L95" s="73"/>
      <c r="M95" s="236"/>
      <c r="N95" s="48"/>
      <c r="O95" s="48"/>
      <c r="P95" s="48"/>
      <c r="Q95" s="48"/>
      <c r="R95" s="48"/>
      <c r="S95" s="48"/>
      <c r="T95" s="96"/>
      <c r="AT95" s="24" t="s">
        <v>176</v>
      </c>
      <c r="AU95" s="24" t="s">
        <v>89</v>
      </c>
    </row>
    <row r="96" s="1" customFormat="1" ht="45.6" customHeight="1">
      <c r="B96" s="47"/>
      <c r="C96" s="222" t="s">
        <v>174</v>
      </c>
      <c r="D96" s="222" t="s">
        <v>169</v>
      </c>
      <c r="E96" s="223" t="s">
        <v>2775</v>
      </c>
      <c r="F96" s="224" t="s">
        <v>2776</v>
      </c>
      <c r="G96" s="225" t="s">
        <v>172</v>
      </c>
      <c r="H96" s="226">
        <v>130</v>
      </c>
      <c r="I96" s="227"/>
      <c r="J96" s="228">
        <f>ROUND(I96*H96,2)</f>
        <v>0</v>
      </c>
      <c r="K96" s="224" t="s">
        <v>173</v>
      </c>
      <c r="L96" s="73"/>
      <c r="M96" s="229" t="s">
        <v>34</v>
      </c>
      <c r="N96" s="230" t="s">
        <v>50</v>
      </c>
      <c r="O96" s="48"/>
      <c r="P96" s="231">
        <f>O96*H96</f>
        <v>0</v>
      </c>
      <c r="Q96" s="231">
        <v>0</v>
      </c>
      <c r="R96" s="231">
        <f>Q96*H96</f>
        <v>0</v>
      </c>
      <c r="S96" s="231">
        <v>0.44</v>
      </c>
      <c r="T96" s="232">
        <f>S96*H96</f>
        <v>57.200000000000003</v>
      </c>
      <c r="AR96" s="24" t="s">
        <v>174</v>
      </c>
      <c r="AT96" s="24" t="s">
        <v>169</v>
      </c>
      <c r="AU96" s="24" t="s">
        <v>89</v>
      </c>
      <c r="AY96" s="24" t="s">
        <v>167</v>
      </c>
      <c r="BE96" s="233">
        <f>IF(N96="základní",J96,0)</f>
        <v>0</v>
      </c>
      <c r="BF96" s="233">
        <f>IF(N96="snížená",J96,0)</f>
        <v>0</v>
      </c>
      <c r="BG96" s="233">
        <f>IF(N96="zákl. přenesená",J96,0)</f>
        <v>0</v>
      </c>
      <c r="BH96" s="233">
        <f>IF(N96="sníž. přenesená",J96,0)</f>
        <v>0</v>
      </c>
      <c r="BI96" s="233">
        <f>IF(N96="nulová",J96,0)</f>
        <v>0</v>
      </c>
      <c r="BJ96" s="24" t="s">
        <v>87</v>
      </c>
      <c r="BK96" s="233">
        <f>ROUND(I96*H96,2)</f>
        <v>0</v>
      </c>
      <c r="BL96" s="24" t="s">
        <v>174</v>
      </c>
      <c r="BM96" s="24" t="s">
        <v>2777</v>
      </c>
    </row>
    <row r="97" s="1" customFormat="1">
      <c r="B97" s="47"/>
      <c r="C97" s="75"/>
      <c r="D97" s="234" t="s">
        <v>176</v>
      </c>
      <c r="E97" s="75"/>
      <c r="F97" s="235" t="s">
        <v>189</v>
      </c>
      <c r="G97" s="75"/>
      <c r="H97" s="75"/>
      <c r="I97" s="192"/>
      <c r="J97" s="75"/>
      <c r="K97" s="75"/>
      <c r="L97" s="73"/>
      <c r="M97" s="236"/>
      <c r="N97" s="48"/>
      <c r="O97" s="48"/>
      <c r="P97" s="48"/>
      <c r="Q97" s="48"/>
      <c r="R97" s="48"/>
      <c r="S97" s="48"/>
      <c r="T97" s="96"/>
      <c r="AT97" s="24" t="s">
        <v>176</v>
      </c>
      <c r="AU97" s="24" t="s">
        <v>89</v>
      </c>
    </row>
    <row r="98" s="1" customFormat="1" ht="34.2" customHeight="1">
      <c r="B98" s="47"/>
      <c r="C98" s="222" t="s">
        <v>204</v>
      </c>
      <c r="D98" s="222" t="s">
        <v>169</v>
      </c>
      <c r="E98" s="223" t="s">
        <v>2778</v>
      </c>
      <c r="F98" s="224" t="s">
        <v>2779</v>
      </c>
      <c r="G98" s="225" t="s">
        <v>192</v>
      </c>
      <c r="H98" s="226">
        <v>32.5</v>
      </c>
      <c r="I98" s="227"/>
      <c r="J98" s="228">
        <f>ROUND(I98*H98,2)</f>
        <v>0</v>
      </c>
      <c r="K98" s="224" t="s">
        <v>173</v>
      </c>
      <c r="L98" s="73"/>
      <c r="M98" s="229" t="s">
        <v>34</v>
      </c>
      <c r="N98" s="230" t="s">
        <v>50</v>
      </c>
      <c r="O98" s="48"/>
      <c r="P98" s="231">
        <f>O98*H98</f>
        <v>0</v>
      </c>
      <c r="Q98" s="231">
        <v>0</v>
      </c>
      <c r="R98" s="231">
        <f>Q98*H98</f>
        <v>0</v>
      </c>
      <c r="S98" s="231">
        <v>0</v>
      </c>
      <c r="T98" s="232">
        <f>S98*H98</f>
        <v>0</v>
      </c>
      <c r="AR98" s="24" t="s">
        <v>2768</v>
      </c>
      <c r="AT98" s="24" t="s">
        <v>169</v>
      </c>
      <c r="AU98" s="24" t="s">
        <v>89</v>
      </c>
      <c r="AY98" s="24" t="s">
        <v>167</v>
      </c>
      <c r="BE98" s="233">
        <f>IF(N98="základní",J98,0)</f>
        <v>0</v>
      </c>
      <c r="BF98" s="233">
        <f>IF(N98="snížená",J98,0)</f>
        <v>0</v>
      </c>
      <c r="BG98" s="233">
        <f>IF(N98="zákl. přenesená",J98,0)</f>
        <v>0</v>
      </c>
      <c r="BH98" s="233">
        <f>IF(N98="sníž. přenesená",J98,0)</f>
        <v>0</v>
      </c>
      <c r="BI98" s="233">
        <f>IF(N98="nulová",J98,0)</f>
        <v>0</v>
      </c>
      <c r="BJ98" s="24" t="s">
        <v>87</v>
      </c>
      <c r="BK98" s="233">
        <f>ROUND(I98*H98,2)</f>
        <v>0</v>
      </c>
      <c r="BL98" s="24" t="s">
        <v>2768</v>
      </c>
      <c r="BM98" s="24" t="s">
        <v>2780</v>
      </c>
    </row>
    <row r="99" s="1" customFormat="1">
      <c r="B99" s="47"/>
      <c r="C99" s="75"/>
      <c r="D99" s="234" t="s">
        <v>176</v>
      </c>
      <c r="E99" s="75"/>
      <c r="F99" s="235" t="s">
        <v>2781</v>
      </c>
      <c r="G99" s="75"/>
      <c r="H99" s="75"/>
      <c r="I99" s="192"/>
      <c r="J99" s="75"/>
      <c r="K99" s="75"/>
      <c r="L99" s="73"/>
      <c r="M99" s="236"/>
      <c r="N99" s="48"/>
      <c r="O99" s="48"/>
      <c r="P99" s="48"/>
      <c r="Q99" s="48"/>
      <c r="R99" s="48"/>
      <c r="S99" s="48"/>
      <c r="T99" s="96"/>
      <c r="AT99" s="24" t="s">
        <v>176</v>
      </c>
      <c r="AU99" s="24" t="s">
        <v>89</v>
      </c>
    </row>
    <row r="100" s="12" customFormat="1">
      <c r="B100" s="247"/>
      <c r="C100" s="248"/>
      <c r="D100" s="234" t="s">
        <v>178</v>
      </c>
      <c r="E100" s="249" t="s">
        <v>34</v>
      </c>
      <c r="F100" s="250" t="s">
        <v>2782</v>
      </c>
      <c r="G100" s="248"/>
      <c r="H100" s="251">
        <v>32.5</v>
      </c>
      <c r="I100" s="252"/>
      <c r="J100" s="248"/>
      <c r="K100" s="248"/>
      <c r="L100" s="253"/>
      <c r="M100" s="254"/>
      <c r="N100" s="255"/>
      <c r="O100" s="255"/>
      <c r="P100" s="255"/>
      <c r="Q100" s="255"/>
      <c r="R100" s="255"/>
      <c r="S100" s="255"/>
      <c r="T100" s="256"/>
      <c r="AT100" s="257" t="s">
        <v>178</v>
      </c>
      <c r="AU100" s="257" t="s">
        <v>89</v>
      </c>
      <c r="AV100" s="12" t="s">
        <v>89</v>
      </c>
      <c r="AW100" s="12" t="s">
        <v>42</v>
      </c>
      <c r="AX100" s="12" t="s">
        <v>87</v>
      </c>
      <c r="AY100" s="257" t="s">
        <v>167</v>
      </c>
    </row>
    <row r="101" s="1" customFormat="1" ht="34.2" customHeight="1">
      <c r="B101" s="47"/>
      <c r="C101" s="222" t="s">
        <v>208</v>
      </c>
      <c r="D101" s="222" t="s">
        <v>169</v>
      </c>
      <c r="E101" s="223" t="s">
        <v>2783</v>
      </c>
      <c r="F101" s="224" t="s">
        <v>2784</v>
      </c>
      <c r="G101" s="225" t="s">
        <v>192</v>
      </c>
      <c r="H101" s="226">
        <v>86.900000000000006</v>
      </c>
      <c r="I101" s="227"/>
      <c r="J101" s="228">
        <f>ROUND(I101*H101,2)</f>
        <v>0</v>
      </c>
      <c r="K101" s="224" t="s">
        <v>173</v>
      </c>
      <c r="L101" s="73"/>
      <c r="M101" s="229" t="s">
        <v>34</v>
      </c>
      <c r="N101" s="230" t="s">
        <v>50</v>
      </c>
      <c r="O101" s="48"/>
      <c r="P101" s="231">
        <f>O101*H101</f>
        <v>0</v>
      </c>
      <c r="Q101" s="231">
        <v>0</v>
      </c>
      <c r="R101" s="231">
        <f>Q101*H101</f>
        <v>0</v>
      </c>
      <c r="S101" s="231">
        <v>0</v>
      </c>
      <c r="T101" s="232">
        <f>S101*H101</f>
        <v>0</v>
      </c>
      <c r="AR101" s="24" t="s">
        <v>174</v>
      </c>
      <c r="AT101" s="24" t="s">
        <v>169</v>
      </c>
      <c r="AU101" s="24" t="s">
        <v>89</v>
      </c>
      <c r="AY101" s="24" t="s">
        <v>167</v>
      </c>
      <c r="BE101" s="233">
        <f>IF(N101="základní",J101,0)</f>
        <v>0</v>
      </c>
      <c r="BF101" s="233">
        <f>IF(N101="snížená",J101,0)</f>
        <v>0</v>
      </c>
      <c r="BG101" s="233">
        <f>IF(N101="zákl. přenesená",J101,0)</f>
        <v>0</v>
      </c>
      <c r="BH101" s="233">
        <f>IF(N101="sníž. přenesená",J101,0)</f>
        <v>0</v>
      </c>
      <c r="BI101" s="233">
        <f>IF(N101="nulová",J101,0)</f>
        <v>0</v>
      </c>
      <c r="BJ101" s="24" t="s">
        <v>87</v>
      </c>
      <c r="BK101" s="233">
        <f>ROUND(I101*H101,2)</f>
        <v>0</v>
      </c>
      <c r="BL101" s="24" t="s">
        <v>174</v>
      </c>
      <c r="BM101" s="24" t="s">
        <v>2785</v>
      </c>
    </row>
    <row r="102" s="1" customFormat="1">
      <c r="B102" s="47"/>
      <c r="C102" s="75"/>
      <c r="D102" s="234" t="s">
        <v>176</v>
      </c>
      <c r="E102" s="75"/>
      <c r="F102" s="235" t="s">
        <v>2786</v>
      </c>
      <c r="G102" s="75"/>
      <c r="H102" s="75"/>
      <c r="I102" s="192"/>
      <c r="J102" s="75"/>
      <c r="K102" s="75"/>
      <c r="L102" s="73"/>
      <c r="M102" s="236"/>
      <c r="N102" s="48"/>
      <c r="O102" s="48"/>
      <c r="P102" s="48"/>
      <c r="Q102" s="48"/>
      <c r="R102" s="48"/>
      <c r="S102" s="48"/>
      <c r="T102" s="96"/>
      <c r="AT102" s="24" t="s">
        <v>176</v>
      </c>
      <c r="AU102" s="24" t="s">
        <v>89</v>
      </c>
    </row>
    <row r="103" s="12" customFormat="1">
      <c r="B103" s="247"/>
      <c r="C103" s="248"/>
      <c r="D103" s="234" t="s">
        <v>178</v>
      </c>
      <c r="E103" s="249" t="s">
        <v>34</v>
      </c>
      <c r="F103" s="250" t="s">
        <v>2787</v>
      </c>
      <c r="G103" s="248"/>
      <c r="H103" s="251">
        <v>86.900000000000006</v>
      </c>
      <c r="I103" s="252"/>
      <c r="J103" s="248"/>
      <c r="K103" s="248"/>
      <c r="L103" s="253"/>
      <c r="M103" s="254"/>
      <c r="N103" s="255"/>
      <c r="O103" s="255"/>
      <c r="P103" s="255"/>
      <c r="Q103" s="255"/>
      <c r="R103" s="255"/>
      <c r="S103" s="255"/>
      <c r="T103" s="256"/>
      <c r="AT103" s="257" t="s">
        <v>178</v>
      </c>
      <c r="AU103" s="257" t="s">
        <v>89</v>
      </c>
      <c r="AV103" s="12" t="s">
        <v>89</v>
      </c>
      <c r="AW103" s="12" t="s">
        <v>42</v>
      </c>
      <c r="AX103" s="12" t="s">
        <v>87</v>
      </c>
      <c r="AY103" s="257" t="s">
        <v>167</v>
      </c>
    </row>
    <row r="104" s="1" customFormat="1" ht="34.2" customHeight="1">
      <c r="B104" s="47"/>
      <c r="C104" s="222" t="s">
        <v>217</v>
      </c>
      <c r="D104" s="222" t="s">
        <v>169</v>
      </c>
      <c r="E104" s="223" t="s">
        <v>2788</v>
      </c>
      <c r="F104" s="224" t="s">
        <v>2789</v>
      </c>
      <c r="G104" s="225" t="s">
        <v>192</v>
      </c>
      <c r="H104" s="226">
        <v>86.900000000000006</v>
      </c>
      <c r="I104" s="227"/>
      <c r="J104" s="228">
        <f>ROUND(I104*H104,2)</f>
        <v>0</v>
      </c>
      <c r="K104" s="224" t="s">
        <v>173</v>
      </c>
      <c r="L104" s="73"/>
      <c r="M104" s="229" t="s">
        <v>34</v>
      </c>
      <c r="N104" s="230" t="s">
        <v>50</v>
      </c>
      <c r="O104" s="48"/>
      <c r="P104" s="231">
        <f>O104*H104</f>
        <v>0</v>
      </c>
      <c r="Q104" s="231">
        <v>0</v>
      </c>
      <c r="R104" s="231">
        <f>Q104*H104</f>
        <v>0</v>
      </c>
      <c r="S104" s="231">
        <v>0</v>
      </c>
      <c r="T104" s="232">
        <f>S104*H104</f>
        <v>0</v>
      </c>
      <c r="AR104" s="24" t="s">
        <v>174</v>
      </c>
      <c r="AT104" s="24" t="s">
        <v>169</v>
      </c>
      <c r="AU104" s="24" t="s">
        <v>89</v>
      </c>
      <c r="AY104" s="24" t="s">
        <v>167</v>
      </c>
      <c r="BE104" s="233">
        <f>IF(N104="základní",J104,0)</f>
        <v>0</v>
      </c>
      <c r="BF104" s="233">
        <f>IF(N104="snížená",J104,0)</f>
        <v>0</v>
      </c>
      <c r="BG104" s="233">
        <f>IF(N104="zákl. přenesená",J104,0)</f>
        <v>0</v>
      </c>
      <c r="BH104" s="233">
        <f>IF(N104="sníž. přenesená",J104,0)</f>
        <v>0</v>
      </c>
      <c r="BI104" s="233">
        <f>IF(N104="nulová",J104,0)</f>
        <v>0</v>
      </c>
      <c r="BJ104" s="24" t="s">
        <v>87</v>
      </c>
      <c r="BK104" s="233">
        <f>ROUND(I104*H104,2)</f>
        <v>0</v>
      </c>
      <c r="BL104" s="24" t="s">
        <v>174</v>
      </c>
      <c r="BM104" s="24" t="s">
        <v>2790</v>
      </c>
    </row>
    <row r="105" s="1" customFormat="1">
      <c r="B105" s="47"/>
      <c r="C105" s="75"/>
      <c r="D105" s="234" t="s">
        <v>176</v>
      </c>
      <c r="E105" s="75"/>
      <c r="F105" s="235" t="s">
        <v>2786</v>
      </c>
      <c r="G105" s="75"/>
      <c r="H105" s="75"/>
      <c r="I105" s="192"/>
      <c r="J105" s="75"/>
      <c r="K105" s="75"/>
      <c r="L105" s="73"/>
      <c r="M105" s="236"/>
      <c r="N105" s="48"/>
      <c r="O105" s="48"/>
      <c r="P105" s="48"/>
      <c r="Q105" s="48"/>
      <c r="R105" s="48"/>
      <c r="S105" s="48"/>
      <c r="T105" s="96"/>
      <c r="AT105" s="24" t="s">
        <v>176</v>
      </c>
      <c r="AU105" s="24" t="s">
        <v>89</v>
      </c>
    </row>
    <row r="106" s="1" customFormat="1" ht="34.2" customHeight="1">
      <c r="B106" s="47"/>
      <c r="C106" s="222" t="s">
        <v>225</v>
      </c>
      <c r="D106" s="222" t="s">
        <v>169</v>
      </c>
      <c r="E106" s="223" t="s">
        <v>190</v>
      </c>
      <c r="F106" s="224" t="s">
        <v>191</v>
      </c>
      <c r="G106" s="225" t="s">
        <v>192</v>
      </c>
      <c r="H106" s="226">
        <v>0.64000000000000001</v>
      </c>
      <c r="I106" s="227"/>
      <c r="J106" s="228">
        <f>ROUND(I106*H106,2)</f>
        <v>0</v>
      </c>
      <c r="K106" s="224" t="s">
        <v>173</v>
      </c>
      <c r="L106" s="73"/>
      <c r="M106" s="229" t="s">
        <v>34</v>
      </c>
      <c r="N106" s="230" t="s">
        <v>50</v>
      </c>
      <c r="O106" s="48"/>
      <c r="P106" s="231">
        <f>O106*H106</f>
        <v>0</v>
      </c>
      <c r="Q106" s="231">
        <v>0</v>
      </c>
      <c r="R106" s="231">
        <f>Q106*H106</f>
        <v>0</v>
      </c>
      <c r="S106" s="231">
        <v>0</v>
      </c>
      <c r="T106" s="232">
        <f>S106*H106</f>
        <v>0</v>
      </c>
      <c r="AR106" s="24" t="s">
        <v>174</v>
      </c>
      <c r="AT106" s="24" t="s">
        <v>169</v>
      </c>
      <c r="AU106" s="24" t="s">
        <v>89</v>
      </c>
      <c r="AY106" s="24" t="s">
        <v>167</v>
      </c>
      <c r="BE106" s="233">
        <f>IF(N106="základní",J106,0)</f>
        <v>0</v>
      </c>
      <c r="BF106" s="233">
        <f>IF(N106="snížená",J106,0)</f>
        <v>0</v>
      </c>
      <c r="BG106" s="233">
        <f>IF(N106="zákl. přenesená",J106,0)</f>
        <v>0</v>
      </c>
      <c r="BH106" s="233">
        <f>IF(N106="sníž. přenesená",J106,0)</f>
        <v>0</v>
      </c>
      <c r="BI106" s="233">
        <f>IF(N106="nulová",J106,0)</f>
        <v>0</v>
      </c>
      <c r="BJ106" s="24" t="s">
        <v>87</v>
      </c>
      <c r="BK106" s="233">
        <f>ROUND(I106*H106,2)</f>
        <v>0</v>
      </c>
      <c r="BL106" s="24" t="s">
        <v>174</v>
      </c>
      <c r="BM106" s="24" t="s">
        <v>2791</v>
      </c>
    </row>
    <row r="107" s="1" customFormat="1">
      <c r="B107" s="47"/>
      <c r="C107" s="75"/>
      <c r="D107" s="234" t="s">
        <v>176</v>
      </c>
      <c r="E107" s="75"/>
      <c r="F107" s="235" t="s">
        <v>194</v>
      </c>
      <c r="G107" s="75"/>
      <c r="H107" s="75"/>
      <c r="I107" s="192"/>
      <c r="J107" s="75"/>
      <c r="K107" s="75"/>
      <c r="L107" s="73"/>
      <c r="M107" s="236"/>
      <c r="N107" s="48"/>
      <c r="O107" s="48"/>
      <c r="P107" s="48"/>
      <c r="Q107" s="48"/>
      <c r="R107" s="48"/>
      <c r="S107" s="48"/>
      <c r="T107" s="96"/>
      <c r="AT107" s="24" t="s">
        <v>176</v>
      </c>
      <c r="AU107" s="24" t="s">
        <v>89</v>
      </c>
    </row>
    <row r="108" s="11" customFormat="1">
      <c r="B108" s="237"/>
      <c r="C108" s="238"/>
      <c r="D108" s="234" t="s">
        <v>178</v>
      </c>
      <c r="E108" s="239" t="s">
        <v>34</v>
      </c>
      <c r="F108" s="240" t="s">
        <v>2792</v>
      </c>
      <c r="G108" s="238"/>
      <c r="H108" s="239" t="s">
        <v>34</v>
      </c>
      <c r="I108" s="241"/>
      <c r="J108" s="238"/>
      <c r="K108" s="238"/>
      <c r="L108" s="242"/>
      <c r="M108" s="243"/>
      <c r="N108" s="244"/>
      <c r="O108" s="244"/>
      <c r="P108" s="244"/>
      <c r="Q108" s="244"/>
      <c r="R108" s="244"/>
      <c r="S108" s="244"/>
      <c r="T108" s="245"/>
      <c r="AT108" s="246" t="s">
        <v>178</v>
      </c>
      <c r="AU108" s="246" t="s">
        <v>89</v>
      </c>
      <c r="AV108" s="11" t="s">
        <v>87</v>
      </c>
      <c r="AW108" s="11" t="s">
        <v>42</v>
      </c>
      <c r="AX108" s="11" t="s">
        <v>79</v>
      </c>
      <c r="AY108" s="246" t="s">
        <v>167</v>
      </c>
    </row>
    <row r="109" s="12" customFormat="1">
      <c r="B109" s="247"/>
      <c r="C109" s="248"/>
      <c r="D109" s="234" t="s">
        <v>178</v>
      </c>
      <c r="E109" s="249" t="s">
        <v>34</v>
      </c>
      <c r="F109" s="250" t="s">
        <v>2793</v>
      </c>
      <c r="G109" s="248"/>
      <c r="H109" s="251">
        <v>0.64000000000000001</v>
      </c>
      <c r="I109" s="252"/>
      <c r="J109" s="248"/>
      <c r="K109" s="248"/>
      <c r="L109" s="253"/>
      <c r="M109" s="254"/>
      <c r="N109" s="255"/>
      <c r="O109" s="255"/>
      <c r="P109" s="255"/>
      <c r="Q109" s="255"/>
      <c r="R109" s="255"/>
      <c r="S109" s="255"/>
      <c r="T109" s="256"/>
      <c r="AT109" s="257" t="s">
        <v>178</v>
      </c>
      <c r="AU109" s="257" t="s">
        <v>89</v>
      </c>
      <c r="AV109" s="12" t="s">
        <v>89</v>
      </c>
      <c r="AW109" s="12" t="s">
        <v>42</v>
      </c>
      <c r="AX109" s="12" t="s">
        <v>87</v>
      </c>
      <c r="AY109" s="257" t="s">
        <v>167</v>
      </c>
    </row>
    <row r="110" s="1" customFormat="1" ht="45.6" customHeight="1">
      <c r="B110" s="47"/>
      <c r="C110" s="222" t="s">
        <v>231</v>
      </c>
      <c r="D110" s="222" t="s">
        <v>169</v>
      </c>
      <c r="E110" s="223" t="s">
        <v>205</v>
      </c>
      <c r="F110" s="224" t="s">
        <v>206</v>
      </c>
      <c r="G110" s="225" t="s">
        <v>192</v>
      </c>
      <c r="H110" s="226">
        <v>0.64000000000000001</v>
      </c>
      <c r="I110" s="227"/>
      <c r="J110" s="228">
        <f>ROUND(I110*H110,2)</f>
        <v>0</v>
      </c>
      <c r="K110" s="224" t="s">
        <v>173</v>
      </c>
      <c r="L110" s="73"/>
      <c r="M110" s="229" t="s">
        <v>34</v>
      </c>
      <c r="N110" s="230" t="s">
        <v>50</v>
      </c>
      <c r="O110" s="48"/>
      <c r="P110" s="231">
        <f>O110*H110</f>
        <v>0</v>
      </c>
      <c r="Q110" s="231">
        <v>0</v>
      </c>
      <c r="R110" s="231">
        <f>Q110*H110</f>
        <v>0</v>
      </c>
      <c r="S110" s="231">
        <v>0</v>
      </c>
      <c r="T110" s="232">
        <f>S110*H110</f>
        <v>0</v>
      </c>
      <c r="AR110" s="24" t="s">
        <v>174</v>
      </c>
      <c r="AT110" s="24" t="s">
        <v>169</v>
      </c>
      <c r="AU110" s="24" t="s">
        <v>89</v>
      </c>
      <c r="AY110" s="24" t="s">
        <v>167</v>
      </c>
      <c r="BE110" s="233">
        <f>IF(N110="základní",J110,0)</f>
        <v>0</v>
      </c>
      <c r="BF110" s="233">
        <f>IF(N110="snížená",J110,0)</f>
        <v>0</v>
      </c>
      <c r="BG110" s="233">
        <f>IF(N110="zákl. přenesená",J110,0)</f>
        <v>0</v>
      </c>
      <c r="BH110" s="233">
        <f>IF(N110="sníž. přenesená",J110,0)</f>
        <v>0</v>
      </c>
      <c r="BI110" s="233">
        <f>IF(N110="nulová",J110,0)</f>
        <v>0</v>
      </c>
      <c r="BJ110" s="24" t="s">
        <v>87</v>
      </c>
      <c r="BK110" s="233">
        <f>ROUND(I110*H110,2)</f>
        <v>0</v>
      </c>
      <c r="BL110" s="24" t="s">
        <v>174</v>
      </c>
      <c r="BM110" s="24" t="s">
        <v>2794</v>
      </c>
    </row>
    <row r="111" s="1" customFormat="1">
      <c r="B111" s="47"/>
      <c r="C111" s="75"/>
      <c r="D111" s="234" t="s">
        <v>176</v>
      </c>
      <c r="E111" s="75"/>
      <c r="F111" s="235" t="s">
        <v>194</v>
      </c>
      <c r="G111" s="75"/>
      <c r="H111" s="75"/>
      <c r="I111" s="192"/>
      <c r="J111" s="75"/>
      <c r="K111" s="75"/>
      <c r="L111" s="73"/>
      <c r="M111" s="236"/>
      <c r="N111" s="48"/>
      <c r="O111" s="48"/>
      <c r="P111" s="48"/>
      <c r="Q111" s="48"/>
      <c r="R111" s="48"/>
      <c r="S111" s="48"/>
      <c r="T111" s="96"/>
      <c r="AT111" s="24" t="s">
        <v>176</v>
      </c>
      <c r="AU111" s="24" t="s">
        <v>89</v>
      </c>
    </row>
    <row r="112" s="1" customFormat="1" ht="45.6" customHeight="1">
      <c r="B112" s="47"/>
      <c r="C112" s="222" t="s">
        <v>237</v>
      </c>
      <c r="D112" s="222" t="s">
        <v>169</v>
      </c>
      <c r="E112" s="223" t="s">
        <v>2795</v>
      </c>
      <c r="F112" s="224" t="s">
        <v>2796</v>
      </c>
      <c r="G112" s="225" t="s">
        <v>192</v>
      </c>
      <c r="H112" s="226">
        <v>45.5</v>
      </c>
      <c r="I112" s="227"/>
      <c r="J112" s="228">
        <f>ROUND(I112*H112,2)</f>
        <v>0</v>
      </c>
      <c r="K112" s="224" t="s">
        <v>173</v>
      </c>
      <c r="L112" s="73"/>
      <c r="M112" s="229" t="s">
        <v>34</v>
      </c>
      <c r="N112" s="230" t="s">
        <v>50</v>
      </c>
      <c r="O112" s="48"/>
      <c r="P112" s="231">
        <f>O112*H112</f>
        <v>0</v>
      </c>
      <c r="Q112" s="231">
        <v>0</v>
      </c>
      <c r="R112" s="231">
        <f>Q112*H112</f>
        <v>0</v>
      </c>
      <c r="S112" s="231">
        <v>0</v>
      </c>
      <c r="T112" s="232">
        <f>S112*H112</f>
        <v>0</v>
      </c>
      <c r="AR112" s="24" t="s">
        <v>174</v>
      </c>
      <c r="AT112" s="24" t="s">
        <v>169</v>
      </c>
      <c r="AU112" s="24" t="s">
        <v>89</v>
      </c>
      <c r="AY112" s="24" t="s">
        <v>167</v>
      </c>
      <c r="BE112" s="233">
        <f>IF(N112="základní",J112,0)</f>
        <v>0</v>
      </c>
      <c r="BF112" s="233">
        <f>IF(N112="snížená",J112,0)</f>
        <v>0</v>
      </c>
      <c r="BG112" s="233">
        <f>IF(N112="zákl. přenesená",J112,0)</f>
        <v>0</v>
      </c>
      <c r="BH112" s="233">
        <f>IF(N112="sníž. přenesená",J112,0)</f>
        <v>0</v>
      </c>
      <c r="BI112" s="233">
        <f>IF(N112="nulová",J112,0)</f>
        <v>0</v>
      </c>
      <c r="BJ112" s="24" t="s">
        <v>87</v>
      </c>
      <c r="BK112" s="233">
        <f>ROUND(I112*H112,2)</f>
        <v>0</v>
      </c>
      <c r="BL112" s="24" t="s">
        <v>174</v>
      </c>
      <c r="BM112" s="24" t="s">
        <v>2797</v>
      </c>
    </row>
    <row r="113" s="1" customFormat="1">
      <c r="B113" s="47"/>
      <c r="C113" s="75"/>
      <c r="D113" s="234" t="s">
        <v>176</v>
      </c>
      <c r="E113" s="75"/>
      <c r="F113" s="235" t="s">
        <v>229</v>
      </c>
      <c r="G113" s="75"/>
      <c r="H113" s="75"/>
      <c r="I113" s="192"/>
      <c r="J113" s="75"/>
      <c r="K113" s="75"/>
      <c r="L113" s="73"/>
      <c r="M113" s="236"/>
      <c r="N113" s="48"/>
      <c r="O113" s="48"/>
      <c r="P113" s="48"/>
      <c r="Q113" s="48"/>
      <c r="R113" s="48"/>
      <c r="S113" s="48"/>
      <c r="T113" s="96"/>
      <c r="AT113" s="24" t="s">
        <v>176</v>
      </c>
      <c r="AU113" s="24" t="s">
        <v>89</v>
      </c>
    </row>
    <row r="114" s="12" customFormat="1">
      <c r="B114" s="247"/>
      <c r="C114" s="248"/>
      <c r="D114" s="234" t="s">
        <v>178</v>
      </c>
      <c r="E114" s="249" t="s">
        <v>34</v>
      </c>
      <c r="F114" s="250" t="s">
        <v>2798</v>
      </c>
      <c r="G114" s="248"/>
      <c r="H114" s="251">
        <v>45.5</v>
      </c>
      <c r="I114" s="252"/>
      <c r="J114" s="248"/>
      <c r="K114" s="248"/>
      <c r="L114" s="253"/>
      <c r="M114" s="254"/>
      <c r="N114" s="255"/>
      <c r="O114" s="255"/>
      <c r="P114" s="255"/>
      <c r="Q114" s="255"/>
      <c r="R114" s="255"/>
      <c r="S114" s="255"/>
      <c r="T114" s="256"/>
      <c r="AT114" s="257" t="s">
        <v>178</v>
      </c>
      <c r="AU114" s="257" t="s">
        <v>89</v>
      </c>
      <c r="AV114" s="12" t="s">
        <v>89</v>
      </c>
      <c r="AW114" s="12" t="s">
        <v>42</v>
      </c>
      <c r="AX114" s="12" t="s">
        <v>87</v>
      </c>
      <c r="AY114" s="257" t="s">
        <v>167</v>
      </c>
    </row>
    <row r="115" s="1" customFormat="1" ht="45.6" customHeight="1">
      <c r="B115" s="47"/>
      <c r="C115" s="222" t="s">
        <v>242</v>
      </c>
      <c r="D115" s="222" t="s">
        <v>169</v>
      </c>
      <c r="E115" s="223" t="s">
        <v>226</v>
      </c>
      <c r="F115" s="224" t="s">
        <v>227</v>
      </c>
      <c r="G115" s="225" t="s">
        <v>192</v>
      </c>
      <c r="H115" s="226">
        <v>42.039999999999999</v>
      </c>
      <c r="I115" s="227"/>
      <c r="J115" s="228">
        <f>ROUND(I115*H115,2)</f>
        <v>0</v>
      </c>
      <c r="K115" s="224" t="s">
        <v>173</v>
      </c>
      <c r="L115" s="73"/>
      <c r="M115" s="229" t="s">
        <v>34</v>
      </c>
      <c r="N115" s="230" t="s">
        <v>50</v>
      </c>
      <c r="O115" s="48"/>
      <c r="P115" s="231">
        <f>O115*H115</f>
        <v>0</v>
      </c>
      <c r="Q115" s="231">
        <v>0</v>
      </c>
      <c r="R115" s="231">
        <f>Q115*H115</f>
        <v>0</v>
      </c>
      <c r="S115" s="231">
        <v>0</v>
      </c>
      <c r="T115" s="232">
        <f>S115*H115</f>
        <v>0</v>
      </c>
      <c r="AR115" s="24" t="s">
        <v>174</v>
      </c>
      <c r="AT115" s="24" t="s">
        <v>169</v>
      </c>
      <c r="AU115" s="24" t="s">
        <v>89</v>
      </c>
      <c r="AY115" s="24" t="s">
        <v>167</v>
      </c>
      <c r="BE115" s="233">
        <f>IF(N115="základní",J115,0)</f>
        <v>0</v>
      </c>
      <c r="BF115" s="233">
        <f>IF(N115="snížená",J115,0)</f>
        <v>0</v>
      </c>
      <c r="BG115" s="233">
        <f>IF(N115="zákl. přenesená",J115,0)</f>
        <v>0</v>
      </c>
      <c r="BH115" s="233">
        <f>IF(N115="sníž. přenesená",J115,0)</f>
        <v>0</v>
      </c>
      <c r="BI115" s="233">
        <f>IF(N115="nulová",J115,0)</f>
        <v>0</v>
      </c>
      <c r="BJ115" s="24" t="s">
        <v>87</v>
      </c>
      <c r="BK115" s="233">
        <f>ROUND(I115*H115,2)</f>
        <v>0</v>
      </c>
      <c r="BL115" s="24" t="s">
        <v>174</v>
      </c>
      <c r="BM115" s="24" t="s">
        <v>2799</v>
      </c>
    </row>
    <row r="116" s="1" customFormat="1">
      <c r="B116" s="47"/>
      <c r="C116" s="75"/>
      <c r="D116" s="234" t="s">
        <v>176</v>
      </c>
      <c r="E116" s="75"/>
      <c r="F116" s="235" t="s">
        <v>229</v>
      </c>
      <c r="G116" s="75"/>
      <c r="H116" s="75"/>
      <c r="I116" s="192"/>
      <c r="J116" s="75"/>
      <c r="K116" s="75"/>
      <c r="L116" s="73"/>
      <c r="M116" s="236"/>
      <c r="N116" s="48"/>
      <c r="O116" s="48"/>
      <c r="P116" s="48"/>
      <c r="Q116" s="48"/>
      <c r="R116" s="48"/>
      <c r="S116" s="48"/>
      <c r="T116" s="96"/>
      <c r="AT116" s="24" t="s">
        <v>176</v>
      </c>
      <c r="AU116" s="24" t="s">
        <v>89</v>
      </c>
    </row>
    <row r="117" s="12" customFormat="1">
      <c r="B117" s="247"/>
      <c r="C117" s="248"/>
      <c r="D117" s="234" t="s">
        <v>178</v>
      </c>
      <c r="E117" s="249" t="s">
        <v>34</v>
      </c>
      <c r="F117" s="250" t="s">
        <v>2800</v>
      </c>
      <c r="G117" s="248"/>
      <c r="H117" s="251">
        <v>42.039999999999999</v>
      </c>
      <c r="I117" s="252"/>
      <c r="J117" s="248"/>
      <c r="K117" s="248"/>
      <c r="L117" s="253"/>
      <c r="M117" s="254"/>
      <c r="N117" s="255"/>
      <c r="O117" s="255"/>
      <c r="P117" s="255"/>
      <c r="Q117" s="255"/>
      <c r="R117" s="255"/>
      <c r="S117" s="255"/>
      <c r="T117" s="256"/>
      <c r="AT117" s="257" t="s">
        <v>178</v>
      </c>
      <c r="AU117" s="257" t="s">
        <v>89</v>
      </c>
      <c r="AV117" s="12" t="s">
        <v>89</v>
      </c>
      <c r="AW117" s="12" t="s">
        <v>42</v>
      </c>
      <c r="AX117" s="12" t="s">
        <v>87</v>
      </c>
      <c r="AY117" s="257" t="s">
        <v>167</v>
      </c>
    </row>
    <row r="118" s="1" customFormat="1" ht="14.4" customHeight="1">
      <c r="B118" s="47"/>
      <c r="C118" s="222" t="s">
        <v>248</v>
      </c>
      <c r="D118" s="222" t="s">
        <v>169</v>
      </c>
      <c r="E118" s="223" t="s">
        <v>238</v>
      </c>
      <c r="F118" s="224" t="s">
        <v>239</v>
      </c>
      <c r="G118" s="225" t="s">
        <v>192</v>
      </c>
      <c r="H118" s="226">
        <v>42.039999999999999</v>
      </c>
      <c r="I118" s="227"/>
      <c r="J118" s="228">
        <f>ROUND(I118*H118,2)</f>
        <v>0</v>
      </c>
      <c r="K118" s="224" t="s">
        <v>173</v>
      </c>
      <c r="L118" s="73"/>
      <c r="M118" s="229" t="s">
        <v>34</v>
      </c>
      <c r="N118" s="230" t="s">
        <v>50</v>
      </c>
      <c r="O118" s="48"/>
      <c r="P118" s="231">
        <f>O118*H118</f>
        <v>0</v>
      </c>
      <c r="Q118" s="231">
        <v>0</v>
      </c>
      <c r="R118" s="231">
        <f>Q118*H118</f>
        <v>0</v>
      </c>
      <c r="S118" s="231">
        <v>0</v>
      </c>
      <c r="T118" s="232">
        <f>S118*H118</f>
        <v>0</v>
      </c>
      <c r="AR118" s="24" t="s">
        <v>174</v>
      </c>
      <c r="AT118" s="24" t="s">
        <v>169</v>
      </c>
      <c r="AU118" s="24" t="s">
        <v>89</v>
      </c>
      <c r="AY118" s="24" t="s">
        <v>167</v>
      </c>
      <c r="BE118" s="233">
        <f>IF(N118="základní",J118,0)</f>
        <v>0</v>
      </c>
      <c r="BF118" s="233">
        <f>IF(N118="snížená",J118,0)</f>
        <v>0</v>
      </c>
      <c r="BG118" s="233">
        <f>IF(N118="zákl. přenesená",J118,0)</f>
        <v>0</v>
      </c>
      <c r="BH118" s="233">
        <f>IF(N118="sníž. přenesená",J118,0)</f>
        <v>0</v>
      </c>
      <c r="BI118" s="233">
        <f>IF(N118="nulová",J118,0)</f>
        <v>0</v>
      </c>
      <c r="BJ118" s="24" t="s">
        <v>87</v>
      </c>
      <c r="BK118" s="233">
        <f>ROUND(I118*H118,2)</f>
        <v>0</v>
      </c>
      <c r="BL118" s="24" t="s">
        <v>174</v>
      </c>
      <c r="BM118" s="24" t="s">
        <v>2801</v>
      </c>
    </row>
    <row r="119" s="1" customFormat="1">
      <c r="B119" s="47"/>
      <c r="C119" s="75"/>
      <c r="D119" s="234" t="s">
        <v>176</v>
      </c>
      <c r="E119" s="75"/>
      <c r="F119" s="235" t="s">
        <v>241</v>
      </c>
      <c r="G119" s="75"/>
      <c r="H119" s="75"/>
      <c r="I119" s="192"/>
      <c r="J119" s="75"/>
      <c r="K119" s="75"/>
      <c r="L119" s="73"/>
      <c r="M119" s="236"/>
      <c r="N119" s="48"/>
      <c r="O119" s="48"/>
      <c r="P119" s="48"/>
      <c r="Q119" s="48"/>
      <c r="R119" s="48"/>
      <c r="S119" s="48"/>
      <c r="T119" s="96"/>
      <c r="AT119" s="24" t="s">
        <v>176</v>
      </c>
      <c r="AU119" s="24" t="s">
        <v>89</v>
      </c>
    </row>
    <row r="120" s="1" customFormat="1" ht="22.8" customHeight="1">
      <c r="B120" s="47"/>
      <c r="C120" s="222" t="s">
        <v>256</v>
      </c>
      <c r="D120" s="222" t="s">
        <v>169</v>
      </c>
      <c r="E120" s="223" t="s">
        <v>243</v>
      </c>
      <c r="F120" s="224" t="s">
        <v>244</v>
      </c>
      <c r="G120" s="225" t="s">
        <v>245</v>
      </c>
      <c r="H120" s="226">
        <v>63.060000000000002</v>
      </c>
      <c r="I120" s="227"/>
      <c r="J120" s="228">
        <f>ROUND(I120*H120,2)</f>
        <v>0</v>
      </c>
      <c r="K120" s="224" t="s">
        <v>173</v>
      </c>
      <c r="L120" s="73"/>
      <c r="M120" s="229" t="s">
        <v>34</v>
      </c>
      <c r="N120" s="230" t="s">
        <v>50</v>
      </c>
      <c r="O120" s="48"/>
      <c r="P120" s="231">
        <f>O120*H120</f>
        <v>0</v>
      </c>
      <c r="Q120" s="231">
        <v>0</v>
      </c>
      <c r="R120" s="231">
        <f>Q120*H120</f>
        <v>0</v>
      </c>
      <c r="S120" s="231">
        <v>0</v>
      </c>
      <c r="T120" s="232">
        <f>S120*H120</f>
        <v>0</v>
      </c>
      <c r="AR120" s="24" t="s">
        <v>174</v>
      </c>
      <c r="AT120" s="24" t="s">
        <v>169</v>
      </c>
      <c r="AU120" s="24" t="s">
        <v>89</v>
      </c>
      <c r="AY120" s="24" t="s">
        <v>167</v>
      </c>
      <c r="BE120" s="233">
        <f>IF(N120="základní",J120,0)</f>
        <v>0</v>
      </c>
      <c r="BF120" s="233">
        <f>IF(N120="snížená",J120,0)</f>
        <v>0</v>
      </c>
      <c r="BG120" s="233">
        <f>IF(N120="zákl. přenesená",J120,0)</f>
        <v>0</v>
      </c>
      <c r="BH120" s="233">
        <f>IF(N120="sníž. přenesená",J120,0)</f>
        <v>0</v>
      </c>
      <c r="BI120" s="233">
        <f>IF(N120="nulová",J120,0)</f>
        <v>0</v>
      </c>
      <c r="BJ120" s="24" t="s">
        <v>87</v>
      </c>
      <c r="BK120" s="233">
        <f>ROUND(I120*H120,2)</f>
        <v>0</v>
      </c>
      <c r="BL120" s="24" t="s">
        <v>174</v>
      </c>
      <c r="BM120" s="24" t="s">
        <v>2802</v>
      </c>
    </row>
    <row r="121" s="1" customFormat="1">
      <c r="B121" s="47"/>
      <c r="C121" s="75"/>
      <c r="D121" s="234" t="s">
        <v>176</v>
      </c>
      <c r="E121" s="75"/>
      <c r="F121" s="235" t="s">
        <v>241</v>
      </c>
      <c r="G121" s="75"/>
      <c r="H121" s="75"/>
      <c r="I121" s="192"/>
      <c r="J121" s="75"/>
      <c r="K121" s="75"/>
      <c r="L121" s="73"/>
      <c r="M121" s="236"/>
      <c r="N121" s="48"/>
      <c r="O121" s="48"/>
      <c r="P121" s="48"/>
      <c r="Q121" s="48"/>
      <c r="R121" s="48"/>
      <c r="S121" s="48"/>
      <c r="T121" s="96"/>
      <c r="AT121" s="24" t="s">
        <v>176</v>
      </c>
      <c r="AU121" s="24" t="s">
        <v>89</v>
      </c>
    </row>
    <row r="122" s="12" customFormat="1">
      <c r="B122" s="247"/>
      <c r="C122" s="248"/>
      <c r="D122" s="234" t="s">
        <v>178</v>
      </c>
      <c r="E122" s="249" t="s">
        <v>34</v>
      </c>
      <c r="F122" s="250" t="s">
        <v>2803</v>
      </c>
      <c r="G122" s="248"/>
      <c r="H122" s="251">
        <v>63.060000000000002</v>
      </c>
      <c r="I122" s="252"/>
      <c r="J122" s="248"/>
      <c r="K122" s="248"/>
      <c r="L122" s="253"/>
      <c r="M122" s="254"/>
      <c r="N122" s="255"/>
      <c r="O122" s="255"/>
      <c r="P122" s="255"/>
      <c r="Q122" s="255"/>
      <c r="R122" s="255"/>
      <c r="S122" s="255"/>
      <c r="T122" s="256"/>
      <c r="AT122" s="257" t="s">
        <v>178</v>
      </c>
      <c r="AU122" s="257" t="s">
        <v>89</v>
      </c>
      <c r="AV122" s="12" t="s">
        <v>89</v>
      </c>
      <c r="AW122" s="12" t="s">
        <v>42</v>
      </c>
      <c r="AX122" s="12" t="s">
        <v>87</v>
      </c>
      <c r="AY122" s="257" t="s">
        <v>167</v>
      </c>
    </row>
    <row r="123" s="1" customFormat="1" ht="34.2" customHeight="1">
      <c r="B123" s="47"/>
      <c r="C123" s="222" t="s">
        <v>265</v>
      </c>
      <c r="D123" s="222" t="s">
        <v>169</v>
      </c>
      <c r="E123" s="223" t="s">
        <v>2804</v>
      </c>
      <c r="F123" s="224" t="s">
        <v>2805</v>
      </c>
      <c r="G123" s="225" t="s">
        <v>172</v>
      </c>
      <c r="H123" s="226">
        <v>130</v>
      </c>
      <c r="I123" s="227"/>
      <c r="J123" s="228">
        <f>ROUND(I123*H123,2)</f>
        <v>0</v>
      </c>
      <c r="K123" s="224" t="s">
        <v>173</v>
      </c>
      <c r="L123" s="73"/>
      <c r="M123" s="229" t="s">
        <v>34</v>
      </c>
      <c r="N123" s="230" t="s">
        <v>50</v>
      </c>
      <c r="O123" s="48"/>
      <c r="P123" s="231">
        <f>O123*H123</f>
        <v>0</v>
      </c>
      <c r="Q123" s="231">
        <v>0</v>
      </c>
      <c r="R123" s="231">
        <f>Q123*H123</f>
        <v>0</v>
      </c>
      <c r="S123" s="231">
        <v>0</v>
      </c>
      <c r="T123" s="232">
        <f>S123*H123</f>
        <v>0</v>
      </c>
      <c r="AR123" s="24" t="s">
        <v>174</v>
      </c>
      <c r="AT123" s="24" t="s">
        <v>169</v>
      </c>
      <c r="AU123" s="24" t="s">
        <v>89</v>
      </c>
      <c r="AY123" s="24" t="s">
        <v>167</v>
      </c>
      <c r="BE123" s="233">
        <f>IF(N123="základní",J123,0)</f>
        <v>0</v>
      </c>
      <c r="BF123" s="233">
        <f>IF(N123="snížená",J123,0)</f>
        <v>0</v>
      </c>
      <c r="BG123" s="233">
        <f>IF(N123="zákl. přenesená",J123,0)</f>
        <v>0</v>
      </c>
      <c r="BH123" s="233">
        <f>IF(N123="sníž. přenesená",J123,0)</f>
        <v>0</v>
      </c>
      <c r="BI123" s="233">
        <f>IF(N123="nulová",J123,0)</f>
        <v>0</v>
      </c>
      <c r="BJ123" s="24" t="s">
        <v>87</v>
      </c>
      <c r="BK123" s="233">
        <f>ROUND(I123*H123,2)</f>
        <v>0</v>
      </c>
      <c r="BL123" s="24" t="s">
        <v>174</v>
      </c>
      <c r="BM123" s="24" t="s">
        <v>2806</v>
      </c>
    </row>
    <row r="124" s="1" customFormat="1">
      <c r="B124" s="47"/>
      <c r="C124" s="75"/>
      <c r="D124" s="234" t="s">
        <v>176</v>
      </c>
      <c r="E124" s="75"/>
      <c r="F124" s="235" t="s">
        <v>2807</v>
      </c>
      <c r="G124" s="75"/>
      <c r="H124" s="75"/>
      <c r="I124" s="192"/>
      <c r="J124" s="75"/>
      <c r="K124" s="75"/>
      <c r="L124" s="73"/>
      <c r="M124" s="236"/>
      <c r="N124" s="48"/>
      <c r="O124" s="48"/>
      <c r="P124" s="48"/>
      <c r="Q124" s="48"/>
      <c r="R124" s="48"/>
      <c r="S124" s="48"/>
      <c r="T124" s="96"/>
      <c r="AT124" s="24" t="s">
        <v>176</v>
      </c>
      <c r="AU124" s="24" t="s">
        <v>89</v>
      </c>
    </row>
    <row r="125" s="10" customFormat="1" ht="29.88" customHeight="1">
      <c r="B125" s="206"/>
      <c r="C125" s="207"/>
      <c r="D125" s="208" t="s">
        <v>78</v>
      </c>
      <c r="E125" s="220" t="s">
        <v>89</v>
      </c>
      <c r="F125" s="220" t="s">
        <v>264</v>
      </c>
      <c r="G125" s="207"/>
      <c r="H125" s="207"/>
      <c r="I125" s="210"/>
      <c r="J125" s="221">
        <f>BK125</f>
        <v>0</v>
      </c>
      <c r="K125" s="207"/>
      <c r="L125" s="212"/>
      <c r="M125" s="213"/>
      <c r="N125" s="214"/>
      <c r="O125" s="214"/>
      <c r="P125" s="215">
        <f>SUM(P126:P135)</f>
        <v>0</v>
      </c>
      <c r="Q125" s="214"/>
      <c r="R125" s="215">
        <f>SUM(R126:R135)</f>
        <v>1.5346859489679998</v>
      </c>
      <c r="S125" s="214"/>
      <c r="T125" s="216">
        <f>SUM(T126:T135)</f>
        <v>0</v>
      </c>
      <c r="AR125" s="217" t="s">
        <v>87</v>
      </c>
      <c r="AT125" s="218" t="s">
        <v>78</v>
      </c>
      <c r="AU125" s="218" t="s">
        <v>87</v>
      </c>
      <c r="AY125" s="217" t="s">
        <v>167</v>
      </c>
      <c r="BK125" s="219">
        <f>SUM(BK126:BK135)</f>
        <v>0</v>
      </c>
    </row>
    <row r="126" s="1" customFormat="1" ht="14.4" customHeight="1">
      <c r="B126" s="47"/>
      <c r="C126" s="222" t="s">
        <v>10</v>
      </c>
      <c r="D126" s="222" t="s">
        <v>169</v>
      </c>
      <c r="E126" s="223" t="s">
        <v>2808</v>
      </c>
      <c r="F126" s="224" t="s">
        <v>2809</v>
      </c>
      <c r="G126" s="225" t="s">
        <v>192</v>
      </c>
      <c r="H126" s="226">
        <v>0.128</v>
      </c>
      <c r="I126" s="227"/>
      <c r="J126" s="228">
        <f>ROUND(I126*H126,2)</f>
        <v>0</v>
      </c>
      <c r="K126" s="224" t="s">
        <v>173</v>
      </c>
      <c r="L126" s="73"/>
      <c r="M126" s="229" t="s">
        <v>34</v>
      </c>
      <c r="N126" s="230" t="s">
        <v>50</v>
      </c>
      <c r="O126" s="48"/>
      <c r="P126" s="231">
        <f>O126*H126</f>
        <v>0</v>
      </c>
      <c r="Q126" s="231">
        <v>2.1600000000000001</v>
      </c>
      <c r="R126" s="231">
        <f>Q126*H126</f>
        <v>0.27648</v>
      </c>
      <c r="S126" s="231">
        <v>0</v>
      </c>
      <c r="T126" s="232">
        <f>S126*H126</f>
        <v>0</v>
      </c>
      <c r="AR126" s="24" t="s">
        <v>174</v>
      </c>
      <c r="AT126" s="24" t="s">
        <v>169</v>
      </c>
      <c r="AU126" s="24" t="s">
        <v>89</v>
      </c>
      <c r="AY126" s="24" t="s">
        <v>167</v>
      </c>
      <c r="BE126" s="233">
        <f>IF(N126="základní",J126,0)</f>
        <v>0</v>
      </c>
      <c r="BF126" s="233">
        <f>IF(N126="snížená",J126,0)</f>
        <v>0</v>
      </c>
      <c r="BG126" s="233">
        <f>IF(N126="zákl. přenesená",J126,0)</f>
        <v>0</v>
      </c>
      <c r="BH126" s="233">
        <f>IF(N126="sníž. přenesená",J126,0)</f>
        <v>0</v>
      </c>
      <c r="BI126" s="233">
        <f>IF(N126="nulová",J126,0)</f>
        <v>0</v>
      </c>
      <c r="BJ126" s="24" t="s">
        <v>87</v>
      </c>
      <c r="BK126" s="233">
        <f>ROUND(I126*H126,2)</f>
        <v>0</v>
      </c>
      <c r="BL126" s="24" t="s">
        <v>174</v>
      </c>
      <c r="BM126" s="24" t="s">
        <v>2810</v>
      </c>
    </row>
    <row r="127" s="1" customFormat="1">
      <c r="B127" s="47"/>
      <c r="C127" s="75"/>
      <c r="D127" s="234" t="s">
        <v>176</v>
      </c>
      <c r="E127" s="75"/>
      <c r="F127" s="235" t="s">
        <v>2811</v>
      </c>
      <c r="G127" s="75"/>
      <c r="H127" s="75"/>
      <c r="I127" s="192"/>
      <c r="J127" s="75"/>
      <c r="K127" s="75"/>
      <c r="L127" s="73"/>
      <c r="M127" s="236"/>
      <c r="N127" s="48"/>
      <c r="O127" s="48"/>
      <c r="P127" s="48"/>
      <c r="Q127" s="48"/>
      <c r="R127" s="48"/>
      <c r="S127" s="48"/>
      <c r="T127" s="96"/>
      <c r="AT127" s="24" t="s">
        <v>176</v>
      </c>
      <c r="AU127" s="24" t="s">
        <v>89</v>
      </c>
    </row>
    <row r="128" s="12" customFormat="1">
      <c r="B128" s="247"/>
      <c r="C128" s="248"/>
      <c r="D128" s="234" t="s">
        <v>178</v>
      </c>
      <c r="E128" s="249" t="s">
        <v>34</v>
      </c>
      <c r="F128" s="250" t="s">
        <v>2812</v>
      </c>
      <c r="G128" s="248"/>
      <c r="H128" s="251">
        <v>0.128</v>
      </c>
      <c r="I128" s="252"/>
      <c r="J128" s="248"/>
      <c r="K128" s="248"/>
      <c r="L128" s="253"/>
      <c r="M128" s="254"/>
      <c r="N128" s="255"/>
      <c r="O128" s="255"/>
      <c r="P128" s="255"/>
      <c r="Q128" s="255"/>
      <c r="R128" s="255"/>
      <c r="S128" s="255"/>
      <c r="T128" s="256"/>
      <c r="AT128" s="257" t="s">
        <v>178</v>
      </c>
      <c r="AU128" s="257" t="s">
        <v>89</v>
      </c>
      <c r="AV128" s="12" t="s">
        <v>89</v>
      </c>
      <c r="AW128" s="12" t="s">
        <v>42</v>
      </c>
      <c r="AX128" s="12" t="s">
        <v>87</v>
      </c>
      <c r="AY128" s="257" t="s">
        <v>167</v>
      </c>
    </row>
    <row r="129" s="1" customFormat="1" ht="22.8" customHeight="1">
      <c r="B129" s="47"/>
      <c r="C129" s="222" t="s">
        <v>281</v>
      </c>
      <c r="D129" s="222" t="s">
        <v>169</v>
      </c>
      <c r="E129" s="223" t="s">
        <v>2813</v>
      </c>
      <c r="F129" s="224" t="s">
        <v>2814</v>
      </c>
      <c r="G129" s="225" t="s">
        <v>245</v>
      </c>
      <c r="H129" s="226">
        <v>0.002</v>
      </c>
      <c r="I129" s="227"/>
      <c r="J129" s="228">
        <f>ROUND(I129*H129,2)</f>
        <v>0</v>
      </c>
      <c r="K129" s="224" t="s">
        <v>173</v>
      </c>
      <c r="L129" s="73"/>
      <c r="M129" s="229" t="s">
        <v>34</v>
      </c>
      <c r="N129" s="230" t="s">
        <v>50</v>
      </c>
      <c r="O129" s="48"/>
      <c r="P129" s="231">
        <f>O129*H129</f>
        <v>0</v>
      </c>
      <c r="Q129" s="231">
        <v>1.06017026</v>
      </c>
      <c r="R129" s="231">
        <f>Q129*H129</f>
        <v>0.0021203405200000002</v>
      </c>
      <c r="S129" s="231">
        <v>0</v>
      </c>
      <c r="T129" s="232">
        <f>S129*H129</f>
        <v>0</v>
      </c>
      <c r="AR129" s="24" t="s">
        <v>174</v>
      </c>
      <c r="AT129" s="24" t="s">
        <v>169</v>
      </c>
      <c r="AU129" s="24" t="s">
        <v>89</v>
      </c>
      <c r="AY129" s="24" t="s">
        <v>167</v>
      </c>
      <c r="BE129" s="233">
        <f>IF(N129="základní",J129,0)</f>
        <v>0</v>
      </c>
      <c r="BF129" s="233">
        <f>IF(N129="snížená",J129,0)</f>
        <v>0</v>
      </c>
      <c r="BG129" s="233">
        <f>IF(N129="zákl. přenesená",J129,0)</f>
        <v>0</v>
      </c>
      <c r="BH129" s="233">
        <f>IF(N129="sníž. přenesená",J129,0)</f>
        <v>0</v>
      </c>
      <c r="BI129" s="233">
        <f>IF(N129="nulová",J129,0)</f>
        <v>0</v>
      </c>
      <c r="BJ129" s="24" t="s">
        <v>87</v>
      </c>
      <c r="BK129" s="233">
        <f>ROUND(I129*H129,2)</f>
        <v>0</v>
      </c>
      <c r="BL129" s="24" t="s">
        <v>174</v>
      </c>
      <c r="BM129" s="24" t="s">
        <v>2815</v>
      </c>
    </row>
    <row r="130" s="1" customFormat="1">
      <c r="B130" s="47"/>
      <c r="C130" s="75"/>
      <c r="D130" s="234" t="s">
        <v>176</v>
      </c>
      <c r="E130" s="75"/>
      <c r="F130" s="235" t="s">
        <v>302</v>
      </c>
      <c r="G130" s="75"/>
      <c r="H130" s="75"/>
      <c r="I130" s="192"/>
      <c r="J130" s="75"/>
      <c r="K130" s="75"/>
      <c r="L130" s="73"/>
      <c r="M130" s="236"/>
      <c r="N130" s="48"/>
      <c r="O130" s="48"/>
      <c r="P130" s="48"/>
      <c r="Q130" s="48"/>
      <c r="R130" s="48"/>
      <c r="S130" s="48"/>
      <c r="T130" s="96"/>
      <c r="AT130" s="24" t="s">
        <v>176</v>
      </c>
      <c r="AU130" s="24" t="s">
        <v>89</v>
      </c>
    </row>
    <row r="131" s="11" customFormat="1">
      <c r="B131" s="237"/>
      <c r="C131" s="238"/>
      <c r="D131" s="234" t="s">
        <v>178</v>
      </c>
      <c r="E131" s="239" t="s">
        <v>34</v>
      </c>
      <c r="F131" s="240" t="s">
        <v>2816</v>
      </c>
      <c r="G131" s="238"/>
      <c r="H131" s="239" t="s">
        <v>34</v>
      </c>
      <c r="I131" s="241"/>
      <c r="J131" s="238"/>
      <c r="K131" s="238"/>
      <c r="L131" s="242"/>
      <c r="M131" s="243"/>
      <c r="N131" s="244"/>
      <c r="O131" s="244"/>
      <c r="P131" s="244"/>
      <c r="Q131" s="244"/>
      <c r="R131" s="244"/>
      <c r="S131" s="244"/>
      <c r="T131" s="245"/>
      <c r="AT131" s="246" t="s">
        <v>178</v>
      </c>
      <c r="AU131" s="246" t="s">
        <v>89</v>
      </c>
      <c r="AV131" s="11" t="s">
        <v>87</v>
      </c>
      <c r="AW131" s="11" t="s">
        <v>42</v>
      </c>
      <c r="AX131" s="11" t="s">
        <v>79</v>
      </c>
      <c r="AY131" s="246" t="s">
        <v>167</v>
      </c>
    </row>
    <row r="132" s="12" customFormat="1">
      <c r="B132" s="247"/>
      <c r="C132" s="248"/>
      <c r="D132" s="234" t="s">
        <v>178</v>
      </c>
      <c r="E132" s="249" t="s">
        <v>34</v>
      </c>
      <c r="F132" s="250" t="s">
        <v>2817</v>
      </c>
      <c r="G132" s="248"/>
      <c r="H132" s="251">
        <v>0.002</v>
      </c>
      <c r="I132" s="252"/>
      <c r="J132" s="248"/>
      <c r="K132" s="248"/>
      <c r="L132" s="253"/>
      <c r="M132" s="254"/>
      <c r="N132" s="255"/>
      <c r="O132" s="255"/>
      <c r="P132" s="255"/>
      <c r="Q132" s="255"/>
      <c r="R132" s="255"/>
      <c r="S132" s="255"/>
      <c r="T132" s="256"/>
      <c r="AT132" s="257" t="s">
        <v>178</v>
      </c>
      <c r="AU132" s="257" t="s">
        <v>89</v>
      </c>
      <c r="AV132" s="12" t="s">
        <v>89</v>
      </c>
      <c r="AW132" s="12" t="s">
        <v>42</v>
      </c>
      <c r="AX132" s="12" t="s">
        <v>87</v>
      </c>
      <c r="AY132" s="257" t="s">
        <v>167</v>
      </c>
    </row>
    <row r="133" s="1" customFormat="1" ht="22.8" customHeight="1">
      <c r="B133" s="47"/>
      <c r="C133" s="222" t="s">
        <v>285</v>
      </c>
      <c r="D133" s="222" t="s">
        <v>169</v>
      </c>
      <c r="E133" s="223" t="s">
        <v>2818</v>
      </c>
      <c r="F133" s="224" t="s">
        <v>2819</v>
      </c>
      <c r="G133" s="225" t="s">
        <v>192</v>
      </c>
      <c r="H133" s="226">
        <v>0.51200000000000001</v>
      </c>
      <c r="I133" s="227"/>
      <c r="J133" s="228">
        <f>ROUND(I133*H133,2)</f>
        <v>0</v>
      </c>
      <c r="K133" s="224" t="s">
        <v>173</v>
      </c>
      <c r="L133" s="73"/>
      <c r="M133" s="229" t="s">
        <v>34</v>
      </c>
      <c r="N133" s="230" t="s">
        <v>50</v>
      </c>
      <c r="O133" s="48"/>
      <c r="P133" s="231">
        <f>O133*H133</f>
        <v>0</v>
      </c>
      <c r="Q133" s="231">
        <v>2.4532922039999998</v>
      </c>
      <c r="R133" s="231">
        <f>Q133*H133</f>
        <v>1.2560856084479999</v>
      </c>
      <c r="S133" s="231">
        <v>0</v>
      </c>
      <c r="T133" s="232">
        <f>S133*H133</f>
        <v>0</v>
      </c>
      <c r="AR133" s="24" t="s">
        <v>174</v>
      </c>
      <c r="AT133" s="24" t="s">
        <v>169</v>
      </c>
      <c r="AU133" s="24" t="s">
        <v>89</v>
      </c>
      <c r="AY133" s="24" t="s">
        <v>167</v>
      </c>
      <c r="BE133" s="233">
        <f>IF(N133="základní",J133,0)</f>
        <v>0</v>
      </c>
      <c r="BF133" s="233">
        <f>IF(N133="snížená",J133,0)</f>
        <v>0</v>
      </c>
      <c r="BG133" s="233">
        <f>IF(N133="zákl. přenesená",J133,0)</f>
        <v>0</v>
      </c>
      <c r="BH133" s="233">
        <f>IF(N133="sníž. přenesená",J133,0)</f>
        <v>0</v>
      </c>
      <c r="BI133" s="233">
        <f>IF(N133="nulová",J133,0)</f>
        <v>0</v>
      </c>
      <c r="BJ133" s="24" t="s">
        <v>87</v>
      </c>
      <c r="BK133" s="233">
        <f>ROUND(I133*H133,2)</f>
        <v>0</v>
      </c>
      <c r="BL133" s="24" t="s">
        <v>174</v>
      </c>
      <c r="BM133" s="24" t="s">
        <v>2820</v>
      </c>
    </row>
    <row r="134" s="1" customFormat="1">
      <c r="B134" s="47"/>
      <c r="C134" s="75"/>
      <c r="D134" s="234" t="s">
        <v>176</v>
      </c>
      <c r="E134" s="75"/>
      <c r="F134" s="235" t="s">
        <v>2821</v>
      </c>
      <c r="G134" s="75"/>
      <c r="H134" s="75"/>
      <c r="I134" s="192"/>
      <c r="J134" s="75"/>
      <c r="K134" s="75"/>
      <c r="L134" s="73"/>
      <c r="M134" s="236"/>
      <c r="N134" s="48"/>
      <c r="O134" s="48"/>
      <c r="P134" s="48"/>
      <c r="Q134" s="48"/>
      <c r="R134" s="48"/>
      <c r="S134" s="48"/>
      <c r="T134" s="96"/>
      <c r="AT134" s="24" t="s">
        <v>176</v>
      </c>
      <c r="AU134" s="24" t="s">
        <v>89</v>
      </c>
    </row>
    <row r="135" s="12" customFormat="1">
      <c r="B135" s="247"/>
      <c r="C135" s="248"/>
      <c r="D135" s="234" t="s">
        <v>178</v>
      </c>
      <c r="E135" s="249" t="s">
        <v>34</v>
      </c>
      <c r="F135" s="250" t="s">
        <v>2822</v>
      </c>
      <c r="G135" s="248"/>
      <c r="H135" s="251">
        <v>0.51200000000000001</v>
      </c>
      <c r="I135" s="252"/>
      <c r="J135" s="248"/>
      <c r="K135" s="248"/>
      <c r="L135" s="253"/>
      <c r="M135" s="254"/>
      <c r="N135" s="255"/>
      <c r="O135" s="255"/>
      <c r="P135" s="255"/>
      <c r="Q135" s="255"/>
      <c r="R135" s="255"/>
      <c r="S135" s="255"/>
      <c r="T135" s="256"/>
      <c r="AT135" s="257" t="s">
        <v>178</v>
      </c>
      <c r="AU135" s="257" t="s">
        <v>89</v>
      </c>
      <c r="AV135" s="12" t="s">
        <v>89</v>
      </c>
      <c r="AW135" s="12" t="s">
        <v>42</v>
      </c>
      <c r="AX135" s="12" t="s">
        <v>87</v>
      </c>
      <c r="AY135" s="257" t="s">
        <v>167</v>
      </c>
    </row>
    <row r="136" s="10" customFormat="1" ht="29.88" customHeight="1">
      <c r="B136" s="206"/>
      <c r="C136" s="207"/>
      <c r="D136" s="208" t="s">
        <v>78</v>
      </c>
      <c r="E136" s="220" t="s">
        <v>204</v>
      </c>
      <c r="F136" s="220" t="s">
        <v>2655</v>
      </c>
      <c r="G136" s="207"/>
      <c r="H136" s="207"/>
      <c r="I136" s="210"/>
      <c r="J136" s="221">
        <f>BK136</f>
        <v>0</v>
      </c>
      <c r="K136" s="207"/>
      <c r="L136" s="212"/>
      <c r="M136" s="213"/>
      <c r="N136" s="214"/>
      <c r="O136" s="214"/>
      <c r="P136" s="215">
        <f>SUM(P137:P146)</f>
        <v>0</v>
      </c>
      <c r="Q136" s="214"/>
      <c r="R136" s="215">
        <f>SUM(R137:R146)</f>
        <v>0</v>
      </c>
      <c r="S136" s="214"/>
      <c r="T136" s="216">
        <f>SUM(T137:T146)</f>
        <v>0</v>
      </c>
      <c r="AR136" s="217" t="s">
        <v>87</v>
      </c>
      <c r="AT136" s="218" t="s">
        <v>78</v>
      </c>
      <c r="AU136" s="218" t="s">
        <v>87</v>
      </c>
      <c r="AY136" s="217" t="s">
        <v>167</v>
      </c>
      <c r="BK136" s="219">
        <f>SUM(BK137:BK146)</f>
        <v>0</v>
      </c>
    </row>
    <row r="137" s="1" customFormat="1" ht="22.8" customHeight="1">
      <c r="B137" s="47"/>
      <c r="C137" s="222" t="s">
        <v>289</v>
      </c>
      <c r="D137" s="222" t="s">
        <v>169</v>
      </c>
      <c r="E137" s="223" t="s">
        <v>2823</v>
      </c>
      <c r="F137" s="224" t="s">
        <v>2824</v>
      </c>
      <c r="G137" s="225" t="s">
        <v>172</v>
      </c>
      <c r="H137" s="226">
        <v>245</v>
      </c>
      <c r="I137" s="227"/>
      <c r="J137" s="228">
        <f>ROUND(I137*H137,2)</f>
        <v>0</v>
      </c>
      <c r="K137" s="224" t="s">
        <v>477</v>
      </c>
      <c r="L137" s="73"/>
      <c r="M137" s="229" t="s">
        <v>34</v>
      </c>
      <c r="N137" s="230" t="s">
        <v>50</v>
      </c>
      <c r="O137" s="48"/>
      <c r="P137" s="231">
        <f>O137*H137</f>
        <v>0</v>
      </c>
      <c r="Q137" s="231">
        <v>0</v>
      </c>
      <c r="R137" s="231">
        <f>Q137*H137</f>
        <v>0</v>
      </c>
      <c r="S137" s="231">
        <v>0</v>
      </c>
      <c r="T137" s="232">
        <f>S137*H137</f>
        <v>0</v>
      </c>
      <c r="AR137" s="24" t="s">
        <v>174</v>
      </c>
      <c r="AT137" s="24" t="s">
        <v>169</v>
      </c>
      <c r="AU137" s="24" t="s">
        <v>89</v>
      </c>
      <c r="AY137" s="24" t="s">
        <v>167</v>
      </c>
      <c r="BE137" s="233">
        <f>IF(N137="základní",J137,0)</f>
        <v>0</v>
      </c>
      <c r="BF137" s="233">
        <f>IF(N137="snížená",J137,0)</f>
        <v>0</v>
      </c>
      <c r="BG137" s="233">
        <f>IF(N137="zákl. přenesená",J137,0)</f>
        <v>0</v>
      </c>
      <c r="BH137" s="233">
        <f>IF(N137="sníž. přenesená",J137,0)</f>
        <v>0</v>
      </c>
      <c r="BI137" s="233">
        <f>IF(N137="nulová",J137,0)</f>
        <v>0</v>
      </c>
      <c r="BJ137" s="24" t="s">
        <v>87</v>
      </c>
      <c r="BK137" s="233">
        <f>ROUND(I137*H137,2)</f>
        <v>0</v>
      </c>
      <c r="BL137" s="24" t="s">
        <v>174</v>
      </c>
      <c r="BM137" s="24" t="s">
        <v>2825</v>
      </c>
    </row>
    <row r="138" s="11" customFormat="1">
      <c r="B138" s="237"/>
      <c r="C138" s="238"/>
      <c r="D138" s="234" t="s">
        <v>178</v>
      </c>
      <c r="E138" s="239" t="s">
        <v>34</v>
      </c>
      <c r="F138" s="240" t="s">
        <v>2826</v>
      </c>
      <c r="G138" s="238"/>
      <c r="H138" s="239" t="s">
        <v>34</v>
      </c>
      <c r="I138" s="241"/>
      <c r="J138" s="238"/>
      <c r="K138" s="238"/>
      <c r="L138" s="242"/>
      <c r="M138" s="243"/>
      <c r="N138" s="244"/>
      <c r="O138" s="244"/>
      <c r="P138" s="244"/>
      <c r="Q138" s="244"/>
      <c r="R138" s="244"/>
      <c r="S138" s="244"/>
      <c r="T138" s="245"/>
      <c r="AT138" s="246" t="s">
        <v>178</v>
      </c>
      <c r="AU138" s="246" t="s">
        <v>89</v>
      </c>
      <c r="AV138" s="11" t="s">
        <v>87</v>
      </c>
      <c r="AW138" s="11" t="s">
        <v>42</v>
      </c>
      <c r="AX138" s="11" t="s">
        <v>79</v>
      </c>
      <c r="AY138" s="246" t="s">
        <v>167</v>
      </c>
    </row>
    <row r="139" s="12" customFormat="1">
      <c r="B139" s="247"/>
      <c r="C139" s="248"/>
      <c r="D139" s="234" t="s">
        <v>178</v>
      </c>
      <c r="E139" s="249" t="s">
        <v>34</v>
      </c>
      <c r="F139" s="250" t="s">
        <v>971</v>
      </c>
      <c r="G139" s="248"/>
      <c r="H139" s="251">
        <v>115</v>
      </c>
      <c r="I139" s="252"/>
      <c r="J139" s="248"/>
      <c r="K139" s="248"/>
      <c r="L139" s="253"/>
      <c r="M139" s="254"/>
      <c r="N139" s="255"/>
      <c r="O139" s="255"/>
      <c r="P139" s="255"/>
      <c r="Q139" s="255"/>
      <c r="R139" s="255"/>
      <c r="S139" s="255"/>
      <c r="T139" s="256"/>
      <c r="AT139" s="257" t="s">
        <v>178</v>
      </c>
      <c r="AU139" s="257" t="s">
        <v>89</v>
      </c>
      <c r="AV139" s="12" t="s">
        <v>89</v>
      </c>
      <c r="AW139" s="12" t="s">
        <v>42</v>
      </c>
      <c r="AX139" s="12" t="s">
        <v>79</v>
      </c>
      <c r="AY139" s="257" t="s">
        <v>167</v>
      </c>
    </row>
    <row r="140" s="11" customFormat="1">
      <c r="B140" s="237"/>
      <c r="C140" s="238"/>
      <c r="D140" s="234" t="s">
        <v>178</v>
      </c>
      <c r="E140" s="239" t="s">
        <v>34</v>
      </c>
      <c r="F140" s="240" t="s">
        <v>2827</v>
      </c>
      <c r="G140" s="238"/>
      <c r="H140" s="239" t="s">
        <v>34</v>
      </c>
      <c r="I140" s="241"/>
      <c r="J140" s="238"/>
      <c r="K140" s="238"/>
      <c r="L140" s="242"/>
      <c r="M140" s="243"/>
      <c r="N140" s="244"/>
      <c r="O140" s="244"/>
      <c r="P140" s="244"/>
      <c r="Q140" s="244"/>
      <c r="R140" s="244"/>
      <c r="S140" s="244"/>
      <c r="T140" s="245"/>
      <c r="AT140" s="246" t="s">
        <v>178</v>
      </c>
      <c r="AU140" s="246" t="s">
        <v>89</v>
      </c>
      <c r="AV140" s="11" t="s">
        <v>87</v>
      </c>
      <c r="AW140" s="11" t="s">
        <v>42</v>
      </c>
      <c r="AX140" s="11" t="s">
        <v>79</v>
      </c>
      <c r="AY140" s="246" t="s">
        <v>167</v>
      </c>
    </row>
    <row r="141" s="12" customFormat="1">
      <c r="B141" s="247"/>
      <c r="C141" s="248"/>
      <c r="D141" s="234" t="s">
        <v>178</v>
      </c>
      <c r="E141" s="249" t="s">
        <v>34</v>
      </c>
      <c r="F141" s="250" t="s">
        <v>1065</v>
      </c>
      <c r="G141" s="248"/>
      <c r="H141" s="251">
        <v>130</v>
      </c>
      <c r="I141" s="252"/>
      <c r="J141" s="248"/>
      <c r="K141" s="248"/>
      <c r="L141" s="253"/>
      <c r="M141" s="254"/>
      <c r="N141" s="255"/>
      <c r="O141" s="255"/>
      <c r="P141" s="255"/>
      <c r="Q141" s="255"/>
      <c r="R141" s="255"/>
      <c r="S141" s="255"/>
      <c r="T141" s="256"/>
      <c r="AT141" s="257" t="s">
        <v>178</v>
      </c>
      <c r="AU141" s="257" t="s">
        <v>89</v>
      </c>
      <c r="AV141" s="12" t="s">
        <v>89</v>
      </c>
      <c r="AW141" s="12" t="s">
        <v>42</v>
      </c>
      <c r="AX141" s="12" t="s">
        <v>79</v>
      </c>
      <c r="AY141" s="257" t="s">
        <v>167</v>
      </c>
    </row>
    <row r="142" s="13" customFormat="1">
      <c r="B142" s="258"/>
      <c r="C142" s="259"/>
      <c r="D142" s="234" t="s">
        <v>178</v>
      </c>
      <c r="E142" s="260" t="s">
        <v>34</v>
      </c>
      <c r="F142" s="261" t="s">
        <v>203</v>
      </c>
      <c r="G142" s="259"/>
      <c r="H142" s="262">
        <v>245</v>
      </c>
      <c r="I142" s="263"/>
      <c r="J142" s="259"/>
      <c r="K142" s="259"/>
      <c r="L142" s="264"/>
      <c r="M142" s="265"/>
      <c r="N142" s="266"/>
      <c r="O142" s="266"/>
      <c r="P142" s="266"/>
      <c r="Q142" s="266"/>
      <c r="R142" s="266"/>
      <c r="S142" s="266"/>
      <c r="T142" s="267"/>
      <c r="AT142" s="268" t="s">
        <v>178</v>
      </c>
      <c r="AU142" s="268" t="s">
        <v>89</v>
      </c>
      <c r="AV142" s="13" t="s">
        <v>174</v>
      </c>
      <c r="AW142" s="13" t="s">
        <v>42</v>
      </c>
      <c r="AX142" s="13" t="s">
        <v>87</v>
      </c>
      <c r="AY142" s="268" t="s">
        <v>167</v>
      </c>
    </row>
    <row r="143" s="1" customFormat="1" ht="22.8" customHeight="1">
      <c r="B143" s="47"/>
      <c r="C143" s="222" t="s">
        <v>294</v>
      </c>
      <c r="D143" s="222" t="s">
        <v>169</v>
      </c>
      <c r="E143" s="223" t="s">
        <v>2828</v>
      </c>
      <c r="F143" s="224" t="s">
        <v>2829</v>
      </c>
      <c r="G143" s="225" t="s">
        <v>172</v>
      </c>
      <c r="H143" s="226">
        <v>130</v>
      </c>
      <c r="I143" s="227"/>
      <c r="J143" s="228">
        <f>ROUND(I143*H143,2)</f>
        <v>0</v>
      </c>
      <c r="K143" s="224" t="s">
        <v>173</v>
      </c>
      <c r="L143" s="73"/>
      <c r="M143" s="229" t="s">
        <v>34</v>
      </c>
      <c r="N143" s="230" t="s">
        <v>50</v>
      </c>
      <c r="O143" s="48"/>
      <c r="P143" s="231">
        <f>O143*H143</f>
        <v>0</v>
      </c>
      <c r="Q143" s="231">
        <v>0</v>
      </c>
      <c r="R143" s="231">
        <f>Q143*H143</f>
        <v>0</v>
      </c>
      <c r="S143" s="231">
        <v>0</v>
      </c>
      <c r="T143" s="232">
        <f>S143*H143</f>
        <v>0</v>
      </c>
      <c r="AR143" s="24" t="s">
        <v>174</v>
      </c>
      <c r="AT143" s="24" t="s">
        <v>169</v>
      </c>
      <c r="AU143" s="24" t="s">
        <v>89</v>
      </c>
      <c r="AY143" s="24" t="s">
        <v>167</v>
      </c>
      <c r="BE143" s="233">
        <f>IF(N143="základní",J143,0)</f>
        <v>0</v>
      </c>
      <c r="BF143" s="233">
        <f>IF(N143="snížená",J143,0)</f>
        <v>0</v>
      </c>
      <c r="BG143" s="233">
        <f>IF(N143="zákl. přenesená",J143,0)</f>
        <v>0</v>
      </c>
      <c r="BH143" s="233">
        <f>IF(N143="sníž. přenesená",J143,0)</f>
        <v>0</v>
      </c>
      <c r="BI143" s="233">
        <f>IF(N143="nulová",J143,0)</f>
        <v>0</v>
      </c>
      <c r="BJ143" s="24" t="s">
        <v>87</v>
      </c>
      <c r="BK143" s="233">
        <f>ROUND(I143*H143,2)</f>
        <v>0</v>
      </c>
      <c r="BL143" s="24" t="s">
        <v>174</v>
      </c>
      <c r="BM143" s="24" t="s">
        <v>2830</v>
      </c>
    </row>
    <row r="144" s="1" customFormat="1" ht="22.8" customHeight="1">
      <c r="B144" s="47"/>
      <c r="C144" s="222" t="s">
        <v>298</v>
      </c>
      <c r="D144" s="222" t="s">
        <v>169</v>
      </c>
      <c r="E144" s="223" t="s">
        <v>2831</v>
      </c>
      <c r="F144" s="224" t="s">
        <v>2832</v>
      </c>
      <c r="G144" s="225" t="s">
        <v>172</v>
      </c>
      <c r="H144" s="226">
        <v>115</v>
      </c>
      <c r="I144" s="227"/>
      <c r="J144" s="228">
        <f>ROUND(I144*H144,2)</f>
        <v>0</v>
      </c>
      <c r="K144" s="224" t="s">
        <v>173</v>
      </c>
      <c r="L144" s="73"/>
      <c r="M144" s="229" t="s">
        <v>34</v>
      </c>
      <c r="N144" s="230" t="s">
        <v>50</v>
      </c>
      <c r="O144" s="48"/>
      <c r="P144" s="231">
        <f>O144*H144</f>
        <v>0</v>
      </c>
      <c r="Q144" s="231">
        <v>0</v>
      </c>
      <c r="R144" s="231">
        <f>Q144*H144</f>
        <v>0</v>
      </c>
      <c r="S144" s="231">
        <v>0</v>
      </c>
      <c r="T144" s="232">
        <f>S144*H144</f>
        <v>0</v>
      </c>
      <c r="AR144" s="24" t="s">
        <v>174</v>
      </c>
      <c r="AT144" s="24" t="s">
        <v>169</v>
      </c>
      <c r="AU144" s="24" t="s">
        <v>89</v>
      </c>
      <c r="AY144" s="24" t="s">
        <v>167</v>
      </c>
      <c r="BE144" s="233">
        <f>IF(N144="základní",J144,0)</f>
        <v>0</v>
      </c>
      <c r="BF144" s="233">
        <f>IF(N144="snížená",J144,0)</f>
        <v>0</v>
      </c>
      <c r="BG144" s="233">
        <f>IF(N144="zákl. přenesená",J144,0)</f>
        <v>0</v>
      </c>
      <c r="BH144" s="233">
        <f>IF(N144="sníž. přenesená",J144,0)</f>
        <v>0</v>
      </c>
      <c r="BI144" s="233">
        <f>IF(N144="nulová",J144,0)</f>
        <v>0</v>
      </c>
      <c r="BJ144" s="24" t="s">
        <v>87</v>
      </c>
      <c r="BK144" s="233">
        <f>ROUND(I144*H144,2)</f>
        <v>0</v>
      </c>
      <c r="BL144" s="24" t="s">
        <v>174</v>
      </c>
      <c r="BM144" s="24" t="s">
        <v>2833</v>
      </c>
    </row>
    <row r="145" s="1" customFormat="1" ht="22.8" customHeight="1">
      <c r="B145" s="47"/>
      <c r="C145" s="222" t="s">
        <v>9</v>
      </c>
      <c r="D145" s="222" t="s">
        <v>169</v>
      </c>
      <c r="E145" s="223" t="s">
        <v>2834</v>
      </c>
      <c r="F145" s="224" t="s">
        <v>2835</v>
      </c>
      <c r="G145" s="225" t="s">
        <v>172</v>
      </c>
      <c r="H145" s="226">
        <v>230</v>
      </c>
      <c r="I145" s="227"/>
      <c r="J145" s="228">
        <f>ROUND(I145*H145,2)</f>
        <v>0</v>
      </c>
      <c r="K145" s="224" t="s">
        <v>173</v>
      </c>
      <c r="L145" s="73"/>
      <c r="M145" s="229" t="s">
        <v>34</v>
      </c>
      <c r="N145" s="230" t="s">
        <v>50</v>
      </c>
      <c r="O145" s="48"/>
      <c r="P145" s="231">
        <f>O145*H145</f>
        <v>0</v>
      </c>
      <c r="Q145" s="231">
        <v>0</v>
      </c>
      <c r="R145" s="231">
        <f>Q145*H145</f>
        <v>0</v>
      </c>
      <c r="S145" s="231">
        <v>0</v>
      </c>
      <c r="T145" s="232">
        <f>S145*H145</f>
        <v>0</v>
      </c>
      <c r="AR145" s="24" t="s">
        <v>174</v>
      </c>
      <c r="AT145" s="24" t="s">
        <v>169</v>
      </c>
      <c r="AU145" s="24" t="s">
        <v>89</v>
      </c>
      <c r="AY145" s="24" t="s">
        <v>167</v>
      </c>
      <c r="BE145" s="233">
        <f>IF(N145="základní",J145,0)</f>
        <v>0</v>
      </c>
      <c r="BF145" s="233">
        <f>IF(N145="snížená",J145,0)</f>
        <v>0</v>
      </c>
      <c r="BG145" s="233">
        <f>IF(N145="zákl. přenesená",J145,0)</f>
        <v>0</v>
      </c>
      <c r="BH145" s="233">
        <f>IF(N145="sníž. přenesená",J145,0)</f>
        <v>0</v>
      </c>
      <c r="BI145" s="233">
        <f>IF(N145="nulová",J145,0)</f>
        <v>0</v>
      </c>
      <c r="BJ145" s="24" t="s">
        <v>87</v>
      </c>
      <c r="BK145" s="233">
        <f>ROUND(I145*H145,2)</f>
        <v>0</v>
      </c>
      <c r="BL145" s="24" t="s">
        <v>174</v>
      </c>
      <c r="BM145" s="24" t="s">
        <v>2836</v>
      </c>
    </row>
    <row r="146" s="12" customFormat="1">
      <c r="B146" s="247"/>
      <c r="C146" s="248"/>
      <c r="D146" s="234" t="s">
        <v>178</v>
      </c>
      <c r="E146" s="249" t="s">
        <v>34</v>
      </c>
      <c r="F146" s="250" t="s">
        <v>2837</v>
      </c>
      <c r="G146" s="248"/>
      <c r="H146" s="251">
        <v>230</v>
      </c>
      <c r="I146" s="252"/>
      <c r="J146" s="248"/>
      <c r="K146" s="248"/>
      <c r="L146" s="253"/>
      <c r="M146" s="254"/>
      <c r="N146" s="255"/>
      <c r="O146" s="255"/>
      <c r="P146" s="255"/>
      <c r="Q146" s="255"/>
      <c r="R146" s="255"/>
      <c r="S146" s="255"/>
      <c r="T146" s="256"/>
      <c r="AT146" s="257" t="s">
        <v>178</v>
      </c>
      <c r="AU146" s="257" t="s">
        <v>89</v>
      </c>
      <c r="AV146" s="12" t="s">
        <v>89</v>
      </c>
      <c r="AW146" s="12" t="s">
        <v>42</v>
      </c>
      <c r="AX146" s="12" t="s">
        <v>87</v>
      </c>
      <c r="AY146" s="257" t="s">
        <v>167</v>
      </c>
    </row>
    <row r="147" s="10" customFormat="1" ht="29.88" customHeight="1">
      <c r="B147" s="206"/>
      <c r="C147" s="207"/>
      <c r="D147" s="208" t="s">
        <v>78</v>
      </c>
      <c r="E147" s="220" t="s">
        <v>231</v>
      </c>
      <c r="F147" s="220" t="s">
        <v>731</v>
      </c>
      <c r="G147" s="207"/>
      <c r="H147" s="207"/>
      <c r="I147" s="210"/>
      <c r="J147" s="221">
        <f>BK147</f>
        <v>0</v>
      </c>
      <c r="K147" s="207"/>
      <c r="L147" s="212"/>
      <c r="M147" s="213"/>
      <c r="N147" s="214"/>
      <c r="O147" s="214"/>
      <c r="P147" s="215">
        <f>SUM(P148:P157)</f>
        <v>0</v>
      </c>
      <c r="Q147" s="214"/>
      <c r="R147" s="215">
        <f>SUM(R148:R157)</f>
        <v>10.489437499999999</v>
      </c>
      <c r="S147" s="214"/>
      <c r="T147" s="216">
        <f>SUM(T148:T157)</f>
        <v>0</v>
      </c>
      <c r="AR147" s="217" t="s">
        <v>87</v>
      </c>
      <c r="AT147" s="218" t="s">
        <v>78</v>
      </c>
      <c r="AU147" s="218" t="s">
        <v>87</v>
      </c>
      <c r="AY147" s="217" t="s">
        <v>167</v>
      </c>
      <c r="BK147" s="219">
        <f>SUM(BK148:BK157)</f>
        <v>0</v>
      </c>
    </row>
    <row r="148" s="1" customFormat="1" ht="34.2" customHeight="1">
      <c r="B148" s="47"/>
      <c r="C148" s="222" t="s">
        <v>310</v>
      </c>
      <c r="D148" s="222" t="s">
        <v>169</v>
      </c>
      <c r="E148" s="223" t="s">
        <v>2838</v>
      </c>
      <c r="F148" s="224" t="s">
        <v>2839</v>
      </c>
      <c r="G148" s="225" t="s">
        <v>172</v>
      </c>
      <c r="H148" s="226">
        <v>18.600000000000001</v>
      </c>
      <c r="I148" s="227"/>
      <c r="J148" s="228">
        <f>ROUND(I148*H148,2)</f>
        <v>0</v>
      </c>
      <c r="K148" s="224" t="s">
        <v>173</v>
      </c>
      <c r="L148" s="73"/>
      <c r="M148" s="229" t="s">
        <v>34</v>
      </c>
      <c r="N148" s="230" t="s">
        <v>50</v>
      </c>
      <c r="O148" s="48"/>
      <c r="P148" s="231">
        <f>O148*H148</f>
        <v>0</v>
      </c>
      <c r="Q148" s="231">
        <v>0.28028999999999998</v>
      </c>
      <c r="R148" s="231">
        <f>Q148*H148</f>
        <v>5.2133940000000001</v>
      </c>
      <c r="S148" s="231">
        <v>0</v>
      </c>
      <c r="T148" s="232">
        <f>S148*H148</f>
        <v>0</v>
      </c>
      <c r="AR148" s="24" t="s">
        <v>174</v>
      </c>
      <c r="AT148" s="24" t="s">
        <v>169</v>
      </c>
      <c r="AU148" s="24" t="s">
        <v>89</v>
      </c>
      <c r="AY148" s="24" t="s">
        <v>167</v>
      </c>
      <c r="BE148" s="233">
        <f>IF(N148="základní",J148,0)</f>
        <v>0</v>
      </c>
      <c r="BF148" s="233">
        <f>IF(N148="snížená",J148,0)</f>
        <v>0</v>
      </c>
      <c r="BG148" s="233">
        <f>IF(N148="zákl. přenesená",J148,0)</f>
        <v>0</v>
      </c>
      <c r="BH148" s="233">
        <f>IF(N148="sníž. přenesená",J148,0)</f>
        <v>0</v>
      </c>
      <c r="BI148" s="233">
        <f>IF(N148="nulová",J148,0)</f>
        <v>0</v>
      </c>
      <c r="BJ148" s="24" t="s">
        <v>87</v>
      </c>
      <c r="BK148" s="233">
        <f>ROUND(I148*H148,2)</f>
        <v>0</v>
      </c>
      <c r="BL148" s="24" t="s">
        <v>174</v>
      </c>
      <c r="BM148" s="24" t="s">
        <v>2840</v>
      </c>
    </row>
    <row r="149" s="1" customFormat="1">
      <c r="B149" s="47"/>
      <c r="C149" s="75"/>
      <c r="D149" s="234" t="s">
        <v>176</v>
      </c>
      <c r="E149" s="75"/>
      <c r="F149" s="235" t="s">
        <v>2841</v>
      </c>
      <c r="G149" s="75"/>
      <c r="H149" s="75"/>
      <c r="I149" s="192"/>
      <c r="J149" s="75"/>
      <c r="K149" s="75"/>
      <c r="L149" s="73"/>
      <c r="M149" s="236"/>
      <c r="N149" s="48"/>
      <c r="O149" s="48"/>
      <c r="P149" s="48"/>
      <c r="Q149" s="48"/>
      <c r="R149" s="48"/>
      <c r="S149" s="48"/>
      <c r="T149" s="96"/>
      <c r="AT149" s="24" t="s">
        <v>176</v>
      </c>
      <c r="AU149" s="24" t="s">
        <v>89</v>
      </c>
    </row>
    <row r="150" s="1" customFormat="1" ht="22.8" customHeight="1">
      <c r="B150" s="47"/>
      <c r="C150" s="270" t="s">
        <v>318</v>
      </c>
      <c r="D150" s="270" t="s">
        <v>336</v>
      </c>
      <c r="E150" s="271" t="s">
        <v>2842</v>
      </c>
      <c r="F150" s="272" t="s">
        <v>2843</v>
      </c>
      <c r="G150" s="273" t="s">
        <v>321</v>
      </c>
      <c r="H150" s="274">
        <v>95</v>
      </c>
      <c r="I150" s="275"/>
      <c r="J150" s="276">
        <f>ROUND(I150*H150,2)</f>
        <v>0</v>
      </c>
      <c r="K150" s="272" t="s">
        <v>173</v>
      </c>
      <c r="L150" s="277"/>
      <c r="M150" s="278" t="s">
        <v>34</v>
      </c>
      <c r="N150" s="279" t="s">
        <v>50</v>
      </c>
      <c r="O150" s="48"/>
      <c r="P150" s="231">
        <f>O150*H150</f>
        <v>0</v>
      </c>
      <c r="Q150" s="231">
        <v>0.039</v>
      </c>
      <c r="R150" s="231">
        <f>Q150*H150</f>
        <v>3.7050000000000001</v>
      </c>
      <c r="S150" s="231">
        <v>0</v>
      </c>
      <c r="T150" s="232">
        <f>S150*H150</f>
        <v>0</v>
      </c>
      <c r="AR150" s="24" t="s">
        <v>225</v>
      </c>
      <c r="AT150" s="24" t="s">
        <v>336</v>
      </c>
      <c r="AU150" s="24" t="s">
        <v>89</v>
      </c>
      <c r="AY150" s="24" t="s">
        <v>167</v>
      </c>
      <c r="BE150" s="233">
        <f>IF(N150="základní",J150,0)</f>
        <v>0</v>
      </c>
      <c r="BF150" s="233">
        <f>IF(N150="snížená",J150,0)</f>
        <v>0</v>
      </c>
      <c r="BG150" s="233">
        <f>IF(N150="zákl. přenesená",J150,0)</f>
        <v>0</v>
      </c>
      <c r="BH150" s="233">
        <f>IF(N150="sníž. přenesená",J150,0)</f>
        <v>0</v>
      </c>
      <c r="BI150" s="233">
        <f>IF(N150="nulová",J150,0)</f>
        <v>0</v>
      </c>
      <c r="BJ150" s="24" t="s">
        <v>87</v>
      </c>
      <c r="BK150" s="233">
        <f>ROUND(I150*H150,2)</f>
        <v>0</v>
      </c>
      <c r="BL150" s="24" t="s">
        <v>174</v>
      </c>
      <c r="BM150" s="24" t="s">
        <v>2844</v>
      </c>
    </row>
    <row r="151" s="12" customFormat="1">
      <c r="B151" s="247"/>
      <c r="C151" s="248"/>
      <c r="D151" s="234" t="s">
        <v>178</v>
      </c>
      <c r="E151" s="249" t="s">
        <v>34</v>
      </c>
      <c r="F151" s="250" t="s">
        <v>2845</v>
      </c>
      <c r="G151" s="248"/>
      <c r="H151" s="251">
        <v>95</v>
      </c>
      <c r="I151" s="252"/>
      <c r="J151" s="248"/>
      <c r="K151" s="248"/>
      <c r="L151" s="253"/>
      <c r="M151" s="254"/>
      <c r="N151" s="255"/>
      <c r="O151" s="255"/>
      <c r="P151" s="255"/>
      <c r="Q151" s="255"/>
      <c r="R151" s="255"/>
      <c r="S151" s="255"/>
      <c r="T151" s="256"/>
      <c r="AT151" s="257" t="s">
        <v>178</v>
      </c>
      <c r="AU151" s="257" t="s">
        <v>89</v>
      </c>
      <c r="AV151" s="12" t="s">
        <v>89</v>
      </c>
      <c r="AW151" s="12" t="s">
        <v>42</v>
      </c>
      <c r="AX151" s="12" t="s">
        <v>87</v>
      </c>
      <c r="AY151" s="257" t="s">
        <v>167</v>
      </c>
    </row>
    <row r="152" s="1" customFormat="1" ht="22.8" customHeight="1">
      <c r="B152" s="47"/>
      <c r="C152" s="222" t="s">
        <v>324</v>
      </c>
      <c r="D152" s="222" t="s">
        <v>169</v>
      </c>
      <c r="E152" s="223" t="s">
        <v>2846</v>
      </c>
      <c r="F152" s="224" t="s">
        <v>2847</v>
      </c>
      <c r="G152" s="225" t="s">
        <v>356</v>
      </c>
      <c r="H152" s="226">
        <v>5</v>
      </c>
      <c r="I152" s="227"/>
      <c r="J152" s="228">
        <f>ROUND(I152*H152,2)</f>
        <v>0</v>
      </c>
      <c r="K152" s="224" t="s">
        <v>173</v>
      </c>
      <c r="L152" s="73"/>
      <c r="M152" s="229" t="s">
        <v>34</v>
      </c>
      <c r="N152" s="230" t="s">
        <v>50</v>
      </c>
      <c r="O152" s="48"/>
      <c r="P152" s="231">
        <f>O152*H152</f>
        <v>0</v>
      </c>
      <c r="Q152" s="231">
        <v>0.29220869999999999</v>
      </c>
      <c r="R152" s="231">
        <f>Q152*H152</f>
        <v>1.4610434999999999</v>
      </c>
      <c r="S152" s="231">
        <v>0</v>
      </c>
      <c r="T152" s="232">
        <f>S152*H152</f>
        <v>0</v>
      </c>
      <c r="AR152" s="24" t="s">
        <v>174</v>
      </c>
      <c r="AT152" s="24" t="s">
        <v>169</v>
      </c>
      <c r="AU152" s="24" t="s">
        <v>89</v>
      </c>
      <c r="AY152" s="24" t="s">
        <v>167</v>
      </c>
      <c r="BE152" s="233">
        <f>IF(N152="základní",J152,0)</f>
        <v>0</v>
      </c>
      <c r="BF152" s="233">
        <f>IF(N152="snížená",J152,0)</f>
        <v>0</v>
      </c>
      <c r="BG152" s="233">
        <f>IF(N152="zákl. přenesená",J152,0)</f>
        <v>0</v>
      </c>
      <c r="BH152" s="233">
        <f>IF(N152="sníž. přenesená",J152,0)</f>
        <v>0</v>
      </c>
      <c r="BI152" s="233">
        <f>IF(N152="nulová",J152,0)</f>
        <v>0</v>
      </c>
      <c r="BJ152" s="24" t="s">
        <v>87</v>
      </c>
      <c r="BK152" s="233">
        <f>ROUND(I152*H152,2)</f>
        <v>0</v>
      </c>
      <c r="BL152" s="24" t="s">
        <v>174</v>
      </c>
      <c r="BM152" s="24" t="s">
        <v>2848</v>
      </c>
    </row>
    <row r="153" s="1" customFormat="1">
      <c r="B153" s="47"/>
      <c r="C153" s="75"/>
      <c r="D153" s="234" t="s">
        <v>176</v>
      </c>
      <c r="E153" s="75"/>
      <c r="F153" s="235" t="s">
        <v>2849</v>
      </c>
      <c r="G153" s="75"/>
      <c r="H153" s="75"/>
      <c r="I153" s="192"/>
      <c r="J153" s="75"/>
      <c r="K153" s="75"/>
      <c r="L153" s="73"/>
      <c r="M153" s="236"/>
      <c r="N153" s="48"/>
      <c r="O153" s="48"/>
      <c r="P153" s="48"/>
      <c r="Q153" s="48"/>
      <c r="R153" s="48"/>
      <c r="S153" s="48"/>
      <c r="T153" s="96"/>
      <c r="AT153" s="24" t="s">
        <v>176</v>
      </c>
      <c r="AU153" s="24" t="s">
        <v>89</v>
      </c>
    </row>
    <row r="154" s="1" customFormat="1" ht="14.4" customHeight="1">
      <c r="B154" s="47"/>
      <c r="C154" s="270" t="s">
        <v>335</v>
      </c>
      <c r="D154" s="270" t="s">
        <v>336</v>
      </c>
      <c r="E154" s="271" t="s">
        <v>2850</v>
      </c>
      <c r="F154" s="272" t="s">
        <v>2851</v>
      </c>
      <c r="G154" s="273" t="s">
        <v>245</v>
      </c>
      <c r="H154" s="274">
        <v>0.11</v>
      </c>
      <c r="I154" s="275"/>
      <c r="J154" s="276">
        <f>ROUND(I154*H154,2)</f>
        <v>0</v>
      </c>
      <c r="K154" s="272" t="s">
        <v>173</v>
      </c>
      <c r="L154" s="277"/>
      <c r="M154" s="278" t="s">
        <v>34</v>
      </c>
      <c r="N154" s="279" t="s">
        <v>50</v>
      </c>
      <c r="O154" s="48"/>
      <c r="P154" s="231">
        <f>O154*H154</f>
        <v>0</v>
      </c>
      <c r="Q154" s="231">
        <v>1</v>
      </c>
      <c r="R154" s="231">
        <f>Q154*H154</f>
        <v>0.11</v>
      </c>
      <c r="S154" s="231">
        <v>0</v>
      </c>
      <c r="T154" s="232">
        <f>S154*H154</f>
        <v>0</v>
      </c>
      <c r="AR154" s="24" t="s">
        <v>383</v>
      </c>
      <c r="AT154" s="24" t="s">
        <v>336</v>
      </c>
      <c r="AU154" s="24" t="s">
        <v>89</v>
      </c>
      <c r="AY154" s="24" t="s">
        <v>167</v>
      </c>
      <c r="BE154" s="233">
        <f>IF(N154="základní",J154,0)</f>
        <v>0</v>
      </c>
      <c r="BF154" s="233">
        <f>IF(N154="snížená",J154,0)</f>
        <v>0</v>
      </c>
      <c r="BG154" s="233">
        <f>IF(N154="zákl. přenesená",J154,0)</f>
        <v>0</v>
      </c>
      <c r="BH154" s="233">
        <f>IF(N154="sníž. přenesená",J154,0)</f>
        <v>0</v>
      </c>
      <c r="BI154" s="233">
        <f>IF(N154="nulová",J154,0)</f>
        <v>0</v>
      </c>
      <c r="BJ154" s="24" t="s">
        <v>87</v>
      </c>
      <c r="BK154" s="233">
        <f>ROUND(I154*H154,2)</f>
        <v>0</v>
      </c>
      <c r="BL154" s="24" t="s">
        <v>281</v>
      </c>
      <c r="BM154" s="24" t="s">
        <v>2852</v>
      </c>
    </row>
    <row r="155" s="1" customFormat="1">
      <c r="B155" s="47"/>
      <c r="C155" s="75"/>
      <c r="D155" s="234" t="s">
        <v>340</v>
      </c>
      <c r="E155" s="75"/>
      <c r="F155" s="235" t="s">
        <v>2853</v>
      </c>
      <c r="G155" s="75"/>
      <c r="H155" s="75"/>
      <c r="I155" s="192"/>
      <c r="J155" s="75"/>
      <c r="K155" s="75"/>
      <c r="L155" s="73"/>
      <c r="M155" s="236"/>
      <c r="N155" s="48"/>
      <c r="O155" s="48"/>
      <c r="P155" s="48"/>
      <c r="Q155" s="48"/>
      <c r="R155" s="48"/>
      <c r="S155" s="48"/>
      <c r="T155" s="96"/>
      <c r="AT155" s="24" t="s">
        <v>340</v>
      </c>
      <c r="AU155" s="24" t="s">
        <v>89</v>
      </c>
    </row>
    <row r="156" s="12" customFormat="1">
      <c r="B156" s="247"/>
      <c r="C156" s="248"/>
      <c r="D156" s="234" t="s">
        <v>178</v>
      </c>
      <c r="E156" s="249" t="s">
        <v>34</v>
      </c>
      <c r="F156" s="250" t="s">
        <v>2854</v>
      </c>
      <c r="G156" s="248"/>
      <c r="H156" s="251">
        <v>0.11</v>
      </c>
      <c r="I156" s="252"/>
      <c r="J156" s="248"/>
      <c r="K156" s="248"/>
      <c r="L156" s="253"/>
      <c r="M156" s="254"/>
      <c r="N156" s="255"/>
      <c r="O156" s="255"/>
      <c r="P156" s="255"/>
      <c r="Q156" s="255"/>
      <c r="R156" s="255"/>
      <c r="S156" s="255"/>
      <c r="T156" s="256"/>
      <c r="AT156" s="257" t="s">
        <v>178</v>
      </c>
      <c r="AU156" s="257" t="s">
        <v>89</v>
      </c>
      <c r="AV156" s="12" t="s">
        <v>89</v>
      </c>
      <c r="AW156" s="12" t="s">
        <v>42</v>
      </c>
      <c r="AX156" s="12" t="s">
        <v>87</v>
      </c>
      <c r="AY156" s="257" t="s">
        <v>167</v>
      </c>
    </row>
    <row r="157" s="1" customFormat="1" ht="14.4" customHeight="1">
      <c r="B157" s="47"/>
      <c r="C157" s="222" t="s">
        <v>342</v>
      </c>
      <c r="D157" s="222" t="s">
        <v>169</v>
      </c>
      <c r="E157" s="223" t="s">
        <v>2855</v>
      </c>
      <c r="F157" s="224" t="s">
        <v>2856</v>
      </c>
      <c r="G157" s="225" t="s">
        <v>911</v>
      </c>
      <c r="H157" s="226">
        <v>2</v>
      </c>
      <c r="I157" s="227"/>
      <c r="J157" s="228">
        <f>ROUND(I157*H157,2)</f>
        <v>0</v>
      </c>
      <c r="K157" s="224" t="s">
        <v>477</v>
      </c>
      <c r="L157" s="73"/>
      <c r="M157" s="229" t="s">
        <v>34</v>
      </c>
      <c r="N157" s="230" t="s">
        <v>50</v>
      </c>
      <c r="O157" s="48"/>
      <c r="P157" s="231">
        <f>O157*H157</f>
        <v>0</v>
      </c>
      <c r="Q157" s="231">
        <v>0</v>
      </c>
      <c r="R157" s="231">
        <f>Q157*H157</f>
        <v>0</v>
      </c>
      <c r="S157" s="231">
        <v>0</v>
      </c>
      <c r="T157" s="232">
        <f>S157*H157</f>
        <v>0</v>
      </c>
      <c r="AR157" s="24" t="s">
        <v>174</v>
      </c>
      <c r="AT157" s="24" t="s">
        <v>169</v>
      </c>
      <c r="AU157" s="24" t="s">
        <v>89</v>
      </c>
      <c r="AY157" s="24" t="s">
        <v>167</v>
      </c>
      <c r="BE157" s="233">
        <f>IF(N157="základní",J157,0)</f>
        <v>0</v>
      </c>
      <c r="BF157" s="233">
        <f>IF(N157="snížená",J157,0)</f>
        <v>0</v>
      </c>
      <c r="BG157" s="233">
        <f>IF(N157="zákl. přenesená",J157,0)</f>
        <v>0</v>
      </c>
      <c r="BH157" s="233">
        <f>IF(N157="sníž. přenesená",J157,0)</f>
        <v>0</v>
      </c>
      <c r="BI157" s="233">
        <f>IF(N157="nulová",J157,0)</f>
        <v>0</v>
      </c>
      <c r="BJ157" s="24" t="s">
        <v>87</v>
      </c>
      <c r="BK157" s="233">
        <f>ROUND(I157*H157,2)</f>
        <v>0</v>
      </c>
      <c r="BL157" s="24" t="s">
        <v>174</v>
      </c>
      <c r="BM157" s="24" t="s">
        <v>2857</v>
      </c>
    </row>
    <row r="158" s="10" customFormat="1" ht="29.88" customHeight="1">
      <c r="B158" s="206"/>
      <c r="C158" s="207"/>
      <c r="D158" s="208" t="s">
        <v>78</v>
      </c>
      <c r="E158" s="220" t="s">
        <v>969</v>
      </c>
      <c r="F158" s="220" t="s">
        <v>970</v>
      </c>
      <c r="G158" s="207"/>
      <c r="H158" s="207"/>
      <c r="I158" s="210"/>
      <c r="J158" s="221">
        <f>BK158</f>
        <v>0</v>
      </c>
      <c r="K158" s="207"/>
      <c r="L158" s="212"/>
      <c r="M158" s="213"/>
      <c r="N158" s="214"/>
      <c r="O158" s="214"/>
      <c r="P158" s="215">
        <f>SUM(P159:P167)</f>
        <v>0</v>
      </c>
      <c r="Q158" s="214"/>
      <c r="R158" s="215">
        <f>SUM(R159:R167)</f>
        <v>0</v>
      </c>
      <c r="S158" s="214"/>
      <c r="T158" s="216">
        <f>SUM(T159:T167)</f>
        <v>0</v>
      </c>
      <c r="AR158" s="217" t="s">
        <v>87</v>
      </c>
      <c r="AT158" s="218" t="s">
        <v>78</v>
      </c>
      <c r="AU158" s="218" t="s">
        <v>87</v>
      </c>
      <c r="AY158" s="217" t="s">
        <v>167</v>
      </c>
      <c r="BK158" s="219">
        <f>SUM(BK159:BK167)</f>
        <v>0</v>
      </c>
    </row>
    <row r="159" s="1" customFormat="1" ht="22.8" customHeight="1">
      <c r="B159" s="47"/>
      <c r="C159" s="222" t="s">
        <v>347</v>
      </c>
      <c r="D159" s="222" t="s">
        <v>169</v>
      </c>
      <c r="E159" s="223" t="s">
        <v>2858</v>
      </c>
      <c r="F159" s="224" t="s">
        <v>2859</v>
      </c>
      <c r="G159" s="225" t="s">
        <v>245</v>
      </c>
      <c r="H159" s="226">
        <v>80.599999999999994</v>
      </c>
      <c r="I159" s="227"/>
      <c r="J159" s="228">
        <f>ROUND(I159*H159,2)</f>
        <v>0</v>
      </c>
      <c r="K159" s="224" t="s">
        <v>173</v>
      </c>
      <c r="L159" s="73"/>
      <c r="M159" s="229" t="s">
        <v>34</v>
      </c>
      <c r="N159" s="230" t="s">
        <v>50</v>
      </c>
      <c r="O159" s="48"/>
      <c r="P159" s="231">
        <f>O159*H159</f>
        <v>0</v>
      </c>
      <c r="Q159" s="231">
        <v>0</v>
      </c>
      <c r="R159" s="231">
        <f>Q159*H159</f>
        <v>0</v>
      </c>
      <c r="S159" s="231">
        <v>0</v>
      </c>
      <c r="T159" s="232">
        <f>S159*H159</f>
        <v>0</v>
      </c>
      <c r="AR159" s="24" t="s">
        <v>174</v>
      </c>
      <c r="AT159" s="24" t="s">
        <v>169</v>
      </c>
      <c r="AU159" s="24" t="s">
        <v>89</v>
      </c>
      <c r="AY159" s="24" t="s">
        <v>167</v>
      </c>
      <c r="BE159" s="233">
        <f>IF(N159="základní",J159,0)</f>
        <v>0</v>
      </c>
      <c r="BF159" s="233">
        <f>IF(N159="snížená",J159,0)</f>
        <v>0</v>
      </c>
      <c r="BG159" s="233">
        <f>IF(N159="zákl. přenesená",J159,0)</f>
        <v>0</v>
      </c>
      <c r="BH159" s="233">
        <f>IF(N159="sníž. přenesená",J159,0)</f>
        <v>0</v>
      </c>
      <c r="BI159" s="233">
        <f>IF(N159="nulová",J159,0)</f>
        <v>0</v>
      </c>
      <c r="BJ159" s="24" t="s">
        <v>87</v>
      </c>
      <c r="BK159" s="233">
        <f>ROUND(I159*H159,2)</f>
        <v>0</v>
      </c>
      <c r="BL159" s="24" t="s">
        <v>174</v>
      </c>
      <c r="BM159" s="24" t="s">
        <v>2860</v>
      </c>
    </row>
    <row r="160" s="1" customFormat="1">
      <c r="B160" s="47"/>
      <c r="C160" s="75"/>
      <c r="D160" s="234" t="s">
        <v>176</v>
      </c>
      <c r="E160" s="75"/>
      <c r="F160" s="235" t="s">
        <v>2861</v>
      </c>
      <c r="G160" s="75"/>
      <c r="H160" s="75"/>
      <c r="I160" s="192"/>
      <c r="J160" s="75"/>
      <c r="K160" s="75"/>
      <c r="L160" s="73"/>
      <c r="M160" s="236"/>
      <c r="N160" s="48"/>
      <c r="O160" s="48"/>
      <c r="P160" s="48"/>
      <c r="Q160" s="48"/>
      <c r="R160" s="48"/>
      <c r="S160" s="48"/>
      <c r="T160" s="96"/>
      <c r="AT160" s="24" t="s">
        <v>176</v>
      </c>
      <c r="AU160" s="24" t="s">
        <v>89</v>
      </c>
    </row>
    <row r="161" s="1" customFormat="1" ht="34.2" customHeight="1">
      <c r="B161" s="47"/>
      <c r="C161" s="222" t="s">
        <v>353</v>
      </c>
      <c r="D161" s="222" t="s">
        <v>169</v>
      </c>
      <c r="E161" s="223" t="s">
        <v>2862</v>
      </c>
      <c r="F161" s="224" t="s">
        <v>2863</v>
      </c>
      <c r="G161" s="225" t="s">
        <v>245</v>
      </c>
      <c r="H161" s="226">
        <v>644.79999999999995</v>
      </c>
      <c r="I161" s="227"/>
      <c r="J161" s="228">
        <f>ROUND(I161*H161,2)</f>
        <v>0</v>
      </c>
      <c r="K161" s="224" t="s">
        <v>173</v>
      </c>
      <c r="L161" s="73"/>
      <c r="M161" s="229" t="s">
        <v>34</v>
      </c>
      <c r="N161" s="230" t="s">
        <v>50</v>
      </c>
      <c r="O161" s="48"/>
      <c r="P161" s="231">
        <f>O161*H161</f>
        <v>0</v>
      </c>
      <c r="Q161" s="231">
        <v>0</v>
      </c>
      <c r="R161" s="231">
        <f>Q161*H161</f>
        <v>0</v>
      </c>
      <c r="S161" s="231">
        <v>0</v>
      </c>
      <c r="T161" s="232">
        <f>S161*H161</f>
        <v>0</v>
      </c>
      <c r="AR161" s="24" t="s">
        <v>174</v>
      </c>
      <c r="AT161" s="24" t="s">
        <v>169</v>
      </c>
      <c r="AU161" s="24" t="s">
        <v>89</v>
      </c>
      <c r="AY161" s="24" t="s">
        <v>167</v>
      </c>
      <c r="BE161" s="233">
        <f>IF(N161="základní",J161,0)</f>
        <v>0</v>
      </c>
      <c r="BF161" s="233">
        <f>IF(N161="snížená",J161,0)</f>
        <v>0</v>
      </c>
      <c r="BG161" s="233">
        <f>IF(N161="zákl. přenesená",J161,0)</f>
        <v>0</v>
      </c>
      <c r="BH161" s="233">
        <f>IF(N161="sníž. přenesená",J161,0)</f>
        <v>0</v>
      </c>
      <c r="BI161" s="233">
        <f>IF(N161="nulová",J161,0)</f>
        <v>0</v>
      </c>
      <c r="BJ161" s="24" t="s">
        <v>87</v>
      </c>
      <c r="BK161" s="233">
        <f>ROUND(I161*H161,2)</f>
        <v>0</v>
      </c>
      <c r="BL161" s="24" t="s">
        <v>174</v>
      </c>
      <c r="BM161" s="24" t="s">
        <v>2864</v>
      </c>
    </row>
    <row r="162" s="1" customFormat="1">
      <c r="B162" s="47"/>
      <c r="C162" s="75"/>
      <c r="D162" s="234" t="s">
        <v>176</v>
      </c>
      <c r="E162" s="75"/>
      <c r="F162" s="235" t="s">
        <v>2861</v>
      </c>
      <c r="G162" s="75"/>
      <c r="H162" s="75"/>
      <c r="I162" s="192"/>
      <c r="J162" s="75"/>
      <c r="K162" s="75"/>
      <c r="L162" s="73"/>
      <c r="M162" s="236"/>
      <c r="N162" s="48"/>
      <c r="O162" s="48"/>
      <c r="P162" s="48"/>
      <c r="Q162" s="48"/>
      <c r="R162" s="48"/>
      <c r="S162" s="48"/>
      <c r="T162" s="96"/>
      <c r="AT162" s="24" t="s">
        <v>176</v>
      </c>
      <c r="AU162" s="24" t="s">
        <v>89</v>
      </c>
    </row>
    <row r="163" s="12" customFormat="1">
      <c r="B163" s="247"/>
      <c r="C163" s="248"/>
      <c r="D163" s="234" t="s">
        <v>178</v>
      </c>
      <c r="E163" s="248"/>
      <c r="F163" s="250" t="s">
        <v>2865</v>
      </c>
      <c r="G163" s="248"/>
      <c r="H163" s="251">
        <v>644.79999999999995</v>
      </c>
      <c r="I163" s="252"/>
      <c r="J163" s="248"/>
      <c r="K163" s="248"/>
      <c r="L163" s="253"/>
      <c r="M163" s="254"/>
      <c r="N163" s="255"/>
      <c r="O163" s="255"/>
      <c r="P163" s="255"/>
      <c r="Q163" s="255"/>
      <c r="R163" s="255"/>
      <c r="S163" s="255"/>
      <c r="T163" s="256"/>
      <c r="AT163" s="257" t="s">
        <v>178</v>
      </c>
      <c r="AU163" s="257" t="s">
        <v>89</v>
      </c>
      <c r="AV163" s="12" t="s">
        <v>89</v>
      </c>
      <c r="AW163" s="12" t="s">
        <v>6</v>
      </c>
      <c r="AX163" s="12" t="s">
        <v>87</v>
      </c>
      <c r="AY163" s="257" t="s">
        <v>167</v>
      </c>
    </row>
    <row r="164" s="1" customFormat="1" ht="14.4" customHeight="1">
      <c r="B164" s="47"/>
      <c r="C164" s="222" t="s">
        <v>359</v>
      </c>
      <c r="D164" s="222" t="s">
        <v>169</v>
      </c>
      <c r="E164" s="223" t="s">
        <v>2866</v>
      </c>
      <c r="F164" s="224" t="s">
        <v>2867</v>
      </c>
      <c r="G164" s="225" t="s">
        <v>245</v>
      </c>
      <c r="H164" s="226">
        <v>80.599999999999994</v>
      </c>
      <c r="I164" s="227"/>
      <c r="J164" s="228">
        <f>ROUND(I164*H164,2)</f>
        <v>0</v>
      </c>
      <c r="K164" s="224" t="s">
        <v>173</v>
      </c>
      <c r="L164" s="73"/>
      <c r="M164" s="229" t="s">
        <v>34</v>
      </c>
      <c r="N164" s="230" t="s">
        <v>50</v>
      </c>
      <c r="O164" s="48"/>
      <c r="P164" s="231">
        <f>O164*H164</f>
        <v>0</v>
      </c>
      <c r="Q164" s="231">
        <v>0</v>
      </c>
      <c r="R164" s="231">
        <f>Q164*H164</f>
        <v>0</v>
      </c>
      <c r="S164" s="231">
        <v>0</v>
      </c>
      <c r="T164" s="232">
        <f>S164*H164</f>
        <v>0</v>
      </c>
      <c r="AR164" s="24" t="s">
        <v>174</v>
      </c>
      <c r="AT164" s="24" t="s">
        <v>169</v>
      </c>
      <c r="AU164" s="24" t="s">
        <v>89</v>
      </c>
      <c r="AY164" s="24" t="s">
        <v>167</v>
      </c>
      <c r="BE164" s="233">
        <f>IF(N164="základní",J164,0)</f>
        <v>0</v>
      </c>
      <c r="BF164" s="233">
        <f>IF(N164="snížená",J164,0)</f>
        <v>0</v>
      </c>
      <c r="BG164" s="233">
        <f>IF(N164="zákl. přenesená",J164,0)</f>
        <v>0</v>
      </c>
      <c r="BH164" s="233">
        <f>IF(N164="sníž. přenesená",J164,0)</f>
        <v>0</v>
      </c>
      <c r="BI164" s="233">
        <f>IF(N164="nulová",J164,0)</f>
        <v>0</v>
      </c>
      <c r="BJ164" s="24" t="s">
        <v>87</v>
      </c>
      <c r="BK164" s="233">
        <f>ROUND(I164*H164,2)</f>
        <v>0</v>
      </c>
      <c r="BL164" s="24" t="s">
        <v>174</v>
      </c>
      <c r="BM164" s="24" t="s">
        <v>2868</v>
      </c>
    </row>
    <row r="165" s="1" customFormat="1">
      <c r="B165" s="47"/>
      <c r="C165" s="75"/>
      <c r="D165" s="234" t="s">
        <v>176</v>
      </c>
      <c r="E165" s="75"/>
      <c r="F165" s="235" t="s">
        <v>2869</v>
      </c>
      <c r="G165" s="75"/>
      <c r="H165" s="75"/>
      <c r="I165" s="192"/>
      <c r="J165" s="75"/>
      <c r="K165" s="75"/>
      <c r="L165" s="73"/>
      <c r="M165" s="236"/>
      <c r="N165" s="48"/>
      <c r="O165" s="48"/>
      <c r="P165" s="48"/>
      <c r="Q165" s="48"/>
      <c r="R165" s="48"/>
      <c r="S165" s="48"/>
      <c r="T165" s="96"/>
      <c r="AT165" s="24" t="s">
        <v>176</v>
      </c>
      <c r="AU165" s="24" t="s">
        <v>89</v>
      </c>
    </row>
    <row r="166" s="1" customFormat="1" ht="22.8" customHeight="1">
      <c r="B166" s="47"/>
      <c r="C166" s="222" t="s">
        <v>370</v>
      </c>
      <c r="D166" s="222" t="s">
        <v>169</v>
      </c>
      <c r="E166" s="223" t="s">
        <v>2870</v>
      </c>
      <c r="F166" s="224" t="s">
        <v>2871</v>
      </c>
      <c r="G166" s="225" t="s">
        <v>245</v>
      </c>
      <c r="H166" s="226">
        <v>80.599999999999994</v>
      </c>
      <c r="I166" s="227"/>
      <c r="J166" s="228">
        <f>ROUND(I166*H166,2)</f>
        <v>0</v>
      </c>
      <c r="K166" s="224" t="s">
        <v>173</v>
      </c>
      <c r="L166" s="73"/>
      <c r="M166" s="229" t="s">
        <v>34</v>
      </c>
      <c r="N166" s="230" t="s">
        <v>50</v>
      </c>
      <c r="O166" s="48"/>
      <c r="P166" s="231">
        <f>O166*H166</f>
        <v>0</v>
      </c>
      <c r="Q166" s="231">
        <v>0</v>
      </c>
      <c r="R166" s="231">
        <f>Q166*H166</f>
        <v>0</v>
      </c>
      <c r="S166" s="231">
        <v>0</v>
      </c>
      <c r="T166" s="232">
        <f>S166*H166</f>
        <v>0</v>
      </c>
      <c r="AR166" s="24" t="s">
        <v>174</v>
      </c>
      <c r="AT166" s="24" t="s">
        <v>169</v>
      </c>
      <c r="AU166" s="24" t="s">
        <v>89</v>
      </c>
      <c r="AY166" s="24" t="s">
        <v>167</v>
      </c>
      <c r="BE166" s="233">
        <f>IF(N166="základní",J166,0)</f>
        <v>0</v>
      </c>
      <c r="BF166" s="233">
        <f>IF(N166="snížená",J166,0)</f>
        <v>0</v>
      </c>
      <c r="BG166" s="233">
        <f>IF(N166="zákl. přenesená",J166,0)</f>
        <v>0</v>
      </c>
      <c r="BH166" s="233">
        <f>IF(N166="sníž. přenesená",J166,0)</f>
        <v>0</v>
      </c>
      <c r="BI166" s="233">
        <f>IF(N166="nulová",J166,0)</f>
        <v>0</v>
      </c>
      <c r="BJ166" s="24" t="s">
        <v>87</v>
      </c>
      <c r="BK166" s="233">
        <f>ROUND(I166*H166,2)</f>
        <v>0</v>
      </c>
      <c r="BL166" s="24" t="s">
        <v>174</v>
      </c>
      <c r="BM166" s="24" t="s">
        <v>2872</v>
      </c>
    </row>
    <row r="167" s="1" customFormat="1">
      <c r="B167" s="47"/>
      <c r="C167" s="75"/>
      <c r="D167" s="234" t="s">
        <v>176</v>
      </c>
      <c r="E167" s="75"/>
      <c r="F167" s="235" t="s">
        <v>2873</v>
      </c>
      <c r="G167" s="75"/>
      <c r="H167" s="75"/>
      <c r="I167" s="192"/>
      <c r="J167" s="75"/>
      <c r="K167" s="75"/>
      <c r="L167" s="73"/>
      <c r="M167" s="236"/>
      <c r="N167" s="48"/>
      <c r="O167" s="48"/>
      <c r="P167" s="48"/>
      <c r="Q167" s="48"/>
      <c r="R167" s="48"/>
      <c r="S167" s="48"/>
      <c r="T167" s="96"/>
      <c r="AT167" s="24" t="s">
        <v>176</v>
      </c>
      <c r="AU167" s="24" t="s">
        <v>89</v>
      </c>
    </row>
    <row r="168" s="10" customFormat="1" ht="29.88" customHeight="1">
      <c r="B168" s="206"/>
      <c r="C168" s="207"/>
      <c r="D168" s="208" t="s">
        <v>78</v>
      </c>
      <c r="E168" s="220" t="s">
        <v>996</v>
      </c>
      <c r="F168" s="220" t="s">
        <v>997</v>
      </c>
      <c r="G168" s="207"/>
      <c r="H168" s="207"/>
      <c r="I168" s="210"/>
      <c r="J168" s="221">
        <f>BK168</f>
        <v>0</v>
      </c>
      <c r="K168" s="207"/>
      <c r="L168" s="212"/>
      <c r="M168" s="213"/>
      <c r="N168" s="214"/>
      <c r="O168" s="214"/>
      <c r="P168" s="215">
        <f>SUM(P169:P175)</f>
        <v>0</v>
      </c>
      <c r="Q168" s="214"/>
      <c r="R168" s="215">
        <f>SUM(R169:R175)</f>
        <v>0</v>
      </c>
      <c r="S168" s="214"/>
      <c r="T168" s="216">
        <f>SUM(T169:T175)</f>
        <v>0</v>
      </c>
      <c r="AR168" s="217" t="s">
        <v>87</v>
      </c>
      <c r="AT168" s="218" t="s">
        <v>78</v>
      </c>
      <c r="AU168" s="218" t="s">
        <v>87</v>
      </c>
      <c r="AY168" s="217" t="s">
        <v>167</v>
      </c>
      <c r="BK168" s="219">
        <f>SUM(BK169:BK175)</f>
        <v>0</v>
      </c>
    </row>
    <row r="169" s="1" customFormat="1" ht="34.2" customHeight="1">
      <c r="B169" s="47"/>
      <c r="C169" s="222" t="s">
        <v>376</v>
      </c>
      <c r="D169" s="222" t="s">
        <v>169</v>
      </c>
      <c r="E169" s="223" t="s">
        <v>2874</v>
      </c>
      <c r="F169" s="224" t="s">
        <v>2875</v>
      </c>
      <c r="G169" s="225" t="s">
        <v>245</v>
      </c>
      <c r="H169" s="226">
        <v>11.914</v>
      </c>
      <c r="I169" s="227"/>
      <c r="J169" s="228">
        <f>ROUND(I169*H169,2)</f>
        <v>0</v>
      </c>
      <c r="K169" s="224" t="s">
        <v>173</v>
      </c>
      <c r="L169" s="73"/>
      <c r="M169" s="229" t="s">
        <v>34</v>
      </c>
      <c r="N169" s="230" t="s">
        <v>50</v>
      </c>
      <c r="O169" s="48"/>
      <c r="P169" s="231">
        <f>O169*H169</f>
        <v>0</v>
      </c>
      <c r="Q169" s="231">
        <v>0</v>
      </c>
      <c r="R169" s="231">
        <f>Q169*H169</f>
        <v>0</v>
      </c>
      <c r="S169" s="231">
        <v>0</v>
      </c>
      <c r="T169" s="232">
        <f>S169*H169</f>
        <v>0</v>
      </c>
      <c r="AR169" s="24" t="s">
        <v>174</v>
      </c>
      <c r="AT169" s="24" t="s">
        <v>169</v>
      </c>
      <c r="AU169" s="24" t="s">
        <v>89</v>
      </c>
      <c r="AY169" s="24" t="s">
        <v>167</v>
      </c>
      <c r="BE169" s="233">
        <f>IF(N169="základní",J169,0)</f>
        <v>0</v>
      </c>
      <c r="BF169" s="233">
        <f>IF(N169="snížená",J169,0)</f>
        <v>0</v>
      </c>
      <c r="BG169" s="233">
        <f>IF(N169="zákl. přenesená",J169,0)</f>
        <v>0</v>
      </c>
      <c r="BH169" s="233">
        <f>IF(N169="sníž. přenesená",J169,0)</f>
        <v>0</v>
      </c>
      <c r="BI169" s="233">
        <f>IF(N169="nulová",J169,0)</f>
        <v>0</v>
      </c>
      <c r="BJ169" s="24" t="s">
        <v>87</v>
      </c>
      <c r="BK169" s="233">
        <f>ROUND(I169*H169,2)</f>
        <v>0</v>
      </c>
      <c r="BL169" s="24" t="s">
        <v>174</v>
      </c>
      <c r="BM169" s="24" t="s">
        <v>2876</v>
      </c>
    </row>
    <row r="170" s="1" customFormat="1">
      <c r="B170" s="47"/>
      <c r="C170" s="75"/>
      <c r="D170" s="234" t="s">
        <v>176</v>
      </c>
      <c r="E170" s="75"/>
      <c r="F170" s="235" t="s">
        <v>2877</v>
      </c>
      <c r="G170" s="75"/>
      <c r="H170" s="75"/>
      <c r="I170" s="192"/>
      <c r="J170" s="75"/>
      <c r="K170" s="75"/>
      <c r="L170" s="73"/>
      <c r="M170" s="236"/>
      <c r="N170" s="48"/>
      <c r="O170" s="48"/>
      <c r="P170" s="48"/>
      <c r="Q170" s="48"/>
      <c r="R170" s="48"/>
      <c r="S170" s="48"/>
      <c r="T170" s="96"/>
      <c r="AT170" s="24" t="s">
        <v>176</v>
      </c>
      <c r="AU170" s="24" t="s">
        <v>89</v>
      </c>
    </row>
    <row r="171" s="1" customFormat="1" ht="34.2" customHeight="1">
      <c r="B171" s="47"/>
      <c r="C171" s="222" t="s">
        <v>383</v>
      </c>
      <c r="D171" s="222" t="s">
        <v>169</v>
      </c>
      <c r="E171" s="223" t="s">
        <v>2878</v>
      </c>
      <c r="F171" s="224" t="s">
        <v>2879</v>
      </c>
      <c r="G171" s="225" t="s">
        <v>245</v>
      </c>
      <c r="H171" s="226">
        <v>11.914</v>
      </c>
      <c r="I171" s="227"/>
      <c r="J171" s="228">
        <f>ROUND(I171*H171,2)</f>
        <v>0</v>
      </c>
      <c r="K171" s="224" t="s">
        <v>173</v>
      </c>
      <c r="L171" s="73"/>
      <c r="M171" s="229" t="s">
        <v>34</v>
      </c>
      <c r="N171" s="230" t="s">
        <v>50</v>
      </c>
      <c r="O171" s="48"/>
      <c r="P171" s="231">
        <f>O171*H171</f>
        <v>0</v>
      </c>
      <c r="Q171" s="231">
        <v>0</v>
      </c>
      <c r="R171" s="231">
        <f>Q171*H171</f>
        <v>0</v>
      </c>
      <c r="S171" s="231">
        <v>0</v>
      </c>
      <c r="T171" s="232">
        <f>S171*H171</f>
        <v>0</v>
      </c>
      <c r="AR171" s="24" t="s">
        <v>174</v>
      </c>
      <c r="AT171" s="24" t="s">
        <v>169</v>
      </c>
      <c r="AU171" s="24" t="s">
        <v>89</v>
      </c>
      <c r="AY171" s="24" t="s">
        <v>167</v>
      </c>
      <c r="BE171" s="233">
        <f>IF(N171="základní",J171,0)</f>
        <v>0</v>
      </c>
      <c r="BF171" s="233">
        <f>IF(N171="snížená",J171,0)</f>
        <v>0</v>
      </c>
      <c r="BG171" s="233">
        <f>IF(N171="zákl. přenesená",J171,0)</f>
        <v>0</v>
      </c>
      <c r="BH171" s="233">
        <f>IF(N171="sníž. přenesená",J171,0)</f>
        <v>0</v>
      </c>
      <c r="BI171" s="233">
        <f>IF(N171="nulová",J171,0)</f>
        <v>0</v>
      </c>
      <c r="BJ171" s="24" t="s">
        <v>87</v>
      </c>
      <c r="BK171" s="233">
        <f>ROUND(I171*H171,2)</f>
        <v>0</v>
      </c>
      <c r="BL171" s="24" t="s">
        <v>174</v>
      </c>
      <c r="BM171" s="24" t="s">
        <v>2880</v>
      </c>
    </row>
    <row r="172" s="1" customFormat="1">
      <c r="B172" s="47"/>
      <c r="C172" s="75"/>
      <c r="D172" s="234" t="s">
        <v>176</v>
      </c>
      <c r="E172" s="75"/>
      <c r="F172" s="235" t="s">
        <v>2877</v>
      </c>
      <c r="G172" s="75"/>
      <c r="H172" s="75"/>
      <c r="I172" s="192"/>
      <c r="J172" s="75"/>
      <c r="K172" s="75"/>
      <c r="L172" s="73"/>
      <c r="M172" s="236"/>
      <c r="N172" s="48"/>
      <c r="O172" s="48"/>
      <c r="P172" s="48"/>
      <c r="Q172" s="48"/>
      <c r="R172" s="48"/>
      <c r="S172" s="48"/>
      <c r="T172" s="96"/>
      <c r="AT172" s="24" t="s">
        <v>176</v>
      </c>
      <c r="AU172" s="24" t="s">
        <v>89</v>
      </c>
    </row>
    <row r="173" s="1" customFormat="1" ht="45.6" customHeight="1">
      <c r="B173" s="47"/>
      <c r="C173" s="222" t="s">
        <v>388</v>
      </c>
      <c r="D173" s="222" t="s">
        <v>169</v>
      </c>
      <c r="E173" s="223" t="s">
        <v>2881</v>
      </c>
      <c r="F173" s="224" t="s">
        <v>2882</v>
      </c>
      <c r="G173" s="225" t="s">
        <v>245</v>
      </c>
      <c r="H173" s="226">
        <v>107.226</v>
      </c>
      <c r="I173" s="227"/>
      <c r="J173" s="228">
        <f>ROUND(I173*H173,2)</f>
        <v>0</v>
      </c>
      <c r="K173" s="224" t="s">
        <v>173</v>
      </c>
      <c r="L173" s="73"/>
      <c r="M173" s="229" t="s">
        <v>34</v>
      </c>
      <c r="N173" s="230" t="s">
        <v>50</v>
      </c>
      <c r="O173" s="48"/>
      <c r="P173" s="231">
        <f>O173*H173</f>
        <v>0</v>
      </c>
      <c r="Q173" s="231">
        <v>0</v>
      </c>
      <c r="R173" s="231">
        <f>Q173*H173</f>
        <v>0</v>
      </c>
      <c r="S173" s="231">
        <v>0</v>
      </c>
      <c r="T173" s="232">
        <f>S173*H173</f>
        <v>0</v>
      </c>
      <c r="AR173" s="24" t="s">
        <v>174</v>
      </c>
      <c r="AT173" s="24" t="s">
        <v>169</v>
      </c>
      <c r="AU173" s="24" t="s">
        <v>89</v>
      </c>
      <c r="AY173" s="24" t="s">
        <v>167</v>
      </c>
      <c r="BE173" s="233">
        <f>IF(N173="základní",J173,0)</f>
        <v>0</v>
      </c>
      <c r="BF173" s="233">
        <f>IF(N173="snížená",J173,0)</f>
        <v>0</v>
      </c>
      <c r="BG173" s="233">
        <f>IF(N173="zákl. přenesená",J173,0)</f>
        <v>0</v>
      </c>
      <c r="BH173" s="233">
        <f>IF(N173="sníž. přenesená",J173,0)</f>
        <v>0</v>
      </c>
      <c r="BI173" s="233">
        <f>IF(N173="nulová",J173,0)</f>
        <v>0</v>
      </c>
      <c r="BJ173" s="24" t="s">
        <v>87</v>
      </c>
      <c r="BK173" s="233">
        <f>ROUND(I173*H173,2)</f>
        <v>0</v>
      </c>
      <c r="BL173" s="24" t="s">
        <v>174</v>
      </c>
      <c r="BM173" s="24" t="s">
        <v>2883</v>
      </c>
    </row>
    <row r="174" s="1" customFormat="1">
      <c r="B174" s="47"/>
      <c r="C174" s="75"/>
      <c r="D174" s="234" t="s">
        <v>176</v>
      </c>
      <c r="E174" s="75"/>
      <c r="F174" s="235" t="s">
        <v>2877</v>
      </c>
      <c r="G174" s="75"/>
      <c r="H174" s="75"/>
      <c r="I174" s="192"/>
      <c r="J174" s="75"/>
      <c r="K174" s="75"/>
      <c r="L174" s="73"/>
      <c r="M174" s="236"/>
      <c r="N174" s="48"/>
      <c r="O174" s="48"/>
      <c r="P174" s="48"/>
      <c r="Q174" s="48"/>
      <c r="R174" s="48"/>
      <c r="S174" s="48"/>
      <c r="T174" s="96"/>
      <c r="AT174" s="24" t="s">
        <v>176</v>
      </c>
      <c r="AU174" s="24" t="s">
        <v>89</v>
      </c>
    </row>
    <row r="175" s="12" customFormat="1">
      <c r="B175" s="247"/>
      <c r="C175" s="248"/>
      <c r="D175" s="234" t="s">
        <v>178</v>
      </c>
      <c r="E175" s="248"/>
      <c r="F175" s="250" t="s">
        <v>2884</v>
      </c>
      <c r="G175" s="248"/>
      <c r="H175" s="251">
        <v>107.226</v>
      </c>
      <c r="I175" s="252"/>
      <c r="J175" s="248"/>
      <c r="K175" s="248"/>
      <c r="L175" s="253"/>
      <c r="M175" s="254"/>
      <c r="N175" s="255"/>
      <c r="O175" s="255"/>
      <c r="P175" s="255"/>
      <c r="Q175" s="255"/>
      <c r="R175" s="255"/>
      <c r="S175" s="255"/>
      <c r="T175" s="256"/>
      <c r="AT175" s="257" t="s">
        <v>178</v>
      </c>
      <c r="AU175" s="257" t="s">
        <v>89</v>
      </c>
      <c r="AV175" s="12" t="s">
        <v>89</v>
      </c>
      <c r="AW175" s="12" t="s">
        <v>6</v>
      </c>
      <c r="AX175" s="12" t="s">
        <v>87</v>
      </c>
      <c r="AY175" s="257" t="s">
        <v>167</v>
      </c>
    </row>
    <row r="176" s="10" customFormat="1" ht="37.44" customHeight="1">
      <c r="B176" s="206"/>
      <c r="C176" s="207"/>
      <c r="D176" s="208" t="s">
        <v>78</v>
      </c>
      <c r="E176" s="209" t="s">
        <v>1003</v>
      </c>
      <c r="F176" s="209" t="s">
        <v>1004</v>
      </c>
      <c r="G176" s="207"/>
      <c r="H176" s="207"/>
      <c r="I176" s="210"/>
      <c r="J176" s="211">
        <f>BK176</f>
        <v>0</v>
      </c>
      <c r="K176" s="207"/>
      <c r="L176" s="212"/>
      <c r="M176" s="213"/>
      <c r="N176" s="214"/>
      <c r="O176" s="214"/>
      <c r="P176" s="215">
        <f>P177</f>
        <v>0</v>
      </c>
      <c r="Q176" s="214"/>
      <c r="R176" s="215">
        <f>R177</f>
        <v>0.040000000000000001</v>
      </c>
      <c r="S176" s="214"/>
      <c r="T176" s="216">
        <f>T177</f>
        <v>0</v>
      </c>
      <c r="AR176" s="217" t="s">
        <v>89</v>
      </c>
      <c r="AT176" s="218" t="s">
        <v>78</v>
      </c>
      <c r="AU176" s="218" t="s">
        <v>79</v>
      </c>
      <c r="AY176" s="217" t="s">
        <v>167</v>
      </c>
      <c r="BK176" s="219">
        <f>BK177</f>
        <v>0</v>
      </c>
    </row>
    <row r="177" s="10" customFormat="1" ht="19.92" customHeight="1">
      <c r="B177" s="206"/>
      <c r="C177" s="207"/>
      <c r="D177" s="208" t="s">
        <v>78</v>
      </c>
      <c r="E177" s="220" t="s">
        <v>1760</v>
      </c>
      <c r="F177" s="220" t="s">
        <v>2885</v>
      </c>
      <c r="G177" s="207"/>
      <c r="H177" s="207"/>
      <c r="I177" s="210"/>
      <c r="J177" s="221">
        <f>BK177</f>
        <v>0</v>
      </c>
      <c r="K177" s="207"/>
      <c r="L177" s="212"/>
      <c r="M177" s="213"/>
      <c r="N177" s="214"/>
      <c r="O177" s="214"/>
      <c r="P177" s="215">
        <f>SUM(P178:P181)</f>
        <v>0</v>
      </c>
      <c r="Q177" s="214"/>
      <c r="R177" s="215">
        <f>SUM(R178:R181)</f>
        <v>0.040000000000000001</v>
      </c>
      <c r="S177" s="214"/>
      <c r="T177" s="216">
        <f>SUM(T178:T181)</f>
        <v>0</v>
      </c>
      <c r="AR177" s="217" t="s">
        <v>89</v>
      </c>
      <c r="AT177" s="218" t="s">
        <v>78</v>
      </c>
      <c r="AU177" s="218" t="s">
        <v>87</v>
      </c>
      <c r="AY177" s="217" t="s">
        <v>167</v>
      </c>
      <c r="BK177" s="219">
        <f>SUM(BK178:BK181)</f>
        <v>0</v>
      </c>
    </row>
    <row r="178" s="1" customFormat="1" ht="14.4" customHeight="1">
      <c r="B178" s="47"/>
      <c r="C178" s="222" t="s">
        <v>393</v>
      </c>
      <c r="D178" s="222" t="s">
        <v>169</v>
      </c>
      <c r="E178" s="223" t="s">
        <v>2886</v>
      </c>
      <c r="F178" s="224" t="s">
        <v>2887</v>
      </c>
      <c r="G178" s="225" t="s">
        <v>321</v>
      </c>
      <c r="H178" s="226">
        <v>1</v>
      </c>
      <c r="I178" s="227"/>
      <c r="J178" s="228">
        <f>ROUND(I178*H178,2)</f>
        <v>0</v>
      </c>
      <c r="K178" s="224" t="s">
        <v>477</v>
      </c>
      <c r="L178" s="73"/>
      <c r="M178" s="229" t="s">
        <v>34</v>
      </c>
      <c r="N178" s="230" t="s">
        <v>50</v>
      </c>
      <c r="O178" s="48"/>
      <c r="P178" s="231">
        <f>O178*H178</f>
        <v>0</v>
      </c>
      <c r="Q178" s="231">
        <v>0</v>
      </c>
      <c r="R178" s="231">
        <f>Q178*H178</f>
        <v>0</v>
      </c>
      <c r="S178" s="231">
        <v>0</v>
      </c>
      <c r="T178" s="232">
        <f>S178*H178</f>
        <v>0</v>
      </c>
      <c r="AR178" s="24" t="s">
        <v>281</v>
      </c>
      <c r="AT178" s="24" t="s">
        <v>169</v>
      </c>
      <c r="AU178" s="24" t="s">
        <v>89</v>
      </c>
      <c r="AY178" s="24" t="s">
        <v>167</v>
      </c>
      <c r="BE178" s="233">
        <f>IF(N178="základní",J178,0)</f>
        <v>0</v>
      </c>
      <c r="BF178" s="233">
        <f>IF(N178="snížená",J178,0)</f>
        <v>0</v>
      </c>
      <c r="BG178" s="233">
        <f>IF(N178="zákl. přenesená",J178,0)</f>
        <v>0</v>
      </c>
      <c r="BH178" s="233">
        <f>IF(N178="sníž. přenesená",J178,0)</f>
        <v>0</v>
      </c>
      <c r="BI178" s="233">
        <f>IF(N178="nulová",J178,0)</f>
        <v>0</v>
      </c>
      <c r="BJ178" s="24" t="s">
        <v>87</v>
      </c>
      <c r="BK178" s="233">
        <f>ROUND(I178*H178,2)</f>
        <v>0</v>
      </c>
      <c r="BL178" s="24" t="s">
        <v>281</v>
      </c>
      <c r="BM178" s="24" t="s">
        <v>2888</v>
      </c>
    </row>
    <row r="179" s="1" customFormat="1" ht="22.8" customHeight="1">
      <c r="B179" s="47"/>
      <c r="C179" s="270" t="s">
        <v>404</v>
      </c>
      <c r="D179" s="270" t="s">
        <v>336</v>
      </c>
      <c r="E179" s="271" t="s">
        <v>2889</v>
      </c>
      <c r="F179" s="272" t="s">
        <v>2890</v>
      </c>
      <c r="G179" s="273" t="s">
        <v>321</v>
      </c>
      <c r="H179" s="274">
        <v>1</v>
      </c>
      <c r="I179" s="275"/>
      <c r="J179" s="276">
        <f>ROUND(I179*H179,2)</f>
        <v>0</v>
      </c>
      <c r="K179" s="272" t="s">
        <v>477</v>
      </c>
      <c r="L179" s="277"/>
      <c r="M179" s="278" t="s">
        <v>34</v>
      </c>
      <c r="N179" s="279" t="s">
        <v>50</v>
      </c>
      <c r="O179" s="48"/>
      <c r="P179" s="231">
        <f>O179*H179</f>
        <v>0</v>
      </c>
      <c r="Q179" s="231">
        <v>0.040000000000000001</v>
      </c>
      <c r="R179" s="231">
        <f>Q179*H179</f>
        <v>0.040000000000000001</v>
      </c>
      <c r="S179" s="231">
        <v>0</v>
      </c>
      <c r="T179" s="232">
        <f>S179*H179</f>
        <v>0</v>
      </c>
      <c r="AR179" s="24" t="s">
        <v>383</v>
      </c>
      <c r="AT179" s="24" t="s">
        <v>336</v>
      </c>
      <c r="AU179" s="24" t="s">
        <v>89</v>
      </c>
      <c r="AY179" s="24" t="s">
        <v>167</v>
      </c>
      <c r="BE179" s="233">
        <f>IF(N179="základní",J179,0)</f>
        <v>0</v>
      </c>
      <c r="BF179" s="233">
        <f>IF(N179="snížená",J179,0)</f>
        <v>0</v>
      </c>
      <c r="BG179" s="233">
        <f>IF(N179="zákl. přenesená",J179,0)</f>
        <v>0</v>
      </c>
      <c r="BH179" s="233">
        <f>IF(N179="sníž. přenesená",J179,0)</f>
        <v>0</v>
      </c>
      <c r="BI179" s="233">
        <f>IF(N179="nulová",J179,0)</f>
        <v>0</v>
      </c>
      <c r="BJ179" s="24" t="s">
        <v>87</v>
      </c>
      <c r="BK179" s="233">
        <f>ROUND(I179*H179,2)</f>
        <v>0</v>
      </c>
      <c r="BL179" s="24" t="s">
        <v>281</v>
      </c>
      <c r="BM179" s="24" t="s">
        <v>2891</v>
      </c>
    </row>
    <row r="180" s="1" customFormat="1" ht="14.4" customHeight="1">
      <c r="B180" s="47"/>
      <c r="C180" s="222" t="s">
        <v>410</v>
      </c>
      <c r="D180" s="222" t="s">
        <v>169</v>
      </c>
      <c r="E180" s="223" t="s">
        <v>2892</v>
      </c>
      <c r="F180" s="224" t="s">
        <v>2893</v>
      </c>
      <c r="G180" s="225" t="s">
        <v>2894</v>
      </c>
      <c r="H180" s="226">
        <v>0.036999999999999998</v>
      </c>
      <c r="I180" s="227"/>
      <c r="J180" s="228">
        <f>ROUND(I180*H180,2)</f>
        <v>0</v>
      </c>
      <c r="K180" s="224" t="s">
        <v>477</v>
      </c>
      <c r="L180" s="73"/>
      <c r="M180" s="229" t="s">
        <v>34</v>
      </c>
      <c r="N180" s="230" t="s">
        <v>50</v>
      </c>
      <c r="O180" s="48"/>
      <c r="P180" s="231">
        <f>O180*H180</f>
        <v>0</v>
      </c>
      <c r="Q180" s="231">
        <v>0</v>
      </c>
      <c r="R180" s="231">
        <f>Q180*H180</f>
        <v>0</v>
      </c>
      <c r="S180" s="231">
        <v>0</v>
      </c>
      <c r="T180" s="232">
        <f>S180*H180</f>
        <v>0</v>
      </c>
      <c r="AR180" s="24" t="s">
        <v>281</v>
      </c>
      <c r="AT180" s="24" t="s">
        <v>169</v>
      </c>
      <c r="AU180" s="24" t="s">
        <v>89</v>
      </c>
      <c r="AY180" s="24" t="s">
        <v>167</v>
      </c>
      <c r="BE180" s="233">
        <f>IF(N180="základní",J180,0)</f>
        <v>0</v>
      </c>
      <c r="BF180" s="233">
        <f>IF(N180="snížená",J180,0)</f>
        <v>0</v>
      </c>
      <c r="BG180" s="233">
        <f>IF(N180="zákl. přenesená",J180,0)</f>
        <v>0</v>
      </c>
      <c r="BH180" s="233">
        <f>IF(N180="sníž. přenesená",J180,0)</f>
        <v>0</v>
      </c>
      <c r="BI180" s="233">
        <f>IF(N180="nulová",J180,0)</f>
        <v>0</v>
      </c>
      <c r="BJ180" s="24" t="s">
        <v>87</v>
      </c>
      <c r="BK180" s="233">
        <f>ROUND(I180*H180,2)</f>
        <v>0</v>
      </c>
      <c r="BL180" s="24" t="s">
        <v>281</v>
      </c>
      <c r="BM180" s="24" t="s">
        <v>2895</v>
      </c>
    </row>
    <row r="181" s="1" customFormat="1" ht="22.8" customHeight="1">
      <c r="B181" s="47"/>
      <c r="C181" s="270" t="s">
        <v>414</v>
      </c>
      <c r="D181" s="270" t="s">
        <v>336</v>
      </c>
      <c r="E181" s="271" t="s">
        <v>2896</v>
      </c>
      <c r="F181" s="272" t="s">
        <v>2897</v>
      </c>
      <c r="G181" s="273" t="s">
        <v>356</v>
      </c>
      <c r="H181" s="274">
        <v>51</v>
      </c>
      <c r="I181" s="275"/>
      <c r="J181" s="276">
        <f>ROUND(I181*H181,2)</f>
        <v>0</v>
      </c>
      <c r="K181" s="272" t="s">
        <v>477</v>
      </c>
      <c r="L181" s="277"/>
      <c r="M181" s="278" t="s">
        <v>34</v>
      </c>
      <c r="N181" s="298" t="s">
        <v>50</v>
      </c>
      <c r="O181" s="293"/>
      <c r="P181" s="296">
        <f>O181*H181</f>
        <v>0</v>
      </c>
      <c r="Q181" s="296">
        <v>0</v>
      </c>
      <c r="R181" s="296">
        <f>Q181*H181</f>
        <v>0</v>
      </c>
      <c r="S181" s="296">
        <v>0</v>
      </c>
      <c r="T181" s="297">
        <f>S181*H181</f>
        <v>0</v>
      </c>
      <c r="AR181" s="24" t="s">
        <v>383</v>
      </c>
      <c r="AT181" s="24" t="s">
        <v>336</v>
      </c>
      <c r="AU181" s="24" t="s">
        <v>89</v>
      </c>
      <c r="AY181" s="24" t="s">
        <v>167</v>
      </c>
      <c r="BE181" s="233">
        <f>IF(N181="základní",J181,0)</f>
        <v>0</v>
      </c>
      <c r="BF181" s="233">
        <f>IF(N181="snížená",J181,0)</f>
        <v>0</v>
      </c>
      <c r="BG181" s="233">
        <f>IF(N181="zákl. přenesená",J181,0)</f>
        <v>0</v>
      </c>
      <c r="BH181" s="233">
        <f>IF(N181="sníž. přenesená",J181,0)</f>
        <v>0</v>
      </c>
      <c r="BI181" s="233">
        <f>IF(N181="nulová",J181,0)</f>
        <v>0</v>
      </c>
      <c r="BJ181" s="24" t="s">
        <v>87</v>
      </c>
      <c r="BK181" s="233">
        <f>ROUND(I181*H181,2)</f>
        <v>0</v>
      </c>
      <c r="BL181" s="24" t="s">
        <v>281</v>
      </c>
      <c r="BM181" s="24" t="s">
        <v>2898</v>
      </c>
    </row>
    <row r="182" s="1" customFormat="1" ht="6.96" customHeight="1">
      <c r="B182" s="68"/>
      <c r="C182" s="69"/>
      <c r="D182" s="69"/>
      <c r="E182" s="69"/>
      <c r="F182" s="69"/>
      <c r="G182" s="69"/>
      <c r="H182" s="69"/>
      <c r="I182" s="167"/>
      <c r="J182" s="69"/>
      <c r="K182" s="69"/>
      <c r="L182" s="73"/>
    </row>
  </sheetData>
  <sheetProtection sheet="1" autoFilter="0" formatColumns="0" formatRows="0" objects="1" scenarios="1" spinCount="100000" saltValue="MOz2zhBVUyS8uYUPHm59NeY9/cH/KV6oxHANy1kXfDr6uAMyduYYwknp4g+z1Db6AZOeylAo3E80Yi5HSx+X7A==" hashValue="2UEBWRgDwHaW4R1w9LfMwehzg6D+nUHFvOfAY8rLQK+UPKbIm6QlIFtHuR/5u4Be806pD/G6FJrhJi7NCCSlPw==" algorithmName="SHA-512" password="CC35"/>
  <autoFilter ref="C84:K181"/>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7"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8"/>
      <c r="C1" s="138"/>
      <c r="D1" s="139" t="s">
        <v>1</v>
      </c>
      <c r="E1" s="138"/>
      <c r="F1" s="140" t="s">
        <v>117</v>
      </c>
      <c r="G1" s="140" t="s">
        <v>118</v>
      </c>
      <c r="H1" s="140"/>
      <c r="I1" s="141"/>
      <c r="J1" s="140" t="s">
        <v>119</v>
      </c>
      <c r="K1" s="139" t="s">
        <v>120</v>
      </c>
      <c r="L1" s="140" t="s">
        <v>121</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116</v>
      </c>
    </row>
    <row r="3" ht="6.96" customHeight="1">
      <c r="B3" s="25"/>
      <c r="C3" s="26"/>
      <c r="D3" s="26"/>
      <c r="E3" s="26"/>
      <c r="F3" s="26"/>
      <c r="G3" s="26"/>
      <c r="H3" s="26"/>
      <c r="I3" s="142"/>
      <c r="J3" s="26"/>
      <c r="K3" s="27"/>
      <c r="AT3" s="24" t="s">
        <v>89</v>
      </c>
    </row>
    <row r="4" ht="36.96" customHeight="1">
      <c r="B4" s="28"/>
      <c r="C4" s="29"/>
      <c r="D4" s="30" t="s">
        <v>122</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4.4" customHeight="1">
      <c r="B7" s="28"/>
      <c r="C7" s="29"/>
      <c r="D7" s="29"/>
      <c r="E7" s="144" t="str">
        <f>'Rekapitulace stavby'!K6</f>
        <v>Revitalizace nemocnice v Sokolově, Slovenská 545, Stavební úpravy objektu trafostanice p.č. 2012/2</v>
      </c>
      <c r="F7" s="40"/>
      <c r="G7" s="40"/>
      <c r="H7" s="40"/>
      <c r="I7" s="143"/>
      <c r="J7" s="29"/>
      <c r="K7" s="31"/>
    </row>
    <row r="8" s="1" customFormat="1">
      <c r="B8" s="47"/>
      <c r="C8" s="48"/>
      <c r="D8" s="40" t="s">
        <v>123</v>
      </c>
      <c r="E8" s="48"/>
      <c r="F8" s="48"/>
      <c r="G8" s="48"/>
      <c r="H8" s="48"/>
      <c r="I8" s="145"/>
      <c r="J8" s="48"/>
      <c r="K8" s="52"/>
    </row>
    <row r="9" s="1" customFormat="1" ht="36.96" customHeight="1">
      <c r="B9" s="47"/>
      <c r="C9" s="48"/>
      <c r="D9" s="48"/>
      <c r="E9" s="146" t="s">
        <v>2899</v>
      </c>
      <c r="F9" s="48"/>
      <c r="G9" s="48"/>
      <c r="H9" s="48"/>
      <c r="I9" s="145"/>
      <c r="J9" s="48"/>
      <c r="K9" s="52"/>
    </row>
    <row r="10" s="1" customFormat="1">
      <c r="B10" s="47"/>
      <c r="C10" s="48"/>
      <c r="D10" s="48"/>
      <c r="E10" s="48"/>
      <c r="F10" s="48"/>
      <c r="G10" s="48"/>
      <c r="H10" s="48"/>
      <c r="I10" s="145"/>
      <c r="J10" s="48"/>
      <c r="K10" s="52"/>
    </row>
    <row r="11" s="1" customFormat="1" ht="14.4" customHeight="1">
      <c r="B11" s="47"/>
      <c r="C11" s="48"/>
      <c r="D11" s="40" t="s">
        <v>20</v>
      </c>
      <c r="E11" s="48"/>
      <c r="F11" s="35" t="s">
        <v>34</v>
      </c>
      <c r="G11" s="48"/>
      <c r="H11" s="48"/>
      <c r="I11" s="147" t="s">
        <v>22</v>
      </c>
      <c r="J11" s="35" t="s">
        <v>34</v>
      </c>
      <c r="K11" s="52"/>
    </row>
    <row r="12" s="1" customFormat="1" ht="14.4" customHeight="1">
      <c r="B12" s="47"/>
      <c r="C12" s="48"/>
      <c r="D12" s="40" t="s">
        <v>24</v>
      </c>
      <c r="E12" s="48"/>
      <c r="F12" s="35" t="s">
        <v>25</v>
      </c>
      <c r="G12" s="48"/>
      <c r="H12" s="48"/>
      <c r="I12" s="147" t="s">
        <v>26</v>
      </c>
      <c r="J12" s="148" t="str">
        <f>'Rekapitulace stavby'!AN8</f>
        <v>10.7.2017</v>
      </c>
      <c r="K12" s="52"/>
    </row>
    <row r="13" s="1" customFormat="1" ht="10.8" customHeight="1">
      <c r="B13" s="47"/>
      <c r="C13" s="48"/>
      <c r="D13" s="48"/>
      <c r="E13" s="48"/>
      <c r="F13" s="48"/>
      <c r="G13" s="48"/>
      <c r="H13" s="48"/>
      <c r="I13" s="145"/>
      <c r="J13" s="48"/>
      <c r="K13" s="52"/>
    </row>
    <row r="14" s="1" customFormat="1" ht="14.4" customHeight="1">
      <c r="B14" s="47"/>
      <c r="C14" s="48"/>
      <c r="D14" s="40" t="s">
        <v>32</v>
      </c>
      <c r="E14" s="48"/>
      <c r="F14" s="48"/>
      <c r="G14" s="48"/>
      <c r="H14" s="48"/>
      <c r="I14" s="147" t="s">
        <v>33</v>
      </c>
      <c r="J14" s="35" t="s">
        <v>34</v>
      </c>
      <c r="K14" s="52"/>
    </row>
    <row r="15" s="1" customFormat="1" ht="18" customHeight="1">
      <c r="B15" s="47"/>
      <c r="C15" s="48"/>
      <c r="D15" s="48"/>
      <c r="E15" s="35" t="s">
        <v>35</v>
      </c>
      <c r="F15" s="48"/>
      <c r="G15" s="48"/>
      <c r="H15" s="48"/>
      <c r="I15" s="147" t="s">
        <v>36</v>
      </c>
      <c r="J15" s="35" t="s">
        <v>34</v>
      </c>
      <c r="K15" s="52"/>
    </row>
    <row r="16" s="1" customFormat="1" ht="6.96" customHeight="1">
      <c r="B16" s="47"/>
      <c r="C16" s="48"/>
      <c r="D16" s="48"/>
      <c r="E16" s="48"/>
      <c r="F16" s="48"/>
      <c r="G16" s="48"/>
      <c r="H16" s="48"/>
      <c r="I16" s="145"/>
      <c r="J16" s="48"/>
      <c r="K16" s="52"/>
    </row>
    <row r="17" s="1" customFormat="1" ht="14.4" customHeight="1">
      <c r="B17" s="47"/>
      <c r="C17" s="48"/>
      <c r="D17" s="40" t="s">
        <v>37</v>
      </c>
      <c r="E17" s="48"/>
      <c r="F17" s="48"/>
      <c r="G17" s="48"/>
      <c r="H17" s="48"/>
      <c r="I17" s="147" t="s">
        <v>33</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7" t="s">
        <v>36</v>
      </c>
      <c r="J18" s="35" t="str">
        <f>IF('Rekapitulace stavby'!AN14="Vyplň údaj","",IF('Rekapitulace stavby'!AN14="","",'Rekapitulace stavby'!AN14))</f>
        <v/>
      </c>
      <c r="K18" s="52"/>
    </row>
    <row r="19" s="1" customFormat="1" ht="6.96" customHeight="1">
      <c r="B19" s="47"/>
      <c r="C19" s="48"/>
      <c r="D19" s="48"/>
      <c r="E19" s="48"/>
      <c r="F19" s="48"/>
      <c r="G19" s="48"/>
      <c r="H19" s="48"/>
      <c r="I19" s="145"/>
      <c r="J19" s="48"/>
      <c r="K19" s="52"/>
    </row>
    <row r="20" s="1" customFormat="1" ht="14.4" customHeight="1">
      <c r="B20" s="47"/>
      <c r="C20" s="48"/>
      <c r="D20" s="40" t="s">
        <v>39</v>
      </c>
      <c r="E20" s="48"/>
      <c r="F20" s="48"/>
      <c r="G20" s="48"/>
      <c r="H20" s="48"/>
      <c r="I20" s="147" t="s">
        <v>33</v>
      </c>
      <c r="J20" s="35" t="s">
        <v>40</v>
      </c>
      <c r="K20" s="52"/>
    </row>
    <row r="21" s="1" customFormat="1" ht="18" customHeight="1">
      <c r="B21" s="47"/>
      <c r="C21" s="48"/>
      <c r="D21" s="48"/>
      <c r="E21" s="35" t="s">
        <v>41</v>
      </c>
      <c r="F21" s="48"/>
      <c r="G21" s="48"/>
      <c r="H21" s="48"/>
      <c r="I21" s="147" t="s">
        <v>36</v>
      </c>
      <c r="J21" s="35" t="s">
        <v>34</v>
      </c>
      <c r="K21" s="52"/>
    </row>
    <row r="22" s="1" customFormat="1" ht="6.96" customHeight="1">
      <c r="B22" s="47"/>
      <c r="C22" s="48"/>
      <c r="D22" s="48"/>
      <c r="E22" s="48"/>
      <c r="F22" s="48"/>
      <c r="G22" s="48"/>
      <c r="H22" s="48"/>
      <c r="I22" s="145"/>
      <c r="J22" s="48"/>
      <c r="K22" s="52"/>
    </row>
    <row r="23" s="1" customFormat="1" ht="14.4" customHeight="1">
      <c r="B23" s="47"/>
      <c r="C23" s="48"/>
      <c r="D23" s="40" t="s">
        <v>43</v>
      </c>
      <c r="E23" s="48"/>
      <c r="F23" s="48"/>
      <c r="G23" s="48"/>
      <c r="H23" s="48"/>
      <c r="I23" s="145"/>
      <c r="J23" s="48"/>
      <c r="K23" s="52"/>
    </row>
    <row r="24" s="6" customFormat="1" ht="14.4" customHeight="1">
      <c r="B24" s="149"/>
      <c r="C24" s="150"/>
      <c r="D24" s="150"/>
      <c r="E24" s="45" t="s">
        <v>34</v>
      </c>
      <c r="F24" s="45"/>
      <c r="G24" s="45"/>
      <c r="H24" s="45"/>
      <c r="I24" s="151"/>
      <c r="J24" s="150"/>
      <c r="K24" s="152"/>
    </row>
    <row r="25" s="1" customFormat="1" ht="6.96" customHeight="1">
      <c r="B25" s="47"/>
      <c r="C25" s="48"/>
      <c r="D25" s="48"/>
      <c r="E25" s="48"/>
      <c r="F25" s="48"/>
      <c r="G25" s="48"/>
      <c r="H25" s="48"/>
      <c r="I25" s="145"/>
      <c r="J25" s="48"/>
      <c r="K25" s="52"/>
    </row>
    <row r="26" s="1" customFormat="1" ht="6.96" customHeight="1">
      <c r="B26" s="47"/>
      <c r="C26" s="48"/>
      <c r="D26" s="107"/>
      <c r="E26" s="107"/>
      <c r="F26" s="107"/>
      <c r="G26" s="107"/>
      <c r="H26" s="107"/>
      <c r="I26" s="153"/>
      <c r="J26" s="107"/>
      <c r="K26" s="154"/>
    </row>
    <row r="27" s="1" customFormat="1" ht="25.44" customHeight="1">
      <c r="B27" s="47"/>
      <c r="C27" s="48"/>
      <c r="D27" s="155" t="s">
        <v>45</v>
      </c>
      <c r="E27" s="48"/>
      <c r="F27" s="48"/>
      <c r="G27" s="48"/>
      <c r="H27" s="48"/>
      <c r="I27" s="145"/>
      <c r="J27" s="156">
        <f>ROUND(J80,2)</f>
        <v>0</v>
      </c>
      <c r="K27" s="52"/>
    </row>
    <row r="28" s="1" customFormat="1" ht="6.96" customHeight="1">
      <c r="B28" s="47"/>
      <c r="C28" s="48"/>
      <c r="D28" s="107"/>
      <c r="E28" s="107"/>
      <c r="F28" s="107"/>
      <c r="G28" s="107"/>
      <c r="H28" s="107"/>
      <c r="I28" s="153"/>
      <c r="J28" s="107"/>
      <c r="K28" s="154"/>
    </row>
    <row r="29" s="1" customFormat="1" ht="14.4" customHeight="1">
      <c r="B29" s="47"/>
      <c r="C29" s="48"/>
      <c r="D29" s="48"/>
      <c r="E29" s="48"/>
      <c r="F29" s="53" t="s">
        <v>47</v>
      </c>
      <c r="G29" s="48"/>
      <c r="H29" s="48"/>
      <c r="I29" s="157" t="s">
        <v>46</v>
      </c>
      <c r="J29" s="53" t="s">
        <v>48</v>
      </c>
      <c r="K29" s="52"/>
    </row>
    <row r="30" s="1" customFormat="1" ht="14.4" customHeight="1">
      <c r="B30" s="47"/>
      <c r="C30" s="48"/>
      <c r="D30" s="56" t="s">
        <v>49</v>
      </c>
      <c r="E30" s="56" t="s">
        <v>50</v>
      </c>
      <c r="F30" s="158">
        <f>ROUND(SUM(BE80:BE95), 2)</f>
        <v>0</v>
      </c>
      <c r="G30" s="48"/>
      <c r="H30" s="48"/>
      <c r="I30" s="159">
        <v>0.20999999999999999</v>
      </c>
      <c r="J30" s="158">
        <f>ROUND(ROUND((SUM(BE80:BE95)), 2)*I30, 2)</f>
        <v>0</v>
      </c>
      <c r="K30" s="52"/>
    </row>
    <row r="31" s="1" customFormat="1" ht="14.4" customHeight="1">
      <c r="B31" s="47"/>
      <c r="C31" s="48"/>
      <c r="D31" s="48"/>
      <c r="E31" s="56" t="s">
        <v>51</v>
      </c>
      <c r="F31" s="158">
        <f>ROUND(SUM(BF80:BF95), 2)</f>
        <v>0</v>
      </c>
      <c r="G31" s="48"/>
      <c r="H31" s="48"/>
      <c r="I31" s="159">
        <v>0.14999999999999999</v>
      </c>
      <c r="J31" s="158">
        <f>ROUND(ROUND((SUM(BF80:BF95)), 2)*I31, 2)</f>
        <v>0</v>
      </c>
      <c r="K31" s="52"/>
    </row>
    <row r="32" hidden="1" s="1" customFormat="1" ht="14.4" customHeight="1">
      <c r="B32" s="47"/>
      <c r="C32" s="48"/>
      <c r="D32" s="48"/>
      <c r="E32" s="56" t="s">
        <v>52</v>
      </c>
      <c r="F32" s="158">
        <f>ROUND(SUM(BG80:BG95), 2)</f>
        <v>0</v>
      </c>
      <c r="G32" s="48"/>
      <c r="H32" s="48"/>
      <c r="I32" s="159">
        <v>0.20999999999999999</v>
      </c>
      <c r="J32" s="158">
        <v>0</v>
      </c>
      <c r="K32" s="52"/>
    </row>
    <row r="33" hidden="1" s="1" customFormat="1" ht="14.4" customHeight="1">
      <c r="B33" s="47"/>
      <c r="C33" s="48"/>
      <c r="D33" s="48"/>
      <c r="E33" s="56" t="s">
        <v>53</v>
      </c>
      <c r="F33" s="158">
        <f>ROUND(SUM(BH80:BH95), 2)</f>
        <v>0</v>
      </c>
      <c r="G33" s="48"/>
      <c r="H33" s="48"/>
      <c r="I33" s="159">
        <v>0.14999999999999999</v>
      </c>
      <c r="J33" s="158">
        <v>0</v>
      </c>
      <c r="K33" s="52"/>
    </row>
    <row r="34" hidden="1" s="1" customFormat="1" ht="14.4" customHeight="1">
      <c r="B34" s="47"/>
      <c r="C34" s="48"/>
      <c r="D34" s="48"/>
      <c r="E34" s="56" t="s">
        <v>54</v>
      </c>
      <c r="F34" s="158">
        <f>ROUND(SUM(BI80:BI95), 2)</f>
        <v>0</v>
      </c>
      <c r="G34" s="48"/>
      <c r="H34" s="48"/>
      <c r="I34" s="159">
        <v>0</v>
      </c>
      <c r="J34" s="158">
        <v>0</v>
      </c>
      <c r="K34" s="52"/>
    </row>
    <row r="35" s="1" customFormat="1" ht="6.96" customHeight="1">
      <c r="B35" s="47"/>
      <c r="C35" s="48"/>
      <c r="D35" s="48"/>
      <c r="E35" s="48"/>
      <c r="F35" s="48"/>
      <c r="G35" s="48"/>
      <c r="H35" s="48"/>
      <c r="I35" s="145"/>
      <c r="J35" s="48"/>
      <c r="K35" s="52"/>
    </row>
    <row r="36" s="1" customFormat="1" ht="25.44" customHeight="1">
      <c r="B36" s="47"/>
      <c r="C36" s="160"/>
      <c r="D36" s="161" t="s">
        <v>55</v>
      </c>
      <c r="E36" s="99"/>
      <c r="F36" s="99"/>
      <c r="G36" s="162" t="s">
        <v>56</v>
      </c>
      <c r="H36" s="163" t="s">
        <v>57</v>
      </c>
      <c r="I36" s="164"/>
      <c r="J36" s="165">
        <f>SUM(J27:J34)</f>
        <v>0</v>
      </c>
      <c r="K36" s="166"/>
    </row>
    <row r="37" s="1" customFormat="1" ht="14.4" customHeight="1">
      <c r="B37" s="68"/>
      <c r="C37" s="69"/>
      <c r="D37" s="69"/>
      <c r="E37" s="69"/>
      <c r="F37" s="69"/>
      <c r="G37" s="69"/>
      <c r="H37" s="69"/>
      <c r="I37" s="167"/>
      <c r="J37" s="69"/>
      <c r="K37" s="70"/>
    </row>
    <row r="41" s="1" customFormat="1" ht="6.96" customHeight="1">
      <c r="B41" s="168"/>
      <c r="C41" s="169"/>
      <c r="D41" s="169"/>
      <c r="E41" s="169"/>
      <c r="F41" s="169"/>
      <c r="G41" s="169"/>
      <c r="H41" s="169"/>
      <c r="I41" s="170"/>
      <c r="J41" s="169"/>
      <c r="K41" s="171"/>
    </row>
    <row r="42" s="1" customFormat="1" ht="36.96" customHeight="1">
      <c r="B42" s="47"/>
      <c r="C42" s="30" t="s">
        <v>125</v>
      </c>
      <c r="D42" s="48"/>
      <c r="E42" s="48"/>
      <c r="F42" s="48"/>
      <c r="G42" s="48"/>
      <c r="H42" s="48"/>
      <c r="I42" s="145"/>
      <c r="J42" s="48"/>
      <c r="K42" s="52"/>
    </row>
    <row r="43" s="1" customFormat="1" ht="6.96" customHeight="1">
      <c r="B43" s="47"/>
      <c r="C43" s="48"/>
      <c r="D43" s="48"/>
      <c r="E43" s="48"/>
      <c r="F43" s="48"/>
      <c r="G43" s="48"/>
      <c r="H43" s="48"/>
      <c r="I43" s="145"/>
      <c r="J43" s="48"/>
      <c r="K43" s="52"/>
    </row>
    <row r="44" s="1" customFormat="1" ht="14.4" customHeight="1">
      <c r="B44" s="47"/>
      <c r="C44" s="40" t="s">
        <v>18</v>
      </c>
      <c r="D44" s="48"/>
      <c r="E44" s="48"/>
      <c r="F44" s="48"/>
      <c r="G44" s="48"/>
      <c r="H44" s="48"/>
      <c r="I44" s="145"/>
      <c r="J44" s="48"/>
      <c r="K44" s="52"/>
    </row>
    <row r="45" s="1" customFormat="1" ht="14.4" customHeight="1">
      <c r="B45" s="47"/>
      <c r="C45" s="48"/>
      <c r="D45" s="48"/>
      <c r="E45" s="144" t="str">
        <f>E7</f>
        <v>Revitalizace nemocnice v Sokolově, Slovenská 545, Stavební úpravy objektu trafostanice p.č. 2012/2</v>
      </c>
      <c r="F45" s="40"/>
      <c r="G45" s="40"/>
      <c r="H45" s="40"/>
      <c r="I45" s="145"/>
      <c r="J45" s="48"/>
      <c r="K45" s="52"/>
    </row>
    <row r="46" s="1" customFormat="1" ht="14.4" customHeight="1">
      <c r="B46" s="47"/>
      <c r="C46" s="40" t="s">
        <v>123</v>
      </c>
      <c r="D46" s="48"/>
      <c r="E46" s="48"/>
      <c r="F46" s="48"/>
      <c r="G46" s="48"/>
      <c r="H46" s="48"/>
      <c r="I46" s="145"/>
      <c r="J46" s="48"/>
      <c r="K46" s="52"/>
    </row>
    <row r="47" s="1" customFormat="1" ht="16.2" customHeight="1">
      <c r="B47" s="47"/>
      <c r="C47" s="48"/>
      <c r="D47" s="48"/>
      <c r="E47" s="146" t="str">
        <f>E9</f>
        <v>VRN - Vedlejší rozpočtové náklady</v>
      </c>
      <c r="F47" s="48"/>
      <c r="G47" s="48"/>
      <c r="H47" s="48"/>
      <c r="I47" s="145"/>
      <c r="J47" s="48"/>
      <c r="K47" s="52"/>
    </row>
    <row r="48" s="1" customFormat="1" ht="6.96" customHeight="1">
      <c r="B48" s="47"/>
      <c r="C48" s="48"/>
      <c r="D48" s="48"/>
      <c r="E48" s="48"/>
      <c r="F48" s="48"/>
      <c r="G48" s="48"/>
      <c r="H48" s="48"/>
      <c r="I48" s="145"/>
      <c r="J48" s="48"/>
      <c r="K48" s="52"/>
    </row>
    <row r="49" s="1" customFormat="1" ht="18" customHeight="1">
      <c r="B49" s="47"/>
      <c r="C49" s="40" t="s">
        <v>24</v>
      </c>
      <c r="D49" s="48"/>
      <c r="E49" s="48"/>
      <c r="F49" s="35" t="str">
        <f>F12</f>
        <v>Sokolov</v>
      </c>
      <c r="G49" s="48"/>
      <c r="H49" s="48"/>
      <c r="I49" s="147" t="s">
        <v>26</v>
      </c>
      <c r="J49" s="148" t="str">
        <f>IF(J12="","",J12)</f>
        <v>10.7.2017</v>
      </c>
      <c r="K49" s="52"/>
    </row>
    <row r="50" s="1" customFormat="1" ht="6.96" customHeight="1">
      <c r="B50" s="47"/>
      <c r="C50" s="48"/>
      <c r="D50" s="48"/>
      <c r="E50" s="48"/>
      <c r="F50" s="48"/>
      <c r="G50" s="48"/>
      <c r="H50" s="48"/>
      <c r="I50" s="145"/>
      <c r="J50" s="48"/>
      <c r="K50" s="52"/>
    </row>
    <row r="51" s="1" customFormat="1">
      <c r="B51" s="47"/>
      <c r="C51" s="40" t="s">
        <v>32</v>
      </c>
      <c r="D51" s="48"/>
      <c r="E51" s="48"/>
      <c r="F51" s="35" t="str">
        <f>E15</f>
        <v>Nemos Sokolov</v>
      </c>
      <c r="G51" s="48"/>
      <c r="H51" s="48"/>
      <c r="I51" s="147" t="s">
        <v>39</v>
      </c>
      <c r="J51" s="45" t="str">
        <f>E21</f>
        <v>Jurica a.s - Ateliér Sokolov</v>
      </c>
      <c r="K51" s="52"/>
    </row>
    <row r="52" s="1" customFormat="1" ht="14.4" customHeight="1">
      <c r="B52" s="47"/>
      <c r="C52" s="40" t="s">
        <v>37</v>
      </c>
      <c r="D52" s="48"/>
      <c r="E52" s="48"/>
      <c r="F52" s="35" t="str">
        <f>IF(E18="","",E18)</f>
        <v/>
      </c>
      <c r="G52" s="48"/>
      <c r="H52" s="48"/>
      <c r="I52" s="145"/>
      <c r="J52" s="172"/>
      <c r="K52" s="52"/>
    </row>
    <row r="53" s="1" customFormat="1" ht="10.32" customHeight="1">
      <c r="B53" s="47"/>
      <c r="C53" s="48"/>
      <c r="D53" s="48"/>
      <c r="E53" s="48"/>
      <c r="F53" s="48"/>
      <c r="G53" s="48"/>
      <c r="H53" s="48"/>
      <c r="I53" s="145"/>
      <c r="J53" s="48"/>
      <c r="K53" s="52"/>
    </row>
    <row r="54" s="1" customFormat="1" ht="29.28" customHeight="1">
      <c r="B54" s="47"/>
      <c r="C54" s="173" t="s">
        <v>126</v>
      </c>
      <c r="D54" s="160"/>
      <c r="E54" s="160"/>
      <c r="F54" s="160"/>
      <c r="G54" s="160"/>
      <c r="H54" s="160"/>
      <c r="I54" s="174"/>
      <c r="J54" s="175" t="s">
        <v>127</v>
      </c>
      <c r="K54" s="176"/>
    </row>
    <row r="55" s="1" customFormat="1" ht="10.32" customHeight="1">
      <c r="B55" s="47"/>
      <c r="C55" s="48"/>
      <c r="D55" s="48"/>
      <c r="E55" s="48"/>
      <c r="F55" s="48"/>
      <c r="G55" s="48"/>
      <c r="H55" s="48"/>
      <c r="I55" s="145"/>
      <c r="J55" s="48"/>
      <c r="K55" s="52"/>
    </row>
    <row r="56" s="1" customFormat="1" ht="29.28" customHeight="1">
      <c r="B56" s="47"/>
      <c r="C56" s="177" t="s">
        <v>128</v>
      </c>
      <c r="D56" s="48"/>
      <c r="E56" s="48"/>
      <c r="F56" s="48"/>
      <c r="G56" s="48"/>
      <c r="H56" s="48"/>
      <c r="I56" s="145"/>
      <c r="J56" s="156">
        <f>J80</f>
        <v>0</v>
      </c>
      <c r="K56" s="52"/>
      <c r="AU56" s="24" t="s">
        <v>129</v>
      </c>
    </row>
    <row r="57" s="7" customFormat="1" ht="24.96" customHeight="1">
      <c r="B57" s="178"/>
      <c r="C57" s="179"/>
      <c r="D57" s="180" t="s">
        <v>2899</v>
      </c>
      <c r="E57" s="181"/>
      <c r="F57" s="181"/>
      <c r="G57" s="181"/>
      <c r="H57" s="181"/>
      <c r="I57" s="182"/>
      <c r="J57" s="183">
        <f>J81</f>
        <v>0</v>
      </c>
      <c r="K57" s="184"/>
    </row>
    <row r="58" s="8" customFormat="1" ht="19.92" customHeight="1">
      <c r="B58" s="185"/>
      <c r="C58" s="186"/>
      <c r="D58" s="187" t="s">
        <v>2900</v>
      </c>
      <c r="E58" s="188"/>
      <c r="F58" s="188"/>
      <c r="G58" s="188"/>
      <c r="H58" s="188"/>
      <c r="I58" s="189"/>
      <c r="J58" s="190">
        <f>J82</f>
        <v>0</v>
      </c>
      <c r="K58" s="191"/>
    </row>
    <row r="59" s="8" customFormat="1" ht="19.92" customHeight="1">
      <c r="B59" s="185"/>
      <c r="C59" s="186"/>
      <c r="D59" s="187" t="s">
        <v>2901</v>
      </c>
      <c r="E59" s="188"/>
      <c r="F59" s="188"/>
      <c r="G59" s="188"/>
      <c r="H59" s="188"/>
      <c r="I59" s="189"/>
      <c r="J59" s="190">
        <f>J86</f>
        <v>0</v>
      </c>
      <c r="K59" s="191"/>
    </row>
    <row r="60" s="8" customFormat="1" ht="19.92" customHeight="1">
      <c r="B60" s="185"/>
      <c r="C60" s="186"/>
      <c r="D60" s="187" t="s">
        <v>2902</v>
      </c>
      <c r="E60" s="188"/>
      <c r="F60" s="188"/>
      <c r="G60" s="188"/>
      <c r="H60" s="188"/>
      <c r="I60" s="189"/>
      <c r="J60" s="190">
        <f>J91</f>
        <v>0</v>
      </c>
      <c r="K60" s="191"/>
    </row>
    <row r="61" s="1" customFormat="1" ht="21.84" customHeight="1">
      <c r="B61" s="47"/>
      <c r="C61" s="48"/>
      <c r="D61" s="48"/>
      <c r="E61" s="48"/>
      <c r="F61" s="48"/>
      <c r="G61" s="48"/>
      <c r="H61" s="48"/>
      <c r="I61" s="145"/>
      <c r="J61" s="48"/>
      <c r="K61" s="52"/>
    </row>
    <row r="62" s="1" customFormat="1" ht="6.96" customHeight="1">
      <c r="B62" s="68"/>
      <c r="C62" s="69"/>
      <c r="D62" s="69"/>
      <c r="E62" s="69"/>
      <c r="F62" s="69"/>
      <c r="G62" s="69"/>
      <c r="H62" s="69"/>
      <c r="I62" s="167"/>
      <c r="J62" s="69"/>
      <c r="K62" s="70"/>
    </row>
    <row r="66" s="1" customFormat="1" ht="6.96" customHeight="1">
      <c r="B66" s="71"/>
      <c r="C66" s="72"/>
      <c r="D66" s="72"/>
      <c r="E66" s="72"/>
      <c r="F66" s="72"/>
      <c r="G66" s="72"/>
      <c r="H66" s="72"/>
      <c r="I66" s="170"/>
      <c r="J66" s="72"/>
      <c r="K66" s="72"/>
      <c r="L66" s="73"/>
    </row>
    <row r="67" s="1" customFormat="1" ht="36.96" customHeight="1">
      <c r="B67" s="47"/>
      <c r="C67" s="74" t="s">
        <v>151</v>
      </c>
      <c r="D67" s="75"/>
      <c r="E67" s="75"/>
      <c r="F67" s="75"/>
      <c r="G67" s="75"/>
      <c r="H67" s="75"/>
      <c r="I67" s="192"/>
      <c r="J67" s="75"/>
      <c r="K67" s="75"/>
      <c r="L67" s="73"/>
    </row>
    <row r="68" s="1" customFormat="1" ht="6.96" customHeight="1">
      <c r="B68" s="47"/>
      <c r="C68" s="75"/>
      <c r="D68" s="75"/>
      <c r="E68" s="75"/>
      <c r="F68" s="75"/>
      <c r="G68" s="75"/>
      <c r="H68" s="75"/>
      <c r="I68" s="192"/>
      <c r="J68" s="75"/>
      <c r="K68" s="75"/>
      <c r="L68" s="73"/>
    </row>
    <row r="69" s="1" customFormat="1" ht="14.4" customHeight="1">
      <c r="B69" s="47"/>
      <c r="C69" s="77" t="s">
        <v>18</v>
      </c>
      <c r="D69" s="75"/>
      <c r="E69" s="75"/>
      <c r="F69" s="75"/>
      <c r="G69" s="75"/>
      <c r="H69" s="75"/>
      <c r="I69" s="192"/>
      <c r="J69" s="75"/>
      <c r="K69" s="75"/>
      <c r="L69" s="73"/>
    </row>
    <row r="70" s="1" customFormat="1" ht="14.4" customHeight="1">
      <c r="B70" s="47"/>
      <c r="C70" s="75"/>
      <c r="D70" s="75"/>
      <c r="E70" s="193" t="str">
        <f>E7</f>
        <v>Revitalizace nemocnice v Sokolově, Slovenská 545, Stavební úpravy objektu trafostanice p.č. 2012/2</v>
      </c>
      <c r="F70" s="77"/>
      <c r="G70" s="77"/>
      <c r="H70" s="77"/>
      <c r="I70" s="192"/>
      <c r="J70" s="75"/>
      <c r="K70" s="75"/>
      <c r="L70" s="73"/>
    </row>
    <row r="71" s="1" customFormat="1" ht="14.4" customHeight="1">
      <c r="B71" s="47"/>
      <c r="C71" s="77" t="s">
        <v>123</v>
      </c>
      <c r="D71" s="75"/>
      <c r="E71" s="75"/>
      <c r="F71" s="75"/>
      <c r="G71" s="75"/>
      <c r="H71" s="75"/>
      <c r="I71" s="192"/>
      <c r="J71" s="75"/>
      <c r="K71" s="75"/>
      <c r="L71" s="73"/>
    </row>
    <row r="72" s="1" customFormat="1" ht="16.2" customHeight="1">
      <c r="B72" s="47"/>
      <c r="C72" s="75"/>
      <c r="D72" s="75"/>
      <c r="E72" s="83" t="str">
        <f>E9</f>
        <v>VRN - Vedlejší rozpočtové náklady</v>
      </c>
      <c r="F72" s="75"/>
      <c r="G72" s="75"/>
      <c r="H72" s="75"/>
      <c r="I72" s="192"/>
      <c r="J72" s="75"/>
      <c r="K72" s="75"/>
      <c r="L72" s="73"/>
    </row>
    <row r="73" s="1" customFormat="1" ht="6.96" customHeight="1">
      <c r="B73" s="47"/>
      <c r="C73" s="75"/>
      <c r="D73" s="75"/>
      <c r="E73" s="75"/>
      <c r="F73" s="75"/>
      <c r="G73" s="75"/>
      <c r="H73" s="75"/>
      <c r="I73" s="192"/>
      <c r="J73" s="75"/>
      <c r="K73" s="75"/>
      <c r="L73" s="73"/>
    </row>
    <row r="74" s="1" customFormat="1" ht="18" customHeight="1">
      <c r="B74" s="47"/>
      <c r="C74" s="77" t="s">
        <v>24</v>
      </c>
      <c r="D74" s="75"/>
      <c r="E74" s="75"/>
      <c r="F74" s="194" t="str">
        <f>F12</f>
        <v>Sokolov</v>
      </c>
      <c r="G74" s="75"/>
      <c r="H74" s="75"/>
      <c r="I74" s="195" t="s">
        <v>26</v>
      </c>
      <c r="J74" s="86" t="str">
        <f>IF(J12="","",J12)</f>
        <v>10.7.2017</v>
      </c>
      <c r="K74" s="75"/>
      <c r="L74" s="73"/>
    </row>
    <row r="75" s="1" customFormat="1" ht="6.96" customHeight="1">
      <c r="B75" s="47"/>
      <c r="C75" s="75"/>
      <c r="D75" s="75"/>
      <c r="E75" s="75"/>
      <c r="F75" s="75"/>
      <c r="G75" s="75"/>
      <c r="H75" s="75"/>
      <c r="I75" s="192"/>
      <c r="J75" s="75"/>
      <c r="K75" s="75"/>
      <c r="L75" s="73"/>
    </row>
    <row r="76" s="1" customFormat="1">
      <c r="B76" s="47"/>
      <c r="C76" s="77" t="s">
        <v>32</v>
      </c>
      <c r="D76" s="75"/>
      <c r="E76" s="75"/>
      <c r="F76" s="194" t="str">
        <f>E15</f>
        <v>Nemos Sokolov</v>
      </c>
      <c r="G76" s="75"/>
      <c r="H76" s="75"/>
      <c r="I76" s="195" t="s">
        <v>39</v>
      </c>
      <c r="J76" s="194" t="str">
        <f>E21</f>
        <v>Jurica a.s - Ateliér Sokolov</v>
      </c>
      <c r="K76" s="75"/>
      <c r="L76" s="73"/>
    </row>
    <row r="77" s="1" customFormat="1" ht="14.4" customHeight="1">
      <c r="B77" s="47"/>
      <c r="C77" s="77" t="s">
        <v>37</v>
      </c>
      <c r="D77" s="75"/>
      <c r="E77" s="75"/>
      <c r="F77" s="194" t="str">
        <f>IF(E18="","",E18)</f>
        <v/>
      </c>
      <c r="G77" s="75"/>
      <c r="H77" s="75"/>
      <c r="I77" s="192"/>
      <c r="J77" s="75"/>
      <c r="K77" s="75"/>
      <c r="L77" s="73"/>
    </row>
    <row r="78" s="1" customFormat="1" ht="10.32" customHeight="1">
      <c r="B78" s="47"/>
      <c r="C78" s="75"/>
      <c r="D78" s="75"/>
      <c r="E78" s="75"/>
      <c r="F78" s="75"/>
      <c r="G78" s="75"/>
      <c r="H78" s="75"/>
      <c r="I78" s="192"/>
      <c r="J78" s="75"/>
      <c r="K78" s="75"/>
      <c r="L78" s="73"/>
    </row>
    <row r="79" s="9" customFormat="1" ht="29.28" customHeight="1">
      <c r="B79" s="196"/>
      <c r="C79" s="197" t="s">
        <v>152</v>
      </c>
      <c r="D79" s="198" t="s">
        <v>64</v>
      </c>
      <c r="E79" s="198" t="s">
        <v>60</v>
      </c>
      <c r="F79" s="198" t="s">
        <v>153</v>
      </c>
      <c r="G79" s="198" t="s">
        <v>154</v>
      </c>
      <c r="H79" s="198" t="s">
        <v>155</v>
      </c>
      <c r="I79" s="199" t="s">
        <v>156</v>
      </c>
      <c r="J79" s="198" t="s">
        <v>127</v>
      </c>
      <c r="K79" s="200" t="s">
        <v>157</v>
      </c>
      <c r="L79" s="201"/>
      <c r="M79" s="103" t="s">
        <v>158</v>
      </c>
      <c r="N79" s="104" t="s">
        <v>49</v>
      </c>
      <c r="O79" s="104" t="s">
        <v>159</v>
      </c>
      <c r="P79" s="104" t="s">
        <v>160</v>
      </c>
      <c r="Q79" s="104" t="s">
        <v>161</v>
      </c>
      <c r="R79" s="104" t="s">
        <v>162</v>
      </c>
      <c r="S79" s="104" t="s">
        <v>163</v>
      </c>
      <c r="T79" s="105" t="s">
        <v>164</v>
      </c>
    </row>
    <row r="80" s="1" customFormat="1" ht="29.28" customHeight="1">
      <c r="B80" s="47"/>
      <c r="C80" s="109" t="s">
        <v>128</v>
      </c>
      <c r="D80" s="75"/>
      <c r="E80" s="75"/>
      <c r="F80" s="75"/>
      <c r="G80" s="75"/>
      <c r="H80" s="75"/>
      <c r="I80" s="192"/>
      <c r="J80" s="202">
        <f>BK80</f>
        <v>0</v>
      </c>
      <c r="K80" s="75"/>
      <c r="L80" s="73"/>
      <c r="M80" s="106"/>
      <c r="N80" s="107"/>
      <c r="O80" s="107"/>
      <c r="P80" s="203">
        <f>P81</f>
        <v>0</v>
      </c>
      <c r="Q80" s="107"/>
      <c r="R80" s="203">
        <f>R81</f>
        <v>0</v>
      </c>
      <c r="S80" s="107"/>
      <c r="T80" s="204">
        <f>T81</f>
        <v>0</v>
      </c>
      <c r="AT80" s="24" t="s">
        <v>78</v>
      </c>
      <c r="AU80" s="24" t="s">
        <v>129</v>
      </c>
      <c r="BK80" s="205">
        <f>BK81</f>
        <v>0</v>
      </c>
    </row>
    <row r="81" s="10" customFormat="1" ht="37.44" customHeight="1">
      <c r="B81" s="206"/>
      <c r="C81" s="207"/>
      <c r="D81" s="208" t="s">
        <v>78</v>
      </c>
      <c r="E81" s="209" t="s">
        <v>114</v>
      </c>
      <c r="F81" s="209" t="s">
        <v>115</v>
      </c>
      <c r="G81" s="207"/>
      <c r="H81" s="207"/>
      <c r="I81" s="210"/>
      <c r="J81" s="211">
        <f>BK81</f>
        <v>0</v>
      </c>
      <c r="K81" s="207"/>
      <c r="L81" s="212"/>
      <c r="M81" s="213"/>
      <c r="N81" s="214"/>
      <c r="O81" s="214"/>
      <c r="P81" s="215">
        <f>P82+P86+P91</f>
        <v>0</v>
      </c>
      <c r="Q81" s="214"/>
      <c r="R81" s="215">
        <f>R82+R86+R91</f>
        <v>0</v>
      </c>
      <c r="S81" s="214"/>
      <c r="T81" s="216">
        <f>T82+T86+T91</f>
        <v>0</v>
      </c>
      <c r="AR81" s="217" t="s">
        <v>204</v>
      </c>
      <c r="AT81" s="218" t="s">
        <v>78</v>
      </c>
      <c r="AU81" s="218" t="s">
        <v>79</v>
      </c>
      <c r="AY81" s="217" t="s">
        <v>167</v>
      </c>
      <c r="BK81" s="219">
        <f>BK82+BK86+BK91</f>
        <v>0</v>
      </c>
    </row>
    <row r="82" s="10" customFormat="1" ht="19.92" customHeight="1">
      <c r="B82" s="206"/>
      <c r="C82" s="207"/>
      <c r="D82" s="208" t="s">
        <v>78</v>
      </c>
      <c r="E82" s="220" t="s">
        <v>2903</v>
      </c>
      <c r="F82" s="220" t="s">
        <v>2904</v>
      </c>
      <c r="G82" s="207"/>
      <c r="H82" s="207"/>
      <c r="I82" s="210"/>
      <c r="J82" s="221">
        <f>BK82</f>
        <v>0</v>
      </c>
      <c r="K82" s="207"/>
      <c r="L82" s="212"/>
      <c r="M82" s="213"/>
      <c r="N82" s="214"/>
      <c r="O82" s="214"/>
      <c r="P82" s="215">
        <f>SUM(P83:P85)</f>
        <v>0</v>
      </c>
      <c r="Q82" s="214"/>
      <c r="R82" s="215">
        <f>SUM(R83:R85)</f>
        <v>0</v>
      </c>
      <c r="S82" s="214"/>
      <c r="T82" s="216">
        <f>SUM(T83:T85)</f>
        <v>0</v>
      </c>
      <c r="AR82" s="217" t="s">
        <v>204</v>
      </c>
      <c r="AT82" s="218" t="s">
        <v>78</v>
      </c>
      <c r="AU82" s="218" t="s">
        <v>87</v>
      </c>
      <c r="AY82" s="217" t="s">
        <v>167</v>
      </c>
      <c r="BK82" s="219">
        <f>SUM(BK83:BK85)</f>
        <v>0</v>
      </c>
    </row>
    <row r="83" s="1" customFormat="1" ht="22.8" customHeight="1">
      <c r="B83" s="47"/>
      <c r="C83" s="222" t="s">
        <v>87</v>
      </c>
      <c r="D83" s="222" t="s">
        <v>169</v>
      </c>
      <c r="E83" s="223" t="s">
        <v>2905</v>
      </c>
      <c r="F83" s="224" t="s">
        <v>2906</v>
      </c>
      <c r="G83" s="225" t="s">
        <v>2907</v>
      </c>
      <c r="H83" s="226">
        <v>1</v>
      </c>
      <c r="I83" s="227"/>
      <c r="J83" s="228">
        <f>ROUND(I83*H83,2)</f>
        <v>0</v>
      </c>
      <c r="K83" s="224" t="s">
        <v>173</v>
      </c>
      <c r="L83" s="73"/>
      <c r="M83" s="229" t="s">
        <v>34</v>
      </c>
      <c r="N83" s="230" t="s">
        <v>50</v>
      </c>
      <c r="O83" s="48"/>
      <c r="P83" s="231">
        <f>O83*H83</f>
        <v>0</v>
      </c>
      <c r="Q83" s="231">
        <v>0</v>
      </c>
      <c r="R83" s="231">
        <f>Q83*H83</f>
        <v>0</v>
      </c>
      <c r="S83" s="231">
        <v>0</v>
      </c>
      <c r="T83" s="232">
        <f>S83*H83</f>
        <v>0</v>
      </c>
      <c r="AR83" s="24" t="s">
        <v>2768</v>
      </c>
      <c r="AT83" s="24" t="s">
        <v>169</v>
      </c>
      <c r="AU83" s="24" t="s">
        <v>89</v>
      </c>
      <c r="AY83" s="24" t="s">
        <v>167</v>
      </c>
      <c r="BE83" s="233">
        <f>IF(N83="základní",J83,0)</f>
        <v>0</v>
      </c>
      <c r="BF83" s="233">
        <f>IF(N83="snížená",J83,0)</f>
        <v>0</v>
      </c>
      <c r="BG83" s="233">
        <f>IF(N83="zákl. přenesená",J83,0)</f>
        <v>0</v>
      </c>
      <c r="BH83" s="233">
        <f>IF(N83="sníž. přenesená",J83,0)</f>
        <v>0</v>
      </c>
      <c r="BI83" s="233">
        <f>IF(N83="nulová",J83,0)</f>
        <v>0</v>
      </c>
      <c r="BJ83" s="24" t="s">
        <v>87</v>
      </c>
      <c r="BK83" s="233">
        <f>ROUND(I83*H83,2)</f>
        <v>0</v>
      </c>
      <c r="BL83" s="24" t="s">
        <v>2768</v>
      </c>
      <c r="BM83" s="24" t="s">
        <v>2908</v>
      </c>
    </row>
    <row r="84" s="1" customFormat="1" ht="22.8" customHeight="1">
      <c r="B84" s="47"/>
      <c r="C84" s="222" t="s">
        <v>89</v>
      </c>
      <c r="D84" s="222" t="s">
        <v>169</v>
      </c>
      <c r="E84" s="223" t="s">
        <v>2909</v>
      </c>
      <c r="F84" s="224" t="s">
        <v>2910</v>
      </c>
      <c r="G84" s="225" t="s">
        <v>2907</v>
      </c>
      <c r="H84" s="226">
        <v>1</v>
      </c>
      <c r="I84" s="227"/>
      <c r="J84" s="228">
        <f>ROUND(I84*H84,2)</f>
        <v>0</v>
      </c>
      <c r="K84" s="224" t="s">
        <v>173</v>
      </c>
      <c r="L84" s="73"/>
      <c r="M84" s="229" t="s">
        <v>34</v>
      </c>
      <c r="N84" s="230" t="s">
        <v>50</v>
      </c>
      <c r="O84" s="48"/>
      <c r="P84" s="231">
        <f>O84*H84</f>
        <v>0</v>
      </c>
      <c r="Q84" s="231">
        <v>0</v>
      </c>
      <c r="R84" s="231">
        <f>Q84*H84</f>
        <v>0</v>
      </c>
      <c r="S84" s="231">
        <v>0</v>
      </c>
      <c r="T84" s="232">
        <f>S84*H84</f>
        <v>0</v>
      </c>
      <c r="AR84" s="24" t="s">
        <v>2768</v>
      </c>
      <c r="AT84" s="24" t="s">
        <v>169</v>
      </c>
      <c r="AU84" s="24" t="s">
        <v>89</v>
      </c>
      <c r="AY84" s="24" t="s">
        <v>167</v>
      </c>
      <c r="BE84" s="233">
        <f>IF(N84="základní",J84,0)</f>
        <v>0</v>
      </c>
      <c r="BF84" s="233">
        <f>IF(N84="snížená",J84,0)</f>
        <v>0</v>
      </c>
      <c r="BG84" s="233">
        <f>IF(N84="zákl. přenesená",J84,0)</f>
        <v>0</v>
      </c>
      <c r="BH84" s="233">
        <f>IF(N84="sníž. přenesená",J84,0)</f>
        <v>0</v>
      </c>
      <c r="BI84" s="233">
        <f>IF(N84="nulová",J84,0)</f>
        <v>0</v>
      </c>
      <c r="BJ84" s="24" t="s">
        <v>87</v>
      </c>
      <c r="BK84" s="233">
        <f>ROUND(I84*H84,2)</f>
        <v>0</v>
      </c>
      <c r="BL84" s="24" t="s">
        <v>2768</v>
      </c>
      <c r="BM84" s="24" t="s">
        <v>2911</v>
      </c>
    </row>
    <row r="85" s="1" customFormat="1" ht="34.2" customHeight="1">
      <c r="B85" s="47"/>
      <c r="C85" s="222" t="s">
        <v>185</v>
      </c>
      <c r="D85" s="222" t="s">
        <v>169</v>
      </c>
      <c r="E85" s="223" t="s">
        <v>2912</v>
      </c>
      <c r="F85" s="224" t="s">
        <v>2913</v>
      </c>
      <c r="G85" s="225" t="s">
        <v>2907</v>
      </c>
      <c r="H85" s="226">
        <v>1</v>
      </c>
      <c r="I85" s="227"/>
      <c r="J85" s="228">
        <f>ROUND(I85*H85,2)</f>
        <v>0</v>
      </c>
      <c r="K85" s="224" t="s">
        <v>173</v>
      </c>
      <c r="L85" s="73"/>
      <c r="M85" s="229" t="s">
        <v>34</v>
      </c>
      <c r="N85" s="230" t="s">
        <v>50</v>
      </c>
      <c r="O85" s="48"/>
      <c r="P85" s="231">
        <f>O85*H85</f>
        <v>0</v>
      </c>
      <c r="Q85" s="231">
        <v>0</v>
      </c>
      <c r="R85" s="231">
        <f>Q85*H85</f>
        <v>0</v>
      </c>
      <c r="S85" s="231">
        <v>0</v>
      </c>
      <c r="T85" s="232">
        <f>S85*H85</f>
        <v>0</v>
      </c>
      <c r="AR85" s="24" t="s">
        <v>2768</v>
      </c>
      <c r="AT85" s="24" t="s">
        <v>169</v>
      </c>
      <c r="AU85" s="24" t="s">
        <v>89</v>
      </c>
      <c r="AY85" s="24" t="s">
        <v>167</v>
      </c>
      <c r="BE85" s="233">
        <f>IF(N85="základní",J85,0)</f>
        <v>0</v>
      </c>
      <c r="BF85" s="233">
        <f>IF(N85="snížená",J85,0)</f>
        <v>0</v>
      </c>
      <c r="BG85" s="233">
        <f>IF(N85="zákl. přenesená",J85,0)</f>
        <v>0</v>
      </c>
      <c r="BH85" s="233">
        <f>IF(N85="sníž. přenesená",J85,0)</f>
        <v>0</v>
      </c>
      <c r="BI85" s="233">
        <f>IF(N85="nulová",J85,0)</f>
        <v>0</v>
      </c>
      <c r="BJ85" s="24" t="s">
        <v>87</v>
      </c>
      <c r="BK85" s="233">
        <f>ROUND(I85*H85,2)</f>
        <v>0</v>
      </c>
      <c r="BL85" s="24" t="s">
        <v>2768</v>
      </c>
      <c r="BM85" s="24" t="s">
        <v>2914</v>
      </c>
    </row>
    <row r="86" s="10" customFormat="1" ht="29.88" customHeight="1">
      <c r="B86" s="206"/>
      <c r="C86" s="207"/>
      <c r="D86" s="208" t="s">
        <v>78</v>
      </c>
      <c r="E86" s="220" t="s">
        <v>2915</v>
      </c>
      <c r="F86" s="220" t="s">
        <v>2916</v>
      </c>
      <c r="G86" s="207"/>
      <c r="H86" s="207"/>
      <c r="I86" s="210"/>
      <c r="J86" s="221">
        <f>BK86</f>
        <v>0</v>
      </c>
      <c r="K86" s="207"/>
      <c r="L86" s="212"/>
      <c r="M86" s="213"/>
      <c r="N86" s="214"/>
      <c r="O86" s="214"/>
      <c r="P86" s="215">
        <f>SUM(P87:P90)</f>
        <v>0</v>
      </c>
      <c r="Q86" s="214"/>
      <c r="R86" s="215">
        <f>SUM(R87:R90)</f>
        <v>0</v>
      </c>
      <c r="S86" s="214"/>
      <c r="T86" s="216">
        <f>SUM(T87:T90)</f>
        <v>0</v>
      </c>
      <c r="AR86" s="217" t="s">
        <v>204</v>
      </c>
      <c r="AT86" s="218" t="s">
        <v>78</v>
      </c>
      <c r="AU86" s="218" t="s">
        <v>87</v>
      </c>
      <c r="AY86" s="217" t="s">
        <v>167</v>
      </c>
      <c r="BK86" s="219">
        <f>SUM(BK87:BK90)</f>
        <v>0</v>
      </c>
    </row>
    <row r="87" s="1" customFormat="1" ht="22.8" customHeight="1">
      <c r="B87" s="47"/>
      <c r="C87" s="222" t="s">
        <v>174</v>
      </c>
      <c r="D87" s="222" t="s">
        <v>169</v>
      </c>
      <c r="E87" s="223" t="s">
        <v>2917</v>
      </c>
      <c r="F87" s="224" t="s">
        <v>2918</v>
      </c>
      <c r="G87" s="225" t="s">
        <v>2907</v>
      </c>
      <c r="H87" s="226">
        <v>1</v>
      </c>
      <c r="I87" s="227"/>
      <c r="J87" s="228">
        <f>ROUND(I87*H87,2)</f>
        <v>0</v>
      </c>
      <c r="K87" s="224" t="s">
        <v>173</v>
      </c>
      <c r="L87" s="73"/>
      <c r="M87" s="229" t="s">
        <v>34</v>
      </c>
      <c r="N87" s="230" t="s">
        <v>50</v>
      </c>
      <c r="O87" s="48"/>
      <c r="P87" s="231">
        <f>O87*H87</f>
        <v>0</v>
      </c>
      <c r="Q87" s="231">
        <v>0</v>
      </c>
      <c r="R87" s="231">
        <f>Q87*H87</f>
        <v>0</v>
      </c>
      <c r="S87" s="231">
        <v>0</v>
      </c>
      <c r="T87" s="232">
        <f>S87*H87</f>
        <v>0</v>
      </c>
      <c r="AR87" s="24" t="s">
        <v>2768</v>
      </c>
      <c r="AT87" s="24" t="s">
        <v>169</v>
      </c>
      <c r="AU87" s="24" t="s">
        <v>89</v>
      </c>
      <c r="AY87" s="24" t="s">
        <v>167</v>
      </c>
      <c r="BE87" s="233">
        <f>IF(N87="základní",J87,0)</f>
        <v>0</v>
      </c>
      <c r="BF87" s="233">
        <f>IF(N87="snížená",J87,0)</f>
        <v>0</v>
      </c>
      <c r="BG87" s="233">
        <f>IF(N87="zákl. přenesená",J87,0)</f>
        <v>0</v>
      </c>
      <c r="BH87" s="233">
        <f>IF(N87="sníž. přenesená",J87,0)</f>
        <v>0</v>
      </c>
      <c r="BI87" s="233">
        <f>IF(N87="nulová",J87,0)</f>
        <v>0</v>
      </c>
      <c r="BJ87" s="24" t="s">
        <v>87</v>
      </c>
      <c r="BK87" s="233">
        <f>ROUND(I87*H87,2)</f>
        <v>0</v>
      </c>
      <c r="BL87" s="24" t="s">
        <v>2768</v>
      </c>
      <c r="BM87" s="24" t="s">
        <v>2919</v>
      </c>
    </row>
    <row r="88" s="1" customFormat="1" ht="22.8" customHeight="1">
      <c r="B88" s="47"/>
      <c r="C88" s="222" t="s">
        <v>204</v>
      </c>
      <c r="D88" s="222" t="s">
        <v>169</v>
      </c>
      <c r="E88" s="223" t="s">
        <v>2920</v>
      </c>
      <c r="F88" s="224" t="s">
        <v>2921</v>
      </c>
      <c r="G88" s="225" t="s">
        <v>2907</v>
      </c>
      <c r="H88" s="226">
        <v>1</v>
      </c>
      <c r="I88" s="227"/>
      <c r="J88" s="228">
        <f>ROUND(I88*H88,2)</f>
        <v>0</v>
      </c>
      <c r="K88" s="224" t="s">
        <v>173</v>
      </c>
      <c r="L88" s="73"/>
      <c r="M88" s="229" t="s">
        <v>34</v>
      </c>
      <c r="N88" s="230" t="s">
        <v>50</v>
      </c>
      <c r="O88" s="48"/>
      <c r="P88" s="231">
        <f>O88*H88</f>
        <v>0</v>
      </c>
      <c r="Q88" s="231">
        <v>0</v>
      </c>
      <c r="R88" s="231">
        <f>Q88*H88</f>
        <v>0</v>
      </c>
      <c r="S88" s="231">
        <v>0</v>
      </c>
      <c r="T88" s="232">
        <f>S88*H88</f>
        <v>0</v>
      </c>
      <c r="AR88" s="24" t="s">
        <v>2768</v>
      </c>
      <c r="AT88" s="24" t="s">
        <v>169</v>
      </c>
      <c r="AU88" s="24" t="s">
        <v>89</v>
      </c>
      <c r="AY88" s="24" t="s">
        <v>167</v>
      </c>
      <c r="BE88" s="233">
        <f>IF(N88="základní",J88,0)</f>
        <v>0</v>
      </c>
      <c r="BF88" s="233">
        <f>IF(N88="snížená",J88,0)</f>
        <v>0</v>
      </c>
      <c r="BG88" s="233">
        <f>IF(N88="zákl. přenesená",J88,0)</f>
        <v>0</v>
      </c>
      <c r="BH88" s="233">
        <f>IF(N88="sníž. přenesená",J88,0)</f>
        <v>0</v>
      </c>
      <c r="BI88" s="233">
        <f>IF(N88="nulová",J88,0)</f>
        <v>0</v>
      </c>
      <c r="BJ88" s="24" t="s">
        <v>87</v>
      </c>
      <c r="BK88" s="233">
        <f>ROUND(I88*H88,2)</f>
        <v>0</v>
      </c>
      <c r="BL88" s="24" t="s">
        <v>2768</v>
      </c>
      <c r="BM88" s="24" t="s">
        <v>2922</v>
      </c>
    </row>
    <row r="89" s="1" customFormat="1" ht="14.4" customHeight="1">
      <c r="B89" s="47"/>
      <c r="C89" s="222" t="s">
        <v>208</v>
      </c>
      <c r="D89" s="222" t="s">
        <v>169</v>
      </c>
      <c r="E89" s="223" t="s">
        <v>2923</v>
      </c>
      <c r="F89" s="224" t="s">
        <v>2924</v>
      </c>
      <c r="G89" s="225" t="s">
        <v>2907</v>
      </c>
      <c r="H89" s="226">
        <v>1</v>
      </c>
      <c r="I89" s="227"/>
      <c r="J89" s="228">
        <f>ROUND(I89*H89,2)</f>
        <v>0</v>
      </c>
      <c r="K89" s="224" t="s">
        <v>173</v>
      </c>
      <c r="L89" s="73"/>
      <c r="M89" s="229" t="s">
        <v>34</v>
      </c>
      <c r="N89" s="230" t="s">
        <v>50</v>
      </c>
      <c r="O89" s="48"/>
      <c r="P89" s="231">
        <f>O89*H89</f>
        <v>0</v>
      </c>
      <c r="Q89" s="231">
        <v>0</v>
      </c>
      <c r="R89" s="231">
        <f>Q89*H89</f>
        <v>0</v>
      </c>
      <c r="S89" s="231">
        <v>0</v>
      </c>
      <c r="T89" s="232">
        <f>S89*H89</f>
        <v>0</v>
      </c>
      <c r="AR89" s="24" t="s">
        <v>2768</v>
      </c>
      <c r="AT89" s="24" t="s">
        <v>169</v>
      </c>
      <c r="AU89" s="24" t="s">
        <v>89</v>
      </c>
      <c r="AY89" s="24" t="s">
        <v>167</v>
      </c>
      <c r="BE89" s="233">
        <f>IF(N89="základní",J89,0)</f>
        <v>0</v>
      </c>
      <c r="BF89" s="233">
        <f>IF(N89="snížená",J89,0)</f>
        <v>0</v>
      </c>
      <c r="BG89" s="233">
        <f>IF(N89="zákl. přenesená",J89,0)</f>
        <v>0</v>
      </c>
      <c r="BH89" s="233">
        <f>IF(N89="sníž. přenesená",J89,0)</f>
        <v>0</v>
      </c>
      <c r="BI89" s="233">
        <f>IF(N89="nulová",J89,0)</f>
        <v>0</v>
      </c>
      <c r="BJ89" s="24" t="s">
        <v>87</v>
      </c>
      <c r="BK89" s="233">
        <f>ROUND(I89*H89,2)</f>
        <v>0</v>
      </c>
      <c r="BL89" s="24" t="s">
        <v>2768</v>
      </c>
      <c r="BM89" s="24" t="s">
        <v>2925</v>
      </c>
    </row>
    <row r="90" s="1" customFormat="1" ht="22.8" customHeight="1">
      <c r="B90" s="47"/>
      <c r="C90" s="222" t="s">
        <v>217</v>
      </c>
      <c r="D90" s="222" t="s">
        <v>169</v>
      </c>
      <c r="E90" s="223" t="s">
        <v>2926</v>
      </c>
      <c r="F90" s="224" t="s">
        <v>2927</v>
      </c>
      <c r="G90" s="225" t="s">
        <v>2907</v>
      </c>
      <c r="H90" s="226">
        <v>1</v>
      </c>
      <c r="I90" s="227"/>
      <c r="J90" s="228">
        <f>ROUND(I90*H90,2)</f>
        <v>0</v>
      </c>
      <c r="K90" s="224" t="s">
        <v>173</v>
      </c>
      <c r="L90" s="73"/>
      <c r="M90" s="229" t="s">
        <v>34</v>
      </c>
      <c r="N90" s="230" t="s">
        <v>50</v>
      </c>
      <c r="O90" s="48"/>
      <c r="P90" s="231">
        <f>O90*H90</f>
        <v>0</v>
      </c>
      <c r="Q90" s="231">
        <v>0</v>
      </c>
      <c r="R90" s="231">
        <f>Q90*H90</f>
        <v>0</v>
      </c>
      <c r="S90" s="231">
        <v>0</v>
      </c>
      <c r="T90" s="232">
        <f>S90*H90</f>
        <v>0</v>
      </c>
      <c r="AR90" s="24" t="s">
        <v>2768</v>
      </c>
      <c r="AT90" s="24" t="s">
        <v>169</v>
      </c>
      <c r="AU90" s="24" t="s">
        <v>89</v>
      </c>
      <c r="AY90" s="24" t="s">
        <v>167</v>
      </c>
      <c r="BE90" s="233">
        <f>IF(N90="základní",J90,0)</f>
        <v>0</v>
      </c>
      <c r="BF90" s="233">
        <f>IF(N90="snížená",J90,0)</f>
        <v>0</v>
      </c>
      <c r="BG90" s="233">
        <f>IF(N90="zákl. přenesená",J90,0)</f>
        <v>0</v>
      </c>
      <c r="BH90" s="233">
        <f>IF(N90="sníž. přenesená",J90,0)</f>
        <v>0</v>
      </c>
      <c r="BI90" s="233">
        <f>IF(N90="nulová",J90,0)</f>
        <v>0</v>
      </c>
      <c r="BJ90" s="24" t="s">
        <v>87</v>
      </c>
      <c r="BK90" s="233">
        <f>ROUND(I90*H90,2)</f>
        <v>0</v>
      </c>
      <c r="BL90" s="24" t="s">
        <v>2768</v>
      </c>
      <c r="BM90" s="24" t="s">
        <v>2928</v>
      </c>
    </row>
    <row r="91" s="10" customFormat="1" ht="29.88" customHeight="1">
      <c r="B91" s="206"/>
      <c r="C91" s="207"/>
      <c r="D91" s="208" t="s">
        <v>78</v>
      </c>
      <c r="E91" s="220" t="s">
        <v>2929</v>
      </c>
      <c r="F91" s="220" t="s">
        <v>2930</v>
      </c>
      <c r="G91" s="207"/>
      <c r="H91" s="207"/>
      <c r="I91" s="210"/>
      <c r="J91" s="221">
        <f>BK91</f>
        <v>0</v>
      </c>
      <c r="K91" s="207"/>
      <c r="L91" s="212"/>
      <c r="M91" s="213"/>
      <c r="N91" s="214"/>
      <c r="O91" s="214"/>
      <c r="P91" s="215">
        <f>SUM(P92:P95)</f>
        <v>0</v>
      </c>
      <c r="Q91" s="214"/>
      <c r="R91" s="215">
        <f>SUM(R92:R95)</f>
        <v>0</v>
      </c>
      <c r="S91" s="214"/>
      <c r="T91" s="216">
        <f>SUM(T92:T95)</f>
        <v>0</v>
      </c>
      <c r="AR91" s="217" t="s">
        <v>204</v>
      </c>
      <c r="AT91" s="218" t="s">
        <v>78</v>
      </c>
      <c r="AU91" s="218" t="s">
        <v>87</v>
      </c>
      <c r="AY91" s="217" t="s">
        <v>167</v>
      </c>
      <c r="BK91" s="219">
        <f>SUM(BK92:BK95)</f>
        <v>0</v>
      </c>
    </row>
    <row r="92" s="1" customFormat="1" ht="22.8" customHeight="1">
      <c r="B92" s="47"/>
      <c r="C92" s="222" t="s">
        <v>225</v>
      </c>
      <c r="D92" s="222" t="s">
        <v>169</v>
      </c>
      <c r="E92" s="223" t="s">
        <v>2931</v>
      </c>
      <c r="F92" s="224" t="s">
        <v>2932</v>
      </c>
      <c r="G92" s="225" t="s">
        <v>2907</v>
      </c>
      <c r="H92" s="226">
        <v>1</v>
      </c>
      <c r="I92" s="227"/>
      <c r="J92" s="228">
        <f>ROUND(I92*H92,2)</f>
        <v>0</v>
      </c>
      <c r="K92" s="224" t="s">
        <v>173</v>
      </c>
      <c r="L92" s="73"/>
      <c r="M92" s="229" t="s">
        <v>34</v>
      </c>
      <c r="N92" s="230" t="s">
        <v>50</v>
      </c>
      <c r="O92" s="48"/>
      <c r="P92" s="231">
        <f>O92*H92</f>
        <v>0</v>
      </c>
      <c r="Q92" s="231">
        <v>0</v>
      </c>
      <c r="R92" s="231">
        <f>Q92*H92</f>
        <v>0</v>
      </c>
      <c r="S92" s="231">
        <v>0</v>
      </c>
      <c r="T92" s="232">
        <f>S92*H92</f>
        <v>0</v>
      </c>
      <c r="AR92" s="24" t="s">
        <v>2768</v>
      </c>
      <c r="AT92" s="24" t="s">
        <v>169</v>
      </c>
      <c r="AU92" s="24" t="s">
        <v>89</v>
      </c>
      <c r="AY92" s="24" t="s">
        <v>167</v>
      </c>
      <c r="BE92" s="233">
        <f>IF(N92="základní",J92,0)</f>
        <v>0</v>
      </c>
      <c r="BF92" s="233">
        <f>IF(N92="snížená",J92,0)</f>
        <v>0</v>
      </c>
      <c r="BG92" s="233">
        <f>IF(N92="zákl. přenesená",J92,0)</f>
        <v>0</v>
      </c>
      <c r="BH92" s="233">
        <f>IF(N92="sníž. přenesená",J92,0)</f>
        <v>0</v>
      </c>
      <c r="BI92" s="233">
        <f>IF(N92="nulová",J92,0)</f>
        <v>0</v>
      </c>
      <c r="BJ92" s="24" t="s">
        <v>87</v>
      </c>
      <c r="BK92" s="233">
        <f>ROUND(I92*H92,2)</f>
        <v>0</v>
      </c>
      <c r="BL92" s="24" t="s">
        <v>2768</v>
      </c>
      <c r="BM92" s="24" t="s">
        <v>2933</v>
      </c>
    </row>
    <row r="93" s="11" customFormat="1">
      <c r="B93" s="237"/>
      <c r="C93" s="238"/>
      <c r="D93" s="234" t="s">
        <v>178</v>
      </c>
      <c r="E93" s="239" t="s">
        <v>34</v>
      </c>
      <c r="F93" s="240" t="s">
        <v>2934</v>
      </c>
      <c r="G93" s="238"/>
      <c r="H93" s="239" t="s">
        <v>34</v>
      </c>
      <c r="I93" s="241"/>
      <c r="J93" s="238"/>
      <c r="K93" s="238"/>
      <c r="L93" s="242"/>
      <c r="M93" s="243"/>
      <c r="N93" s="244"/>
      <c r="O93" s="244"/>
      <c r="P93" s="244"/>
      <c r="Q93" s="244"/>
      <c r="R93" s="244"/>
      <c r="S93" s="244"/>
      <c r="T93" s="245"/>
      <c r="AT93" s="246" t="s">
        <v>178</v>
      </c>
      <c r="AU93" s="246" t="s">
        <v>89</v>
      </c>
      <c r="AV93" s="11" t="s">
        <v>87</v>
      </c>
      <c r="AW93" s="11" t="s">
        <v>42</v>
      </c>
      <c r="AX93" s="11" t="s">
        <v>79</v>
      </c>
      <c r="AY93" s="246" t="s">
        <v>167</v>
      </c>
    </row>
    <row r="94" s="12" customFormat="1">
      <c r="B94" s="247"/>
      <c r="C94" s="248"/>
      <c r="D94" s="234" t="s">
        <v>178</v>
      </c>
      <c r="E94" s="249" t="s">
        <v>34</v>
      </c>
      <c r="F94" s="250" t="s">
        <v>87</v>
      </c>
      <c r="G94" s="248"/>
      <c r="H94" s="251">
        <v>1</v>
      </c>
      <c r="I94" s="252"/>
      <c r="J94" s="248"/>
      <c r="K94" s="248"/>
      <c r="L94" s="253"/>
      <c r="M94" s="254"/>
      <c r="N94" s="255"/>
      <c r="O94" s="255"/>
      <c r="P94" s="255"/>
      <c r="Q94" s="255"/>
      <c r="R94" s="255"/>
      <c r="S94" s="255"/>
      <c r="T94" s="256"/>
      <c r="AT94" s="257" t="s">
        <v>178</v>
      </c>
      <c r="AU94" s="257" t="s">
        <v>89</v>
      </c>
      <c r="AV94" s="12" t="s">
        <v>89</v>
      </c>
      <c r="AW94" s="12" t="s">
        <v>42</v>
      </c>
      <c r="AX94" s="12" t="s">
        <v>87</v>
      </c>
      <c r="AY94" s="257" t="s">
        <v>167</v>
      </c>
    </row>
    <row r="95" s="1" customFormat="1" ht="22.8" customHeight="1">
      <c r="B95" s="47"/>
      <c r="C95" s="222" t="s">
        <v>231</v>
      </c>
      <c r="D95" s="222" t="s">
        <v>169</v>
      </c>
      <c r="E95" s="223" t="s">
        <v>2935</v>
      </c>
      <c r="F95" s="224" t="s">
        <v>2936</v>
      </c>
      <c r="G95" s="225" t="s">
        <v>2907</v>
      </c>
      <c r="H95" s="226">
        <v>1</v>
      </c>
      <c r="I95" s="227"/>
      <c r="J95" s="228">
        <f>ROUND(I95*H95,2)</f>
        <v>0</v>
      </c>
      <c r="K95" s="224" t="s">
        <v>173</v>
      </c>
      <c r="L95" s="73"/>
      <c r="M95" s="229" t="s">
        <v>34</v>
      </c>
      <c r="N95" s="295" t="s">
        <v>50</v>
      </c>
      <c r="O95" s="293"/>
      <c r="P95" s="296">
        <f>O95*H95</f>
        <v>0</v>
      </c>
      <c r="Q95" s="296">
        <v>0</v>
      </c>
      <c r="R95" s="296">
        <f>Q95*H95</f>
        <v>0</v>
      </c>
      <c r="S95" s="296">
        <v>0</v>
      </c>
      <c r="T95" s="297">
        <f>S95*H95</f>
        <v>0</v>
      </c>
      <c r="AR95" s="24" t="s">
        <v>2768</v>
      </c>
      <c r="AT95" s="24" t="s">
        <v>169</v>
      </c>
      <c r="AU95" s="24" t="s">
        <v>89</v>
      </c>
      <c r="AY95" s="24" t="s">
        <v>167</v>
      </c>
      <c r="BE95" s="233">
        <f>IF(N95="základní",J95,0)</f>
        <v>0</v>
      </c>
      <c r="BF95" s="233">
        <f>IF(N95="snížená",J95,0)</f>
        <v>0</v>
      </c>
      <c r="BG95" s="233">
        <f>IF(N95="zákl. přenesená",J95,0)</f>
        <v>0</v>
      </c>
      <c r="BH95" s="233">
        <f>IF(N95="sníž. přenesená",J95,0)</f>
        <v>0</v>
      </c>
      <c r="BI95" s="233">
        <f>IF(N95="nulová",J95,0)</f>
        <v>0</v>
      </c>
      <c r="BJ95" s="24" t="s">
        <v>87</v>
      </c>
      <c r="BK95" s="233">
        <f>ROUND(I95*H95,2)</f>
        <v>0</v>
      </c>
      <c r="BL95" s="24" t="s">
        <v>2768</v>
      </c>
      <c r="BM95" s="24" t="s">
        <v>2937</v>
      </c>
    </row>
    <row r="96" s="1" customFormat="1" ht="6.96" customHeight="1">
      <c r="B96" s="68"/>
      <c r="C96" s="69"/>
      <c r="D96" s="69"/>
      <c r="E96" s="69"/>
      <c r="F96" s="69"/>
      <c r="G96" s="69"/>
      <c r="H96" s="69"/>
      <c r="I96" s="167"/>
      <c r="J96" s="69"/>
      <c r="K96" s="69"/>
      <c r="L96" s="73"/>
    </row>
  </sheetData>
  <sheetProtection sheet="1" autoFilter="0" formatColumns="0" formatRows="0" objects="1" scenarios="1" spinCount="100000" saltValue="nbpEUE9tMRWMQTNcf7M5640gSk5SCjFZtQko9wEc9xUPKlO26r76SrK/hzvMUZLGc0Surkd9BHcVG6BJzkzHeA==" hashValue="t1D9CTEExuq5jO5vv979vWIMF3sp/uciEM7nFNIghK5Fv6ITlbp96MwcrXCDxvlboJwaze8f70jN/b1u77oTtg==" algorithmName="SHA-512" password="CC35"/>
  <autoFilter ref="C79:K95"/>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29" style="299" customWidth="1"/>
    <col min="2" max="2" width="1.664063" style="299" customWidth="1"/>
    <col min="3" max="4" width="5" style="299" customWidth="1"/>
    <col min="5" max="5" width="11.71" style="299" customWidth="1"/>
    <col min="6" max="6" width="9.14" style="299" customWidth="1"/>
    <col min="7" max="7" width="5" style="299" customWidth="1"/>
    <col min="8" max="8" width="77.86" style="299" customWidth="1"/>
    <col min="9" max="10" width="20" style="299" customWidth="1"/>
    <col min="11" max="11" width="1.664063" style="299" customWidth="1"/>
  </cols>
  <sheetData>
    <row r="1" ht="37.5" customHeight="1"/>
    <row r="2" ht="7.5" customHeight="1">
      <c r="B2" s="300"/>
      <c r="C2" s="301"/>
      <c r="D2" s="301"/>
      <c r="E2" s="301"/>
      <c r="F2" s="301"/>
      <c r="G2" s="301"/>
      <c r="H2" s="301"/>
      <c r="I2" s="301"/>
      <c r="J2" s="301"/>
      <c r="K2" s="302"/>
    </row>
    <row r="3" s="15" customFormat="1" ht="45" customHeight="1">
      <c r="B3" s="303"/>
      <c r="C3" s="304" t="s">
        <v>2938</v>
      </c>
      <c r="D3" s="304"/>
      <c r="E3" s="304"/>
      <c r="F3" s="304"/>
      <c r="G3" s="304"/>
      <c r="H3" s="304"/>
      <c r="I3" s="304"/>
      <c r="J3" s="304"/>
      <c r="K3" s="305"/>
    </row>
    <row r="4" ht="25.5" customHeight="1">
      <c r="B4" s="306"/>
      <c r="C4" s="307" t="s">
        <v>2939</v>
      </c>
      <c r="D4" s="307"/>
      <c r="E4" s="307"/>
      <c r="F4" s="307"/>
      <c r="G4" s="307"/>
      <c r="H4" s="307"/>
      <c r="I4" s="307"/>
      <c r="J4" s="307"/>
      <c r="K4" s="308"/>
    </row>
    <row r="5" ht="5.25" customHeight="1">
      <c r="B5" s="306"/>
      <c r="C5" s="309"/>
      <c r="D5" s="309"/>
      <c r="E5" s="309"/>
      <c r="F5" s="309"/>
      <c r="G5" s="309"/>
      <c r="H5" s="309"/>
      <c r="I5" s="309"/>
      <c r="J5" s="309"/>
      <c r="K5" s="308"/>
    </row>
    <row r="6" ht="15" customHeight="1">
      <c r="B6" s="306"/>
      <c r="C6" s="310" t="s">
        <v>2940</v>
      </c>
      <c r="D6" s="310"/>
      <c r="E6" s="310"/>
      <c r="F6" s="310"/>
      <c r="G6" s="310"/>
      <c r="H6" s="310"/>
      <c r="I6" s="310"/>
      <c r="J6" s="310"/>
      <c r="K6" s="308"/>
    </row>
    <row r="7" ht="15" customHeight="1">
      <c r="B7" s="311"/>
      <c r="C7" s="310" t="s">
        <v>2941</v>
      </c>
      <c r="D7" s="310"/>
      <c r="E7" s="310"/>
      <c r="F7" s="310"/>
      <c r="G7" s="310"/>
      <c r="H7" s="310"/>
      <c r="I7" s="310"/>
      <c r="J7" s="310"/>
      <c r="K7" s="308"/>
    </row>
    <row r="8" ht="12.75" customHeight="1">
      <c r="B8" s="311"/>
      <c r="C8" s="310"/>
      <c r="D8" s="310"/>
      <c r="E8" s="310"/>
      <c r="F8" s="310"/>
      <c r="G8" s="310"/>
      <c r="H8" s="310"/>
      <c r="I8" s="310"/>
      <c r="J8" s="310"/>
      <c r="K8" s="308"/>
    </row>
    <row r="9" ht="15" customHeight="1">
      <c r="B9" s="311"/>
      <c r="C9" s="310" t="s">
        <v>2942</v>
      </c>
      <c r="D9" s="310"/>
      <c r="E9" s="310"/>
      <c r="F9" s="310"/>
      <c r="G9" s="310"/>
      <c r="H9" s="310"/>
      <c r="I9" s="310"/>
      <c r="J9" s="310"/>
      <c r="K9" s="308"/>
    </row>
    <row r="10" ht="15" customHeight="1">
      <c r="B10" s="311"/>
      <c r="C10" s="310"/>
      <c r="D10" s="310" t="s">
        <v>2943</v>
      </c>
      <c r="E10" s="310"/>
      <c r="F10" s="310"/>
      <c r="G10" s="310"/>
      <c r="H10" s="310"/>
      <c r="I10" s="310"/>
      <c r="J10" s="310"/>
      <c r="K10" s="308"/>
    </row>
    <row r="11" ht="15" customHeight="1">
      <c r="B11" s="311"/>
      <c r="C11" s="312"/>
      <c r="D11" s="310" t="s">
        <v>2944</v>
      </c>
      <c r="E11" s="310"/>
      <c r="F11" s="310"/>
      <c r="G11" s="310"/>
      <c r="H11" s="310"/>
      <c r="I11" s="310"/>
      <c r="J11" s="310"/>
      <c r="K11" s="308"/>
    </row>
    <row r="12" ht="12.75" customHeight="1">
      <c r="B12" s="311"/>
      <c r="C12" s="312"/>
      <c r="D12" s="312"/>
      <c r="E12" s="312"/>
      <c r="F12" s="312"/>
      <c r="G12" s="312"/>
      <c r="H12" s="312"/>
      <c r="I12" s="312"/>
      <c r="J12" s="312"/>
      <c r="K12" s="308"/>
    </row>
    <row r="13" ht="15" customHeight="1">
      <c r="B13" s="311"/>
      <c r="C13" s="312"/>
      <c r="D13" s="310" t="s">
        <v>2945</v>
      </c>
      <c r="E13" s="310"/>
      <c r="F13" s="310"/>
      <c r="G13" s="310"/>
      <c r="H13" s="310"/>
      <c r="I13" s="310"/>
      <c r="J13" s="310"/>
      <c r="K13" s="308"/>
    </row>
    <row r="14" ht="15" customHeight="1">
      <c r="B14" s="311"/>
      <c r="C14" s="312"/>
      <c r="D14" s="310" t="s">
        <v>2946</v>
      </c>
      <c r="E14" s="310"/>
      <c r="F14" s="310"/>
      <c r="G14" s="310"/>
      <c r="H14" s="310"/>
      <c r="I14" s="310"/>
      <c r="J14" s="310"/>
      <c r="K14" s="308"/>
    </row>
    <row r="15" ht="15" customHeight="1">
      <c r="B15" s="311"/>
      <c r="C15" s="312"/>
      <c r="D15" s="310" t="s">
        <v>2947</v>
      </c>
      <c r="E15" s="310"/>
      <c r="F15" s="310"/>
      <c r="G15" s="310"/>
      <c r="H15" s="310"/>
      <c r="I15" s="310"/>
      <c r="J15" s="310"/>
      <c r="K15" s="308"/>
    </row>
    <row r="16" ht="15" customHeight="1">
      <c r="B16" s="311"/>
      <c r="C16" s="312"/>
      <c r="D16" s="312"/>
      <c r="E16" s="313" t="s">
        <v>86</v>
      </c>
      <c r="F16" s="310" t="s">
        <v>2948</v>
      </c>
      <c r="G16" s="310"/>
      <c r="H16" s="310"/>
      <c r="I16" s="310"/>
      <c r="J16" s="310"/>
      <c r="K16" s="308"/>
    </row>
    <row r="17" ht="15" customHeight="1">
      <c r="B17" s="311"/>
      <c r="C17" s="312"/>
      <c r="D17" s="312"/>
      <c r="E17" s="313" t="s">
        <v>2949</v>
      </c>
      <c r="F17" s="310" t="s">
        <v>2950</v>
      </c>
      <c r="G17" s="310"/>
      <c r="H17" s="310"/>
      <c r="I17" s="310"/>
      <c r="J17" s="310"/>
      <c r="K17" s="308"/>
    </row>
    <row r="18" ht="15" customHeight="1">
      <c r="B18" s="311"/>
      <c r="C18" s="312"/>
      <c r="D18" s="312"/>
      <c r="E18" s="313" t="s">
        <v>2951</v>
      </c>
      <c r="F18" s="310" t="s">
        <v>2952</v>
      </c>
      <c r="G18" s="310"/>
      <c r="H18" s="310"/>
      <c r="I18" s="310"/>
      <c r="J18" s="310"/>
      <c r="K18" s="308"/>
    </row>
    <row r="19" ht="15" customHeight="1">
      <c r="B19" s="311"/>
      <c r="C19" s="312"/>
      <c r="D19" s="312"/>
      <c r="E19" s="313" t="s">
        <v>2953</v>
      </c>
      <c r="F19" s="310" t="s">
        <v>2954</v>
      </c>
      <c r="G19" s="310"/>
      <c r="H19" s="310"/>
      <c r="I19" s="310"/>
      <c r="J19" s="310"/>
      <c r="K19" s="308"/>
    </row>
    <row r="20" ht="15" customHeight="1">
      <c r="B20" s="311"/>
      <c r="C20" s="312"/>
      <c r="D20" s="312"/>
      <c r="E20" s="313" t="s">
        <v>2635</v>
      </c>
      <c r="F20" s="310" t="s">
        <v>2636</v>
      </c>
      <c r="G20" s="310"/>
      <c r="H20" s="310"/>
      <c r="I20" s="310"/>
      <c r="J20" s="310"/>
      <c r="K20" s="308"/>
    </row>
    <row r="21" ht="15" customHeight="1">
      <c r="B21" s="311"/>
      <c r="C21" s="312"/>
      <c r="D21" s="312"/>
      <c r="E21" s="313" t="s">
        <v>2955</v>
      </c>
      <c r="F21" s="310" t="s">
        <v>2956</v>
      </c>
      <c r="G21" s="310"/>
      <c r="H21" s="310"/>
      <c r="I21" s="310"/>
      <c r="J21" s="310"/>
      <c r="K21" s="308"/>
    </row>
    <row r="22" ht="12.75" customHeight="1">
      <c r="B22" s="311"/>
      <c r="C22" s="312"/>
      <c r="D22" s="312"/>
      <c r="E22" s="312"/>
      <c r="F22" s="312"/>
      <c r="G22" s="312"/>
      <c r="H22" s="312"/>
      <c r="I22" s="312"/>
      <c r="J22" s="312"/>
      <c r="K22" s="308"/>
    </row>
    <row r="23" ht="15" customHeight="1">
      <c r="B23" s="311"/>
      <c r="C23" s="310" t="s">
        <v>2957</v>
      </c>
      <c r="D23" s="310"/>
      <c r="E23" s="310"/>
      <c r="F23" s="310"/>
      <c r="G23" s="310"/>
      <c r="H23" s="310"/>
      <c r="I23" s="310"/>
      <c r="J23" s="310"/>
      <c r="K23" s="308"/>
    </row>
    <row r="24" ht="15" customHeight="1">
      <c r="B24" s="311"/>
      <c r="C24" s="310" t="s">
        <v>2958</v>
      </c>
      <c r="D24" s="310"/>
      <c r="E24" s="310"/>
      <c r="F24" s="310"/>
      <c r="G24" s="310"/>
      <c r="H24" s="310"/>
      <c r="I24" s="310"/>
      <c r="J24" s="310"/>
      <c r="K24" s="308"/>
    </row>
    <row r="25" ht="15" customHeight="1">
      <c r="B25" s="311"/>
      <c r="C25" s="310"/>
      <c r="D25" s="310" t="s">
        <v>2959</v>
      </c>
      <c r="E25" s="310"/>
      <c r="F25" s="310"/>
      <c r="G25" s="310"/>
      <c r="H25" s="310"/>
      <c r="I25" s="310"/>
      <c r="J25" s="310"/>
      <c r="K25" s="308"/>
    </row>
    <row r="26" ht="15" customHeight="1">
      <c r="B26" s="311"/>
      <c r="C26" s="312"/>
      <c r="D26" s="310" t="s">
        <v>2960</v>
      </c>
      <c r="E26" s="310"/>
      <c r="F26" s="310"/>
      <c r="G26" s="310"/>
      <c r="H26" s="310"/>
      <c r="I26" s="310"/>
      <c r="J26" s="310"/>
      <c r="K26" s="308"/>
    </row>
    <row r="27" ht="12.75" customHeight="1">
      <c r="B27" s="311"/>
      <c r="C27" s="312"/>
      <c r="D27" s="312"/>
      <c r="E27" s="312"/>
      <c r="F27" s="312"/>
      <c r="G27" s="312"/>
      <c r="H27" s="312"/>
      <c r="I27" s="312"/>
      <c r="J27" s="312"/>
      <c r="K27" s="308"/>
    </row>
    <row r="28" ht="15" customHeight="1">
      <c r="B28" s="311"/>
      <c r="C28" s="312"/>
      <c r="D28" s="310" t="s">
        <v>2961</v>
      </c>
      <c r="E28" s="310"/>
      <c r="F28" s="310"/>
      <c r="G28" s="310"/>
      <c r="H28" s="310"/>
      <c r="I28" s="310"/>
      <c r="J28" s="310"/>
      <c r="K28" s="308"/>
    </row>
    <row r="29" ht="15" customHeight="1">
      <c r="B29" s="311"/>
      <c r="C29" s="312"/>
      <c r="D29" s="310" t="s">
        <v>2962</v>
      </c>
      <c r="E29" s="310"/>
      <c r="F29" s="310"/>
      <c r="G29" s="310"/>
      <c r="H29" s="310"/>
      <c r="I29" s="310"/>
      <c r="J29" s="310"/>
      <c r="K29" s="308"/>
    </row>
    <row r="30" ht="12.75" customHeight="1">
      <c r="B30" s="311"/>
      <c r="C30" s="312"/>
      <c r="D30" s="312"/>
      <c r="E30" s="312"/>
      <c r="F30" s="312"/>
      <c r="G30" s="312"/>
      <c r="H30" s="312"/>
      <c r="I30" s="312"/>
      <c r="J30" s="312"/>
      <c r="K30" s="308"/>
    </row>
    <row r="31" ht="15" customHeight="1">
      <c r="B31" s="311"/>
      <c r="C31" s="312"/>
      <c r="D31" s="310" t="s">
        <v>2963</v>
      </c>
      <c r="E31" s="310"/>
      <c r="F31" s="310"/>
      <c r="G31" s="310"/>
      <c r="H31" s="310"/>
      <c r="I31" s="310"/>
      <c r="J31" s="310"/>
      <c r="K31" s="308"/>
    </row>
    <row r="32" ht="15" customHeight="1">
      <c r="B32" s="311"/>
      <c r="C32" s="312"/>
      <c r="D32" s="310" t="s">
        <v>2964</v>
      </c>
      <c r="E32" s="310"/>
      <c r="F32" s="310"/>
      <c r="G32" s="310"/>
      <c r="H32" s="310"/>
      <c r="I32" s="310"/>
      <c r="J32" s="310"/>
      <c r="K32" s="308"/>
    </row>
    <row r="33" ht="15" customHeight="1">
      <c r="B33" s="311"/>
      <c r="C33" s="312"/>
      <c r="D33" s="310" t="s">
        <v>2965</v>
      </c>
      <c r="E33" s="310"/>
      <c r="F33" s="310"/>
      <c r="G33" s="310"/>
      <c r="H33" s="310"/>
      <c r="I33" s="310"/>
      <c r="J33" s="310"/>
      <c r="K33" s="308"/>
    </row>
    <row r="34" ht="15" customHeight="1">
      <c r="B34" s="311"/>
      <c r="C34" s="312"/>
      <c r="D34" s="310"/>
      <c r="E34" s="314" t="s">
        <v>152</v>
      </c>
      <c r="F34" s="310"/>
      <c r="G34" s="310" t="s">
        <v>2966</v>
      </c>
      <c r="H34" s="310"/>
      <c r="I34" s="310"/>
      <c r="J34" s="310"/>
      <c r="K34" s="308"/>
    </row>
    <row r="35" ht="30.75" customHeight="1">
      <c r="B35" s="311"/>
      <c r="C35" s="312"/>
      <c r="D35" s="310"/>
      <c r="E35" s="314" t="s">
        <v>2967</v>
      </c>
      <c r="F35" s="310"/>
      <c r="G35" s="310" t="s">
        <v>2968</v>
      </c>
      <c r="H35" s="310"/>
      <c r="I35" s="310"/>
      <c r="J35" s="310"/>
      <c r="K35" s="308"/>
    </row>
    <row r="36" ht="15" customHeight="1">
      <c r="B36" s="311"/>
      <c r="C36" s="312"/>
      <c r="D36" s="310"/>
      <c r="E36" s="314" t="s">
        <v>60</v>
      </c>
      <c r="F36" s="310"/>
      <c r="G36" s="310" t="s">
        <v>2969</v>
      </c>
      <c r="H36" s="310"/>
      <c r="I36" s="310"/>
      <c r="J36" s="310"/>
      <c r="K36" s="308"/>
    </row>
    <row r="37" ht="15" customHeight="1">
      <c r="B37" s="311"/>
      <c r="C37" s="312"/>
      <c r="D37" s="310"/>
      <c r="E37" s="314" t="s">
        <v>153</v>
      </c>
      <c r="F37" s="310"/>
      <c r="G37" s="310" t="s">
        <v>2970</v>
      </c>
      <c r="H37" s="310"/>
      <c r="I37" s="310"/>
      <c r="J37" s="310"/>
      <c r="K37" s="308"/>
    </row>
    <row r="38" ht="15" customHeight="1">
      <c r="B38" s="311"/>
      <c r="C38" s="312"/>
      <c r="D38" s="310"/>
      <c r="E38" s="314" t="s">
        <v>154</v>
      </c>
      <c r="F38" s="310"/>
      <c r="G38" s="310" t="s">
        <v>2971</v>
      </c>
      <c r="H38" s="310"/>
      <c r="I38" s="310"/>
      <c r="J38" s="310"/>
      <c r="K38" s="308"/>
    </row>
    <row r="39" ht="15" customHeight="1">
      <c r="B39" s="311"/>
      <c r="C39" s="312"/>
      <c r="D39" s="310"/>
      <c r="E39" s="314" t="s">
        <v>155</v>
      </c>
      <c r="F39" s="310"/>
      <c r="G39" s="310" t="s">
        <v>2972</v>
      </c>
      <c r="H39" s="310"/>
      <c r="I39" s="310"/>
      <c r="J39" s="310"/>
      <c r="K39" s="308"/>
    </row>
    <row r="40" ht="15" customHeight="1">
      <c r="B40" s="311"/>
      <c r="C40" s="312"/>
      <c r="D40" s="310"/>
      <c r="E40" s="314" t="s">
        <v>2973</v>
      </c>
      <c r="F40" s="310"/>
      <c r="G40" s="310" t="s">
        <v>2974</v>
      </c>
      <c r="H40" s="310"/>
      <c r="I40" s="310"/>
      <c r="J40" s="310"/>
      <c r="K40" s="308"/>
    </row>
    <row r="41" ht="15" customHeight="1">
      <c r="B41" s="311"/>
      <c r="C41" s="312"/>
      <c r="D41" s="310"/>
      <c r="E41" s="314"/>
      <c r="F41" s="310"/>
      <c r="G41" s="310" t="s">
        <v>2975</v>
      </c>
      <c r="H41" s="310"/>
      <c r="I41" s="310"/>
      <c r="J41" s="310"/>
      <c r="K41" s="308"/>
    </row>
    <row r="42" ht="15" customHeight="1">
      <c r="B42" s="311"/>
      <c r="C42" s="312"/>
      <c r="D42" s="310"/>
      <c r="E42" s="314" t="s">
        <v>2976</v>
      </c>
      <c r="F42" s="310"/>
      <c r="G42" s="310" t="s">
        <v>2977</v>
      </c>
      <c r="H42" s="310"/>
      <c r="I42" s="310"/>
      <c r="J42" s="310"/>
      <c r="K42" s="308"/>
    </row>
    <row r="43" ht="15" customHeight="1">
      <c r="B43" s="311"/>
      <c r="C43" s="312"/>
      <c r="D43" s="310"/>
      <c r="E43" s="314" t="s">
        <v>157</v>
      </c>
      <c r="F43" s="310"/>
      <c r="G43" s="310" t="s">
        <v>2978</v>
      </c>
      <c r="H43" s="310"/>
      <c r="I43" s="310"/>
      <c r="J43" s="310"/>
      <c r="K43" s="308"/>
    </row>
    <row r="44" ht="12.75" customHeight="1">
      <c r="B44" s="311"/>
      <c r="C44" s="312"/>
      <c r="D44" s="310"/>
      <c r="E44" s="310"/>
      <c r="F44" s="310"/>
      <c r="G44" s="310"/>
      <c r="H44" s="310"/>
      <c r="I44" s="310"/>
      <c r="J44" s="310"/>
      <c r="K44" s="308"/>
    </row>
    <row r="45" ht="15" customHeight="1">
      <c r="B45" s="311"/>
      <c r="C45" s="312"/>
      <c r="D45" s="310" t="s">
        <v>2979</v>
      </c>
      <c r="E45" s="310"/>
      <c r="F45" s="310"/>
      <c r="G45" s="310"/>
      <c r="H45" s="310"/>
      <c r="I45" s="310"/>
      <c r="J45" s="310"/>
      <c r="K45" s="308"/>
    </row>
    <row r="46" ht="15" customHeight="1">
      <c r="B46" s="311"/>
      <c r="C46" s="312"/>
      <c r="D46" s="312"/>
      <c r="E46" s="310" t="s">
        <v>2980</v>
      </c>
      <c r="F46" s="310"/>
      <c r="G46" s="310"/>
      <c r="H46" s="310"/>
      <c r="I46" s="310"/>
      <c r="J46" s="310"/>
      <c r="K46" s="308"/>
    </row>
    <row r="47" ht="15" customHeight="1">
      <c r="B47" s="311"/>
      <c r="C47" s="312"/>
      <c r="D47" s="312"/>
      <c r="E47" s="310" t="s">
        <v>2981</v>
      </c>
      <c r="F47" s="310"/>
      <c r="G47" s="310"/>
      <c r="H47" s="310"/>
      <c r="I47" s="310"/>
      <c r="J47" s="310"/>
      <c r="K47" s="308"/>
    </row>
    <row r="48" ht="15" customHeight="1">
      <c r="B48" s="311"/>
      <c r="C48" s="312"/>
      <c r="D48" s="312"/>
      <c r="E48" s="310" t="s">
        <v>2982</v>
      </c>
      <c r="F48" s="310"/>
      <c r="G48" s="310"/>
      <c r="H48" s="310"/>
      <c r="I48" s="310"/>
      <c r="J48" s="310"/>
      <c r="K48" s="308"/>
    </row>
    <row r="49" ht="15" customHeight="1">
      <c r="B49" s="311"/>
      <c r="C49" s="312"/>
      <c r="D49" s="310" t="s">
        <v>2983</v>
      </c>
      <c r="E49" s="310"/>
      <c r="F49" s="310"/>
      <c r="G49" s="310"/>
      <c r="H49" s="310"/>
      <c r="I49" s="310"/>
      <c r="J49" s="310"/>
      <c r="K49" s="308"/>
    </row>
    <row r="50" ht="25.5" customHeight="1">
      <c r="B50" s="306"/>
      <c r="C50" s="307" t="s">
        <v>2984</v>
      </c>
      <c r="D50" s="307"/>
      <c r="E50" s="307"/>
      <c r="F50" s="307"/>
      <c r="G50" s="307"/>
      <c r="H50" s="307"/>
      <c r="I50" s="307"/>
      <c r="J50" s="307"/>
      <c r="K50" s="308"/>
    </row>
    <row r="51" ht="5.25" customHeight="1">
      <c r="B51" s="306"/>
      <c r="C51" s="309"/>
      <c r="D51" s="309"/>
      <c r="E51" s="309"/>
      <c r="F51" s="309"/>
      <c r="G51" s="309"/>
      <c r="H51" s="309"/>
      <c r="I51" s="309"/>
      <c r="J51" s="309"/>
      <c r="K51" s="308"/>
    </row>
    <row r="52" ht="15" customHeight="1">
      <c r="B52" s="306"/>
      <c r="C52" s="310" t="s">
        <v>2985</v>
      </c>
      <c r="D52" s="310"/>
      <c r="E52" s="310"/>
      <c r="F52" s="310"/>
      <c r="G52" s="310"/>
      <c r="H52" s="310"/>
      <c r="I52" s="310"/>
      <c r="J52" s="310"/>
      <c r="K52" s="308"/>
    </row>
    <row r="53" ht="15" customHeight="1">
      <c r="B53" s="306"/>
      <c r="C53" s="310" t="s">
        <v>2986</v>
      </c>
      <c r="D53" s="310"/>
      <c r="E53" s="310"/>
      <c r="F53" s="310"/>
      <c r="G53" s="310"/>
      <c r="H53" s="310"/>
      <c r="I53" s="310"/>
      <c r="J53" s="310"/>
      <c r="K53" s="308"/>
    </row>
    <row r="54" ht="12.75" customHeight="1">
      <c r="B54" s="306"/>
      <c r="C54" s="310"/>
      <c r="D54" s="310"/>
      <c r="E54" s="310"/>
      <c r="F54" s="310"/>
      <c r="G54" s="310"/>
      <c r="H54" s="310"/>
      <c r="I54" s="310"/>
      <c r="J54" s="310"/>
      <c r="K54" s="308"/>
    </row>
    <row r="55" ht="15" customHeight="1">
      <c r="B55" s="306"/>
      <c r="C55" s="310" t="s">
        <v>2987</v>
      </c>
      <c r="D55" s="310"/>
      <c r="E55" s="310"/>
      <c r="F55" s="310"/>
      <c r="G55" s="310"/>
      <c r="H55" s="310"/>
      <c r="I55" s="310"/>
      <c r="J55" s="310"/>
      <c r="K55" s="308"/>
    </row>
    <row r="56" ht="15" customHeight="1">
      <c r="B56" s="306"/>
      <c r="C56" s="312"/>
      <c r="D56" s="310" t="s">
        <v>2988</v>
      </c>
      <c r="E56" s="310"/>
      <c r="F56" s="310"/>
      <c r="G56" s="310"/>
      <c r="H56" s="310"/>
      <c r="I56" s="310"/>
      <c r="J56" s="310"/>
      <c r="K56" s="308"/>
    </row>
    <row r="57" ht="15" customHeight="1">
      <c r="B57" s="306"/>
      <c r="C57" s="312"/>
      <c r="D57" s="310" t="s">
        <v>2989</v>
      </c>
      <c r="E57" s="310"/>
      <c r="F57" s="310"/>
      <c r="G57" s="310"/>
      <c r="H57" s="310"/>
      <c r="I57" s="310"/>
      <c r="J57" s="310"/>
      <c r="K57" s="308"/>
    </row>
    <row r="58" ht="15" customHeight="1">
      <c r="B58" s="306"/>
      <c r="C58" s="312"/>
      <c r="D58" s="310" t="s">
        <v>2990</v>
      </c>
      <c r="E58" s="310"/>
      <c r="F58" s="310"/>
      <c r="G58" s="310"/>
      <c r="H58" s="310"/>
      <c r="I58" s="310"/>
      <c r="J58" s="310"/>
      <c r="K58" s="308"/>
    </row>
    <row r="59" ht="15" customHeight="1">
      <c r="B59" s="306"/>
      <c r="C59" s="312"/>
      <c r="D59" s="310" t="s">
        <v>2991</v>
      </c>
      <c r="E59" s="310"/>
      <c r="F59" s="310"/>
      <c r="G59" s="310"/>
      <c r="H59" s="310"/>
      <c r="I59" s="310"/>
      <c r="J59" s="310"/>
      <c r="K59" s="308"/>
    </row>
    <row r="60" ht="15" customHeight="1">
      <c r="B60" s="306"/>
      <c r="C60" s="312"/>
      <c r="D60" s="315" t="s">
        <v>2992</v>
      </c>
      <c r="E60" s="315"/>
      <c r="F60" s="315"/>
      <c r="G60" s="315"/>
      <c r="H60" s="315"/>
      <c r="I60" s="315"/>
      <c r="J60" s="315"/>
      <c r="K60" s="308"/>
    </row>
    <row r="61" ht="15" customHeight="1">
      <c r="B61" s="306"/>
      <c r="C61" s="312"/>
      <c r="D61" s="310" t="s">
        <v>2993</v>
      </c>
      <c r="E61" s="310"/>
      <c r="F61" s="310"/>
      <c r="G61" s="310"/>
      <c r="H61" s="310"/>
      <c r="I61" s="310"/>
      <c r="J61" s="310"/>
      <c r="K61" s="308"/>
    </row>
    <row r="62" ht="12.75" customHeight="1">
      <c r="B62" s="306"/>
      <c r="C62" s="312"/>
      <c r="D62" s="312"/>
      <c r="E62" s="316"/>
      <c r="F62" s="312"/>
      <c r="G62" s="312"/>
      <c r="H62" s="312"/>
      <c r="I62" s="312"/>
      <c r="J62" s="312"/>
      <c r="K62" s="308"/>
    </row>
    <row r="63" ht="15" customHeight="1">
      <c r="B63" s="306"/>
      <c r="C63" s="312"/>
      <c r="D63" s="310" t="s">
        <v>2994</v>
      </c>
      <c r="E63" s="310"/>
      <c r="F63" s="310"/>
      <c r="G63" s="310"/>
      <c r="H63" s="310"/>
      <c r="I63" s="310"/>
      <c r="J63" s="310"/>
      <c r="K63" s="308"/>
    </row>
    <row r="64" ht="15" customHeight="1">
      <c r="B64" s="306"/>
      <c r="C64" s="312"/>
      <c r="D64" s="315" t="s">
        <v>2995</v>
      </c>
      <c r="E64" s="315"/>
      <c r="F64" s="315"/>
      <c r="G64" s="315"/>
      <c r="H64" s="315"/>
      <c r="I64" s="315"/>
      <c r="J64" s="315"/>
      <c r="K64" s="308"/>
    </row>
    <row r="65" ht="15" customHeight="1">
      <c r="B65" s="306"/>
      <c r="C65" s="312"/>
      <c r="D65" s="310" t="s">
        <v>2996</v>
      </c>
      <c r="E65" s="310"/>
      <c r="F65" s="310"/>
      <c r="G65" s="310"/>
      <c r="H65" s="310"/>
      <c r="I65" s="310"/>
      <c r="J65" s="310"/>
      <c r="K65" s="308"/>
    </row>
    <row r="66" ht="15" customHeight="1">
      <c r="B66" s="306"/>
      <c r="C66" s="312"/>
      <c r="D66" s="310" t="s">
        <v>2997</v>
      </c>
      <c r="E66" s="310"/>
      <c r="F66" s="310"/>
      <c r="G66" s="310"/>
      <c r="H66" s="310"/>
      <c r="I66" s="310"/>
      <c r="J66" s="310"/>
      <c r="K66" s="308"/>
    </row>
    <row r="67" ht="15" customHeight="1">
      <c r="B67" s="306"/>
      <c r="C67" s="312"/>
      <c r="D67" s="310" t="s">
        <v>2998</v>
      </c>
      <c r="E67" s="310"/>
      <c r="F67" s="310"/>
      <c r="G67" s="310"/>
      <c r="H67" s="310"/>
      <c r="I67" s="310"/>
      <c r="J67" s="310"/>
      <c r="K67" s="308"/>
    </row>
    <row r="68" ht="15" customHeight="1">
      <c r="B68" s="306"/>
      <c r="C68" s="312"/>
      <c r="D68" s="310" t="s">
        <v>2999</v>
      </c>
      <c r="E68" s="310"/>
      <c r="F68" s="310"/>
      <c r="G68" s="310"/>
      <c r="H68" s="310"/>
      <c r="I68" s="310"/>
      <c r="J68" s="310"/>
      <c r="K68" s="308"/>
    </row>
    <row r="69" ht="12.75" customHeight="1">
      <c r="B69" s="317"/>
      <c r="C69" s="318"/>
      <c r="D69" s="318"/>
      <c r="E69" s="318"/>
      <c r="F69" s="318"/>
      <c r="G69" s="318"/>
      <c r="H69" s="318"/>
      <c r="I69" s="318"/>
      <c r="J69" s="318"/>
      <c r="K69" s="319"/>
    </row>
    <row r="70" ht="18.75" customHeight="1">
      <c r="B70" s="320"/>
      <c r="C70" s="320"/>
      <c r="D70" s="320"/>
      <c r="E70" s="320"/>
      <c r="F70" s="320"/>
      <c r="G70" s="320"/>
      <c r="H70" s="320"/>
      <c r="I70" s="320"/>
      <c r="J70" s="320"/>
      <c r="K70" s="321"/>
    </row>
    <row r="71" ht="18.75" customHeight="1">
      <c r="B71" s="321"/>
      <c r="C71" s="321"/>
      <c r="D71" s="321"/>
      <c r="E71" s="321"/>
      <c r="F71" s="321"/>
      <c r="G71" s="321"/>
      <c r="H71" s="321"/>
      <c r="I71" s="321"/>
      <c r="J71" s="321"/>
      <c r="K71" s="321"/>
    </row>
    <row r="72" ht="7.5" customHeight="1">
      <c r="B72" s="322"/>
      <c r="C72" s="323"/>
      <c r="D72" s="323"/>
      <c r="E72" s="323"/>
      <c r="F72" s="323"/>
      <c r="G72" s="323"/>
      <c r="H72" s="323"/>
      <c r="I72" s="323"/>
      <c r="J72" s="323"/>
      <c r="K72" s="324"/>
    </row>
    <row r="73" ht="45" customHeight="1">
      <c r="B73" s="325"/>
      <c r="C73" s="326" t="s">
        <v>121</v>
      </c>
      <c r="D73" s="326"/>
      <c r="E73" s="326"/>
      <c r="F73" s="326"/>
      <c r="G73" s="326"/>
      <c r="H73" s="326"/>
      <c r="I73" s="326"/>
      <c r="J73" s="326"/>
      <c r="K73" s="327"/>
    </row>
    <row r="74" ht="17.25" customHeight="1">
      <c r="B74" s="325"/>
      <c r="C74" s="328" t="s">
        <v>3000</v>
      </c>
      <c r="D74" s="328"/>
      <c r="E74" s="328"/>
      <c r="F74" s="328" t="s">
        <v>3001</v>
      </c>
      <c r="G74" s="329"/>
      <c r="H74" s="328" t="s">
        <v>153</v>
      </c>
      <c r="I74" s="328" t="s">
        <v>64</v>
      </c>
      <c r="J74" s="328" t="s">
        <v>3002</v>
      </c>
      <c r="K74" s="327"/>
    </row>
    <row r="75" ht="17.25" customHeight="1">
      <c r="B75" s="325"/>
      <c r="C75" s="330" t="s">
        <v>3003</v>
      </c>
      <c r="D75" s="330"/>
      <c r="E75" s="330"/>
      <c r="F75" s="331" t="s">
        <v>3004</v>
      </c>
      <c r="G75" s="332"/>
      <c r="H75" s="330"/>
      <c r="I75" s="330"/>
      <c r="J75" s="330" t="s">
        <v>3005</v>
      </c>
      <c r="K75" s="327"/>
    </row>
    <row r="76" ht="5.25" customHeight="1">
      <c r="B76" s="325"/>
      <c r="C76" s="333"/>
      <c r="D76" s="333"/>
      <c r="E76" s="333"/>
      <c r="F76" s="333"/>
      <c r="G76" s="334"/>
      <c r="H76" s="333"/>
      <c r="I76" s="333"/>
      <c r="J76" s="333"/>
      <c r="K76" s="327"/>
    </row>
    <row r="77" ht="15" customHeight="1">
      <c r="B77" s="325"/>
      <c r="C77" s="314" t="s">
        <v>60</v>
      </c>
      <c r="D77" s="333"/>
      <c r="E77" s="333"/>
      <c r="F77" s="335" t="s">
        <v>3006</v>
      </c>
      <c r="G77" s="334"/>
      <c r="H77" s="314" t="s">
        <v>3007</v>
      </c>
      <c r="I77" s="314" t="s">
        <v>3008</v>
      </c>
      <c r="J77" s="314">
        <v>20</v>
      </c>
      <c r="K77" s="327"/>
    </row>
    <row r="78" ht="15" customHeight="1">
      <c r="B78" s="325"/>
      <c r="C78" s="314" t="s">
        <v>3009</v>
      </c>
      <c r="D78" s="314"/>
      <c r="E78" s="314"/>
      <c r="F78" s="335" t="s">
        <v>3006</v>
      </c>
      <c r="G78" s="334"/>
      <c r="H78" s="314" t="s">
        <v>3010</v>
      </c>
      <c r="I78" s="314" t="s">
        <v>3008</v>
      </c>
      <c r="J78" s="314">
        <v>120</v>
      </c>
      <c r="K78" s="327"/>
    </row>
    <row r="79" ht="15" customHeight="1">
      <c r="B79" s="336"/>
      <c r="C79" s="314" t="s">
        <v>3011</v>
      </c>
      <c r="D79" s="314"/>
      <c r="E79" s="314"/>
      <c r="F79" s="335" t="s">
        <v>3012</v>
      </c>
      <c r="G79" s="334"/>
      <c r="H79" s="314" t="s">
        <v>3013</v>
      </c>
      <c r="I79" s="314" t="s">
        <v>3008</v>
      </c>
      <c r="J79" s="314">
        <v>50</v>
      </c>
      <c r="K79" s="327"/>
    </row>
    <row r="80" ht="15" customHeight="1">
      <c r="B80" s="336"/>
      <c r="C80" s="314" t="s">
        <v>3014</v>
      </c>
      <c r="D80" s="314"/>
      <c r="E80" s="314"/>
      <c r="F80" s="335" t="s">
        <v>3006</v>
      </c>
      <c r="G80" s="334"/>
      <c r="H80" s="314" t="s">
        <v>3015</v>
      </c>
      <c r="I80" s="314" t="s">
        <v>3016</v>
      </c>
      <c r="J80" s="314"/>
      <c r="K80" s="327"/>
    </row>
    <row r="81" ht="15" customHeight="1">
      <c r="B81" s="336"/>
      <c r="C81" s="337" t="s">
        <v>3017</v>
      </c>
      <c r="D81" s="337"/>
      <c r="E81" s="337"/>
      <c r="F81" s="338" t="s">
        <v>3012</v>
      </c>
      <c r="G81" s="337"/>
      <c r="H81" s="337" t="s">
        <v>3018</v>
      </c>
      <c r="I81" s="337" t="s">
        <v>3008</v>
      </c>
      <c r="J81" s="337">
        <v>15</v>
      </c>
      <c r="K81" s="327"/>
    </row>
    <row r="82" ht="15" customHeight="1">
      <c r="B82" s="336"/>
      <c r="C82" s="337" t="s">
        <v>3019</v>
      </c>
      <c r="D82" s="337"/>
      <c r="E82" s="337"/>
      <c r="F82" s="338" t="s">
        <v>3012</v>
      </c>
      <c r="G82" s="337"/>
      <c r="H82" s="337" t="s">
        <v>3020</v>
      </c>
      <c r="I82" s="337" t="s">
        <v>3008</v>
      </c>
      <c r="J82" s="337">
        <v>15</v>
      </c>
      <c r="K82" s="327"/>
    </row>
    <row r="83" ht="15" customHeight="1">
      <c r="B83" s="336"/>
      <c r="C83" s="337" t="s">
        <v>3021</v>
      </c>
      <c r="D83" s="337"/>
      <c r="E83" s="337"/>
      <c r="F83" s="338" t="s">
        <v>3012</v>
      </c>
      <c r="G83" s="337"/>
      <c r="H83" s="337" t="s">
        <v>3022</v>
      </c>
      <c r="I83" s="337" t="s">
        <v>3008</v>
      </c>
      <c r="J83" s="337">
        <v>20</v>
      </c>
      <c r="K83" s="327"/>
    </row>
    <row r="84" ht="15" customHeight="1">
      <c r="B84" s="336"/>
      <c r="C84" s="337" t="s">
        <v>3023</v>
      </c>
      <c r="D84" s="337"/>
      <c r="E84" s="337"/>
      <c r="F84" s="338" t="s">
        <v>3012</v>
      </c>
      <c r="G84" s="337"/>
      <c r="H84" s="337" t="s">
        <v>3024</v>
      </c>
      <c r="I84" s="337" t="s">
        <v>3008</v>
      </c>
      <c r="J84" s="337">
        <v>20</v>
      </c>
      <c r="K84" s="327"/>
    </row>
    <row r="85" ht="15" customHeight="1">
      <c r="B85" s="336"/>
      <c r="C85" s="314" t="s">
        <v>3025</v>
      </c>
      <c r="D85" s="314"/>
      <c r="E85" s="314"/>
      <c r="F85" s="335" t="s">
        <v>3012</v>
      </c>
      <c r="G85" s="334"/>
      <c r="H85" s="314" t="s">
        <v>3026</v>
      </c>
      <c r="I85" s="314" t="s">
        <v>3008</v>
      </c>
      <c r="J85" s="314">
        <v>50</v>
      </c>
      <c r="K85" s="327"/>
    </row>
    <row r="86" ht="15" customHeight="1">
      <c r="B86" s="336"/>
      <c r="C86" s="314" t="s">
        <v>3027</v>
      </c>
      <c r="D86" s="314"/>
      <c r="E86" s="314"/>
      <c r="F86" s="335" t="s">
        <v>3012</v>
      </c>
      <c r="G86" s="334"/>
      <c r="H86" s="314" t="s">
        <v>3028</v>
      </c>
      <c r="I86" s="314" t="s">
        <v>3008</v>
      </c>
      <c r="J86" s="314">
        <v>20</v>
      </c>
      <c r="K86" s="327"/>
    </row>
    <row r="87" ht="15" customHeight="1">
      <c r="B87" s="336"/>
      <c r="C87" s="314" t="s">
        <v>3029</v>
      </c>
      <c r="D87" s="314"/>
      <c r="E87" s="314"/>
      <c r="F87" s="335" t="s">
        <v>3012</v>
      </c>
      <c r="G87" s="334"/>
      <c r="H87" s="314" t="s">
        <v>3030</v>
      </c>
      <c r="I87" s="314" t="s">
        <v>3008</v>
      </c>
      <c r="J87" s="314">
        <v>20</v>
      </c>
      <c r="K87" s="327"/>
    </row>
    <row r="88" ht="15" customHeight="1">
      <c r="B88" s="336"/>
      <c r="C88" s="314" t="s">
        <v>3031</v>
      </c>
      <c r="D88" s="314"/>
      <c r="E88" s="314"/>
      <c r="F88" s="335" t="s">
        <v>3012</v>
      </c>
      <c r="G88" s="334"/>
      <c r="H88" s="314" t="s">
        <v>3032</v>
      </c>
      <c r="I88" s="314" t="s">
        <v>3008</v>
      </c>
      <c r="J88" s="314">
        <v>50</v>
      </c>
      <c r="K88" s="327"/>
    </row>
    <row r="89" ht="15" customHeight="1">
      <c r="B89" s="336"/>
      <c r="C89" s="314" t="s">
        <v>3033</v>
      </c>
      <c r="D89" s="314"/>
      <c r="E89" s="314"/>
      <c r="F89" s="335" t="s">
        <v>3012</v>
      </c>
      <c r="G89" s="334"/>
      <c r="H89" s="314" t="s">
        <v>3033</v>
      </c>
      <c r="I89" s="314" t="s">
        <v>3008</v>
      </c>
      <c r="J89" s="314">
        <v>50</v>
      </c>
      <c r="K89" s="327"/>
    </row>
    <row r="90" ht="15" customHeight="1">
      <c r="B90" s="336"/>
      <c r="C90" s="314" t="s">
        <v>158</v>
      </c>
      <c r="D90" s="314"/>
      <c r="E90" s="314"/>
      <c r="F90" s="335" t="s">
        <v>3012</v>
      </c>
      <c r="G90" s="334"/>
      <c r="H90" s="314" t="s">
        <v>3034</v>
      </c>
      <c r="I90" s="314" t="s">
        <v>3008</v>
      </c>
      <c r="J90" s="314">
        <v>255</v>
      </c>
      <c r="K90" s="327"/>
    </row>
    <row r="91" ht="15" customHeight="1">
      <c r="B91" s="336"/>
      <c r="C91" s="314" t="s">
        <v>3035</v>
      </c>
      <c r="D91" s="314"/>
      <c r="E91" s="314"/>
      <c r="F91" s="335" t="s">
        <v>3006</v>
      </c>
      <c r="G91" s="334"/>
      <c r="H91" s="314" t="s">
        <v>3036</v>
      </c>
      <c r="I91" s="314" t="s">
        <v>3037</v>
      </c>
      <c r="J91" s="314"/>
      <c r="K91" s="327"/>
    </row>
    <row r="92" ht="15" customHeight="1">
      <c r="B92" s="336"/>
      <c r="C92" s="314" t="s">
        <v>3038</v>
      </c>
      <c r="D92" s="314"/>
      <c r="E92" s="314"/>
      <c r="F92" s="335" t="s">
        <v>3006</v>
      </c>
      <c r="G92" s="334"/>
      <c r="H92" s="314" t="s">
        <v>3039</v>
      </c>
      <c r="I92" s="314" t="s">
        <v>3040</v>
      </c>
      <c r="J92" s="314"/>
      <c r="K92" s="327"/>
    </row>
    <row r="93" ht="15" customHeight="1">
      <c r="B93" s="336"/>
      <c r="C93" s="314" t="s">
        <v>3041</v>
      </c>
      <c r="D93" s="314"/>
      <c r="E93" s="314"/>
      <c r="F93" s="335" t="s">
        <v>3006</v>
      </c>
      <c r="G93" s="334"/>
      <c r="H93" s="314" t="s">
        <v>3041</v>
      </c>
      <c r="I93" s="314" t="s">
        <v>3040</v>
      </c>
      <c r="J93" s="314"/>
      <c r="K93" s="327"/>
    </row>
    <row r="94" ht="15" customHeight="1">
      <c r="B94" s="336"/>
      <c r="C94" s="314" t="s">
        <v>45</v>
      </c>
      <c r="D94" s="314"/>
      <c r="E94" s="314"/>
      <c r="F94" s="335" t="s">
        <v>3006</v>
      </c>
      <c r="G94" s="334"/>
      <c r="H94" s="314" t="s">
        <v>3042</v>
      </c>
      <c r="I94" s="314" t="s">
        <v>3040</v>
      </c>
      <c r="J94" s="314"/>
      <c r="K94" s="327"/>
    </row>
    <row r="95" ht="15" customHeight="1">
      <c r="B95" s="336"/>
      <c r="C95" s="314" t="s">
        <v>55</v>
      </c>
      <c r="D95" s="314"/>
      <c r="E95" s="314"/>
      <c r="F95" s="335" t="s">
        <v>3006</v>
      </c>
      <c r="G95" s="334"/>
      <c r="H95" s="314" t="s">
        <v>3043</v>
      </c>
      <c r="I95" s="314" t="s">
        <v>3040</v>
      </c>
      <c r="J95" s="314"/>
      <c r="K95" s="327"/>
    </row>
    <row r="96" ht="15" customHeight="1">
      <c r="B96" s="339"/>
      <c r="C96" s="340"/>
      <c r="D96" s="340"/>
      <c r="E96" s="340"/>
      <c r="F96" s="340"/>
      <c r="G96" s="340"/>
      <c r="H96" s="340"/>
      <c r="I96" s="340"/>
      <c r="J96" s="340"/>
      <c r="K96" s="341"/>
    </row>
    <row r="97" ht="18.75" customHeight="1">
      <c r="B97" s="342"/>
      <c r="C97" s="343"/>
      <c r="D97" s="343"/>
      <c r="E97" s="343"/>
      <c r="F97" s="343"/>
      <c r="G97" s="343"/>
      <c r="H97" s="343"/>
      <c r="I97" s="343"/>
      <c r="J97" s="343"/>
      <c r="K97" s="342"/>
    </row>
    <row r="98" ht="18.75" customHeight="1">
      <c r="B98" s="321"/>
      <c r="C98" s="321"/>
      <c r="D98" s="321"/>
      <c r="E98" s="321"/>
      <c r="F98" s="321"/>
      <c r="G98" s="321"/>
      <c r="H98" s="321"/>
      <c r="I98" s="321"/>
      <c r="J98" s="321"/>
      <c r="K98" s="321"/>
    </row>
    <row r="99" ht="7.5" customHeight="1">
      <c r="B99" s="322"/>
      <c r="C99" s="323"/>
      <c r="D99" s="323"/>
      <c r="E99" s="323"/>
      <c r="F99" s="323"/>
      <c r="G99" s="323"/>
      <c r="H99" s="323"/>
      <c r="I99" s="323"/>
      <c r="J99" s="323"/>
      <c r="K99" s="324"/>
    </row>
    <row r="100" ht="45" customHeight="1">
      <c r="B100" s="325"/>
      <c r="C100" s="326" t="s">
        <v>3044</v>
      </c>
      <c r="D100" s="326"/>
      <c r="E100" s="326"/>
      <c r="F100" s="326"/>
      <c r="G100" s="326"/>
      <c r="H100" s="326"/>
      <c r="I100" s="326"/>
      <c r="J100" s="326"/>
      <c r="K100" s="327"/>
    </row>
    <row r="101" ht="17.25" customHeight="1">
      <c r="B101" s="325"/>
      <c r="C101" s="328" t="s">
        <v>3000</v>
      </c>
      <c r="D101" s="328"/>
      <c r="E101" s="328"/>
      <c r="F101" s="328" t="s">
        <v>3001</v>
      </c>
      <c r="G101" s="329"/>
      <c r="H101" s="328" t="s">
        <v>153</v>
      </c>
      <c r="I101" s="328" t="s">
        <v>64</v>
      </c>
      <c r="J101" s="328" t="s">
        <v>3002</v>
      </c>
      <c r="K101" s="327"/>
    </row>
    <row r="102" ht="17.25" customHeight="1">
      <c r="B102" s="325"/>
      <c r="C102" s="330" t="s">
        <v>3003</v>
      </c>
      <c r="D102" s="330"/>
      <c r="E102" s="330"/>
      <c r="F102" s="331" t="s">
        <v>3004</v>
      </c>
      <c r="G102" s="332"/>
      <c r="H102" s="330"/>
      <c r="I102" s="330"/>
      <c r="J102" s="330" t="s">
        <v>3005</v>
      </c>
      <c r="K102" s="327"/>
    </row>
    <row r="103" ht="5.25" customHeight="1">
      <c r="B103" s="325"/>
      <c r="C103" s="328"/>
      <c r="D103" s="328"/>
      <c r="E103" s="328"/>
      <c r="F103" s="328"/>
      <c r="G103" s="344"/>
      <c r="H103" s="328"/>
      <c r="I103" s="328"/>
      <c r="J103" s="328"/>
      <c r="K103" s="327"/>
    </row>
    <row r="104" ht="15" customHeight="1">
      <c r="B104" s="325"/>
      <c r="C104" s="314" t="s">
        <v>60</v>
      </c>
      <c r="D104" s="333"/>
      <c r="E104" s="333"/>
      <c r="F104" s="335" t="s">
        <v>3006</v>
      </c>
      <c r="G104" s="344"/>
      <c r="H104" s="314" t="s">
        <v>3045</v>
      </c>
      <c r="I104" s="314" t="s">
        <v>3008</v>
      </c>
      <c r="J104" s="314">
        <v>20</v>
      </c>
      <c r="K104" s="327"/>
    </row>
    <row r="105" ht="15" customHeight="1">
      <c r="B105" s="325"/>
      <c r="C105" s="314" t="s">
        <v>3009</v>
      </c>
      <c r="D105" s="314"/>
      <c r="E105" s="314"/>
      <c r="F105" s="335" t="s">
        <v>3006</v>
      </c>
      <c r="G105" s="314"/>
      <c r="H105" s="314" t="s">
        <v>3045</v>
      </c>
      <c r="I105" s="314" t="s">
        <v>3008</v>
      </c>
      <c r="J105" s="314">
        <v>120</v>
      </c>
      <c r="K105" s="327"/>
    </row>
    <row r="106" ht="15" customHeight="1">
      <c r="B106" s="336"/>
      <c r="C106" s="314" t="s">
        <v>3011</v>
      </c>
      <c r="D106" s="314"/>
      <c r="E106" s="314"/>
      <c r="F106" s="335" t="s">
        <v>3012</v>
      </c>
      <c r="G106" s="314"/>
      <c r="H106" s="314" t="s">
        <v>3045</v>
      </c>
      <c r="I106" s="314" t="s">
        <v>3008</v>
      </c>
      <c r="J106" s="314">
        <v>50</v>
      </c>
      <c r="K106" s="327"/>
    </row>
    <row r="107" ht="15" customHeight="1">
      <c r="B107" s="336"/>
      <c r="C107" s="314" t="s">
        <v>3014</v>
      </c>
      <c r="D107" s="314"/>
      <c r="E107" s="314"/>
      <c r="F107" s="335" t="s">
        <v>3006</v>
      </c>
      <c r="G107" s="314"/>
      <c r="H107" s="314" t="s">
        <v>3045</v>
      </c>
      <c r="I107" s="314" t="s">
        <v>3016</v>
      </c>
      <c r="J107" s="314"/>
      <c r="K107" s="327"/>
    </row>
    <row r="108" ht="15" customHeight="1">
      <c r="B108" s="336"/>
      <c r="C108" s="314" t="s">
        <v>3025</v>
      </c>
      <c r="D108" s="314"/>
      <c r="E108" s="314"/>
      <c r="F108" s="335" t="s">
        <v>3012</v>
      </c>
      <c r="G108" s="314"/>
      <c r="H108" s="314" t="s">
        <v>3045</v>
      </c>
      <c r="I108" s="314" t="s">
        <v>3008</v>
      </c>
      <c r="J108" s="314">
        <v>50</v>
      </c>
      <c r="K108" s="327"/>
    </row>
    <row r="109" ht="15" customHeight="1">
      <c r="B109" s="336"/>
      <c r="C109" s="314" t="s">
        <v>3033</v>
      </c>
      <c r="D109" s="314"/>
      <c r="E109" s="314"/>
      <c r="F109" s="335" t="s">
        <v>3012</v>
      </c>
      <c r="G109" s="314"/>
      <c r="H109" s="314" t="s">
        <v>3045</v>
      </c>
      <c r="I109" s="314" t="s">
        <v>3008</v>
      </c>
      <c r="J109" s="314">
        <v>50</v>
      </c>
      <c r="K109" s="327"/>
    </row>
    <row r="110" ht="15" customHeight="1">
      <c r="B110" s="336"/>
      <c r="C110" s="314" t="s">
        <v>3031</v>
      </c>
      <c r="D110" s="314"/>
      <c r="E110" s="314"/>
      <c r="F110" s="335" t="s">
        <v>3012</v>
      </c>
      <c r="G110" s="314"/>
      <c r="H110" s="314" t="s">
        <v>3045</v>
      </c>
      <c r="I110" s="314" t="s">
        <v>3008</v>
      </c>
      <c r="J110" s="314">
        <v>50</v>
      </c>
      <c r="K110" s="327"/>
    </row>
    <row r="111" ht="15" customHeight="1">
      <c r="B111" s="336"/>
      <c r="C111" s="314" t="s">
        <v>60</v>
      </c>
      <c r="D111" s="314"/>
      <c r="E111" s="314"/>
      <c r="F111" s="335" t="s">
        <v>3006</v>
      </c>
      <c r="G111" s="314"/>
      <c r="H111" s="314" t="s">
        <v>3046</v>
      </c>
      <c r="I111" s="314" t="s">
        <v>3008</v>
      </c>
      <c r="J111" s="314">
        <v>20</v>
      </c>
      <c r="K111" s="327"/>
    </row>
    <row r="112" ht="15" customHeight="1">
      <c r="B112" s="336"/>
      <c r="C112" s="314" t="s">
        <v>3047</v>
      </c>
      <c r="D112" s="314"/>
      <c r="E112" s="314"/>
      <c r="F112" s="335" t="s">
        <v>3006</v>
      </c>
      <c r="G112" s="314"/>
      <c r="H112" s="314" t="s">
        <v>3048</v>
      </c>
      <c r="I112" s="314" t="s">
        <v>3008</v>
      </c>
      <c r="J112" s="314">
        <v>120</v>
      </c>
      <c r="K112" s="327"/>
    </row>
    <row r="113" ht="15" customHeight="1">
      <c r="B113" s="336"/>
      <c r="C113" s="314" t="s">
        <v>45</v>
      </c>
      <c r="D113" s="314"/>
      <c r="E113" s="314"/>
      <c r="F113" s="335" t="s">
        <v>3006</v>
      </c>
      <c r="G113" s="314"/>
      <c r="H113" s="314" t="s">
        <v>3049</v>
      </c>
      <c r="I113" s="314" t="s">
        <v>3040</v>
      </c>
      <c r="J113" s="314"/>
      <c r="K113" s="327"/>
    </row>
    <row r="114" ht="15" customHeight="1">
      <c r="B114" s="336"/>
      <c r="C114" s="314" t="s">
        <v>55</v>
      </c>
      <c r="D114" s="314"/>
      <c r="E114" s="314"/>
      <c r="F114" s="335" t="s">
        <v>3006</v>
      </c>
      <c r="G114" s="314"/>
      <c r="H114" s="314" t="s">
        <v>3050</v>
      </c>
      <c r="I114" s="314" t="s">
        <v>3040</v>
      </c>
      <c r="J114" s="314"/>
      <c r="K114" s="327"/>
    </row>
    <row r="115" ht="15" customHeight="1">
      <c r="B115" s="336"/>
      <c r="C115" s="314" t="s">
        <v>64</v>
      </c>
      <c r="D115" s="314"/>
      <c r="E115" s="314"/>
      <c r="F115" s="335" t="s">
        <v>3006</v>
      </c>
      <c r="G115" s="314"/>
      <c r="H115" s="314" t="s">
        <v>3051</v>
      </c>
      <c r="I115" s="314" t="s">
        <v>3052</v>
      </c>
      <c r="J115" s="314"/>
      <c r="K115" s="327"/>
    </row>
    <row r="116" ht="15" customHeight="1">
      <c r="B116" s="339"/>
      <c r="C116" s="345"/>
      <c r="D116" s="345"/>
      <c r="E116" s="345"/>
      <c r="F116" s="345"/>
      <c r="G116" s="345"/>
      <c r="H116" s="345"/>
      <c r="I116" s="345"/>
      <c r="J116" s="345"/>
      <c r="K116" s="341"/>
    </row>
    <row r="117" ht="18.75" customHeight="1">
      <c r="B117" s="346"/>
      <c r="C117" s="310"/>
      <c r="D117" s="310"/>
      <c r="E117" s="310"/>
      <c r="F117" s="347"/>
      <c r="G117" s="310"/>
      <c r="H117" s="310"/>
      <c r="I117" s="310"/>
      <c r="J117" s="310"/>
      <c r="K117" s="346"/>
    </row>
    <row r="118" ht="18.75" customHeight="1">
      <c r="B118" s="321"/>
      <c r="C118" s="321"/>
      <c r="D118" s="321"/>
      <c r="E118" s="321"/>
      <c r="F118" s="321"/>
      <c r="G118" s="321"/>
      <c r="H118" s="321"/>
      <c r="I118" s="321"/>
      <c r="J118" s="321"/>
      <c r="K118" s="321"/>
    </row>
    <row r="119" ht="7.5" customHeight="1">
      <c r="B119" s="348"/>
      <c r="C119" s="349"/>
      <c r="D119" s="349"/>
      <c r="E119" s="349"/>
      <c r="F119" s="349"/>
      <c r="G119" s="349"/>
      <c r="H119" s="349"/>
      <c r="I119" s="349"/>
      <c r="J119" s="349"/>
      <c r="K119" s="350"/>
    </row>
    <row r="120" ht="45" customHeight="1">
      <c r="B120" s="351"/>
      <c r="C120" s="304" t="s">
        <v>3053</v>
      </c>
      <c r="D120" s="304"/>
      <c r="E120" s="304"/>
      <c r="F120" s="304"/>
      <c r="G120" s="304"/>
      <c r="H120" s="304"/>
      <c r="I120" s="304"/>
      <c r="J120" s="304"/>
      <c r="K120" s="352"/>
    </row>
    <row r="121" ht="17.25" customHeight="1">
      <c r="B121" s="353"/>
      <c r="C121" s="328" t="s">
        <v>3000</v>
      </c>
      <c r="D121" s="328"/>
      <c r="E121" s="328"/>
      <c r="F121" s="328" t="s">
        <v>3001</v>
      </c>
      <c r="G121" s="329"/>
      <c r="H121" s="328" t="s">
        <v>153</v>
      </c>
      <c r="I121" s="328" t="s">
        <v>64</v>
      </c>
      <c r="J121" s="328" t="s">
        <v>3002</v>
      </c>
      <c r="K121" s="354"/>
    </row>
    <row r="122" ht="17.25" customHeight="1">
      <c r="B122" s="353"/>
      <c r="C122" s="330" t="s">
        <v>3003</v>
      </c>
      <c r="D122" s="330"/>
      <c r="E122" s="330"/>
      <c r="F122" s="331" t="s">
        <v>3004</v>
      </c>
      <c r="G122" s="332"/>
      <c r="H122" s="330"/>
      <c r="I122" s="330"/>
      <c r="J122" s="330" t="s">
        <v>3005</v>
      </c>
      <c r="K122" s="354"/>
    </row>
    <row r="123" ht="5.25" customHeight="1">
      <c r="B123" s="355"/>
      <c r="C123" s="333"/>
      <c r="D123" s="333"/>
      <c r="E123" s="333"/>
      <c r="F123" s="333"/>
      <c r="G123" s="314"/>
      <c r="H123" s="333"/>
      <c r="I123" s="333"/>
      <c r="J123" s="333"/>
      <c r="K123" s="356"/>
    </row>
    <row r="124" ht="15" customHeight="1">
      <c r="B124" s="355"/>
      <c r="C124" s="314" t="s">
        <v>3009</v>
      </c>
      <c r="D124" s="333"/>
      <c r="E124" s="333"/>
      <c r="F124" s="335" t="s">
        <v>3006</v>
      </c>
      <c r="G124" s="314"/>
      <c r="H124" s="314" t="s">
        <v>3045</v>
      </c>
      <c r="I124" s="314" t="s">
        <v>3008</v>
      </c>
      <c r="J124" s="314">
        <v>120</v>
      </c>
      <c r="K124" s="357"/>
    </row>
    <row r="125" ht="15" customHeight="1">
      <c r="B125" s="355"/>
      <c r="C125" s="314" t="s">
        <v>3054</v>
      </c>
      <c r="D125" s="314"/>
      <c r="E125" s="314"/>
      <c r="F125" s="335" t="s">
        <v>3006</v>
      </c>
      <c r="G125" s="314"/>
      <c r="H125" s="314" t="s">
        <v>3055</v>
      </c>
      <c r="I125" s="314" t="s">
        <v>3008</v>
      </c>
      <c r="J125" s="314" t="s">
        <v>3056</v>
      </c>
      <c r="K125" s="357"/>
    </row>
    <row r="126" ht="15" customHeight="1">
      <c r="B126" s="355"/>
      <c r="C126" s="314" t="s">
        <v>2955</v>
      </c>
      <c r="D126" s="314"/>
      <c r="E126" s="314"/>
      <c r="F126" s="335" t="s">
        <v>3006</v>
      </c>
      <c r="G126" s="314"/>
      <c r="H126" s="314" t="s">
        <v>3057</v>
      </c>
      <c r="I126" s="314" t="s">
        <v>3008</v>
      </c>
      <c r="J126" s="314" t="s">
        <v>3056</v>
      </c>
      <c r="K126" s="357"/>
    </row>
    <row r="127" ht="15" customHeight="1">
      <c r="B127" s="355"/>
      <c r="C127" s="314" t="s">
        <v>3017</v>
      </c>
      <c r="D127" s="314"/>
      <c r="E127" s="314"/>
      <c r="F127" s="335" t="s">
        <v>3012</v>
      </c>
      <c r="G127" s="314"/>
      <c r="H127" s="314" t="s">
        <v>3018</v>
      </c>
      <c r="I127" s="314" t="s">
        <v>3008</v>
      </c>
      <c r="J127" s="314">
        <v>15</v>
      </c>
      <c r="K127" s="357"/>
    </row>
    <row r="128" ht="15" customHeight="1">
      <c r="B128" s="355"/>
      <c r="C128" s="337" t="s">
        <v>3019</v>
      </c>
      <c r="D128" s="337"/>
      <c r="E128" s="337"/>
      <c r="F128" s="338" t="s">
        <v>3012</v>
      </c>
      <c r="G128" s="337"/>
      <c r="H128" s="337" t="s">
        <v>3020</v>
      </c>
      <c r="I128" s="337" t="s">
        <v>3008</v>
      </c>
      <c r="J128" s="337">
        <v>15</v>
      </c>
      <c r="K128" s="357"/>
    </row>
    <row r="129" ht="15" customHeight="1">
      <c r="B129" s="355"/>
      <c r="C129" s="337" t="s">
        <v>3021</v>
      </c>
      <c r="D129" s="337"/>
      <c r="E129" s="337"/>
      <c r="F129" s="338" t="s">
        <v>3012</v>
      </c>
      <c r="G129" s="337"/>
      <c r="H129" s="337" t="s">
        <v>3022</v>
      </c>
      <c r="I129" s="337" t="s">
        <v>3008</v>
      </c>
      <c r="J129" s="337">
        <v>20</v>
      </c>
      <c r="K129" s="357"/>
    </row>
    <row r="130" ht="15" customHeight="1">
      <c r="B130" s="355"/>
      <c r="C130" s="337" t="s">
        <v>3023</v>
      </c>
      <c r="D130" s="337"/>
      <c r="E130" s="337"/>
      <c r="F130" s="338" t="s">
        <v>3012</v>
      </c>
      <c r="G130" s="337"/>
      <c r="H130" s="337" t="s">
        <v>3024</v>
      </c>
      <c r="I130" s="337" t="s">
        <v>3008</v>
      </c>
      <c r="J130" s="337">
        <v>20</v>
      </c>
      <c r="K130" s="357"/>
    </row>
    <row r="131" ht="15" customHeight="1">
      <c r="B131" s="355"/>
      <c r="C131" s="314" t="s">
        <v>3011</v>
      </c>
      <c r="D131" s="314"/>
      <c r="E131" s="314"/>
      <c r="F131" s="335" t="s">
        <v>3012</v>
      </c>
      <c r="G131" s="314"/>
      <c r="H131" s="314" t="s">
        <v>3045</v>
      </c>
      <c r="I131" s="314" t="s">
        <v>3008</v>
      </c>
      <c r="J131" s="314">
        <v>50</v>
      </c>
      <c r="K131" s="357"/>
    </row>
    <row r="132" ht="15" customHeight="1">
      <c r="B132" s="355"/>
      <c r="C132" s="314" t="s">
        <v>3025</v>
      </c>
      <c r="D132" s="314"/>
      <c r="E132" s="314"/>
      <c r="F132" s="335" t="s">
        <v>3012</v>
      </c>
      <c r="G132" s="314"/>
      <c r="H132" s="314" t="s">
        <v>3045</v>
      </c>
      <c r="I132" s="314" t="s">
        <v>3008</v>
      </c>
      <c r="J132" s="314">
        <v>50</v>
      </c>
      <c r="K132" s="357"/>
    </row>
    <row r="133" ht="15" customHeight="1">
      <c r="B133" s="355"/>
      <c r="C133" s="314" t="s">
        <v>3031</v>
      </c>
      <c r="D133" s="314"/>
      <c r="E133" s="314"/>
      <c r="F133" s="335" t="s">
        <v>3012</v>
      </c>
      <c r="G133" s="314"/>
      <c r="H133" s="314" t="s">
        <v>3045</v>
      </c>
      <c r="I133" s="314" t="s">
        <v>3008</v>
      </c>
      <c r="J133" s="314">
        <v>50</v>
      </c>
      <c r="K133" s="357"/>
    </row>
    <row r="134" ht="15" customHeight="1">
      <c r="B134" s="355"/>
      <c r="C134" s="314" t="s">
        <v>3033</v>
      </c>
      <c r="D134" s="314"/>
      <c r="E134" s="314"/>
      <c r="F134" s="335" t="s">
        <v>3012</v>
      </c>
      <c r="G134" s="314"/>
      <c r="H134" s="314" t="s">
        <v>3045</v>
      </c>
      <c r="I134" s="314" t="s">
        <v>3008</v>
      </c>
      <c r="J134" s="314">
        <v>50</v>
      </c>
      <c r="K134" s="357"/>
    </row>
    <row r="135" ht="15" customHeight="1">
      <c r="B135" s="355"/>
      <c r="C135" s="314" t="s">
        <v>158</v>
      </c>
      <c r="D135" s="314"/>
      <c r="E135" s="314"/>
      <c r="F135" s="335" t="s">
        <v>3012</v>
      </c>
      <c r="G135" s="314"/>
      <c r="H135" s="314" t="s">
        <v>3058</v>
      </c>
      <c r="I135" s="314" t="s">
        <v>3008</v>
      </c>
      <c r="J135" s="314">
        <v>255</v>
      </c>
      <c r="K135" s="357"/>
    </row>
    <row r="136" ht="15" customHeight="1">
      <c r="B136" s="355"/>
      <c r="C136" s="314" t="s">
        <v>3035</v>
      </c>
      <c r="D136" s="314"/>
      <c r="E136" s="314"/>
      <c r="F136" s="335" t="s">
        <v>3006</v>
      </c>
      <c r="G136" s="314"/>
      <c r="H136" s="314" t="s">
        <v>3059</v>
      </c>
      <c r="I136" s="314" t="s">
        <v>3037</v>
      </c>
      <c r="J136" s="314"/>
      <c r="K136" s="357"/>
    </row>
    <row r="137" ht="15" customHeight="1">
      <c r="B137" s="355"/>
      <c r="C137" s="314" t="s">
        <v>3038</v>
      </c>
      <c r="D137" s="314"/>
      <c r="E137" s="314"/>
      <c r="F137" s="335" t="s">
        <v>3006</v>
      </c>
      <c r="G137" s="314"/>
      <c r="H137" s="314" t="s">
        <v>3060</v>
      </c>
      <c r="I137" s="314" t="s">
        <v>3040</v>
      </c>
      <c r="J137" s="314"/>
      <c r="K137" s="357"/>
    </row>
    <row r="138" ht="15" customHeight="1">
      <c r="B138" s="355"/>
      <c r="C138" s="314" t="s">
        <v>3041</v>
      </c>
      <c r="D138" s="314"/>
      <c r="E138" s="314"/>
      <c r="F138" s="335" t="s">
        <v>3006</v>
      </c>
      <c r="G138" s="314"/>
      <c r="H138" s="314" t="s">
        <v>3041</v>
      </c>
      <c r="I138" s="314" t="s">
        <v>3040</v>
      </c>
      <c r="J138" s="314"/>
      <c r="K138" s="357"/>
    </row>
    <row r="139" ht="15" customHeight="1">
      <c r="B139" s="355"/>
      <c r="C139" s="314" t="s">
        <v>45</v>
      </c>
      <c r="D139" s="314"/>
      <c r="E139" s="314"/>
      <c r="F139" s="335" t="s">
        <v>3006</v>
      </c>
      <c r="G139" s="314"/>
      <c r="H139" s="314" t="s">
        <v>3061</v>
      </c>
      <c r="I139" s="314" t="s">
        <v>3040</v>
      </c>
      <c r="J139" s="314"/>
      <c r="K139" s="357"/>
    </row>
    <row r="140" ht="15" customHeight="1">
      <c r="B140" s="355"/>
      <c r="C140" s="314" t="s">
        <v>3062</v>
      </c>
      <c r="D140" s="314"/>
      <c r="E140" s="314"/>
      <c r="F140" s="335" t="s">
        <v>3006</v>
      </c>
      <c r="G140" s="314"/>
      <c r="H140" s="314" t="s">
        <v>3063</v>
      </c>
      <c r="I140" s="314" t="s">
        <v>3040</v>
      </c>
      <c r="J140" s="314"/>
      <c r="K140" s="357"/>
    </row>
    <row r="141" ht="15" customHeight="1">
      <c r="B141" s="358"/>
      <c r="C141" s="359"/>
      <c r="D141" s="359"/>
      <c r="E141" s="359"/>
      <c r="F141" s="359"/>
      <c r="G141" s="359"/>
      <c r="H141" s="359"/>
      <c r="I141" s="359"/>
      <c r="J141" s="359"/>
      <c r="K141" s="360"/>
    </row>
    <row r="142" ht="18.75" customHeight="1">
      <c r="B142" s="310"/>
      <c r="C142" s="310"/>
      <c r="D142" s="310"/>
      <c r="E142" s="310"/>
      <c r="F142" s="347"/>
      <c r="G142" s="310"/>
      <c r="H142" s="310"/>
      <c r="I142" s="310"/>
      <c r="J142" s="310"/>
      <c r="K142" s="310"/>
    </row>
    <row r="143" ht="18.75" customHeight="1">
      <c r="B143" s="321"/>
      <c r="C143" s="321"/>
      <c r="D143" s="321"/>
      <c r="E143" s="321"/>
      <c r="F143" s="321"/>
      <c r="G143" s="321"/>
      <c r="H143" s="321"/>
      <c r="I143" s="321"/>
      <c r="J143" s="321"/>
      <c r="K143" s="321"/>
    </row>
    <row r="144" ht="7.5" customHeight="1">
      <c r="B144" s="322"/>
      <c r="C144" s="323"/>
      <c r="D144" s="323"/>
      <c r="E144" s="323"/>
      <c r="F144" s="323"/>
      <c r="G144" s="323"/>
      <c r="H144" s="323"/>
      <c r="I144" s="323"/>
      <c r="J144" s="323"/>
      <c r="K144" s="324"/>
    </row>
    <row r="145" ht="45" customHeight="1">
      <c r="B145" s="325"/>
      <c r="C145" s="326" t="s">
        <v>3064</v>
      </c>
      <c r="D145" s="326"/>
      <c r="E145" s="326"/>
      <c r="F145" s="326"/>
      <c r="G145" s="326"/>
      <c r="H145" s="326"/>
      <c r="I145" s="326"/>
      <c r="J145" s="326"/>
      <c r="K145" s="327"/>
    </row>
    <row r="146" ht="17.25" customHeight="1">
      <c r="B146" s="325"/>
      <c r="C146" s="328" t="s">
        <v>3000</v>
      </c>
      <c r="D146" s="328"/>
      <c r="E146" s="328"/>
      <c r="F146" s="328" t="s">
        <v>3001</v>
      </c>
      <c r="G146" s="329"/>
      <c r="H146" s="328" t="s">
        <v>153</v>
      </c>
      <c r="I146" s="328" t="s">
        <v>64</v>
      </c>
      <c r="J146" s="328" t="s">
        <v>3002</v>
      </c>
      <c r="K146" s="327"/>
    </row>
    <row r="147" ht="17.25" customHeight="1">
      <c r="B147" s="325"/>
      <c r="C147" s="330" t="s">
        <v>3003</v>
      </c>
      <c r="D147" s="330"/>
      <c r="E147" s="330"/>
      <c r="F147" s="331" t="s">
        <v>3004</v>
      </c>
      <c r="G147" s="332"/>
      <c r="H147" s="330"/>
      <c r="I147" s="330"/>
      <c r="J147" s="330" t="s">
        <v>3005</v>
      </c>
      <c r="K147" s="327"/>
    </row>
    <row r="148" ht="5.25" customHeight="1">
      <c r="B148" s="336"/>
      <c r="C148" s="333"/>
      <c r="D148" s="333"/>
      <c r="E148" s="333"/>
      <c r="F148" s="333"/>
      <c r="G148" s="334"/>
      <c r="H148" s="333"/>
      <c r="I148" s="333"/>
      <c r="J148" s="333"/>
      <c r="K148" s="357"/>
    </row>
    <row r="149" ht="15" customHeight="1">
      <c r="B149" s="336"/>
      <c r="C149" s="361" t="s">
        <v>3009</v>
      </c>
      <c r="D149" s="314"/>
      <c r="E149" s="314"/>
      <c r="F149" s="362" t="s">
        <v>3006</v>
      </c>
      <c r="G149" s="314"/>
      <c r="H149" s="361" t="s">
        <v>3045</v>
      </c>
      <c r="I149" s="361" t="s">
        <v>3008</v>
      </c>
      <c r="J149" s="361">
        <v>120</v>
      </c>
      <c r="K149" s="357"/>
    </row>
    <row r="150" ht="15" customHeight="1">
      <c r="B150" s="336"/>
      <c r="C150" s="361" t="s">
        <v>3054</v>
      </c>
      <c r="D150" s="314"/>
      <c r="E150" s="314"/>
      <c r="F150" s="362" t="s">
        <v>3006</v>
      </c>
      <c r="G150" s="314"/>
      <c r="H150" s="361" t="s">
        <v>3065</v>
      </c>
      <c r="I150" s="361" t="s">
        <v>3008</v>
      </c>
      <c r="J150" s="361" t="s">
        <v>3056</v>
      </c>
      <c r="K150" s="357"/>
    </row>
    <row r="151" ht="15" customHeight="1">
      <c r="B151" s="336"/>
      <c r="C151" s="361" t="s">
        <v>2955</v>
      </c>
      <c r="D151" s="314"/>
      <c r="E151" s="314"/>
      <c r="F151" s="362" t="s">
        <v>3006</v>
      </c>
      <c r="G151" s="314"/>
      <c r="H151" s="361" t="s">
        <v>3066</v>
      </c>
      <c r="I151" s="361" t="s">
        <v>3008</v>
      </c>
      <c r="J151" s="361" t="s">
        <v>3056</v>
      </c>
      <c r="K151" s="357"/>
    </row>
    <row r="152" ht="15" customHeight="1">
      <c r="B152" s="336"/>
      <c r="C152" s="361" t="s">
        <v>3011</v>
      </c>
      <c r="D152" s="314"/>
      <c r="E152" s="314"/>
      <c r="F152" s="362" t="s">
        <v>3012</v>
      </c>
      <c r="G152" s="314"/>
      <c r="H152" s="361" t="s">
        <v>3045</v>
      </c>
      <c r="I152" s="361" t="s">
        <v>3008</v>
      </c>
      <c r="J152" s="361">
        <v>50</v>
      </c>
      <c r="K152" s="357"/>
    </row>
    <row r="153" ht="15" customHeight="1">
      <c r="B153" s="336"/>
      <c r="C153" s="361" t="s">
        <v>3014</v>
      </c>
      <c r="D153" s="314"/>
      <c r="E153" s="314"/>
      <c r="F153" s="362" t="s">
        <v>3006</v>
      </c>
      <c r="G153" s="314"/>
      <c r="H153" s="361" t="s">
        <v>3045</v>
      </c>
      <c r="I153" s="361" t="s">
        <v>3016</v>
      </c>
      <c r="J153" s="361"/>
      <c r="K153" s="357"/>
    </row>
    <row r="154" ht="15" customHeight="1">
      <c r="B154" s="336"/>
      <c r="C154" s="361" t="s">
        <v>3025</v>
      </c>
      <c r="D154" s="314"/>
      <c r="E154" s="314"/>
      <c r="F154" s="362" t="s">
        <v>3012</v>
      </c>
      <c r="G154" s="314"/>
      <c r="H154" s="361" t="s">
        <v>3045</v>
      </c>
      <c r="I154" s="361" t="s">
        <v>3008</v>
      </c>
      <c r="J154" s="361">
        <v>50</v>
      </c>
      <c r="K154" s="357"/>
    </row>
    <row r="155" ht="15" customHeight="1">
      <c r="B155" s="336"/>
      <c r="C155" s="361" t="s">
        <v>3033</v>
      </c>
      <c r="D155" s="314"/>
      <c r="E155" s="314"/>
      <c r="F155" s="362" t="s">
        <v>3012</v>
      </c>
      <c r="G155" s="314"/>
      <c r="H155" s="361" t="s">
        <v>3045</v>
      </c>
      <c r="I155" s="361" t="s">
        <v>3008</v>
      </c>
      <c r="J155" s="361">
        <v>50</v>
      </c>
      <c r="K155" s="357"/>
    </row>
    <row r="156" ht="15" customHeight="1">
      <c r="B156" s="336"/>
      <c r="C156" s="361" t="s">
        <v>3031</v>
      </c>
      <c r="D156" s="314"/>
      <c r="E156" s="314"/>
      <c r="F156" s="362" t="s">
        <v>3012</v>
      </c>
      <c r="G156" s="314"/>
      <c r="H156" s="361" t="s">
        <v>3045</v>
      </c>
      <c r="I156" s="361" t="s">
        <v>3008</v>
      </c>
      <c r="J156" s="361">
        <v>50</v>
      </c>
      <c r="K156" s="357"/>
    </row>
    <row r="157" ht="15" customHeight="1">
      <c r="B157" s="336"/>
      <c r="C157" s="361" t="s">
        <v>126</v>
      </c>
      <c r="D157" s="314"/>
      <c r="E157" s="314"/>
      <c r="F157" s="362" t="s">
        <v>3006</v>
      </c>
      <c r="G157" s="314"/>
      <c r="H157" s="361" t="s">
        <v>3067</v>
      </c>
      <c r="I157" s="361" t="s">
        <v>3008</v>
      </c>
      <c r="J157" s="361" t="s">
        <v>3068</v>
      </c>
      <c r="K157" s="357"/>
    </row>
    <row r="158" ht="15" customHeight="1">
      <c r="B158" s="336"/>
      <c r="C158" s="361" t="s">
        <v>3069</v>
      </c>
      <c r="D158" s="314"/>
      <c r="E158" s="314"/>
      <c r="F158" s="362" t="s">
        <v>3006</v>
      </c>
      <c r="G158" s="314"/>
      <c r="H158" s="361" t="s">
        <v>3070</v>
      </c>
      <c r="I158" s="361" t="s">
        <v>3040</v>
      </c>
      <c r="J158" s="361"/>
      <c r="K158" s="357"/>
    </row>
    <row r="159" ht="15" customHeight="1">
      <c r="B159" s="363"/>
      <c r="C159" s="345"/>
      <c r="D159" s="345"/>
      <c r="E159" s="345"/>
      <c r="F159" s="345"/>
      <c r="G159" s="345"/>
      <c r="H159" s="345"/>
      <c r="I159" s="345"/>
      <c r="J159" s="345"/>
      <c r="K159" s="364"/>
    </row>
    <row r="160" ht="18.75" customHeight="1">
      <c r="B160" s="310"/>
      <c r="C160" s="314"/>
      <c r="D160" s="314"/>
      <c r="E160" s="314"/>
      <c r="F160" s="335"/>
      <c r="G160" s="314"/>
      <c r="H160" s="314"/>
      <c r="I160" s="314"/>
      <c r="J160" s="314"/>
      <c r="K160" s="310"/>
    </row>
    <row r="161" ht="18.75" customHeight="1">
      <c r="B161" s="321"/>
      <c r="C161" s="321"/>
      <c r="D161" s="321"/>
      <c r="E161" s="321"/>
      <c r="F161" s="321"/>
      <c r="G161" s="321"/>
      <c r="H161" s="321"/>
      <c r="I161" s="321"/>
      <c r="J161" s="321"/>
      <c r="K161" s="321"/>
    </row>
    <row r="162" ht="7.5" customHeight="1">
      <c r="B162" s="300"/>
      <c r="C162" s="301"/>
      <c r="D162" s="301"/>
      <c r="E162" s="301"/>
      <c r="F162" s="301"/>
      <c r="G162" s="301"/>
      <c r="H162" s="301"/>
      <c r="I162" s="301"/>
      <c r="J162" s="301"/>
      <c r="K162" s="302"/>
    </row>
    <row r="163" ht="45" customHeight="1">
      <c r="B163" s="303"/>
      <c r="C163" s="304" t="s">
        <v>3071</v>
      </c>
      <c r="D163" s="304"/>
      <c r="E163" s="304"/>
      <c r="F163" s="304"/>
      <c r="G163" s="304"/>
      <c r="H163" s="304"/>
      <c r="I163" s="304"/>
      <c r="J163" s="304"/>
      <c r="K163" s="305"/>
    </row>
    <row r="164" ht="17.25" customHeight="1">
      <c r="B164" s="303"/>
      <c r="C164" s="328" t="s">
        <v>3000</v>
      </c>
      <c r="D164" s="328"/>
      <c r="E164" s="328"/>
      <c r="F164" s="328" t="s">
        <v>3001</v>
      </c>
      <c r="G164" s="365"/>
      <c r="H164" s="366" t="s">
        <v>153</v>
      </c>
      <c r="I164" s="366" t="s">
        <v>64</v>
      </c>
      <c r="J164" s="328" t="s">
        <v>3002</v>
      </c>
      <c r="K164" s="305"/>
    </row>
    <row r="165" ht="17.25" customHeight="1">
      <c r="B165" s="306"/>
      <c r="C165" s="330" t="s">
        <v>3003</v>
      </c>
      <c r="D165" s="330"/>
      <c r="E165" s="330"/>
      <c r="F165" s="331" t="s">
        <v>3004</v>
      </c>
      <c r="G165" s="367"/>
      <c r="H165" s="368"/>
      <c r="I165" s="368"/>
      <c r="J165" s="330" t="s">
        <v>3005</v>
      </c>
      <c r="K165" s="308"/>
    </row>
    <row r="166" ht="5.25" customHeight="1">
      <c r="B166" s="336"/>
      <c r="C166" s="333"/>
      <c r="D166" s="333"/>
      <c r="E166" s="333"/>
      <c r="F166" s="333"/>
      <c r="G166" s="334"/>
      <c r="H166" s="333"/>
      <c r="I166" s="333"/>
      <c r="J166" s="333"/>
      <c r="K166" s="357"/>
    </row>
    <row r="167" ht="15" customHeight="1">
      <c r="B167" s="336"/>
      <c r="C167" s="314" t="s">
        <v>3009</v>
      </c>
      <c r="D167" s="314"/>
      <c r="E167" s="314"/>
      <c r="F167" s="335" t="s">
        <v>3006</v>
      </c>
      <c r="G167" s="314"/>
      <c r="H167" s="314" t="s">
        <v>3045</v>
      </c>
      <c r="I167" s="314" t="s">
        <v>3008</v>
      </c>
      <c r="J167" s="314">
        <v>120</v>
      </c>
      <c r="K167" s="357"/>
    </row>
    <row r="168" ht="15" customHeight="1">
      <c r="B168" s="336"/>
      <c r="C168" s="314" t="s">
        <v>3054</v>
      </c>
      <c r="D168" s="314"/>
      <c r="E168" s="314"/>
      <c r="F168" s="335" t="s">
        <v>3006</v>
      </c>
      <c r="G168" s="314"/>
      <c r="H168" s="314" t="s">
        <v>3055</v>
      </c>
      <c r="I168" s="314" t="s">
        <v>3008</v>
      </c>
      <c r="J168" s="314" t="s">
        <v>3056</v>
      </c>
      <c r="K168" s="357"/>
    </row>
    <row r="169" ht="15" customHeight="1">
      <c r="B169" s="336"/>
      <c r="C169" s="314" t="s">
        <v>2955</v>
      </c>
      <c r="D169" s="314"/>
      <c r="E169" s="314"/>
      <c r="F169" s="335" t="s">
        <v>3006</v>
      </c>
      <c r="G169" s="314"/>
      <c r="H169" s="314" t="s">
        <v>3072</v>
      </c>
      <c r="I169" s="314" t="s">
        <v>3008</v>
      </c>
      <c r="J169" s="314" t="s">
        <v>3056</v>
      </c>
      <c r="K169" s="357"/>
    </row>
    <row r="170" ht="15" customHeight="1">
      <c r="B170" s="336"/>
      <c r="C170" s="314" t="s">
        <v>3011</v>
      </c>
      <c r="D170" s="314"/>
      <c r="E170" s="314"/>
      <c r="F170" s="335" t="s">
        <v>3012</v>
      </c>
      <c r="G170" s="314"/>
      <c r="H170" s="314" t="s">
        <v>3072</v>
      </c>
      <c r="I170" s="314" t="s">
        <v>3008</v>
      </c>
      <c r="J170" s="314">
        <v>50</v>
      </c>
      <c r="K170" s="357"/>
    </row>
    <row r="171" ht="15" customHeight="1">
      <c r="B171" s="336"/>
      <c r="C171" s="314" t="s">
        <v>3014</v>
      </c>
      <c r="D171" s="314"/>
      <c r="E171" s="314"/>
      <c r="F171" s="335" t="s">
        <v>3006</v>
      </c>
      <c r="G171" s="314"/>
      <c r="H171" s="314" t="s">
        <v>3072</v>
      </c>
      <c r="I171" s="314" t="s">
        <v>3016</v>
      </c>
      <c r="J171" s="314"/>
      <c r="K171" s="357"/>
    </row>
    <row r="172" ht="15" customHeight="1">
      <c r="B172" s="336"/>
      <c r="C172" s="314" t="s">
        <v>3025</v>
      </c>
      <c r="D172" s="314"/>
      <c r="E172" s="314"/>
      <c r="F172" s="335" t="s">
        <v>3012</v>
      </c>
      <c r="G172" s="314"/>
      <c r="H172" s="314" t="s">
        <v>3072</v>
      </c>
      <c r="I172" s="314" t="s">
        <v>3008</v>
      </c>
      <c r="J172" s="314">
        <v>50</v>
      </c>
      <c r="K172" s="357"/>
    </row>
    <row r="173" ht="15" customHeight="1">
      <c r="B173" s="336"/>
      <c r="C173" s="314" t="s">
        <v>3033</v>
      </c>
      <c r="D173" s="314"/>
      <c r="E173" s="314"/>
      <c r="F173" s="335" t="s">
        <v>3012</v>
      </c>
      <c r="G173" s="314"/>
      <c r="H173" s="314" t="s">
        <v>3072</v>
      </c>
      <c r="I173" s="314" t="s">
        <v>3008</v>
      </c>
      <c r="J173" s="314">
        <v>50</v>
      </c>
      <c r="K173" s="357"/>
    </row>
    <row r="174" ht="15" customHeight="1">
      <c r="B174" s="336"/>
      <c r="C174" s="314" t="s">
        <v>3031</v>
      </c>
      <c r="D174" s="314"/>
      <c r="E174" s="314"/>
      <c r="F174" s="335" t="s">
        <v>3012</v>
      </c>
      <c r="G174" s="314"/>
      <c r="H174" s="314" t="s">
        <v>3072</v>
      </c>
      <c r="I174" s="314" t="s">
        <v>3008</v>
      </c>
      <c r="J174" s="314">
        <v>50</v>
      </c>
      <c r="K174" s="357"/>
    </row>
    <row r="175" ht="15" customHeight="1">
      <c r="B175" s="336"/>
      <c r="C175" s="314" t="s">
        <v>152</v>
      </c>
      <c r="D175" s="314"/>
      <c r="E175" s="314"/>
      <c r="F175" s="335" t="s">
        <v>3006</v>
      </c>
      <c r="G175" s="314"/>
      <c r="H175" s="314" t="s">
        <v>3073</v>
      </c>
      <c r="I175" s="314" t="s">
        <v>3074</v>
      </c>
      <c r="J175" s="314"/>
      <c r="K175" s="357"/>
    </row>
    <row r="176" ht="15" customHeight="1">
      <c r="B176" s="336"/>
      <c r="C176" s="314" t="s">
        <v>64</v>
      </c>
      <c r="D176" s="314"/>
      <c r="E176" s="314"/>
      <c r="F176" s="335" t="s">
        <v>3006</v>
      </c>
      <c r="G176" s="314"/>
      <c r="H176" s="314" t="s">
        <v>3075</v>
      </c>
      <c r="I176" s="314" t="s">
        <v>3076</v>
      </c>
      <c r="J176" s="314">
        <v>1</v>
      </c>
      <c r="K176" s="357"/>
    </row>
    <row r="177" ht="15" customHeight="1">
      <c r="B177" s="336"/>
      <c r="C177" s="314" t="s">
        <v>60</v>
      </c>
      <c r="D177" s="314"/>
      <c r="E177" s="314"/>
      <c r="F177" s="335" t="s">
        <v>3006</v>
      </c>
      <c r="G177" s="314"/>
      <c r="H177" s="314" t="s">
        <v>3077</v>
      </c>
      <c r="I177" s="314" t="s">
        <v>3008</v>
      </c>
      <c r="J177" s="314">
        <v>20</v>
      </c>
      <c r="K177" s="357"/>
    </row>
    <row r="178" ht="15" customHeight="1">
      <c r="B178" s="336"/>
      <c r="C178" s="314" t="s">
        <v>153</v>
      </c>
      <c r="D178" s="314"/>
      <c r="E178" s="314"/>
      <c r="F178" s="335" t="s">
        <v>3006</v>
      </c>
      <c r="G178" s="314"/>
      <c r="H178" s="314" t="s">
        <v>3078</v>
      </c>
      <c r="I178" s="314" t="s">
        <v>3008</v>
      </c>
      <c r="J178" s="314">
        <v>255</v>
      </c>
      <c r="K178" s="357"/>
    </row>
    <row r="179" ht="15" customHeight="1">
      <c r="B179" s="336"/>
      <c r="C179" s="314" t="s">
        <v>154</v>
      </c>
      <c r="D179" s="314"/>
      <c r="E179" s="314"/>
      <c r="F179" s="335" t="s">
        <v>3006</v>
      </c>
      <c r="G179" s="314"/>
      <c r="H179" s="314" t="s">
        <v>2971</v>
      </c>
      <c r="I179" s="314" t="s">
        <v>3008</v>
      </c>
      <c r="J179" s="314">
        <v>10</v>
      </c>
      <c r="K179" s="357"/>
    </row>
    <row r="180" ht="15" customHeight="1">
      <c r="B180" s="336"/>
      <c r="C180" s="314" t="s">
        <v>155</v>
      </c>
      <c r="D180" s="314"/>
      <c r="E180" s="314"/>
      <c r="F180" s="335" t="s">
        <v>3006</v>
      </c>
      <c r="G180" s="314"/>
      <c r="H180" s="314" t="s">
        <v>3079</v>
      </c>
      <c r="I180" s="314" t="s">
        <v>3040</v>
      </c>
      <c r="J180" s="314"/>
      <c r="K180" s="357"/>
    </row>
    <row r="181" ht="15" customHeight="1">
      <c r="B181" s="336"/>
      <c r="C181" s="314" t="s">
        <v>3080</v>
      </c>
      <c r="D181" s="314"/>
      <c r="E181" s="314"/>
      <c r="F181" s="335" t="s">
        <v>3006</v>
      </c>
      <c r="G181" s="314"/>
      <c r="H181" s="314" t="s">
        <v>3081</v>
      </c>
      <c r="I181" s="314" t="s">
        <v>3040</v>
      </c>
      <c r="J181" s="314"/>
      <c r="K181" s="357"/>
    </row>
    <row r="182" ht="15" customHeight="1">
      <c r="B182" s="336"/>
      <c r="C182" s="314" t="s">
        <v>3069</v>
      </c>
      <c r="D182" s="314"/>
      <c r="E182" s="314"/>
      <c r="F182" s="335" t="s">
        <v>3006</v>
      </c>
      <c r="G182" s="314"/>
      <c r="H182" s="314" t="s">
        <v>3082</v>
      </c>
      <c r="I182" s="314" t="s">
        <v>3040</v>
      </c>
      <c r="J182" s="314"/>
      <c r="K182" s="357"/>
    </row>
    <row r="183" ht="15" customHeight="1">
      <c r="B183" s="336"/>
      <c r="C183" s="314" t="s">
        <v>157</v>
      </c>
      <c r="D183" s="314"/>
      <c r="E183" s="314"/>
      <c r="F183" s="335" t="s">
        <v>3012</v>
      </c>
      <c r="G183" s="314"/>
      <c r="H183" s="314" t="s">
        <v>3083</v>
      </c>
      <c r="I183" s="314" t="s">
        <v>3008</v>
      </c>
      <c r="J183" s="314">
        <v>50</v>
      </c>
      <c r="K183" s="357"/>
    </row>
    <row r="184" ht="15" customHeight="1">
      <c r="B184" s="336"/>
      <c r="C184" s="314" t="s">
        <v>3084</v>
      </c>
      <c r="D184" s="314"/>
      <c r="E184" s="314"/>
      <c r="F184" s="335" t="s">
        <v>3012</v>
      </c>
      <c r="G184" s="314"/>
      <c r="H184" s="314" t="s">
        <v>3085</v>
      </c>
      <c r="I184" s="314" t="s">
        <v>3086</v>
      </c>
      <c r="J184" s="314"/>
      <c r="K184" s="357"/>
    </row>
    <row r="185" ht="15" customHeight="1">
      <c r="B185" s="336"/>
      <c r="C185" s="314" t="s">
        <v>3087</v>
      </c>
      <c r="D185" s="314"/>
      <c r="E185" s="314"/>
      <c r="F185" s="335" t="s">
        <v>3012</v>
      </c>
      <c r="G185" s="314"/>
      <c r="H185" s="314" t="s">
        <v>3088</v>
      </c>
      <c r="I185" s="314" t="s">
        <v>3086</v>
      </c>
      <c r="J185" s="314"/>
      <c r="K185" s="357"/>
    </row>
    <row r="186" ht="15" customHeight="1">
      <c r="B186" s="336"/>
      <c r="C186" s="314" t="s">
        <v>3089</v>
      </c>
      <c r="D186" s="314"/>
      <c r="E186" s="314"/>
      <c r="F186" s="335" t="s">
        <v>3012</v>
      </c>
      <c r="G186" s="314"/>
      <c r="H186" s="314" t="s">
        <v>3090</v>
      </c>
      <c r="I186" s="314" t="s">
        <v>3086</v>
      </c>
      <c r="J186" s="314"/>
      <c r="K186" s="357"/>
    </row>
    <row r="187" ht="15" customHeight="1">
      <c r="B187" s="336"/>
      <c r="C187" s="369" t="s">
        <v>3091</v>
      </c>
      <c r="D187" s="314"/>
      <c r="E187" s="314"/>
      <c r="F187" s="335" t="s">
        <v>3012</v>
      </c>
      <c r="G187" s="314"/>
      <c r="H187" s="314" t="s">
        <v>3092</v>
      </c>
      <c r="I187" s="314" t="s">
        <v>3093</v>
      </c>
      <c r="J187" s="370" t="s">
        <v>3094</v>
      </c>
      <c r="K187" s="357"/>
    </row>
    <row r="188" ht="15" customHeight="1">
      <c r="B188" s="336"/>
      <c r="C188" s="320" t="s">
        <v>49</v>
      </c>
      <c r="D188" s="314"/>
      <c r="E188" s="314"/>
      <c r="F188" s="335" t="s">
        <v>3006</v>
      </c>
      <c r="G188" s="314"/>
      <c r="H188" s="310" t="s">
        <v>3095</v>
      </c>
      <c r="I188" s="314" t="s">
        <v>3096</v>
      </c>
      <c r="J188" s="314"/>
      <c r="K188" s="357"/>
    </row>
    <row r="189" ht="15" customHeight="1">
      <c r="B189" s="336"/>
      <c r="C189" s="320" t="s">
        <v>3097</v>
      </c>
      <c r="D189" s="314"/>
      <c r="E189" s="314"/>
      <c r="F189" s="335" t="s">
        <v>3006</v>
      </c>
      <c r="G189" s="314"/>
      <c r="H189" s="314" t="s">
        <v>3098</v>
      </c>
      <c r="I189" s="314" t="s">
        <v>3040</v>
      </c>
      <c r="J189" s="314"/>
      <c r="K189" s="357"/>
    </row>
    <row r="190" ht="15" customHeight="1">
      <c r="B190" s="336"/>
      <c r="C190" s="320" t="s">
        <v>3099</v>
      </c>
      <c r="D190" s="314"/>
      <c r="E190" s="314"/>
      <c r="F190" s="335" t="s">
        <v>3006</v>
      </c>
      <c r="G190" s="314"/>
      <c r="H190" s="314" t="s">
        <v>3100</v>
      </c>
      <c r="I190" s="314" t="s">
        <v>3040</v>
      </c>
      <c r="J190" s="314"/>
      <c r="K190" s="357"/>
    </row>
    <row r="191" ht="15" customHeight="1">
      <c r="B191" s="336"/>
      <c r="C191" s="320" t="s">
        <v>3101</v>
      </c>
      <c r="D191" s="314"/>
      <c r="E191" s="314"/>
      <c r="F191" s="335" t="s">
        <v>3012</v>
      </c>
      <c r="G191" s="314"/>
      <c r="H191" s="314" t="s">
        <v>3102</v>
      </c>
      <c r="I191" s="314" t="s">
        <v>3040</v>
      </c>
      <c r="J191" s="314"/>
      <c r="K191" s="357"/>
    </row>
    <row r="192" ht="15" customHeight="1">
      <c r="B192" s="363"/>
      <c r="C192" s="371"/>
      <c r="D192" s="345"/>
      <c r="E192" s="345"/>
      <c r="F192" s="345"/>
      <c r="G192" s="345"/>
      <c r="H192" s="345"/>
      <c r="I192" s="345"/>
      <c r="J192" s="345"/>
      <c r="K192" s="364"/>
    </row>
    <row r="193" ht="18.75" customHeight="1">
      <c r="B193" s="310"/>
      <c r="C193" s="314"/>
      <c r="D193" s="314"/>
      <c r="E193" s="314"/>
      <c r="F193" s="335"/>
      <c r="G193" s="314"/>
      <c r="H193" s="314"/>
      <c r="I193" s="314"/>
      <c r="J193" s="314"/>
      <c r="K193" s="310"/>
    </row>
    <row r="194" ht="18.75" customHeight="1">
      <c r="B194" s="310"/>
      <c r="C194" s="314"/>
      <c r="D194" s="314"/>
      <c r="E194" s="314"/>
      <c r="F194" s="335"/>
      <c r="G194" s="314"/>
      <c r="H194" s="314"/>
      <c r="I194" s="314"/>
      <c r="J194" s="314"/>
      <c r="K194" s="310"/>
    </row>
    <row r="195" ht="18.75" customHeight="1">
      <c r="B195" s="321"/>
      <c r="C195" s="321"/>
      <c r="D195" s="321"/>
      <c r="E195" s="321"/>
      <c r="F195" s="321"/>
      <c r="G195" s="321"/>
      <c r="H195" s="321"/>
      <c r="I195" s="321"/>
      <c r="J195" s="321"/>
      <c r="K195" s="321"/>
    </row>
    <row r="196" ht="13.5">
      <c r="B196" s="300"/>
      <c r="C196" s="301"/>
      <c r="D196" s="301"/>
      <c r="E196" s="301"/>
      <c r="F196" s="301"/>
      <c r="G196" s="301"/>
      <c r="H196" s="301"/>
      <c r="I196" s="301"/>
      <c r="J196" s="301"/>
      <c r="K196" s="302"/>
    </row>
    <row r="197" ht="21">
      <c r="B197" s="303"/>
      <c r="C197" s="304" t="s">
        <v>3103</v>
      </c>
      <c r="D197" s="304"/>
      <c r="E197" s="304"/>
      <c r="F197" s="304"/>
      <c r="G197" s="304"/>
      <c r="H197" s="304"/>
      <c r="I197" s="304"/>
      <c r="J197" s="304"/>
      <c r="K197" s="305"/>
    </row>
    <row r="198" ht="25.5" customHeight="1">
      <c r="B198" s="303"/>
      <c r="C198" s="372" t="s">
        <v>3104</v>
      </c>
      <c r="D198" s="372"/>
      <c r="E198" s="372"/>
      <c r="F198" s="372" t="s">
        <v>3105</v>
      </c>
      <c r="G198" s="373"/>
      <c r="H198" s="372" t="s">
        <v>3106</v>
      </c>
      <c r="I198" s="372"/>
      <c r="J198" s="372"/>
      <c r="K198" s="305"/>
    </row>
    <row r="199" ht="5.25" customHeight="1">
      <c r="B199" s="336"/>
      <c r="C199" s="333"/>
      <c r="D199" s="333"/>
      <c r="E199" s="333"/>
      <c r="F199" s="333"/>
      <c r="G199" s="314"/>
      <c r="H199" s="333"/>
      <c r="I199" s="333"/>
      <c r="J199" s="333"/>
      <c r="K199" s="357"/>
    </row>
    <row r="200" ht="15" customHeight="1">
      <c r="B200" s="336"/>
      <c r="C200" s="314" t="s">
        <v>3096</v>
      </c>
      <c r="D200" s="314"/>
      <c r="E200" s="314"/>
      <c r="F200" s="335" t="s">
        <v>50</v>
      </c>
      <c r="G200" s="314"/>
      <c r="H200" s="314" t="s">
        <v>3107</v>
      </c>
      <c r="I200" s="314"/>
      <c r="J200" s="314"/>
      <c r="K200" s="357"/>
    </row>
    <row r="201" ht="15" customHeight="1">
      <c r="B201" s="336"/>
      <c r="C201" s="342"/>
      <c r="D201" s="314"/>
      <c r="E201" s="314"/>
      <c r="F201" s="335" t="s">
        <v>51</v>
      </c>
      <c r="G201" s="314"/>
      <c r="H201" s="314" t="s">
        <v>3108</v>
      </c>
      <c r="I201" s="314"/>
      <c r="J201" s="314"/>
      <c r="K201" s="357"/>
    </row>
    <row r="202" ht="15" customHeight="1">
      <c r="B202" s="336"/>
      <c r="C202" s="342"/>
      <c r="D202" s="314"/>
      <c r="E202" s="314"/>
      <c r="F202" s="335" t="s">
        <v>54</v>
      </c>
      <c r="G202" s="314"/>
      <c r="H202" s="314" t="s">
        <v>3109</v>
      </c>
      <c r="I202" s="314"/>
      <c r="J202" s="314"/>
      <c r="K202" s="357"/>
    </row>
    <row r="203" ht="15" customHeight="1">
      <c r="B203" s="336"/>
      <c r="C203" s="314"/>
      <c r="D203" s="314"/>
      <c r="E203" s="314"/>
      <c r="F203" s="335" t="s">
        <v>52</v>
      </c>
      <c r="G203" s="314"/>
      <c r="H203" s="314" t="s">
        <v>3110</v>
      </c>
      <c r="I203" s="314"/>
      <c r="J203" s="314"/>
      <c r="K203" s="357"/>
    </row>
    <row r="204" ht="15" customHeight="1">
      <c r="B204" s="336"/>
      <c r="C204" s="314"/>
      <c r="D204" s="314"/>
      <c r="E204" s="314"/>
      <c r="F204" s="335" t="s">
        <v>53</v>
      </c>
      <c r="G204" s="314"/>
      <c r="H204" s="314" t="s">
        <v>3111</v>
      </c>
      <c r="I204" s="314"/>
      <c r="J204" s="314"/>
      <c r="K204" s="357"/>
    </row>
    <row r="205" ht="15" customHeight="1">
      <c r="B205" s="336"/>
      <c r="C205" s="314"/>
      <c r="D205" s="314"/>
      <c r="E205" s="314"/>
      <c r="F205" s="335"/>
      <c r="G205" s="314"/>
      <c r="H205" s="314"/>
      <c r="I205" s="314"/>
      <c r="J205" s="314"/>
      <c r="K205" s="357"/>
    </row>
    <row r="206" ht="15" customHeight="1">
      <c r="B206" s="336"/>
      <c r="C206" s="314" t="s">
        <v>3052</v>
      </c>
      <c r="D206" s="314"/>
      <c r="E206" s="314"/>
      <c r="F206" s="335" t="s">
        <v>86</v>
      </c>
      <c r="G206" s="314"/>
      <c r="H206" s="314" t="s">
        <v>3112</v>
      </c>
      <c r="I206" s="314"/>
      <c r="J206" s="314"/>
      <c r="K206" s="357"/>
    </row>
    <row r="207" ht="15" customHeight="1">
      <c r="B207" s="336"/>
      <c r="C207" s="342"/>
      <c r="D207" s="314"/>
      <c r="E207" s="314"/>
      <c r="F207" s="335" t="s">
        <v>2951</v>
      </c>
      <c r="G207" s="314"/>
      <c r="H207" s="314" t="s">
        <v>2952</v>
      </c>
      <c r="I207" s="314"/>
      <c r="J207" s="314"/>
      <c r="K207" s="357"/>
    </row>
    <row r="208" ht="15" customHeight="1">
      <c r="B208" s="336"/>
      <c r="C208" s="314"/>
      <c r="D208" s="314"/>
      <c r="E208" s="314"/>
      <c r="F208" s="335" t="s">
        <v>2949</v>
      </c>
      <c r="G208" s="314"/>
      <c r="H208" s="314" t="s">
        <v>3113</v>
      </c>
      <c r="I208" s="314"/>
      <c r="J208" s="314"/>
      <c r="K208" s="357"/>
    </row>
    <row r="209" ht="15" customHeight="1">
      <c r="B209" s="374"/>
      <c r="C209" s="342"/>
      <c r="D209" s="342"/>
      <c r="E209" s="342"/>
      <c r="F209" s="335" t="s">
        <v>2953</v>
      </c>
      <c r="G209" s="320"/>
      <c r="H209" s="361" t="s">
        <v>2954</v>
      </c>
      <c r="I209" s="361"/>
      <c r="J209" s="361"/>
      <c r="K209" s="375"/>
    </row>
    <row r="210" ht="15" customHeight="1">
      <c r="B210" s="374"/>
      <c r="C210" s="342"/>
      <c r="D210" s="342"/>
      <c r="E210" s="342"/>
      <c r="F210" s="335" t="s">
        <v>2635</v>
      </c>
      <c r="G210" s="320"/>
      <c r="H210" s="361" t="s">
        <v>3114</v>
      </c>
      <c r="I210" s="361"/>
      <c r="J210" s="361"/>
      <c r="K210" s="375"/>
    </row>
    <row r="211" ht="15" customHeight="1">
      <c r="B211" s="374"/>
      <c r="C211" s="342"/>
      <c r="D211" s="342"/>
      <c r="E211" s="342"/>
      <c r="F211" s="376"/>
      <c r="G211" s="320"/>
      <c r="H211" s="377"/>
      <c r="I211" s="377"/>
      <c r="J211" s="377"/>
      <c r="K211" s="375"/>
    </row>
    <row r="212" ht="15" customHeight="1">
      <c r="B212" s="374"/>
      <c r="C212" s="314" t="s">
        <v>3076</v>
      </c>
      <c r="D212" s="342"/>
      <c r="E212" s="342"/>
      <c r="F212" s="335">
        <v>1</v>
      </c>
      <c r="G212" s="320"/>
      <c r="H212" s="361" t="s">
        <v>3115</v>
      </c>
      <c r="I212" s="361"/>
      <c r="J212" s="361"/>
      <c r="K212" s="375"/>
    </row>
    <row r="213" ht="15" customHeight="1">
      <c r="B213" s="374"/>
      <c r="C213" s="342"/>
      <c r="D213" s="342"/>
      <c r="E213" s="342"/>
      <c r="F213" s="335">
        <v>2</v>
      </c>
      <c r="G213" s="320"/>
      <c r="H213" s="361" t="s">
        <v>3116</v>
      </c>
      <c r="I213" s="361"/>
      <c r="J213" s="361"/>
      <c r="K213" s="375"/>
    </row>
    <row r="214" ht="15" customHeight="1">
      <c r="B214" s="374"/>
      <c r="C214" s="342"/>
      <c r="D214" s="342"/>
      <c r="E214" s="342"/>
      <c r="F214" s="335">
        <v>3</v>
      </c>
      <c r="G214" s="320"/>
      <c r="H214" s="361" t="s">
        <v>3117</v>
      </c>
      <c r="I214" s="361"/>
      <c r="J214" s="361"/>
      <c r="K214" s="375"/>
    </row>
    <row r="215" ht="15" customHeight="1">
      <c r="B215" s="374"/>
      <c r="C215" s="342"/>
      <c r="D215" s="342"/>
      <c r="E215" s="342"/>
      <c r="F215" s="335">
        <v>4</v>
      </c>
      <c r="G215" s="320"/>
      <c r="H215" s="361" t="s">
        <v>3118</v>
      </c>
      <c r="I215" s="361"/>
      <c r="J215" s="361"/>
      <c r="K215" s="375"/>
    </row>
    <row r="216" ht="12.75" customHeight="1">
      <c r="B216" s="378"/>
      <c r="C216" s="379"/>
      <c r="D216" s="379"/>
      <c r="E216" s="379"/>
      <c r="F216" s="379"/>
      <c r="G216" s="379"/>
      <c r="H216" s="379"/>
      <c r="I216" s="379"/>
      <c r="J216" s="379"/>
      <c r="K216" s="380"/>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7"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8"/>
      <c r="C1" s="138"/>
      <c r="D1" s="139" t="s">
        <v>1</v>
      </c>
      <c r="E1" s="138"/>
      <c r="F1" s="140" t="s">
        <v>117</v>
      </c>
      <c r="G1" s="140" t="s">
        <v>118</v>
      </c>
      <c r="H1" s="140"/>
      <c r="I1" s="141"/>
      <c r="J1" s="140" t="s">
        <v>119</v>
      </c>
      <c r="K1" s="139" t="s">
        <v>120</v>
      </c>
      <c r="L1" s="140" t="s">
        <v>121</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88</v>
      </c>
    </row>
    <row r="3" ht="6.96" customHeight="1">
      <c r="B3" s="25"/>
      <c r="C3" s="26"/>
      <c r="D3" s="26"/>
      <c r="E3" s="26"/>
      <c r="F3" s="26"/>
      <c r="G3" s="26"/>
      <c r="H3" s="26"/>
      <c r="I3" s="142"/>
      <c r="J3" s="26"/>
      <c r="K3" s="27"/>
      <c r="AT3" s="24" t="s">
        <v>89</v>
      </c>
    </row>
    <row r="4" ht="36.96" customHeight="1">
      <c r="B4" s="28"/>
      <c r="C4" s="29"/>
      <c r="D4" s="30" t="s">
        <v>122</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4.4" customHeight="1">
      <c r="B7" s="28"/>
      <c r="C7" s="29"/>
      <c r="D7" s="29"/>
      <c r="E7" s="144" t="str">
        <f>'Rekapitulace stavby'!K6</f>
        <v>Revitalizace nemocnice v Sokolově, Slovenská 545, Stavební úpravy objektu trafostanice p.č. 2012/2</v>
      </c>
      <c r="F7" s="40"/>
      <c r="G7" s="40"/>
      <c r="H7" s="40"/>
      <c r="I7" s="143"/>
      <c r="J7" s="29"/>
      <c r="K7" s="31"/>
    </row>
    <row r="8" s="1" customFormat="1">
      <c r="B8" s="47"/>
      <c r="C8" s="48"/>
      <c r="D8" s="40" t="s">
        <v>123</v>
      </c>
      <c r="E8" s="48"/>
      <c r="F8" s="48"/>
      <c r="G8" s="48"/>
      <c r="H8" s="48"/>
      <c r="I8" s="145"/>
      <c r="J8" s="48"/>
      <c r="K8" s="52"/>
    </row>
    <row r="9" s="1" customFormat="1" ht="36.96" customHeight="1">
      <c r="B9" s="47"/>
      <c r="C9" s="48"/>
      <c r="D9" s="48"/>
      <c r="E9" s="146" t="s">
        <v>124</v>
      </c>
      <c r="F9" s="48"/>
      <c r="G9" s="48"/>
      <c r="H9" s="48"/>
      <c r="I9" s="145"/>
      <c r="J9" s="48"/>
      <c r="K9" s="52"/>
    </row>
    <row r="10" s="1" customFormat="1">
      <c r="B10" s="47"/>
      <c r="C10" s="48"/>
      <c r="D10" s="48"/>
      <c r="E10" s="48"/>
      <c r="F10" s="48"/>
      <c r="G10" s="48"/>
      <c r="H10" s="48"/>
      <c r="I10" s="145"/>
      <c r="J10" s="48"/>
      <c r="K10" s="52"/>
    </row>
    <row r="11" s="1" customFormat="1" ht="14.4" customHeight="1">
      <c r="B11" s="47"/>
      <c r="C11" s="48"/>
      <c r="D11" s="40" t="s">
        <v>20</v>
      </c>
      <c r="E11" s="48"/>
      <c r="F11" s="35" t="s">
        <v>34</v>
      </c>
      <c r="G11" s="48"/>
      <c r="H11" s="48"/>
      <c r="I11" s="147" t="s">
        <v>22</v>
      </c>
      <c r="J11" s="35" t="s">
        <v>34</v>
      </c>
      <c r="K11" s="52"/>
    </row>
    <row r="12" s="1" customFormat="1" ht="14.4" customHeight="1">
      <c r="B12" s="47"/>
      <c r="C12" s="48"/>
      <c r="D12" s="40" t="s">
        <v>24</v>
      </c>
      <c r="E12" s="48"/>
      <c r="F12" s="35" t="s">
        <v>25</v>
      </c>
      <c r="G12" s="48"/>
      <c r="H12" s="48"/>
      <c r="I12" s="147" t="s">
        <v>26</v>
      </c>
      <c r="J12" s="148" t="str">
        <f>'Rekapitulace stavby'!AN8</f>
        <v>10.7.2017</v>
      </c>
      <c r="K12" s="52"/>
    </row>
    <row r="13" s="1" customFormat="1" ht="10.8" customHeight="1">
      <c r="B13" s="47"/>
      <c r="C13" s="48"/>
      <c r="D13" s="48"/>
      <c r="E13" s="48"/>
      <c r="F13" s="48"/>
      <c r="G13" s="48"/>
      <c r="H13" s="48"/>
      <c r="I13" s="145"/>
      <c r="J13" s="48"/>
      <c r="K13" s="52"/>
    </row>
    <row r="14" s="1" customFormat="1" ht="14.4" customHeight="1">
      <c r="B14" s="47"/>
      <c r="C14" s="48"/>
      <c r="D14" s="40" t="s">
        <v>32</v>
      </c>
      <c r="E14" s="48"/>
      <c r="F14" s="48"/>
      <c r="G14" s="48"/>
      <c r="H14" s="48"/>
      <c r="I14" s="147" t="s">
        <v>33</v>
      </c>
      <c r="J14" s="35" t="s">
        <v>34</v>
      </c>
      <c r="K14" s="52"/>
    </row>
    <row r="15" s="1" customFormat="1" ht="18" customHeight="1">
      <c r="B15" s="47"/>
      <c r="C15" s="48"/>
      <c r="D15" s="48"/>
      <c r="E15" s="35" t="s">
        <v>35</v>
      </c>
      <c r="F15" s="48"/>
      <c r="G15" s="48"/>
      <c r="H15" s="48"/>
      <c r="I15" s="147" t="s">
        <v>36</v>
      </c>
      <c r="J15" s="35" t="s">
        <v>34</v>
      </c>
      <c r="K15" s="52"/>
    </row>
    <row r="16" s="1" customFormat="1" ht="6.96" customHeight="1">
      <c r="B16" s="47"/>
      <c r="C16" s="48"/>
      <c r="D16" s="48"/>
      <c r="E16" s="48"/>
      <c r="F16" s="48"/>
      <c r="G16" s="48"/>
      <c r="H16" s="48"/>
      <c r="I16" s="145"/>
      <c r="J16" s="48"/>
      <c r="K16" s="52"/>
    </row>
    <row r="17" s="1" customFormat="1" ht="14.4" customHeight="1">
      <c r="B17" s="47"/>
      <c r="C17" s="48"/>
      <c r="D17" s="40" t="s">
        <v>37</v>
      </c>
      <c r="E17" s="48"/>
      <c r="F17" s="48"/>
      <c r="G17" s="48"/>
      <c r="H17" s="48"/>
      <c r="I17" s="147" t="s">
        <v>33</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7" t="s">
        <v>36</v>
      </c>
      <c r="J18" s="35" t="str">
        <f>IF('Rekapitulace stavby'!AN14="Vyplň údaj","",IF('Rekapitulace stavby'!AN14="","",'Rekapitulace stavby'!AN14))</f>
        <v/>
      </c>
      <c r="K18" s="52"/>
    </row>
    <row r="19" s="1" customFormat="1" ht="6.96" customHeight="1">
      <c r="B19" s="47"/>
      <c r="C19" s="48"/>
      <c r="D19" s="48"/>
      <c r="E19" s="48"/>
      <c r="F19" s="48"/>
      <c r="G19" s="48"/>
      <c r="H19" s="48"/>
      <c r="I19" s="145"/>
      <c r="J19" s="48"/>
      <c r="K19" s="52"/>
    </row>
    <row r="20" s="1" customFormat="1" ht="14.4" customHeight="1">
      <c r="B20" s="47"/>
      <c r="C20" s="48"/>
      <c r="D20" s="40" t="s">
        <v>39</v>
      </c>
      <c r="E20" s="48"/>
      <c r="F20" s="48"/>
      <c r="G20" s="48"/>
      <c r="H20" s="48"/>
      <c r="I20" s="147" t="s">
        <v>33</v>
      </c>
      <c r="J20" s="35" t="s">
        <v>40</v>
      </c>
      <c r="K20" s="52"/>
    </row>
    <row r="21" s="1" customFormat="1" ht="18" customHeight="1">
      <c r="B21" s="47"/>
      <c r="C21" s="48"/>
      <c r="D21" s="48"/>
      <c r="E21" s="35" t="s">
        <v>41</v>
      </c>
      <c r="F21" s="48"/>
      <c r="G21" s="48"/>
      <c r="H21" s="48"/>
      <c r="I21" s="147" t="s">
        <v>36</v>
      </c>
      <c r="J21" s="35" t="s">
        <v>34</v>
      </c>
      <c r="K21" s="52"/>
    </row>
    <row r="22" s="1" customFormat="1" ht="6.96" customHeight="1">
      <c r="B22" s="47"/>
      <c r="C22" s="48"/>
      <c r="D22" s="48"/>
      <c r="E22" s="48"/>
      <c r="F22" s="48"/>
      <c r="G22" s="48"/>
      <c r="H22" s="48"/>
      <c r="I22" s="145"/>
      <c r="J22" s="48"/>
      <c r="K22" s="52"/>
    </row>
    <row r="23" s="1" customFormat="1" ht="14.4" customHeight="1">
      <c r="B23" s="47"/>
      <c r="C23" s="48"/>
      <c r="D23" s="40" t="s">
        <v>43</v>
      </c>
      <c r="E23" s="48"/>
      <c r="F23" s="48"/>
      <c r="G23" s="48"/>
      <c r="H23" s="48"/>
      <c r="I23" s="145"/>
      <c r="J23" s="48"/>
      <c r="K23" s="52"/>
    </row>
    <row r="24" s="6" customFormat="1" ht="14.4" customHeight="1">
      <c r="B24" s="149"/>
      <c r="C24" s="150"/>
      <c r="D24" s="150"/>
      <c r="E24" s="45" t="s">
        <v>34</v>
      </c>
      <c r="F24" s="45"/>
      <c r="G24" s="45"/>
      <c r="H24" s="45"/>
      <c r="I24" s="151"/>
      <c r="J24" s="150"/>
      <c r="K24" s="152"/>
    </row>
    <row r="25" s="1" customFormat="1" ht="6.96" customHeight="1">
      <c r="B25" s="47"/>
      <c r="C25" s="48"/>
      <c r="D25" s="48"/>
      <c r="E25" s="48"/>
      <c r="F25" s="48"/>
      <c r="G25" s="48"/>
      <c r="H25" s="48"/>
      <c r="I25" s="145"/>
      <c r="J25" s="48"/>
      <c r="K25" s="52"/>
    </row>
    <row r="26" s="1" customFormat="1" ht="6.96" customHeight="1">
      <c r="B26" s="47"/>
      <c r="C26" s="48"/>
      <c r="D26" s="107"/>
      <c r="E26" s="107"/>
      <c r="F26" s="107"/>
      <c r="G26" s="107"/>
      <c r="H26" s="107"/>
      <c r="I26" s="153"/>
      <c r="J26" s="107"/>
      <c r="K26" s="154"/>
    </row>
    <row r="27" s="1" customFormat="1" ht="25.44" customHeight="1">
      <c r="B27" s="47"/>
      <c r="C27" s="48"/>
      <c r="D27" s="155" t="s">
        <v>45</v>
      </c>
      <c r="E27" s="48"/>
      <c r="F27" s="48"/>
      <c r="G27" s="48"/>
      <c r="H27" s="48"/>
      <c r="I27" s="145"/>
      <c r="J27" s="156">
        <f>ROUND(J97,2)</f>
        <v>0</v>
      </c>
      <c r="K27" s="52"/>
    </row>
    <row r="28" s="1" customFormat="1" ht="6.96" customHeight="1">
      <c r="B28" s="47"/>
      <c r="C28" s="48"/>
      <c r="D28" s="107"/>
      <c r="E28" s="107"/>
      <c r="F28" s="107"/>
      <c r="G28" s="107"/>
      <c r="H28" s="107"/>
      <c r="I28" s="153"/>
      <c r="J28" s="107"/>
      <c r="K28" s="154"/>
    </row>
    <row r="29" s="1" customFormat="1" ht="14.4" customHeight="1">
      <c r="B29" s="47"/>
      <c r="C29" s="48"/>
      <c r="D29" s="48"/>
      <c r="E29" s="48"/>
      <c r="F29" s="53" t="s">
        <v>47</v>
      </c>
      <c r="G29" s="48"/>
      <c r="H29" s="48"/>
      <c r="I29" s="157" t="s">
        <v>46</v>
      </c>
      <c r="J29" s="53" t="s">
        <v>48</v>
      </c>
      <c r="K29" s="52"/>
    </row>
    <row r="30" s="1" customFormat="1" ht="14.4" customHeight="1">
      <c r="B30" s="47"/>
      <c r="C30" s="48"/>
      <c r="D30" s="56" t="s">
        <v>49</v>
      </c>
      <c r="E30" s="56" t="s">
        <v>50</v>
      </c>
      <c r="F30" s="158">
        <f>ROUND(SUM(BE97:BE1096), 2)</f>
        <v>0</v>
      </c>
      <c r="G30" s="48"/>
      <c r="H30" s="48"/>
      <c r="I30" s="159">
        <v>0.20999999999999999</v>
      </c>
      <c r="J30" s="158">
        <f>ROUND(ROUND((SUM(BE97:BE1096)), 2)*I30, 2)</f>
        <v>0</v>
      </c>
      <c r="K30" s="52"/>
    </row>
    <row r="31" s="1" customFormat="1" ht="14.4" customHeight="1">
      <c r="B31" s="47"/>
      <c r="C31" s="48"/>
      <c r="D31" s="48"/>
      <c r="E31" s="56" t="s">
        <v>51</v>
      </c>
      <c r="F31" s="158">
        <f>ROUND(SUM(BF97:BF1096), 2)</f>
        <v>0</v>
      </c>
      <c r="G31" s="48"/>
      <c r="H31" s="48"/>
      <c r="I31" s="159">
        <v>0.14999999999999999</v>
      </c>
      <c r="J31" s="158">
        <f>ROUND(ROUND((SUM(BF97:BF1096)), 2)*I31, 2)</f>
        <v>0</v>
      </c>
      <c r="K31" s="52"/>
    </row>
    <row r="32" hidden="1" s="1" customFormat="1" ht="14.4" customHeight="1">
      <c r="B32" s="47"/>
      <c r="C32" s="48"/>
      <c r="D32" s="48"/>
      <c r="E32" s="56" t="s">
        <v>52</v>
      </c>
      <c r="F32" s="158">
        <f>ROUND(SUM(BG97:BG1096), 2)</f>
        <v>0</v>
      </c>
      <c r="G32" s="48"/>
      <c r="H32" s="48"/>
      <c r="I32" s="159">
        <v>0.20999999999999999</v>
      </c>
      <c r="J32" s="158">
        <v>0</v>
      </c>
      <c r="K32" s="52"/>
    </row>
    <row r="33" hidden="1" s="1" customFormat="1" ht="14.4" customHeight="1">
      <c r="B33" s="47"/>
      <c r="C33" s="48"/>
      <c r="D33" s="48"/>
      <c r="E33" s="56" t="s">
        <v>53</v>
      </c>
      <c r="F33" s="158">
        <f>ROUND(SUM(BH97:BH1096), 2)</f>
        <v>0</v>
      </c>
      <c r="G33" s="48"/>
      <c r="H33" s="48"/>
      <c r="I33" s="159">
        <v>0.14999999999999999</v>
      </c>
      <c r="J33" s="158">
        <v>0</v>
      </c>
      <c r="K33" s="52"/>
    </row>
    <row r="34" hidden="1" s="1" customFormat="1" ht="14.4" customHeight="1">
      <c r="B34" s="47"/>
      <c r="C34" s="48"/>
      <c r="D34" s="48"/>
      <c r="E34" s="56" t="s">
        <v>54</v>
      </c>
      <c r="F34" s="158">
        <f>ROUND(SUM(BI97:BI1096), 2)</f>
        <v>0</v>
      </c>
      <c r="G34" s="48"/>
      <c r="H34" s="48"/>
      <c r="I34" s="159">
        <v>0</v>
      </c>
      <c r="J34" s="158">
        <v>0</v>
      </c>
      <c r="K34" s="52"/>
    </row>
    <row r="35" s="1" customFormat="1" ht="6.96" customHeight="1">
      <c r="B35" s="47"/>
      <c r="C35" s="48"/>
      <c r="D35" s="48"/>
      <c r="E35" s="48"/>
      <c r="F35" s="48"/>
      <c r="G35" s="48"/>
      <c r="H35" s="48"/>
      <c r="I35" s="145"/>
      <c r="J35" s="48"/>
      <c r="K35" s="52"/>
    </row>
    <row r="36" s="1" customFormat="1" ht="25.44" customHeight="1">
      <c r="B36" s="47"/>
      <c r="C36" s="160"/>
      <c r="D36" s="161" t="s">
        <v>55</v>
      </c>
      <c r="E36" s="99"/>
      <c r="F36" s="99"/>
      <c r="G36" s="162" t="s">
        <v>56</v>
      </c>
      <c r="H36" s="163" t="s">
        <v>57</v>
      </c>
      <c r="I36" s="164"/>
      <c r="J36" s="165">
        <f>SUM(J27:J34)</f>
        <v>0</v>
      </c>
      <c r="K36" s="166"/>
    </row>
    <row r="37" s="1" customFormat="1" ht="14.4" customHeight="1">
      <c r="B37" s="68"/>
      <c r="C37" s="69"/>
      <c r="D37" s="69"/>
      <c r="E37" s="69"/>
      <c r="F37" s="69"/>
      <c r="G37" s="69"/>
      <c r="H37" s="69"/>
      <c r="I37" s="167"/>
      <c r="J37" s="69"/>
      <c r="K37" s="70"/>
    </row>
    <row r="41" s="1" customFormat="1" ht="6.96" customHeight="1">
      <c r="B41" s="168"/>
      <c r="C41" s="169"/>
      <c r="D41" s="169"/>
      <c r="E41" s="169"/>
      <c r="F41" s="169"/>
      <c r="G41" s="169"/>
      <c r="H41" s="169"/>
      <c r="I41" s="170"/>
      <c r="J41" s="169"/>
      <c r="K41" s="171"/>
    </row>
    <row r="42" s="1" customFormat="1" ht="36.96" customHeight="1">
      <c r="B42" s="47"/>
      <c r="C42" s="30" t="s">
        <v>125</v>
      </c>
      <c r="D42" s="48"/>
      <c r="E42" s="48"/>
      <c r="F42" s="48"/>
      <c r="G42" s="48"/>
      <c r="H42" s="48"/>
      <c r="I42" s="145"/>
      <c r="J42" s="48"/>
      <c r="K42" s="52"/>
    </row>
    <row r="43" s="1" customFormat="1" ht="6.96" customHeight="1">
      <c r="B43" s="47"/>
      <c r="C43" s="48"/>
      <c r="D43" s="48"/>
      <c r="E43" s="48"/>
      <c r="F43" s="48"/>
      <c r="G43" s="48"/>
      <c r="H43" s="48"/>
      <c r="I43" s="145"/>
      <c r="J43" s="48"/>
      <c r="K43" s="52"/>
    </row>
    <row r="44" s="1" customFormat="1" ht="14.4" customHeight="1">
      <c r="B44" s="47"/>
      <c r="C44" s="40" t="s">
        <v>18</v>
      </c>
      <c r="D44" s="48"/>
      <c r="E44" s="48"/>
      <c r="F44" s="48"/>
      <c r="G44" s="48"/>
      <c r="H44" s="48"/>
      <c r="I44" s="145"/>
      <c r="J44" s="48"/>
      <c r="K44" s="52"/>
    </row>
    <row r="45" s="1" customFormat="1" ht="14.4" customHeight="1">
      <c r="B45" s="47"/>
      <c r="C45" s="48"/>
      <c r="D45" s="48"/>
      <c r="E45" s="144" t="str">
        <f>E7</f>
        <v>Revitalizace nemocnice v Sokolově, Slovenská 545, Stavební úpravy objektu trafostanice p.č. 2012/2</v>
      </c>
      <c r="F45" s="40"/>
      <c r="G45" s="40"/>
      <c r="H45" s="40"/>
      <c r="I45" s="145"/>
      <c r="J45" s="48"/>
      <c r="K45" s="52"/>
    </row>
    <row r="46" s="1" customFormat="1" ht="14.4" customHeight="1">
      <c r="B46" s="47"/>
      <c r="C46" s="40" t="s">
        <v>123</v>
      </c>
      <c r="D46" s="48"/>
      <c r="E46" s="48"/>
      <c r="F46" s="48"/>
      <c r="G46" s="48"/>
      <c r="H46" s="48"/>
      <c r="I46" s="145"/>
      <c r="J46" s="48"/>
      <c r="K46" s="52"/>
    </row>
    <row r="47" s="1" customFormat="1" ht="16.2" customHeight="1">
      <c r="B47" s="47"/>
      <c r="C47" s="48"/>
      <c r="D47" s="48"/>
      <c r="E47" s="146" t="str">
        <f>E9</f>
        <v>SO-1-ST - Stavební část</v>
      </c>
      <c r="F47" s="48"/>
      <c r="G47" s="48"/>
      <c r="H47" s="48"/>
      <c r="I47" s="145"/>
      <c r="J47" s="48"/>
      <c r="K47" s="52"/>
    </row>
    <row r="48" s="1" customFormat="1" ht="6.96" customHeight="1">
      <c r="B48" s="47"/>
      <c r="C48" s="48"/>
      <c r="D48" s="48"/>
      <c r="E48" s="48"/>
      <c r="F48" s="48"/>
      <c r="G48" s="48"/>
      <c r="H48" s="48"/>
      <c r="I48" s="145"/>
      <c r="J48" s="48"/>
      <c r="K48" s="52"/>
    </row>
    <row r="49" s="1" customFormat="1" ht="18" customHeight="1">
      <c r="B49" s="47"/>
      <c r="C49" s="40" t="s">
        <v>24</v>
      </c>
      <c r="D49" s="48"/>
      <c r="E49" s="48"/>
      <c r="F49" s="35" t="str">
        <f>F12</f>
        <v>Sokolov</v>
      </c>
      <c r="G49" s="48"/>
      <c r="H49" s="48"/>
      <c r="I49" s="147" t="s">
        <v>26</v>
      </c>
      <c r="J49" s="148" t="str">
        <f>IF(J12="","",J12)</f>
        <v>10.7.2017</v>
      </c>
      <c r="K49" s="52"/>
    </row>
    <row r="50" s="1" customFormat="1" ht="6.96" customHeight="1">
      <c r="B50" s="47"/>
      <c r="C50" s="48"/>
      <c r="D50" s="48"/>
      <c r="E50" s="48"/>
      <c r="F50" s="48"/>
      <c r="G50" s="48"/>
      <c r="H50" s="48"/>
      <c r="I50" s="145"/>
      <c r="J50" s="48"/>
      <c r="K50" s="52"/>
    </row>
    <row r="51" s="1" customFormat="1">
      <c r="B51" s="47"/>
      <c r="C51" s="40" t="s">
        <v>32</v>
      </c>
      <c r="D51" s="48"/>
      <c r="E51" s="48"/>
      <c r="F51" s="35" t="str">
        <f>E15</f>
        <v>Nemos Sokolov</v>
      </c>
      <c r="G51" s="48"/>
      <c r="H51" s="48"/>
      <c r="I51" s="147" t="s">
        <v>39</v>
      </c>
      <c r="J51" s="45" t="str">
        <f>E21</f>
        <v>Jurica a.s - Ateliér Sokolov</v>
      </c>
      <c r="K51" s="52"/>
    </row>
    <row r="52" s="1" customFormat="1" ht="14.4" customHeight="1">
      <c r="B52" s="47"/>
      <c r="C52" s="40" t="s">
        <v>37</v>
      </c>
      <c r="D52" s="48"/>
      <c r="E52" s="48"/>
      <c r="F52" s="35" t="str">
        <f>IF(E18="","",E18)</f>
        <v/>
      </c>
      <c r="G52" s="48"/>
      <c r="H52" s="48"/>
      <c r="I52" s="145"/>
      <c r="J52" s="172"/>
      <c r="K52" s="52"/>
    </row>
    <row r="53" s="1" customFormat="1" ht="10.32" customHeight="1">
      <c r="B53" s="47"/>
      <c r="C53" s="48"/>
      <c r="D53" s="48"/>
      <c r="E53" s="48"/>
      <c r="F53" s="48"/>
      <c r="G53" s="48"/>
      <c r="H53" s="48"/>
      <c r="I53" s="145"/>
      <c r="J53" s="48"/>
      <c r="K53" s="52"/>
    </row>
    <row r="54" s="1" customFormat="1" ht="29.28" customHeight="1">
      <c r="B54" s="47"/>
      <c r="C54" s="173" t="s">
        <v>126</v>
      </c>
      <c r="D54" s="160"/>
      <c r="E54" s="160"/>
      <c r="F54" s="160"/>
      <c r="G54" s="160"/>
      <c r="H54" s="160"/>
      <c r="I54" s="174"/>
      <c r="J54" s="175" t="s">
        <v>127</v>
      </c>
      <c r="K54" s="176"/>
    </row>
    <row r="55" s="1" customFormat="1" ht="10.32" customHeight="1">
      <c r="B55" s="47"/>
      <c r="C55" s="48"/>
      <c r="D55" s="48"/>
      <c r="E55" s="48"/>
      <c r="F55" s="48"/>
      <c r="G55" s="48"/>
      <c r="H55" s="48"/>
      <c r="I55" s="145"/>
      <c r="J55" s="48"/>
      <c r="K55" s="52"/>
    </row>
    <row r="56" s="1" customFormat="1" ht="29.28" customHeight="1">
      <c r="B56" s="47"/>
      <c r="C56" s="177" t="s">
        <v>128</v>
      </c>
      <c r="D56" s="48"/>
      <c r="E56" s="48"/>
      <c r="F56" s="48"/>
      <c r="G56" s="48"/>
      <c r="H56" s="48"/>
      <c r="I56" s="145"/>
      <c r="J56" s="156">
        <f>J97</f>
        <v>0</v>
      </c>
      <c r="K56" s="52"/>
      <c r="AU56" s="24" t="s">
        <v>129</v>
      </c>
    </row>
    <row r="57" s="7" customFormat="1" ht="24.96" customHeight="1">
      <c r="B57" s="178"/>
      <c r="C57" s="179"/>
      <c r="D57" s="180" t="s">
        <v>130</v>
      </c>
      <c r="E57" s="181"/>
      <c r="F57" s="181"/>
      <c r="G57" s="181"/>
      <c r="H57" s="181"/>
      <c r="I57" s="182"/>
      <c r="J57" s="183">
        <f>J98</f>
        <v>0</v>
      </c>
      <c r="K57" s="184"/>
    </row>
    <row r="58" s="8" customFormat="1" ht="19.92" customHeight="1">
      <c r="B58" s="185"/>
      <c r="C58" s="186"/>
      <c r="D58" s="187" t="s">
        <v>131</v>
      </c>
      <c r="E58" s="188"/>
      <c r="F58" s="188"/>
      <c r="G58" s="188"/>
      <c r="H58" s="188"/>
      <c r="I58" s="189"/>
      <c r="J58" s="190">
        <f>J99</f>
        <v>0</v>
      </c>
      <c r="K58" s="191"/>
    </row>
    <row r="59" s="8" customFormat="1" ht="19.92" customHeight="1">
      <c r="B59" s="185"/>
      <c r="C59" s="186"/>
      <c r="D59" s="187" t="s">
        <v>132</v>
      </c>
      <c r="E59" s="188"/>
      <c r="F59" s="188"/>
      <c r="G59" s="188"/>
      <c r="H59" s="188"/>
      <c r="I59" s="189"/>
      <c r="J59" s="190">
        <f>J168</f>
        <v>0</v>
      </c>
      <c r="K59" s="191"/>
    </row>
    <row r="60" s="8" customFormat="1" ht="19.92" customHeight="1">
      <c r="B60" s="185"/>
      <c r="C60" s="186"/>
      <c r="D60" s="187" t="s">
        <v>133</v>
      </c>
      <c r="E60" s="188"/>
      <c r="F60" s="188"/>
      <c r="G60" s="188"/>
      <c r="H60" s="188"/>
      <c r="I60" s="189"/>
      <c r="J60" s="190">
        <f>J206</f>
        <v>0</v>
      </c>
      <c r="K60" s="191"/>
    </row>
    <row r="61" s="8" customFormat="1" ht="19.92" customHeight="1">
      <c r="B61" s="185"/>
      <c r="C61" s="186"/>
      <c r="D61" s="187" t="s">
        <v>134</v>
      </c>
      <c r="E61" s="188"/>
      <c r="F61" s="188"/>
      <c r="G61" s="188"/>
      <c r="H61" s="188"/>
      <c r="I61" s="189"/>
      <c r="J61" s="190">
        <f>J260</f>
        <v>0</v>
      </c>
      <c r="K61" s="191"/>
    </row>
    <row r="62" s="8" customFormat="1" ht="19.92" customHeight="1">
      <c r="B62" s="185"/>
      <c r="C62" s="186"/>
      <c r="D62" s="187" t="s">
        <v>135</v>
      </c>
      <c r="E62" s="188"/>
      <c r="F62" s="188"/>
      <c r="G62" s="188"/>
      <c r="H62" s="188"/>
      <c r="I62" s="189"/>
      <c r="J62" s="190">
        <f>J273</f>
        <v>0</v>
      </c>
      <c r="K62" s="191"/>
    </row>
    <row r="63" s="8" customFormat="1" ht="19.92" customHeight="1">
      <c r="B63" s="185"/>
      <c r="C63" s="186"/>
      <c r="D63" s="187" t="s">
        <v>136</v>
      </c>
      <c r="E63" s="188"/>
      <c r="F63" s="188"/>
      <c r="G63" s="188"/>
      <c r="H63" s="188"/>
      <c r="I63" s="189"/>
      <c r="J63" s="190">
        <f>J516</f>
        <v>0</v>
      </c>
      <c r="K63" s="191"/>
    </row>
    <row r="64" s="8" customFormat="1" ht="19.92" customHeight="1">
      <c r="B64" s="185"/>
      <c r="C64" s="186"/>
      <c r="D64" s="187" t="s">
        <v>137</v>
      </c>
      <c r="E64" s="188"/>
      <c r="F64" s="188"/>
      <c r="G64" s="188"/>
      <c r="H64" s="188"/>
      <c r="I64" s="189"/>
      <c r="J64" s="190">
        <f>J662</f>
        <v>0</v>
      </c>
      <c r="K64" s="191"/>
    </row>
    <row r="65" s="8" customFormat="1" ht="19.92" customHeight="1">
      <c r="B65" s="185"/>
      <c r="C65" s="186"/>
      <c r="D65" s="187" t="s">
        <v>138</v>
      </c>
      <c r="E65" s="188"/>
      <c r="F65" s="188"/>
      <c r="G65" s="188"/>
      <c r="H65" s="188"/>
      <c r="I65" s="189"/>
      <c r="J65" s="190">
        <f>J675</f>
        <v>0</v>
      </c>
      <c r="K65" s="191"/>
    </row>
    <row r="66" s="7" customFormat="1" ht="24.96" customHeight="1">
      <c r="B66" s="178"/>
      <c r="C66" s="179"/>
      <c r="D66" s="180" t="s">
        <v>139</v>
      </c>
      <c r="E66" s="181"/>
      <c r="F66" s="181"/>
      <c r="G66" s="181"/>
      <c r="H66" s="181"/>
      <c r="I66" s="182"/>
      <c r="J66" s="183">
        <f>J678</f>
        <v>0</v>
      </c>
      <c r="K66" s="184"/>
    </row>
    <row r="67" s="8" customFormat="1" ht="19.92" customHeight="1">
      <c r="B67" s="185"/>
      <c r="C67" s="186"/>
      <c r="D67" s="187" t="s">
        <v>140</v>
      </c>
      <c r="E67" s="188"/>
      <c r="F67" s="188"/>
      <c r="G67" s="188"/>
      <c r="H67" s="188"/>
      <c r="I67" s="189"/>
      <c r="J67" s="190">
        <f>J679</f>
        <v>0</v>
      </c>
      <c r="K67" s="191"/>
    </row>
    <row r="68" s="8" customFormat="1" ht="19.92" customHeight="1">
      <c r="B68" s="185"/>
      <c r="C68" s="186"/>
      <c r="D68" s="187" t="s">
        <v>141</v>
      </c>
      <c r="E68" s="188"/>
      <c r="F68" s="188"/>
      <c r="G68" s="188"/>
      <c r="H68" s="188"/>
      <c r="I68" s="189"/>
      <c r="J68" s="190">
        <f>J755</f>
        <v>0</v>
      </c>
      <c r="K68" s="191"/>
    </row>
    <row r="69" s="8" customFormat="1" ht="19.92" customHeight="1">
      <c r="B69" s="185"/>
      <c r="C69" s="186"/>
      <c r="D69" s="187" t="s">
        <v>142</v>
      </c>
      <c r="E69" s="188"/>
      <c r="F69" s="188"/>
      <c r="G69" s="188"/>
      <c r="H69" s="188"/>
      <c r="I69" s="189"/>
      <c r="J69" s="190">
        <f>J778</f>
        <v>0</v>
      </c>
      <c r="K69" s="191"/>
    </row>
    <row r="70" s="8" customFormat="1" ht="19.92" customHeight="1">
      <c r="B70" s="185"/>
      <c r="C70" s="186"/>
      <c r="D70" s="187" t="s">
        <v>143</v>
      </c>
      <c r="E70" s="188"/>
      <c r="F70" s="188"/>
      <c r="G70" s="188"/>
      <c r="H70" s="188"/>
      <c r="I70" s="189"/>
      <c r="J70" s="190">
        <f>J793</f>
        <v>0</v>
      </c>
      <c r="K70" s="191"/>
    </row>
    <row r="71" s="8" customFormat="1" ht="19.92" customHeight="1">
      <c r="B71" s="185"/>
      <c r="C71" s="186"/>
      <c r="D71" s="187" t="s">
        <v>144</v>
      </c>
      <c r="E71" s="188"/>
      <c r="F71" s="188"/>
      <c r="G71" s="188"/>
      <c r="H71" s="188"/>
      <c r="I71" s="189"/>
      <c r="J71" s="190">
        <f>J825</f>
        <v>0</v>
      </c>
      <c r="K71" s="191"/>
    </row>
    <row r="72" s="8" customFormat="1" ht="19.92" customHeight="1">
      <c r="B72" s="185"/>
      <c r="C72" s="186"/>
      <c r="D72" s="187" t="s">
        <v>145</v>
      </c>
      <c r="E72" s="188"/>
      <c r="F72" s="188"/>
      <c r="G72" s="188"/>
      <c r="H72" s="188"/>
      <c r="I72" s="189"/>
      <c r="J72" s="190">
        <f>J843</f>
        <v>0</v>
      </c>
      <c r="K72" s="191"/>
    </row>
    <row r="73" s="8" customFormat="1" ht="19.92" customHeight="1">
      <c r="B73" s="185"/>
      <c r="C73" s="186"/>
      <c r="D73" s="187" t="s">
        <v>146</v>
      </c>
      <c r="E73" s="188"/>
      <c r="F73" s="188"/>
      <c r="G73" s="188"/>
      <c r="H73" s="188"/>
      <c r="I73" s="189"/>
      <c r="J73" s="190">
        <f>J1000</f>
        <v>0</v>
      </c>
      <c r="K73" s="191"/>
    </row>
    <row r="74" s="8" customFormat="1" ht="19.92" customHeight="1">
      <c r="B74" s="185"/>
      <c r="C74" s="186"/>
      <c r="D74" s="187" t="s">
        <v>147</v>
      </c>
      <c r="E74" s="188"/>
      <c r="F74" s="188"/>
      <c r="G74" s="188"/>
      <c r="H74" s="188"/>
      <c r="I74" s="189"/>
      <c r="J74" s="190">
        <f>J1012</f>
        <v>0</v>
      </c>
      <c r="K74" s="191"/>
    </row>
    <row r="75" s="8" customFormat="1" ht="19.92" customHeight="1">
      <c r="B75" s="185"/>
      <c r="C75" s="186"/>
      <c r="D75" s="187" t="s">
        <v>148</v>
      </c>
      <c r="E75" s="188"/>
      <c r="F75" s="188"/>
      <c r="G75" s="188"/>
      <c r="H75" s="188"/>
      <c r="I75" s="189"/>
      <c r="J75" s="190">
        <f>J1028</f>
        <v>0</v>
      </c>
      <c r="K75" s="191"/>
    </row>
    <row r="76" s="8" customFormat="1" ht="19.92" customHeight="1">
      <c r="B76" s="185"/>
      <c r="C76" s="186"/>
      <c r="D76" s="187" t="s">
        <v>149</v>
      </c>
      <c r="E76" s="188"/>
      <c r="F76" s="188"/>
      <c r="G76" s="188"/>
      <c r="H76" s="188"/>
      <c r="I76" s="189"/>
      <c r="J76" s="190">
        <f>J1068</f>
        <v>0</v>
      </c>
      <c r="K76" s="191"/>
    </row>
    <row r="77" s="8" customFormat="1" ht="19.92" customHeight="1">
      <c r="B77" s="185"/>
      <c r="C77" s="186"/>
      <c r="D77" s="187" t="s">
        <v>150</v>
      </c>
      <c r="E77" s="188"/>
      <c r="F77" s="188"/>
      <c r="G77" s="188"/>
      <c r="H77" s="188"/>
      <c r="I77" s="189"/>
      <c r="J77" s="190">
        <f>J1087</f>
        <v>0</v>
      </c>
      <c r="K77" s="191"/>
    </row>
    <row r="78" s="1" customFormat="1" ht="21.84" customHeight="1">
      <c r="B78" s="47"/>
      <c r="C78" s="48"/>
      <c r="D78" s="48"/>
      <c r="E78" s="48"/>
      <c r="F78" s="48"/>
      <c r="G78" s="48"/>
      <c r="H78" s="48"/>
      <c r="I78" s="145"/>
      <c r="J78" s="48"/>
      <c r="K78" s="52"/>
    </row>
    <row r="79" s="1" customFormat="1" ht="6.96" customHeight="1">
      <c r="B79" s="68"/>
      <c r="C79" s="69"/>
      <c r="D79" s="69"/>
      <c r="E79" s="69"/>
      <c r="F79" s="69"/>
      <c r="G79" s="69"/>
      <c r="H79" s="69"/>
      <c r="I79" s="167"/>
      <c r="J79" s="69"/>
      <c r="K79" s="70"/>
    </row>
    <row r="83" s="1" customFormat="1" ht="6.96" customHeight="1">
      <c r="B83" s="71"/>
      <c r="C83" s="72"/>
      <c r="D83" s="72"/>
      <c r="E83" s="72"/>
      <c r="F83" s="72"/>
      <c r="G83" s="72"/>
      <c r="H83" s="72"/>
      <c r="I83" s="170"/>
      <c r="J83" s="72"/>
      <c r="K83" s="72"/>
      <c r="L83" s="73"/>
    </row>
    <row r="84" s="1" customFormat="1" ht="36.96" customHeight="1">
      <c r="B84" s="47"/>
      <c r="C84" s="74" t="s">
        <v>151</v>
      </c>
      <c r="D84" s="75"/>
      <c r="E84" s="75"/>
      <c r="F84" s="75"/>
      <c r="G84" s="75"/>
      <c r="H84" s="75"/>
      <c r="I84" s="192"/>
      <c r="J84" s="75"/>
      <c r="K84" s="75"/>
      <c r="L84" s="73"/>
    </row>
    <row r="85" s="1" customFormat="1" ht="6.96" customHeight="1">
      <c r="B85" s="47"/>
      <c r="C85" s="75"/>
      <c r="D85" s="75"/>
      <c r="E85" s="75"/>
      <c r="F85" s="75"/>
      <c r="G85" s="75"/>
      <c r="H85" s="75"/>
      <c r="I85" s="192"/>
      <c r="J85" s="75"/>
      <c r="K85" s="75"/>
      <c r="L85" s="73"/>
    </row>
    <row r="86" s="1" customFormat="1" ht="14.4" customHeight="1">
      <c r="B86" s="47"/>
      <c r="C86" s="77" t="s">
        <v>18</v>
      </c>
      <c r="D86" s="75"/>
      <c r="E86" s="75"/>
      <c r="F86" s="75"/>
      <c r="G86" s="75"/>
      <c r="H86" s="75"/>
      <c r="I86" s="192"/>
      <c r="J86" s="75"/>
      <c r="K86" s="75"/>
      <c r="L86" s="73"/>
    </row>
    <row r="87" s="1" customFormat="1" ht="14.4" customHeight="1">
      <c r="B87" s="47"/>
      <c r="C87" s="75"/>
      <c r="D87" s="75"/>
      <c r="E87" s="193" t="str">
        <f>E7</f>
        <v>Revitalizace nemocnice v Sokolově, Slovenská 545, Stavební úpravy objektu trafostanice p.č. 2012/2</v>
      </c>
      <c r="F87" s="77"/>
      <c r="G87" s="77"/>
      <c r="H87" s="77"/>
      <c r="I87" s="192"/>
      <c r="J87" s="75"/>
      <c r="K87" s="75"/>
      <c r="L87" s="73"/>
    </row>
    <row r="88" s="1" customFormat="1" ht="14.4" customHeight="1">
      <c r="B88" s="47"/>
      <c r="C88" s="77" t="s">
        <v>123</v>
      </c>
      <c r="D88" s="75"/>
      <c r="E88" s="75"/>
      <c r="F88" s="75"/>
      <c r="G88" s="75"/>
      <c r="H88" s="75"/>
      <c r="I88" s="192"/>
      <c r="J88" s="75"/>
      <c r="K88" s="75"/>
      <c r="L88" s="73"/>
    </row>
    <row r="89" s="1" customFormat="1" ht="16.2" customHeight="1">
      <c r="B89" s="47"/>
      <c r="C89" s="75"/>
      <c r="D89" s="75"/>
      <c r="E89" s="83" t="str">
        <f>E9</f>
        <v>SO-1-ST - Stavební část</v>
      </c>
      <c r="F89" s="75"/>
      <c r="G89" s="75"/>
      <c r="H89" s="75"/>
      <c r="I89" s="192"/>
      <c r="J89" s="75"/>
      <c r="K89" s="75"/>
      <c r="L89" s="73"/>
    </row>
    <row r="90" s="1" customFormat="1" ht="6.96" customHeight="1">
      <c r="B90" s="47"/>
      <c r="C90" s="75"/>
      <c r="D90" s="75"/>
      <c r="E90" s="75"/>
      <c r="F90" s="75"/>
      <c r="G90" s="75"/>
      <c r="H90" s="75"/>
      <c r="I90" s="192"/>
      <c r="J90" s="75"/>
      <c r="K90" s="75"/>
      <c r="L90" s="73"/>
    </row>
    <row r="91" s="1" customFormat="1" ht="18" customHeight="1">
      <c r="B91" s="47"/>
      <c r="C91" s="77" t="s">
        <v>24</v>
      </c>
      <c r="D91" s="75"/>
      <c r="E91" s="75"/>
      <c r="F91" s="194" t="str">
        <f>F12</f>
        <v>Sokolov</v>
      </c>
      <c r="G91" s="75"/>
      <c r="H91" s="75"/>
      <c r="I91" s="195" t="s">
        <v>26</v>
      </c>
      <c r="J91" s="86" t="str">
        <f>IF(J12="","",J12)</f>
        <v>10.7.2017</v>
      </c>
      <c r="K91" s="75"/>
      <c r="L91" s="73"/>
    </row>
    <row r="92" s="1" customFormat="1" ht="6.96" customHeight="1">
      <c r="B92" s="47"/>
      <c r="C92" s="75"/>
      <c r="D92" s="75"/>
      <c r="E92" s="75"/>
      <c r="F92" s="75"/>
      <c r="G92" s="75"/>
      <c r="H92" s="75"/>
      <c r="I92" s="192"/>
      <c r="J92" s="75"/>
      <c r="K92" s="75"/>
      <c r="L92" s="73"/>
    </row>
    <row r="93" s="1" customFormat="1">
      <c r="B93" s="47"/>
      <c r="C93" s="77" t="s">
        <v>32</v>
      </c>
      <c r="D93" s="75"/>
      <c r="E93" s="75"/>
      <c r="F93" s="194" t="str">
        <f>E15</f>
        <v>Nemos Sokolov</v>
      </c>
      <c r="G93" s="75"/>
      <c r="H93" s="75"/>
      <c r="I93" s="195" t="s">
        <v>39</v>
      </c>
      <c r="J93" s="194" t="str">
        <f>E21</f>
        <v>Jurica a.s - Ateliér Sokolov</v>
      </c>
      <c r="K93" s="75"/>
      <c r="L93" s="73"/>
    </row>
    <row r="94" s="1" customFormat="1" ht="14.4" customHeight="1">
      <c r="B94" s="47"/>
      <c r="C94" s="77" t="s">
        <v>37</v>
      </c>
      <c r="D94" s="75"/>
      <c r="E94" s="75"/>
      <c r="F94" s="194" t="str">
        <f>IF(E18="","",E18)</f>
        <v/>
      </c>
      <c r="G94" s="75"/>
      <c r="H94" s="75"/>
      <c r="I94" s="192"/>
      <c r="J94" s="75"/>
      <c r="K94" s="75"/>
      <c r="L94" s="73"/>
    </row>
    <row r="95" s="1" customFormat="1" ht="10.32" customHeight="1">
      <c r="B95" s="47"/>
      <c r="C95" s="75"/>
      <c r="D95" s="75"/>
      <c r="E95" s="75"/>
      <c r="F95" s="75"/>
      <c r="G95" s="75"/>
      <c r="H95" s="75"/>
      <c r="I95" s="192"/>
      <c r="J95" s="75"/>
      <c r="K95" s="75"/>
      <c r="L95" s="73"/>
    </row>
    <row r="96" s="9" customFormat="1" ht="29.28" customHeight="1">
      <c r="B96" s="196"/>
      <c r="C96" s="197" t="s">
        <v>152</v>
      </c>
      <c r="D96" s="198" t="s">
        <v>64</v>
      </c>
      <c r="E96" s="198" t="s">
        <v>60</v>
      </c>
      <c r="F96" s="198" t="s">
        <v>153</v>
      </c>
      <c r="G96" s="198" t="s">
        <v>154</v>
      </c>
      <c r="H96" s="198" t="s">
        <v>155</v>
      </c>
      <c r="I96" s="199" t="s">
        <v>156</v>
      </c>
      <c r="J96" s="198" t="s">
        <v>127</v>
      </c>
      <c r="K96" s="200" t="s">
        <v>157</v>
      </c>
      <c r="L96" s="201"/>
      <c r="M96" s="103" t="s">
        <v>158</v>
      </c>
      <c r="N96" s="104" t="s">
        <v>49</v>
      </c>
      <c r="O96" s="104" t="s">
        <v>159</v>
      </c>
      <c r="P96" s="104" t="s">
        <v>160</v>
      </c>
      <c r="Q96" s="104" t="s">
        <v>161</v>
      </c>
      <c r="R96" s="104" t="s">
        <v>162</v>
      </c>
      <c r="S96" s="104" t="s">
        <v>163</v>
      </c>
      <c r="T96" s="105" t="s">
        <v>164</v>
      </c>
    </row>
    <row r="97" s="1" customFormat="1" ht="29.28" customHeight="1">
      <c r="B97" s="47"/>
      <c r="C97" s="109" t="s">
        <v>128</v>
      </c>
      <c r="D97" s="75"/>
      <c r="E97" s="75"/>
      <c r="F97" s="75"/>
      <c r="G97" s="75"/>
      <c r="H97" s="75"/>
      <c r="I97" s="192"/>
      <c r="J97" s="202">
        <f>BK97</f>
        <v>0</v>
      </c>
      <c r="K97" s="75"/>
      <c r="L97" s="73"/>
      <c r="M97" s="106"/>
      <c r="N97" s="107"/>
      <c r="O97" s="107"/>
      <c r="P97" s="203">
        <f>P98+P678</f>
        <v>0</v>
      </c>
      <c r="Q97" s="107"/>
      <c r="R97" s="203">
        <f>R98+R678</f>
        <v>146.00513498997958</v>
      </c>
      <c r="S97" s="107"/>
      <c r="T97" s="204">
        <f>T98+T678</f>
        <v>36.064014</v>
      </c>
      <c r="AT97" s="24" t="s">
        <v>78</v>
      </c>
      <c r="AU97" s="24" t="s">
        <v>129</v>
      </c>
      <c r="BK97" s="205">
        <f>BK98+BK678</f>
        <v>0</v>
      </c>
    </row>
    <row r="98" s="10" customFormat="1" ht="37.44" customHeight="1">
      <c r="B98" s="206"/>
      <c r="C98" s="207"/>
      <c r="D98" s="208" t="s">
        <v>78</v>
      </c>
      <c r="E98" s="209" t="s">
        <v>165</v>
      </c>
      <c r="F98" s="209" t="s">
        <v>166</v>
      </c>
      <c r="G98" s="207"/>
      <c r="H98" s="207"/>
      <c r="I98" s="210"/>
      <c r="J98" s="211">
        <f>BK98</f>
        <v>0</v>
      </c>
      <c r="K98" s="207"/>
      <c r="L98" s="212"/>
      <c r="M98" s="213"/>
      <c r="N98" s="214"/>
      <c r="O98" s="214"/>
      <c r="P98" s="215">
        <f>P99+P168+P206+P260+P273+P516+P662+P675</f>
        <v>0</v>
      </c>
      <c r="Q98" s="214"/>
      <c r="R98" s="215">
        <f>R99+R168+R206+R260+R273+R516+R662+R675</f>
        <v>45.865320054876598</v>
      </c>
      <c r="S98" s="214"/>
      <c r="T98" s="216">
        <f>T99+T168+T206+T260+T273+T516+T662+T675</f>
        <v>32.941943999999999</v>
      </c>
      <c r="AR98" s="217" t="s">
        <v>87</v>
      </c>
      <c r="AT98" s="218" t="s">
        <v>78</v>
      </c>
      <c r="AU98" s="218" t="s">
        <v>79</v>
      </c>
      <c r="AY98" s="217" t="s">
        <v>167</v>
      </c>
      <c r="BK98" s="219">
        <f>BK99+BK168+BK206+BK260+BK273+BK516+BK662+BK675</f>
        <v>0</v>
      </c>
    </row>
    <row r="99" s="10" customFormat="1" ht="19.92" customHeight="1">
      <c r="B99" s="206"/>
      <c r="C99" s="207"/>
      <c r="D99" s="208" t="s">
        <v>78</v>
      </c>
      <c r="E99" s="220" t="s">
        <v>87</v>
      </c>
      <c r="F99" s="220" t="s">
        <v>168</v>
      </c>
      <c r="G99" s="207"/>
      <c r="H99" s="207"/>
      <c r="I99" s="210"/>
      <c r="J99" s="221">
        <f>BK99</f>
        <v>0</v>
      </c>
      <c r="K99" s="207"/>
      <c r="L99" s="212"/>
      <c r="M99" s="213"/>
      <c r="N99" s="214"/>
      <c r="O99" s="214"/>
      <c r="P99" s="215">
        <f>SUM(P100:P167)</f>
        <v>0</v>
      </c>
      <c r="Q99" s="214"/>
      <c r="R99" s="215">
        <f>SUM(R100:R167)</f>
        <v>0</v>
      </c>
      <c r="S99" s="214"/>
      <c r="T99" s="216">
        <f>SUM(T100:T167)</f>
        <v>5.8985000000000003</v>
      </c>
      <c r="AR99" s="217" t="s">
        <v>87</v>
      </c>
      <c r="AT99" s="218" t="s">
        <v>78</v>
      </c>
      <c r="AU99" s="218" t="s">
        <v>87</v>
      </c>
      <c r="AY99" s="217" t="s">
        <v>167</v>
      </c>
      <c r="BK99" s="219">
        <f>SUM(BK100:BK167)</f>
        <v>0</v>
      </c>
    </row>
    <row r="100" s="1" customFormat="1" ht="57" customHeight="1">
      <c r="B100" s="47"/>
      <c r="C100" s="222" t="s">
        <v>87</v>
      </c>
      <c r="D100" s="222" t="s">
        <v>169</v>
      </c>
      <c r="E100" s="223" t="s">
        <v>170</v>
      </c>
      <c r="F100" s="224" t="s">
        <v>171</v>
      </c>
      <c r="G100" s="225" t="s">
        <v>172</v>
      </c>
      <c r="H100" s="226">
        <v>10.800000000000001</v>
      </c>
      <c r="I100" s="227"/>
      <c r="J100" s="228">
        <f>ROUND(I100*H100,2)</f>
        <v>0</v>
      </c>
      <c r="K100" s="224" t="s">
        <v>173</v>
      </c>
      <c r="L100" s="73"/>
      <c r="M100" s="229" t="s">
        <v>34</v>
      </c>
      <c r="N100" s="230" t="s">
        <v>50</v>
      </c>
      <c r="O100" s="48"/>
      <c r="P100" s="231">
        <f>O100*H100</f>
        <v>0</v>
      </c>
      <c r="Q100" s="231">
        <v>0</v>
      </c>
      <c r="R100" s="231">
        <f>Q100*H100</f>
        <v>0</v>
      </c>
      <c r="S100" s="231">
        <v>0.255</v>
      </c>
      <c r="T100" s="232">
        <f>S100*H100</f>
        <v>2.7540000000000004</v>
      </c>
      <c r="AR100" s="24" t="s">
        <v>174</v>
      </c>
      <c r="AT100" s="24" t="s">
        <v>169</v>
      </c>
      <c r="AU100" s="24" t="s">
        <v>89</v>
      </c>
      <c r="AY100" s="24" t="s">
        <v>167</v>
      </c>
      <c r="BE100" s="233">
        <f>IF(N100="základní",J100,0)</f>
        <v>0</v>
      </c>
      <c r="BF100" s="233">
        <f>IF(N100="snížená",J100,0)</f>
        <v>0</v>
      </c>
      <c r="BG100" s="233">
        <f>IF(N100="zákl. přenesená",J100,0)</f>
        <v>0</v>
      </c>
      <c r="BH100" s="233">
        <f>IF(N100="sníž. přenesená",J100,0)</f>
        <v>0</v>
      </c>
      <c r="BI100" s="233">
        <f>IF(N100="nulová",J100,0)</f>
        <v>0</v>
      </c>
      <c r="BJ100" s="24" t="s">
        <v>87</v>
      </c>
      <c r="BK100" s="233">
        <f>ROUND(I100*H100,2)</f>
        <v>0</v>
      </c>
      <c r="BL100" s="24" t="s">
        <v>174</v>
      </c>
      <c r="BM100" s="24" t="s">
        <v>175</v>
      </c>
    </row>
    <row r="101" s="1" customFormat="1">
      <c r="B101" s="47"/>
      <c r="C101" s="75"/>
      <c r="D101" s="234" t="s">
        <v>176</v>
      </c>
      <c r="E101" s="75"/>
      <c r="F101" s="235" t="s">
        <v>177</v>
      </c>
      <c r="G101" s="75"/>
      <c r="H101" s="75"/>
      <c r="I101" s="192"/>
      <c r="J101" s="75"/>
      <c r="K101" s="75"/>
      <c r="L101" s="73"/>
      <c r="M101" s="236"/>
      <c r="N101" s="48"/>
      <c r="O101" s="48"/>
      <c r="P101" s="48"/>
      <c r="Q101" s="48"/>
      <c r="R101" s="48"/>
      <c r="S101" s="48"/>
      <c r="T101" s="96"/>
      <c r="AT101" s="24" t="s">
        <v>176</v>
      </c>
      <c r="AU101" s="24" t="s">
        <v>89</v>
      </c>
    </row>
    <row r="102" s="11" customFormat="1">
      <c r="B102" s="237"/>
      <c r="C102" s="238"/>
      <c r="D102" s="234" t="s">
        <v>178</v>
      </c>
      <c r="E102" s="239" t="s">
        <v>34</v>
      </c>
      <c r="F102" s="240" t="s">
        <v>179</v>
      </c>
      <c r="G102" s="238"/>
      <c r="H102" s="239" t="s">
        <v>34</v>
      </c>
      <c r="I102" s="241"/>
      <c r="J102" s="238"/>
      <c r="K102" s="238"/>
      <c r="L102" s="242"/>
      <c r="M102" s="243"/>
      <c r="N102" s="244"/>
      <c r="O102" s="244"/>
      <c r="P102" s="244"/>
      <c r="Q102" s="244"/>
      <c r="R102" s="244"/>
      <c r="S102" s="244"/>
      <c r="T102" s="245"/>
      <c r="AT102" s="246" t="s">
        <v>178</v>
      </c>
      <c r="AU102" s="246" t="s">
        <v>89</v>
      </c>
      <c r="AV102" s="11" t="s">
        <v>87</v>
      </c>
      <c r="AW102" s="11" t="s">
        <v>42</v>
      </c>
      <c r="AX102" s="11" t="s">
        <v>79</v>
      </c>
      <c r="AY102" s="246" t="s">
        <v>167</v>
      </c>
    </row>
    <row r="103" s="12" customFormat="1">
      <c r="B103" s="247"/>
      <c r="C103" s="248"/>
      <c r="D103" s="234" t="s">
        <v>178</v>
      </c>
      <c r="E103" s="249" t="s">
        <v>34</v>
      </c>
      <c r="F103" s="250" t="s">
        <v>180</v>
      </c>
      <c r="G103" s="248"/>
      <c r="H103" s="251">
        <v>10.800000000000001</v>
      </c>
      <c r="I103" s="252"/>
      <c r="J103" s="248"/>
      <c r="K103" s="248"/>
      <c r="L103" s="253"/>
      <c r="M103" s="254"/>
      <c r="N103" s="255"/>
      <c r="O103" s="255"/>
      <c r="P103" s="255"/>
      <c r="Q103" s="255"/>
      <c r="R103" s="255"/>
      <c r="S103" s="255"/>
      <c r="T103" s="256"/>
      <c r="AT103" s="257" t="s">
        <v>178</v>
      </c>
      <c r="AU103" s="257" t="s">
        <v>89</v>
      </c>
      <c r="AV103" s="12" t="s">
        <v>89</v>
      </c>
      <c r="AW103" s="12" t="s">
        <v>42</v>
      </c>
      <c r="AX103" s="12" t="s">
        <v>87</v>
      </c>
      <c r="AY103" s="257" t="s">
        <v>167</v>
      </c>
    </row>
    <row r="104" s="1" customFormat="1" ht="45.6" customHeight="1">
      <c r="B104" s="47"/>
      <c r="C104" s="222" t="s">
        <v>89</v>
      </c>
      <c r="D104" s="222" t="s">
        <v>169</v>
      </c>
      <c r="E104" s="223" t="s">
        <v>181</v>
      </c>
      <c r="F104" s="224" t="s">
        <v>182</v>
      </c>
      <c r="G104" s="225" t="s">
        <v>172</v>
      </c>
      <c r="H104" s="226">
        <v>10.800000000000001</v>
      </c>
      <c r="I104" s="227"/>
      <c r="J104" s="228">
        <f>ROUND(I104*H104,2)</f>
        <v>0</v>
      </c>
      <c r="K104" s="224" t="s">
        <v>173</v>
      </c>
      <c r="L104" s="73"/>
      <c r="M104" s="229" t="s">
        <v>34</v>
      </c>
      <c r="N104" s="230" t="s">
        <v>50</v>
      </c>
      <c r="O104" s="48"/>
      <c r="P104" s="231">
        <f>O104*H104</f>
        <v>0</v>
      </c>
      <c r="Q104" s="231">
        <v>0</v>
      </c>
      <c r="R104" s="231">
        <f>Q104*H104</f>
        <v>0</v>
      </c>
      <c r="S104" s="231">
        <v>0.23999999999999999</v>
      </c>
      <c r="T104" s="232">
        <f>S104*H104</f>
        <v>2.5920000000000001</v>
      </c>
      <c r="AR104" s="24" t="s">
        <v>174</v>
      </c>
      <c r="AT104" s="24" t="s">
        <v>169</v>
      </c>
      <c r="AU104" s="24" t="s">
        <v>89</v>
      </c>
      <c r="AY104" s="24" t="s">
        <v>167</v>
      </c>
      <c r="BE104" s="233">
        <f>IF(N104="základní",J104,0)</f>
        <v>0</v>
      </c>
      <c r="BF104" s="233">
        <f>IF(N104="snížená",J104,0)</f>
        <v>0</v>
      </c>
      <c r="BG104" s="233">
        <f>IF(N104="zákl. přenesená",J104,0)</f>
        <v>0</v>
      </c>
      <c r="BH104" s="233">
        <f>IF(N104="sníž. přenesená",J104,0)</f>
        <v>0</v>
      </c>
      <c r="BI104" s="233">
        <f>IF(N104="nulová",J104,0)</f>
        <v>0</v>
      </c>
      <c r="BJ104" s="24" t="s">
        <v>87</v>
      </c>
      <c r="BK104" s="233">
        <f>ROUND(I104*H104,2)</f>
        <v>0</v>
      </c>
      <c r="BL104" s="24" t="s">
        <v>174</v>
      </c>
      <c r="BM104" s="24" t="s">
        <v>183</v>
      </c>
    </row>
    <row r="105" s="1" customFormat="1">
      <c r="B105" s="47"/>
      <c r="C105" s="75"/>
      <c r="D105" s="234" t="s">
        <v>176</v>
      </c>
      <c r="E105" s="75"/>
      <c r="F105" s="235" t="s">
        <v>184</v>
      </c>
      <c r="G105" s="75"/>
      <c r="H105" s="75"/>
      <c r="I105" s="192"/>
      <c r="J105" s="75"/>
      <c r="K105" s="75"/>
      <c r="L105" s="73"/>
      <c r="M105" s="236"/>
      <c r="N105" s="48"/>
      <c r="O105" s="48"/>
      <c r="P105" s="48"/>
      <c r="Q105" s="48"/>
      <c r="R105" s="48"/>
      <c r="S105" s="48"/>
      <c r="T105" s="96"/>
      <c r="AT105" s="24" t="s">
        <v>176</v>
      </c>
      <c r="AU105" s="24" t="s">
        <v>89</v>
      </c>
    </row>
    <row r="106" s="1" customFormat="1" ht="45.6" customHeight="1">
      <c r="B106" s="47"/>
      <c r="C106" s="222" t="s">
        <v>185</v>
      </c>
      <c r="D106" s="222" t="s">
        <v>169</v>
      </c>
      <c r="E106" s="223" t="s">
        <v>186</v>
      </c>
      <c r="F106" s="224" t="s">
        <v>187</v>
      </c>
      <c r="G106" s="225" t="s">
        <v>172</v>
      </c>
      <c r="H106" s="226">
        <v>1.7</v>
      </c>
      <c r="I106" s="227"/>
      <c r="J106" s="228">
        <f>ROUND(I106*H106,2)</f>
        <v>0</v>
      </c>
      <c r="K106" s="224" t="s">
        <v>173</v>
      </c>
      <c r="L106" s="73"/>
      <c r="M106" s="229" t="s">
        <v>34</v>
      </c>
      <c r="N106" s="230" t="s">
        <v>50</v>
      </c>
      <c r="O106" s="48"/>
      <c r="P106" s="231">
        <f>O106*H106</f>
        <v>0</v>
      </c>
      <c r="Q106" s="231">
        <v>0</v>
      </c>
      <c r="R106" s="231">
        <f>Q106*H106</f>
        <v>0</v>
      </c>
      <c r="S106" s="231">
        <v>0.32500000000000001</v>
      </c>
      <c r="T106" s="232">
        <f>S106*H106</f>
        <v>0.55249999999999999</v>
      </c>
      <c r="AR106" s="24" t="s">
        <v>174</v>
      </c>
      <c r="AT106" s="24" t="s">
        <v>169</v>
      </c>
      <c r="AU106" s="24" t="s">
        <v>89</v>
      </c>
      <c r="AY106" s="24" t="s">
        <v>167</v>
      </c>
      <c r="BE106" s="233">
        <f>IF(N106="základní",J106,0)</f>
        <v>0</v>
      </c>
      <c r="BF106" s="233">
        <f>IF(N106="snížená",J106,0)</f>
        <v>0</v>
      </c>
      <c r="BG106" s="233">
        <f>IF(N106="zákl. přenesená",J106,0)</f>
        <v>0</v>
      </c>
      <c r="BH106" s="233">
        <f>IF(N106="sníž. přenesená",J106,0)</f>
        <v>0</v>
      </c>
      <c r="BI106" s="233">
        <f>IF(N106="nulová",J106,0)</f>
        <v>0</v>
      </c>
      <c r="BJ106" s="24" t="s">
        <v>87</v>
      </c>
      <c r="BK106" s="233">
        <f>ROUND(I106*H106,2)</f>
        <v>0</v>
      </c>
      <c r="BL106" s="24" t="s">
        <v>174</v>
      </c>
      <c r="BM106" s="24" t="s">
        <v>188</v>
      </c>
    </row>
    <row r="107" s="1" customFormat="1">
      <c r="B107" s="47"/>
      <c r="C107" s="75"/>
      <c r="D107" s="234" t="s">
        <v>176</v>
      </c>
      <c r="E107" s="75"/>
      <c r="F107" s="235" t="s">
        <v>189</v>
      </c>
      <c r="G107" s="75"/>
      <c r="H107" s="75"/>
      <c r="I107" s="192"/>
      <c r="J107" s="75"/>
      <c r="K107" s="75"/>
      <c r="L107" s="73"/>
      <c r="M107" s="236"/>
      <c r="N107" s="48"/>
      <c r="O107" s="48"/>
      <c r="P107" s="48"/>
      <c r="Q107" s="48"/>
      <c r="R107" s="48"/>
      <c r="S107" s="48"/>
      <c r="T107" s="96"/>
      <c r="AT107" s="24" t="s">
        <v>176</v>
      </c>
      <c r="AU107" s="24" t="s">
        <v>89</v>
      </c>
    </row>
    <row r="108" s="1" customFormat="1" ht="34.2" customHeight="1">
      <c r="B108" s="47"/>
      <c r="C108" s="222" t="s">
        <v>174</v>
      </c>
      <c r="D108" s="222" t="s">
        <v>169</v>
      </c>
      <c r="E108" s="223" t="s">
        <v>190</v>
      </c>
      <c r="F108" s="224" t="s">
        <v>191</v>
      </c>
      <c r="G108" s="225" t="s">
        <v>192</v>
      </c>
      <c r="H108" s="226">
        <v>55.622999999999998</v>
      </c>
      <c r="I108" s="227"/>
      <c r="J108" s="228">
        <f>ROUND(I108*H108,2)</f>
        <v>0</v>
      </c>
      <c r="K108" s="224" t="s">
        <v>173</v>
      </c>
      <c r="L108" s="73"/>
      <c r="M108" s="229" t="s">
        <v>34</v>
      </c>
      <c r="N108" s="230" t="s">
        <v>50</v>
      </c>
      <c r="O108" s="48"/>
      <c r="P108" s="231">
        <f>O108*H108</f>
        <v>0</v>
      </c>
      <c r="Q108" s="231">
        <v>0</v>
      </c>
      <c r="R108" s="231">
        <f>Q108*H108</f>
        <v>0</v>
      </c>
      <c r="S108" s="231">
        <v>0</v>
      </c>
      <c r="T108" s="232">
        <f>S108*H108</f>
        <v>0</v>
      </c>
      <c r="AR108" s="24" t="s">
        <v>174</v>
      </c>
      <c r="AT108" s="24" t="s">
        <v>169</v>
      </c>
      <c r="AU108" s="24" t="s">
        <v>89</v>
      </c>
      <c r="AY108" s="24" t="s">
        <v>167</v>
      </c>
      <c r="BE108" s="233">
        <f>IF(N108="základní",J108,0)</f>
        <v>0</v>
      </c>
      <c r="BF108" s="233">
        <f>IF(N108="snížená",J108,0)</f>
        <v>0</v>
      </c>
      <c r="BG108" s="233">
        <f>IF(N108="zákl. přenesená",J108,0)</f>
        <v>0</v>
      </c>
      <c r="BH108" s="233">
        <f>IF(N108="sníž. přenesená",J108,0)</f>
        <v>0</v>
      </c>
      <c r="BI108" s="233">
        <f>IF(N108="nulová",J108,0)</f>
        <v>0</v>
      </c>
      <c r="BJ108" s="24" t="s">
        <v>87</v>
      </c>
      <c r="BK108" s="233">
        <f>ROUND(I108*H108,2)</f>
        <v>0</v>
      </c>
      <c r="BL108" s="24" t="s">
        <v>174</v>
      </c>
      <c r="BM108" s="24" t="s">
        <v>193</v>
      </c>
    </row>
    <row r="109" s="1" customFormat="1">
      <c r="B109" s="47"/>
      <c r="C109" s="75"/>
      <c r="D109" s="234" t="s">
        <v>176</v>
      </c>
      <c r="E109" s="75"/>
      <c r="F109" s="235" t="s">
        <v>194</v>
      </c>
      <c r="G109" s="75"/>
      <c r="H109" s="75"/>
      <c r="I109" s="192"/>
      <c r="J109" s="75"/>
      <c r="K109" s="75"/>
      <c r="L109" s="73"/>
      <c r="M109" s="236"/>
      <c r="N109" s="48"/>
      <c r="O109" s="48"/>
      <c r="P109" s="48"/>
      <c r="Q109" s="48"/>
      <c r="R109" s="48"/>
      <c r="S109" s="48"/>
      <c r="T109" s="96"/>
      <c r="AT109" s="24" t="s">
        <v>176</v>
      </c>
      <c r="AU109" s="24" t="s">
        <v>89</v>
      </c>
    </row>
    <row r="110" s="11" customFormat="1">
      <c r="B110" s="237"/>
      <c r="C110" s="238"/>
      <c r="D110" s="234" t="s">
        <v>178</v>
      </c>
      <c r="E110" s="239" t="s">
        <v>34</v>
      </c>
      <c r="F110" s="240" t="s">
        <v>195</v>
      </c>
      <c r="G110" s="238"/>
      <c r="H110" s="239" t="s">
        <v>34</v>
      </c>
      <c r="I110" s="241"/>
      <c r="J110" s="238"/>
      <c r="K110" s="238"/>
      <c r="L110" s="242"/>
      <c r="M110" s="243"/>
      <c r="N110" s="244"/>
      <c r="O110" s="244"/>
      <c r="P110" s="244"/>
      <c r="Q110" s="244"/>
      <c r="R110" s="244"/>
      <c r="S110" s="244"/>
      <c r="T110" s="245"/>
      <c r="AT110" s="246" t="s">
        <v>178</v>
      </c>
      <c r="AU110" s="246" t="s">
        <v>89</v>
      </c>
      <c r="AV110" s="11" t="s">
        <v>87</v>
      </c>
      <c r="AW110" s="11" t="s">
        <v>42</v>
      </c>
      <c r="AX110" s="11" t="s">
        <v>79</v>
      </c>
      <c r="AY110" s="246" t="s">
        <v>167</v>
      </c>
    </row>
    <row r="111" s="12" customFormat="1">
      <c r="B111" s="247"/>
      <c r="C111" s="248"/>
      <c r="D111" s="234" t="s">
        <v>178</v>
      </c>
      <c r="E111" s="249" t="s">
        <v>34</v>
      </c>
      <c r="F111" s="250" t="s">
        <v>196</v>
      </c>
      <c r="G111" s="248"/>
      <c r="H111" s="251">
        <v>38.988</v>
      </c>
      <c r="I111" s="252"/>
      <c r="J111" s="248"/>
      <c r="K111" s="248"/>
      <c r="L111" s="253"/>
      <c r="M111" s="254"/>
      <c r="N111" s="255"/>
      <c r="O111" s="255"/>
      <c r="P111" s="255"/>
      <c r="Q111" s="255"/>
      <c r="R111" s="255"/>
      <c r="S111" s="255"/>
      <c r="T111" s="256"/>
      <c r="AT111" s="257" t="s">
        <v>178</v>
      </c>
      <c r="AU111" s="257" t="s">
        <v>89</v>
      </c>
      <c r="AV111" s="12" t="s">
        <v>89</v>
      </c>
      <c r="AW111" s="12" t="s">
        <v>42</v>
      </c>
      <c r="AX111" s="12" t="s">
        <v>79</v>
      </c>
      <c r="AY111" s="257" t="s">
        <v>167</v>
      </c>
    </row>
    <row r="112" s="11" customFormat="1">
      <c r="B112" s="237"/>
      <c r="C112" s="238"/>
      <c r="D112" s="234" t="s">
        <v>178</v>
      </c>
      <c r="E112" s="239" t="s">
        <v>34</v>
      </c>
      <c r="F112" s="240" t="s">
        <v>197</v>
      </c>
      <c r="G112" s="238"/>
      <c r="H112" s="239" t="s">
        <v>34</v>
      </c>
      <c r="I112" s="241"/>
      <c r="J112" s="238"/>
      <c r="K112" s="238"/>
      <c r="L112" s="242"/>
      <c r="M112" s="243"/>
      <c r="N112" s="244"/>
      <c r="O112" s="244"/>
      <c r="P112" s="244"/>
      <c r="Q112" s="244"/>
      <c r="R112" s="244"/>
      <c r="S112" s="244"/>
      <c r="T112" s="245"/>
      <c r="AT112" s="246" t="s">
        <v>178</v>
      </c>
      <c r="AU112" s="246" t="s">
        <v>89</v>
      </c>
      <c r="AV112" s="11" t="s">
        <v>87</v>
      </c>
      <c r="AW112" s="11" t="s">
        <v>42</v>
      </c>
      <c r="AX112" s="11" t="s">
        <v>79</v>
      </c>
      <c r="AY112" s="246" t="s">
        <v>167</v>
      </c>
    </row>
    <row r="113" s="12" customFormat="1">
      <c r="B113" s="247"/>
      <c r="C113" s="248"/>
      <c r="D113" s="234" t="s">
        <v>178</v>
      </c>
      <c r="E113" s="249" t="s">
        <v>34</v>
      </c>
      <c r="F113" s="250" t="s">
        <v>198</v>
      </c>
      <c r="G113" s="248"/>
      <c r="H113" s="251">
        <v>10.66</v>
      </c>
      <c r="I113" s="252"/>
      <c r="J113" s="248"/>
      <c r="K113" s="248"/>
      <c r="L113" s="253"/>
      <c r="M113" s="254"/>
      <c r="N113" s="255"/>
      <c r="O113" s="255"/>
      <c r="P113" s="255"/>
      <c r="Q113" s="255"/>
      <c r="R113" s="255"/>
      <c r="S113" s="255"/>
      <c r="T113" s="256"/>
      <c r="AT113" s="257" t="s">
        <v>178</v>
      </c>
      <c r="AU113" s="257" t="s">
        <v>89</v>
      </c>
      <c r="AV113" s="12" t="s">
        <v>89</v>
      </c>
      <c r="AW113" s="12" t="s">
        <v>42</v>
      </c>
      <c r="AX113" s="12" t="s">
        <v>79</v>
      </c>
      <c r="AY113" s="257" t="s">
        <v>167</v>
      </c>
    </row>
    <row r="114" s="11" customFormat="1">
      <c r="B114" s="237"/>
      <c r="C114" s="238"/>
      <c r="D114" s="234" t="s">
        <v>178</v>
      </c>
      <c r="E114" s="239" t="s">
        <v>34</v>
      </c>
      <c r="F114" s="240" t="s">
        <v>199</v>
      </c>
      <c r="G114" s="238"/>
      <c r="H114" s="239" t="s">
        <v>34</v>
      </c>
      <c r="I114" s="241"/>
      <c r="J114" s="238"/>
      <c r="K114" s="238"/>
      <c r="L114" s="242"/>
      <c r="M114" s="243"/>
      <c r="N114" s="244"/>
      <c r="O114" s="244"/>
      <c r="P114" s="244"/>
      <c r="Q114" s="244"/>
      <c r="R114" s="244"/>
      <c r="S114" s="244"/>
      <c r="T114" s="245"/>
      <c r="AT114" s="246" t="s">
        <v>178</v>
      </c>
      <c r="AU114" s="246" t="s">
        <v>89</v>
      </c>
      <c r="AV114" s="11" t="s">
        <v>87</v>
      </c>
      <c r="AW114" s="11" t="s">
        <v>42</v>
      </c>
      <c r="AX114" s="11" t="s">
        <v>79</v>
      </c>
      <c r="AY114" s="246" t="s">
        <v>167</v>
      </c>
    </row>
    <row r="115" s="12" customFormat="1">
      <c r="B115" s="247"/>
      <c r="C115" s="248"/>
      <c r="D115" s="234" t="s">
        <v>178</v>
      </c>
      <c r="E115" s="249" t="s">
        <v>34</v>
      </c>
      <c r="F115" s="250" t="s">
        <v>200</v>
      </c>
      <c r="G115" s="248"/>
      <c r="H115" s="251">
        <v>5.1749999999999998</v>
      </c>
      <c r="I115" s="252"/>
      <c r="J115" s="248"/>
      <c r="K115" s="248"/>
      <c r="L115" s="253"/>
      <c r="M115" s="254"/>
      <c r="N115" s="255"/>
      <c r="O115" s="255"/>
      <c r="P115" s="255"/>
      <c r="Q115" s="255"/>
      <c r="R115" s="255"/>
      <c r="S115" s="255"/>
      <c r="T115" s="256"/>
      <c r="AT115" s="257" t="s">
        <v>178</v>
      </c>
      <c r="AU115" s="257" t="s">
        <v>89</v>
      </c>
      <c r="AV115" s="12" t="s">
        <v>89</v>
      </c>
      <c r="AW115" s="12" t="s">
        <v>42</v>
      </c>
      <c r="AX115" s="12" t="s">
        <v>79</v>
      </c>
      <c r="AY115" s="257" t="s">
        <v>167</v>
      </c>
    </row>
    <row r="116" s="11" customFormat="1">
      <c r="B116" s="237"/>
      <c r="C116" s="238"/>
      <c r="D116" s="234" t="s">
        <v>178</v>
      </c>
      <c r="E116" s="239" t="s">
        <v>34</v>
      </c>
      <c r="F116" s="240" t="s">
        <v>201</v>
      </c>
      <c r="G116" s="238"/>
      <c r="H116" s="239" t="s">
        <v>34</v>
      </c>
      <c r="I116" s="241"/>
      <c r="J116" s="238"/>
      <c r="K116" s="238"/>
      <c r="L116" s="242"/>
      <c r="M116" s="243"/>
      <c r="N116" s="244"/>
      <c r="O116" s="244"/>
      <c r="P116" s="244"/>
      <c r="Q116" s="244"/>
      <c r="R116" s="244"/>
      <c r="S116" s="244"/>
      <c r="T116" s="245"/>
      <c r="AT116" s="246" t="s">
        <v>178</v>
      </c>
      <c r="AU116" s="246" t="s">
        <v>89</v>
      </c>
      <c r="AV116" s="11" t="s">
        <v>87</v>
      </c>
      <c r="AW116" s="11" t="s">
        <v>42</v>
      </c>
      <c r="AX116" s="11" t="s">
        <v>79</v>
      </c>
      <c r="AY116" s="246" t="s">
        <v>167</v>
      </c>
    </row>
    <row r="117" s="12" customFormat="1">
      <c r="B117" s="247"/>
      <c r="C117" s="248"/>
      <c r="D117" s="234" t="s">
        <v>178</v>
      </c>
      <c r="E117" s="249" t="s">
        <v>34</v>
      </c>
      <c r="F117" s="250" t="s">
        <v>202</v>
      </c>
      <c r="G117" s="248"/>
      <c r="H117" s="251">
        <v>0.80000000000000004</v>
      </c>
      <c r="I117" s="252"/>
      <c r="J117" s="248"/>
      <c r="K117" s="248"/>
      <c r="L117" s="253"/>
      <c r="M117" s="254"/>
      <c r="N117" s="255"/>
      <c r="O117" s="255"/>
      <c r="P117" s="255"/>
      <c r="Q117" s="255"/>
      <c r="R117" s="255"/>
      <c r="S117" s="255"/>
      <c r="T117" s="256"/>
      <c r="AT117" s="257" t="s">
        <v>178</v>
      </c>
      <c r="AU117" s="257" t="s">
        <v>89</v>
      </c>
      <c r="AV117" s="12" t="s">
        <v>89</v>
      </c>
      <c r="AW117" s="12" t="s">
        <v>42</v>
      </c>
      <c r="AX117" s="12" t="s">
        <v>79</v>
      </c>
      <c r="AY117" s="257" t="s">
        <v>167</v>
      </c>
    </row>
    <row r="118" s="13" customFormat="1">
      <c r="B118" s="258"/>
      <c r="C118" s="259"/>
      <c r="D118" s="234" t="s">
        <v>178</v>
      </c>
      <c r="E118" s="260" t="s">
        <v>34</v>
      </c>
      <c r="F118" s="261" t="s">
        <v>203</v>
      </c>
      <c r="G118" s="259"/>
      <c r="H118" s="262">
        <v>55.622999999999998</v>
      </c>
      <c r="I118" s="263"/>
      <c r="J118" s="259"/>
      <c r="K118" s="259"/>
      <c r="L118" s="264"/>
      <c r="M118" s="265"/>
      <c r="N118" s="266"/>
      <c r="O118" s="266"/>
      <c r="P118" s="266"/>
      <c r="Q118" s="266"/>
      <c r="R118" s="266"/>
      <c r="S118" s="266"/>
      <c r="T118" s="267"/>
      <c r="AT118" s="268" t="s">
        <v>178</v>
      </c>
      <c r="AU118" s="268" t="s">
        <v>89</v>
      </c>
      <c r="AV118" s="13" t="s">
        <v>174</v>
      </c>
      <c r="AW118" s="13" t="s">
        <v>42</v>
      </c>
      <c r="AX118" s="13" t="s">
        <v>87</v>
      </c>
      <c r="AY118" s="268" t="s">
        <v>167</v>
      </c>
    </row>
    <row r="119" s="1" customFormat="1" ht="45.6" customHeight="1">
      <c r="B119" s="47"/>
      <c r="C119" s="222" t="s">
        <v>204</v>
      </c>
      <c r="D119" s="222" t="s">
        <v>169</v>
      </c>
      <c r="E119" s="223" t="s">
        <v>205</v>
      </c>
      <c r="F119" s="224" t="s">
        <v>206</v>
      </c>
      <c r="G119" s="225" t="s">
        <v>192</v>
      </c>
      <c r="H119" s="226">
        <v>55.622999999999998</v>
      </c>
      <c r="I119" s="227"/>
      <c r="J119" s="228">
        <f>ROUND(I119*H119,2)</f>
        <v>0</v>
      </c>
      <c r="K119" s="224" t="s">
        <v>173</v>
      </c>
      <c r="L119" s="73"/>
      <c r="M119" s="229" t="s">
        <v>34</v>
      </c>
      <c r="N119" s="230" t="s">
        <v>50</v>
      </c>
      <c r="O119" s="48"/>
      <c r="P119" s="231">
        <f>O119*H119</f>
        <v>0</v>
      </c>
      <c r="Q119" s="231">
        <v>0</v>
      </c>
      <c r="R119" s="231">
        <f>Q119*H119</f>
        <v>0</v>
      </c>
      <c r="S119" s="231">
        <v>0</v>
      </c>
      <c r="T119" s="232">
        <f>S119*H119</f>
        <v>0</v>
      </c>
      <c r="AR119" s="24" t="s">
        <v>174</v>
      </c>
      <c r="AT119" s="24" t="s">
        <v>169</v>
      </c>
      <c r="AU119" s="24" t="s">
        <v>89</v>
      </c>
      <c r="AY119" s="24" t="s">
        <v>167</v>
      </c>
      <c r="BE119" s="233">
        <f>IF(N119="základní",J119,0)</f>
        <v>0</v>
      </c>
      <c r="BF119" s="233">
        <f>IF(N119="snížená",J119,0)</f>
        <v>0</v>
      </c>
      <c r="BG119" s="233">
        <f>IF(N119="zákl. přenesená",J119,0)</f>
        <v>0</v>
      </c>
      <c r="BH119" s="233">
        <f>IF(N119="sníž. přenesená",J119,0)</f>
        <v>0</v>
      </c>
      <c r="BI119" s="233">
        <f>IF(N119="nulová",J119,0)</f>
        <v>0</v>
      </c>
      <c r="BJ119" s="24" t="s">
        <v>87</v>
      </c>
      <c r="BK119" s="233">
        <f>ROUND(I119*H119,2)</f>
        <v>0</v>
      </c>
      <c r="BL119" s="24" t="s">
        <v>174</v>
      </c>
      <c r="BM119" s="24" t="s">
        <v>207</v>
      </c>
    </row>
    <row r="120" s="1" customFormat="1">
      <c r="B120" s="47"/>
      <c r="C120" s="75"/>
      <c r="D120" s="234" t="s">
        <v>176</v>
      </c>
      <c r="E120" s="75"/>
      <c r="F120" s="235" t="s">
        <v>194</v>
      </c>
      <c r="G120" s="75"/>
      <c r="H120" s="75"/>
      <c r="I120" s="192"/>
      <c r="J120" s="75"/>
      <c r="K120" s="75"/>
      <c r="L120" s="73"/>
      <c r="M120" s="236"/>
      <c r="N120" s="48"/>
      <c r="O120" s="48"/>
      <c r="P120" s="48"/>
      <c r="Q120" s="48"/>
      <c r="R120" s="48"/>
      <c r="S120" s="48"/>
      <c r="T120" s="96"/>
      <c r="AT120" s="24" t="s">
        <v>176</v>
      </c>
      <c r="AU120" s="24" t="s">
        <v>89</v>
      </c>
    </row>
    <row r="121" s="1" customFormat="1" ht="22.8" customHeight="1">
      <c r="B121" s="47"/>
      <c r="C121" s="222" t="s">
        <v>208</v>
      </c>
      <c r="D121" s="222" t="s">
        <v>169</v>
      </c>
      <c r="E121" s="223" t="s">
        <v>209</v>
      </c>
      <c r="F121" s="224" t="s">
        <v>210</v>
      </c>
      <c r="G121" s="225" t="s">
        <v>192</v>
      </c>
      <c r="H121" s="226">
        <v>11.352</v>
      </c>
      <c r="I121" s="227"/>
      <c r="J121" s="228">
        <f>ROUND(I121*H121,2)</f>
        <v>0</v>
      </c>
      <c r="K121" s="224" t="s">
        <v>173</v>
      </c>
      <c r="L121" s="73"/>
      <c r="M121" s="229" t="s">
        <v>34</v>
      </c>
      <c r="N121" s="230" t="s">
        <v>50</v>
      </c>
      <c r="O121" s="48"/>
      <c r="P121" s="231">
        <f>O121*H121</f>
        <v>0</v>
      </c>
      <c r="Q121" s="231">
        <v>0</v>
      </c>
      <c r="R121" s="231">
        <f>Q121*H121</f>
        <v>0</v>
      </c>
      <c r="S121" s="231">
        <v>0</v>
      </c>
      <c r="T121" s="232">
        <f>S121*H121</f>
        <v>0</v>
      </c>
      <c r="AR121" s="24" t="s">
        <v>174</v>
      </c>
      <c r="AT121" s="24" t="s">
        <v>169</v>
      </c>
      <c r="AU121" s="24" t="s">
        <v>89</v>
      </c>
      <c r="AY121" s="24" t="s">
        <v>167</v>
      </c>
      <c r="BE121" s="233">
        <f>IF(N121="základní",J121,0)</f>
        <v>0</v>
      </c>
      <c r="BF121" s="233">
        <f>IF(N121="snížená",J121,0)</f>
        <v>0</v>
      </c>
      <c r="BG121" s="233">
        <f>IF(N121="zákl. přenesená",J121,0)</f>
        <v>0</v>
      </c>
      <c r="BH121" s="233">
        <f>IF(N121="sníž. přenesená",J121,0)</f>
        <v>0</v>
      </c>
      <c r="BI121" s="233">
        <f>IF(N121="nulová",J121,0)</f>
        <v>0</v>
      </c>
      <c r="BJ121" s="24" t="s">
        <v>87</v>
      </c>
      <c r="BK121" s="233">
        <f>ROUND(I121*H121,2)</f>
        <v>0</v>
      </c>
      <c r="BL121" s="24" t="s">
        <v>174</v>
      </c>
      <c r="BM121" s="24" t="s">
        <v>211</v>
      </c>
    </row>
    <row r="122" s="1" customFormat="1">
      <c r="B122" s="47"/>
      <c r="C122" s="75"/>
      <c r="D122" s="234" t="s">
        <v>176</v>
      </c>
      <c r="E122" s="75"/>
      <c r="F122" s="235" t="s">
        <v>212</v>
      </c>
      <c r="G122" s="75"/>
      <c r="H122" s="75"/>
      <c r="I122" s="192"/>
      <c r="J122" s="75"/>
      <c r="K122" s="75"/>
      <c r="L122" s="73"/>
      <c r="M122" s="236"/>
      <c r="N122" s="48"/>
      <c r="O122" s="48"/>
      <c r="P122" s="48"/>
      <c r="Q122" s="48"/>
      <c r="R122" s="48"/>
      <c r="S122" s="48"/>
      <c r="T122" s="96"/>
      <c r="AT122" s="24" t="s">
        <v>176</v>
      </c>
      <c r="AU122" s="24" t="s">
        <v>89</v>
      </c>
    </row>
    <row r="123" s="11" customFormat="1">
      <c r="B123" s="237"/>
      <c r="C123" s="238"/>
      <c r="D123" s="234" t="s">
        <v>178</v>
      </c>
      <c r="E123" s="239" t="s">
        <v>34</v>
      </c>
      <c r="F123" s="240" t="s">
        <v>213</v>
      </c>
      <c r="G123" s="238"/>
      <c r="H123" s="239" t="s">
        <v>34</v>
      </c>
      <c r="I123" s="241"/>
      <c r="J123" s="238"/>
      <c r="K123" s="238"/>
      <c r="L123" s="242"/>
      <c r="M123" s="243"/>
      <c r="N123" s="244"/>
      <c r="O123" s="244"/>
      <c r="P123" s="244"/>
      <c r="Q123" s="244"/>
      <c r="R123" s="244"/>
      <c r="S123" s="244"/>
      <c r="T123" s="245"/>
      <c r="AT123" s="246" t="s">
        <v>178</v>
      </c>
      <c r="AU123" s="246" t="s">
        <v>89</v>
      </c>
      <c r="AV123" s="11" t="s">
        <v>87</v>
      </c>
      <c r="AW123" s="11" t="s">
        <v>42</v>
      </c>
      <c r="AX123" s="11" t="s">
        <v>79</v>
      </c>
      <c r="AY123" s="246" t="s">
        <v>167</v>
      </c>
    </row>
    <row r="124" s="12" customFormat="1">
      <c r="B124" s="247"/>
      <c r="C124" s="248"/>
      <c r="D124" s="234" t="s">
        <v>178</v>
      </c>
      <c r="E124" s="249" t="s">
        <v>34</v>
      </c>
      <c r="F124" s="250" t="s">
        <v>214</v>
      </c>
      <c r="G124" s="248"/>
      <c r="H124" s="251">
        <v>2.8380000000000001</v>
      </c>
      <c r="I124" s="252"/>
      <c r="J124" s="248"/>
      <c r="K124" s="248"/>
      <c r="L124" s="253"/>
      <c r="M124" s="254"/>
      <c r="N124" s="255"/>
      <c r="O124" s="255"/>
      <c r="P124" s="255"/>
      <c r="Q124" s="255"/>
      <c r="R124" s="255"/>
      <c r="S124" s="255"/>
      <c r="T124" s="256"/>
      <c r="AT124" s="257" t="s">
        <v>178</v>
      </c>
      <c r="AU124" s="257" t="s">
        <v>89</v>
      </c>
      <c r="AV124" s="12" t="s">
        <v>89</v>
      </c>
      <c r="AW124" s="12" t="s">
        <v>42</v>
      </c>
      <c r="AX124" s="12" t="s">
        <v>79</v>
      </c>
      <c r="AY124" s="257" t="s">
        <v>167</v>
      </c>
    </row>
    <row r="125" s="12" customFormat="1">
      <c r="B125" s="247"/>
      <c r="C125" s="248"/>
      <c r="D125" s="234" t="s">
        <v>178</v>
      </c>
      <c r="E125" s="249" t="s">
        <v>34</v>
      </c>
      <c r="F125" s="250" t="s">
        <v>215</v>
      </c>
      <c r="G125" s="248"/>
      <c r="H125" s="251">
        <v>6.8789999999999996</v>
      </c>
      <c r="I125" s="252"/>
      <c r="J125" s="248"/>
      <c r="K125" s="248"/>
      <c r="L125" s="253"/>
      <c r="M125" s="254"/>
      <c r="N125" s="255"/>
      <c r="O125" s="255"/>
      <c r="P125" s="255"/>
      <c r="Q125" s="255"/>
      <c r="R125" s="255"/>
      <c r="S125" s="255"/>
      <c r="T125" s="256"/>
      <c r="AT125" s="257" t="s">
        <v>178</v>
      </c>
      <c r="AU125" s="257" t="s">
        <v>89</v>
      </c>
      <c r="AV125" s="12" t="s">
        <v>89</v>
      </c>
      <c r="AW125" s="12" t="s">
        <v>42</v>
      </c>
      <c r="AX125" s="12" t="s">
        <v>79</v>
      </c>
      <c r="AY125" s="257" t="s">
        <v>167</v>
      </c>
    </row>
    <row r="126" s="12" customFormat="1">
      <c r="B126" s="247"/>
      <c r="C126" s="248"/>
      <c r="D126" s="234" t="s">
        <v>178</v>
      </c>
      <c r="E126" s="249" t="s">
        <v>34</v>
      </c>
      <c r="F126" s="250" t="s">
        <v>216</v>
      </c>
      <c r="G126" s="248"/>
      <c r="H126" s="251">
        <v>1.635</v>
      </c>
      <c r="I126" s="252"/>
      <c r="J126" s="248"/>
      <c r="K126" s="248"/>
      <c r="L126" s="253"/>
      <c r="M126" s="254"/>
      <c r="N126" s="255"/>
      <c r="O126" s="255"/>
      <c r="P126" s="255"/>
      <c r="Q126" s="255"/>
      <c r="R126" s="255"/>
      <c r="S126" s="255"/>
      <c r="T126" s="256"/>
      <c r="AT126" s="257" t="s">
        <v>178</v>
      </c>
      <c r="AU126" s="257" t="s">
        <v>89</v>
      </c>
      <c r="AV126" s="12" t="s">
        <v>89</v>
      </c>
      <c r="AW126" s="12" t="s">
        <v>42</v>
      </c>
      <c r="AX126" s="12" t="s">
        <v>79</v>
      </c>
      <c r="AY126" s="257" t="s">
        <v>167</v>
      </c>
    </row>
    <row r="127" s="13" customFormat="1">
      <c r="B127" s="258"/>
      <c r="C127" s="259"/>
      <c r="D127" s="234" t="s">
        <v>178</v>
      </c>
      <c r="E127" s="260" t="s">
        <v>34</v>
      </c>
      <c r="F127" s="261" t="s">
        <v>203</v>
      </c>
      <c r="G127" s="259"/>
      <c r="H127" s="262">
        <v>11.352</v>
      </c>
      <c r="I127" s="263"/>
      <c r="J127" s="259"/>
      <c r="K127" s="259"/>
      <c r="L127" s="264"/>
      <c r="M127" s="265"/>
      <c r="N127" s="266"/>
      <c r="O127" s="266"/>
      <c r="P127" s="266"/>
      <c r="Q127" s="266"/>
      <c r="R127" s="266"/>
      <c r="S127" s="266"/>
      <c r="T127" s="267"/>
      <c r="AT127" s="268" t="s">
        <v>178</v>
      </c>
      <c r="AU127" s="268" t="s">
        <v>89</v>
      </c>
      <c r="AV127" s="13" t="s">
        <v>174</v>
      </c>
      <c r="AW127" s="13" t="s">
        <v>42</v>
      </c>
      <c r="AX127" s="13" t="s">
        <v>87</v>
      </c>
      <c r="AY127" s="268" t="s">
        <v>167</v>
      </c>
    </row>
    <row r="128" s="1" customFormat="1" ht="45.6" customHeight="1">
      <c r="B128" s="47"/>
      <c r="C128" s="222" t="s">
        <v>217</v>
      </c>
      <c r="D128" s="222" t="s">
        <v>169</v>
      </c>
      <c r="E128" s="223" t="s">
        <v>218</v>
      </c>
      <c r="F128" s="224" t="s">
        <v>219</v>
      </c>
      <c r="G128" s="225" t="s">
        <v>192</v>
      </c>
      <c r="H128" s="226">
        <v>116.973</v>
      </c>
      <c r="I128" s="227"/>
      <c r="J128" s="228">
        <f>ROUND(I128*H128,2)</f>
        <v>0</v>
      </c>
      <c r="K128" s="224" t="s">
        <v>173</v>
      </c>
      <c r="L128" s="73"/>
      <c r="M128" s="229" t="s">
        <v>34</v>
      </c>
      <c r="N128" s="230" t="s">
        <v>50</v>
      </c>
      <c r="O128" s="48"/>
      <c r="P128" s="231">
        <f>O128*H128</f>
        <v>0</v>
      </c>
      <c r="Q128" s="231">
        <v>0</v>
      </c>
      <c r="R128" s="231">
        <f>Q128*H128</f>
        <v>0</v>
      </c>
      <c r="S128" s="231">
        <v>0</v>
      </c>
      <c r="T128" s="232">
        <f>S128*H128</f>
        <v>0</v>
      </c>
      <c r="AR128" s="24" t="s">
        <v>174</v>
      </c>
      <c r="AT128" s="24" t="s">
        <v>169</v>
      </c>
      <c r="AU128" s="24" t="s">
        <v>89</v>
      </c>
      <c r="AY128" s="24" t="s">
        <v>167</v>
      </c>
      <c r="BE128" s="233">
        <f>IF(N128="základní",J128,0)</f>
        <v>0</v>
      </c>
      <c r="BF128" s="233">
        <f>IF(N128="snížená",J128,0)</f>
        <v>0</v>
      </c>
      <c r="BG128" s="233">
        <f>IF(N128="zákl. přenesená",J128,0)</f>
        <v>0</v>
      </c>
      <c r="BH128" s="233">
        <f>IF(N128="sníž. přenesená",J128,0)</f>
        <v>0</v>
      </c>
      <c r="BI128" s="233">
        <f>IF(N128="nulová",J128,0)</f>
        <v>0</v>
      </c>
      <c r="BJ128" s="24" t="s">
        <v>87</v>
      </c>
      <c r="BK128" s="233">
        <f>ROUND(I128*H128,2)</f>
        <v>0</v>
      </c>
      <c r="BL128" s="24" t="s">
        <v>174</v>
      </c>
      <c r="BM128" s="24" t="s">
        <v>220</v>
      </c>
    </row>
    <row r="129" s="11" customFormat="1">
      <c r="B129" s="237"/>
      <c r="C129" s="238"/>
      <c r="D129" s="234" t="s">
        <v>178</v>
      </c>
      <c r="E129" s="239" t="s">
        <v>34</v>
      </c>
      <c r="F129" s="240" t="s">
        <v>221</v>
      </c>
      <c r="G129" s="238"/>
      <c r="H129" s="239" t="s">
        <v>34</v>
      </c>
      <c r="I129" s="241"/>
      <c r="J129" s="238"/>
      <c r="K129" s="238"/>
      <c r="L129" s="242"/>
      <c r="M129" s="243"/>
      <c r="N129" s="244"/>
      <c r="O129" s="244"/>
      <c r="P129" s="244"/>
      <c r="Q129" s="244"/>
      <c r="R129" s="244"/>
      <c r="S129" s="244"/>
      <c r="T129" s="245"/>
      <c r="AT129" s="246" t="s">
        <v>178</v>
      </c>
      <c r="AU129" s="246" t="s">
        <v>89</v>
      </c>
      <c r="AV129" s="11" t="s">
        <v>87</v>
      </c>
      <c r="AW129" s="11" t="s">
        <v>42</v>
      </c>
      <c r="AX129" s="11" t="s">
        <v>79</v>
      </c>
      <c r="AY129" s="246" t="s">
        <v>167</v>
      </c>
    </row>
    <row r="130" s="12" customFormat="1">
      <c r="B130" s="247"/>
      <c r="C130" s="248"/>
      <c r="D130" s="234" t="s">
        <v>178</v>
      </c>
      <c r="E130" s="249" t="s">
        <v>34</v>
      </c>
      <c r="F130" s="250" t="s">
        <v>222</v>
      </c>
      <c r="G130" s="248"/>
      <c r="H130" s="251">
        <v>109.646</v>
      </c>
      <c r="I130" s="252"/>
      <c r="J130" s="248"/>
      <c r="K130" s="248"/>
      <c r="L130" s="253"/>
      <c r="M130" s="254"/>
      <c r="N130" s="255"/>
      <c r="O130" s="255"/>
      <c r="P130" s="255"/>
      <c r="Q130" s="255"/>
      <c r="R130" s="255"/>
      <c r="S130" s="255"/>
      <c r="T130" s="256"/>
      <c r="AT130" s="257" t="s">
        <v>178</v>
      </c>
      <c r="AU130" s="257" t="s">
        <v>89</v>
      </c>
      <c r="AV130" s="12" t="s">
        <v>89</v>
      </c>
      <c r="AW130" s="12" t="s">
        <v>42</v>
      </c>
      <c r="AX130" s="12" t="s">
        <v>79</v>
      </c>
      <c r="AY130" s="257" t="s">
        <v>167</v>
      </c>
    </row>
    <row r="131" s="11" customFormat="1">
      <c r="B131" s="237"/>
      <c r="C131" s="238"/>
      <c r="D131" s="234" t="s">
        <v>178</v>
      </c>
      <c r="E131" s="239" t="s">
        <v>34</v>
      </c>
      <c r="F131" s="240" t="s">
        <v>223</v>
      </c>
      <c r="G131" s="238"/>
      <c r="H131" s="239" t="s">
        <v>34</v>
      </c>
      <c r="I131" s="241"/>
      <c r="J131" s="238"/>
      <c r="K131" s="238"/>
      <c r="L131" s="242"/>
      <c r="M131" s="243"/>
      <c r="N131" s="244"/>
      <c r="O131" s="244"/>
      <c r="P131" s="244"/>
      <c r="Q131" s="244"/>
      <c r="R131" s="244"/>
      <c r="S131" s="244"/>
      <c r="T131" s="245"/>
      <c r="AT131" s="246" t="s">
        <v>178</v>
      </c>
      <c r="AU131" s="246" t="s">
        <v>89</v>
      </c>
      <c r="AV131" s="11" t="s">
        <v>87</v>
      </c>
      <c r="AW131" s="11" t="s">
        <v>42</v>
      </c>
      <c r="AX131" s="11" t="s">
        <v>79</v>
      </c>
      <c r="AY131" s="246" t="s">
        <v>167</v>
      </c>
    </row>
    <row r="132" s="12" customFormat="1">
      <c r="B132" s="247"/>
      <c r="C132" s="248"/>
      <c r="D132" s="234" t="s">
        <v>178</v>
      </c>
      <c r="E132" s="249" t="s">
        <v>34</v>
      </c>
      <c r="F132" s="250" t="s">
        <v>224</v>
      </c>
      <c r="G132" s="248"/>
      <c r="H132" s="251">
        <v>7.327</v>
      </c>
      <c r="I132" s="252"/>
      <c r="J132" s="248"/>
      <c r="K132" s="248"/>
      <c r="L132" s="253"/>
      <c r="M132" s="254"/>
      <c r="N132" s="255"/>
      <c r="O132" s="255"/>
      <c r="P132" s="255"/>
      <c r="Q132" s="255"/>
      <c r="R132" s="255"/>
      <c r="S132" s="255"/>
      <c r="T132" s="256"/>
      <c r="AT132" s="257" t="s">
        <v>178</v>
      </c>
      <c r="AU132" s="257" t="s">
        <v>89</v>
      </c>
      <c r="AV132" s="12" t="s">
        <v>89</v>
      </c>
      <c r="AW132" s="12" t="s">
        <v>42</v>
      </c>
      <c r="AX132" s="12" t="s">
        <v>79</v>
      </c>
      <c r="AY132" s="257" t="s">
        <v>167</v>
      </c>
    </row>
    <row r="133" s="13" customFormat="1">
      <c r="B133" s="258"/>
      <c r="C133" s="259"/>
      <c r="D133" s="234" t="s">
        <v>178</v>
      </c>
      <c r="E133" s="260" t="s">
        <v>34</v>
      </c>
      <c r="F133" s="261" t="s">
        <v>203</v>
      </c>
      <c r="G133" s="259"/>
      <c r="H133" s="262">
        <v>116.973</v>
      </c>
      <c r="I133" s="263"/>
      <c r="J133" s="259"/>
      <c r="K133" s="259"/>
      <c r="L133" s="264"/>
      <c r="M133" s="265"/>
      <c r="N133" s="266"/>
      <c r="O133" s="266"/>
      <c r="P133" s="266"/>
      <c r="Q133" s="266"/>
      <c r="R133" s="266"/>
      <c r="S133" s="266"/>
      <c r="T133" s="267"/>
      <c r="AT133" s="268" t="s">
        <v>178</v>
      </c>
      <c r="AU133" s="268" t="s">
        <v>89</v>
      </c>
      <c r="AV133" s="13" t="s">
        <v>174</v>
      </c>
      <c r="AW133" s="13" t="s">
        <v>42</v>
      </c>
      <c r="AX133" s="13" t="s">
        <v>87</v>
      </c>
      <c r="AY133" s="268" t="s">
        <v>167</v>
      </c>
    </row>
    <row r="134" s="1" customFormat="1" ht="45.6" customHeight="1">
      <c r="B134" s="47"/>
      <c r="C134" s="222" t="s">
        <v>225</v>
      </c>
      <c r="D134" s="222" t="s">
        <v>169</v>
      </c>
      <c r="E134" s="223" t="s">
        <v>226</v>
      </c>
      <c r="F134" s="224" t="s">
        <v>227</v>
      </c>
      <c r="G134" s="225" t="s">
        <v>192</v>
      </c>
      <c r="H134" s="226">
        <v>7.6150000000000002</v>
      </c>
      <c r="I134" s="227"/>
      <c r="J134" s="228">
        <f>ROUND(I134*H134,2)</f>
        <v>0</v>
      </c>
      <c r="K134" s="224" t="s">
        <v>173</v>
      </c>
      <c r="L134" s="73"/>
      <c r="M134" s="229" t="s">
        <v>34</v>
      </c>
      <c r="N134" s="230" t="s">
        <v>50</v>
      </c>
      <c r="O134" s="48"/>
      <c r="P134" s="231">
        <f>O134*H134</f>
        <v>0</v>
      </c>
      <c r="Q134" s="231">
        <v>0</v>
      </c>
      <c r="R134" s="231">
        <f>Q134*H134</f>
        <v>0</v>
      </c>
      <c r="S134" s="231">
        <v>0</v>
      </c>
      <c r="T134" s="232">
        <f>S134*H134</f>
        <v>0</v>
      </c>
      <c r="AR134" s="24" t="s">
        <v>174</v>
      </c>
      <c r="AT134" s="24" t="s">
        <v>169</v>
      </c>
      <c r="AU134" s="24" t="s">
        <v>89</v>
      </c>
      <c r="AY134" s="24" t="s">
        <v>167</v>
      </c>
      <c r="BE134" s="233">
        <f>IF(N134="základní",J134,0)</f>
        <v>0</v>
      </c>
      <c r="BF134" s="233">
        <f>IF(N134="snížená",J134,0)</f>
        <v>0</v>
      </c>
      <c r="BG134" s="233">
        <f>IF(N134="zákl. přenesená",J134,0)</f>
        <v>0</v>
      </c>
      <c r="BH134" s="233">
        <f>IF(N134="sníž. přenesená",J134,0)</f>
        <v>0</v>
      </c>
      <c r="BI134" s="233">
        <f>IF(N134="nulová",J134,0)</f>
        <v>0</v>
      </c>
      <c r="BJ134" s="24" t="s">
        <v>87</v>
      </c>
      <c r="BK134" s="233">
        <f>ROUND(I134*H134,2)</f>
        <v>0</v>
      </c>
      <c r="BL134" s="24" t="s">
        <v>174</v>
      </c>
      <c r="BM134" s="24" t="s">
        <v>228</v>
      </c>
    </row>
    <row r="135" s="1" customFormat="1">
      <c r="B135" s="47"/>
      <c r="C135" s="75"/>
      <c r="D135" s="234" t="s">
        <v>176</v>
      </c>
      <c r="E135" s="75"/>
      <c r="F135" s="235" t="s">
        <v>229</v>
      </c>
      <c r="G135" s="75"/>
      <c r="H135" s="75"/>
      <c r="I135" s="192"/>
      <c r="J135" s="75"/>
      <c r="K135" s="75"/>
      <c r="L135" s="73"/>
      <c r="M135" s="236"/>
      <c r="N135" s="48"/>
      <c r="O135" s="48"/>
      <c r="P135" s="48"/>
      <c r="Q135" s="48"/>
      <c r="R135" s="48"/>
      <c r="S135" s="48"/>
      <c r="T135" s="96"/>
      <c r="AT135" s="24" t="s">
        <v>176</v>
      </c>
      <c r="AU135" s="24" t="s">
        <v>89</v>
      </c>
    </row>
    <row r="136" s="12" customFormat="1">
      <c r="B136" s="247"/>
      <c r="C136" s="248"/>
      <c r="D136" s="234" t="s">
        <v>178</v>
      </c>
      <c r="E136" s="249" t="s">
        <v>34</v>
      </c>
      <c r="F136" s="250" t="s">
        <v>224</v>
      </c>
      <c r="G136" s="248"/>
      <c r="H136" s="251">
        <v>7.327</v>
      </c>
      <c r="I136" s="252"/>
      <c r="J136" s="248"/>
      <c r="K136" s="248"/>
      <c r="L136" s="253"/>
      <c r="M136" s="254"/>
      <c r="N136" s="255"/>
      <c r="O136" s="255"/>
      <c r="P136" s="255"/>
      <c r="Q136" s="255"/>
      <c r="R136" s="255"/>
      <c r="S136" s="255"/>
      <c r="T136" s="256"/>
      <c r="AT136" s="257" t="s">
        <v>178</v>
      </c>
      <c r="AU136" s="257" t="s">
        <v>89</v>
      </c>
      <c r="AV136" s="12" t="s">
        <v>89</v>
      </c>
      <c r="AW136" s="12" t="s">
        <v>42</v>
      </c>
      <c r="AX136" s="12" t="s">
        <v>79</v>
      </c>
      <c r="AY136" s="257" t="s">
        <v>167</v>
      </c>
    </row>
    <row r="137" s="12" customFormat="1">
      <c r="B137" s="247"/>
      <c r="C137" s="248"/>
      <c r="D137" s="234" t="s">
        <v>178</v>
      </c>
      <c r="E137" s="249" t="s">
        <v>34</v>
      </c>
      <c r="F137" s="250" t="s">
        <v>230</v>
      </c>
      <c r="G137" s="248"/>
      <c r="H137" s="251">
        <v>0.28799999999999998</v>
      </c>
      <c r="I137" s="252"/>
      <c r="J137" s="248"/>
      <c r="K137" s="248"/>
      <c r="L137" s="253"/>
      <c r="M137" s="254"/>
      <c r="N137" s="255"/>
      <c r="O137" s="255"/>
      <c r="P137" s="255"/>
      <c r="Q137" s="255"/>
      <c r="R137" s="255"/>
      <c r="S137" s="255"/>
      <c r="T137" s="256"/>
      <c r="AT137" s="257" t="s">
        <v>178</v>
      </c>
      <c r="AU137" s="257" t="s">
        <v>89</v>
      </c>
      <c r="AV137" s="12" t="s">
        <v>89</v>
      </c>
      <c r="AW137" s="12" t="s">
        <v>42</v>
      </c>
      <c r="AX137" s="12" t="s">
        <v>79</v>
      </c>
      <c r="AY137" s="257" t="s">
        <v>167</v>
      </c>
    </row>
    <row r="138" s="13" customFormat="1">
      <c r="B138" s="258"/>
      <c r="C138" s="259"/>
      <c r="D138" s="234" t="s">
        <v>178</v>
      </c>
      <c r="E138" s="260" t="s">
        <v>34</v>
      </c>
      <c r="F138" s="261" t="s">
        <v>203</v>
      </c>
      <c r="G138" s="259"/>
      <c r="H138" s="262">
        <v>7.6150000000000002</v>
      </c>
      <c r="I138" s="263"/>
      <c r="J138" s="259"/>
      <c r="K138" s="259"/>
      <c r="L138" s="264"/>
      <c r="M138" s="265"/>
      <c r="N138" s="266"/>
      <c r="O138" s="266"/>
      <c r="P138" s="266"/>
      <c r="Q138" s="266"/>
      <c r="R138" s="266"/>
      <c r="S138" s="266"/>
      <c r="T138" s="267"/>
      <c r="AT138" s="268" t="s">
        <v>178</v>
      </c>
      <c r="AU138" s="268" t="s">
        <v>89</v>
      </c>
      <c r="AV138" s="13" t="s">
        <v>174</v>
      </c>
      <c r="AW138" s="13" t="s">
        <v>42</v>
      </c>
      <c r="AX138" s="13" t="s">
        <v>87</v>
      </c>
      <c r="AY138" s="268" t="s">
        <v>167</v>
      </c>
    </row>
    <row r="139" s="1" customFormat="1" ht="22.8" customHeight="1">
      <c r="B139" s="47"/>
      <c r="C139" s="222" t="s">
        <v>231</v>
      </c>
      <c r="D139" s="222" t="s">
        <v>169</v>
      </c>
      <c r="E139" s="223" t="s">
        <v>232</v>
      </c>
      <c r="F139" s="224" t="s">
        <v>233</v>
      </c>
      <c r="G139" s="225" t="s">
        <v>192</v>
      </c>
      <c r="H139" s="226">
        <v>66.974999999999994</v>
      </c>
      <c r="I139" s="227"/>
      <c r="J139" s="228">
        <f>ROUND(I139*H139,2)</f>
        <v>0</v>
      </c>
      <c r="K139" s="224" t="s">
        <v>173</v>
      </c>
      <c r="L139" s="73"/>
      <c r="M139" s="229" t="s">
        <v>34</v>
      </c>
      <c r="N139" s="230" t="s">
        <v>50</v>
      </c>
      <c r="O139" s="48"/>
      <c r="P139" s="231">
        <f>O139*H139</f>
        <v>0</v>
      </c>
      <c r="Q139" s="231">
        <v>0</v>
      </c>
      <c r="R139" s="231">
        <f>Q139*H139</f>
        <v>0</v>
      </c>
      <c r="S139" s="231">
        <v>0</v>
      </c>
      <c r="T139" s="232">
        <f>S139*H139</f>
        <v>0</v>
      </c>
      <c r="AR139" s="24" t="s">
        <v>174</v>
      </c>
      <c r="AT139" s="24" t="s">
        <v>169</v>
      </c>
      <c r="AU139" s="24" t="s">
        <v>89</v>
      </c>
      <c r="AY139" s="24" t="s">
        <v>167</v>
      </c>
      <c r="BE139" s="233">
        <f>IF(N139="základní",J139,0)</f>
        <v>0</v>
      </c>
      <c r="BF139" s="233">
        <f>IF(N139="snížená",J139,0)</f>
        <v>0</v>
      </c>
      <c r="BG139" s="233">
        <f>IF(N139="zákl. přenesená",J139,0)</f>
        <v>0</v>
      </c>
      <c r="BH139" s="233">
        <f>IF(N139="sníž. přenesená",J139,0)</f>
        <v>0</v>
      </c>
      <c r="BI139" s="233">
        <f>IF(N139="nulová",J139,0)</f>
        <v>0</v>
      </c>
      <c r="BJ139" s="24" t="s">
        <v>87</v>
      </c>
      <c r="BK139" s="233">
        <f>ROUND(I139*H139,2)</f>
        <v>0</v>
      </c>
      <c r="BL139" s="24" t="s">
        <v>174</v>
      </c>
      <c r="BM139" s="24" t="s">
        <v>234</v>
      </c>
    </row>
    <row r="140" s="1" customFormat="1">
      <c r="B140" s="47"/>
      <c r="C140" s="75"/>
      <c r="D140" s="234" t="s">
        <v>176</v>
      </c>
      <c r="E140" s="75"/>
      <c r="F140" s="235" t="s">
        <v>235</v>
      </c>
      <c r="G140" s="75"/>
      <c r="H140" s="75"/>
      <c r="I140" s="192"/>
      <c r="J140" s="75"/>
      <c r="K140" s="75"/>
      <c r="L140" s="73"/>
      <c r="M140" s="236"/>
      <c r="N140" s="48"/>
      <c r="O140" s="48"/>
      <c r="P140" s="48"/>
      <c r="Q140" s="48"/>
      <c r="R140" s="48"/>
      <c r="S140" s="48"/>
      <c r="T140" s="96"/>
      <c r="AT140" s="24" t="s">
        <v>176</v>
      </c>
      <c r="AU140" s="24" t="s">
        <v>89</v>
      </c>
    </row>
    <row r="141" s="12" customFormat="1">
      <c r="B141" s="247"/>
      <c r="C141" s="248"/>
      <c r="D141" s="234" t="s">
        <v>178</v>
      </c>
      <c r="E141" s="249" t="s">
        <v>34</v>
      </c>
      <c r="F141" s="250" t="s">
        <v>236</v>
      </c>
      <c r="G141" s="248"/>
      <c r="H141" s="251">
        <v>66.974999999999994</v>
      </c>
      <c r="I141" s="252"/>
      <c r="J141" s="248"/>
      <c r="K141" s="248"/>
      <c r="L141" s="253"/>
      <c r="M141" s="254"/>
      <c r="N141" s="255"/>
      <c r="O141" s="255"/>
      <c r="P141" s="255"/>
      <c r="Q141" s="255"/>
      <c r="R141" s="255"/>
      <c r="S141" s="255"/>
      <c r="T141" s="256"/>
      <c r="AT141" s="257" t="s">
        <v>178</v>
      </c>
      <c r="AU141" s="257" t="s">
        <v>89</v>
      </c>
      <c r="AV141" s="12" t="s">
        <v>89</v>
      </c>
      <c r="AW141" s="12" t="s">
        <v>42</v>
      </c>
      <c r="AX141" s="12" t="s">
        <v>87</v>
      </c>
      <c r="AY141" s="257" t="s">
        <v>167</v>
      </c>
    </row>
    <row r="142" s="1" customFormat="1" ht="14.4" customHeight="1">
      <c r="B142" s="47"/>
      <c r="C142" s="222" t="s">
        <v>237</v>
      </c>
      <c r="D142" s="222" t="s">
        <v>169</v>
      </c>
      <c r="E142" s="223" t="s">
        <v>238</v>
      </c>
      <c r="F142" s="224" t="s">
        <v>239</v>
      </c>
      <c r="G142" s="225" t="s">
        <v>192</v>
      </c>
      <c r="H142" s="226">
        <v>7.6150000000000002</v>
      </c>
      <c r="I142" s="227"/>
      <c r="J142" s="228">
        <f>ROUND(I142*H142,2)</f>
        <v>0</v>
      </c>
      <c r="K142" s="224" t="s">
        <v>173</v>
      </c>
      <c r="L142" s="73"/>
      <c r="M142" s="229" t="s">
        <v>34</v>
      </c>
      <c r="N142" s="230" t="s">
        <v>50</v>
      </c>
      <c r="O142" s="48"/>
      <c r="P142" s="231">
        <f>O142*H142</f>
        <v>0</v>
      </c>
      <c r="Q142" s="231">
        <v>0</v>
      </c>
      <c r="R142" s="231">
        <f>Q142*H142</f>
        <v>0</v>
      </c>
      <c r="S142" s="231">
        <v>0</v>
      </c>
      <c r="T142" s="232">
        <f>S142*H142</f>
        <v>0</v>
      </c>
      <c r="AR142" s="24" t="s">
        <v>174</v>
      </c>
      <c r="AT142" s="24" t="s">
        <v>169</v>
      </c>
      <c r="AU142" s="24" t="s">
        <v>89</v>
      </c>
      <c r="AY142" s="24" t="s">
        <v>167</v>
      </c>
      <c r="BE142" s="233">
        <f>IF(N142="základní",J142,0)</f>
        <v>0</v>
      </c>
      <c r="BF142" s="233">
        <f>IF(N142="snížená",J142,0)</f>
        <v>0</v>
      </c>
      <c r="BG142" s="233">
        <f>IF(N142="zákl. přenesená",J142,0)</f>
        <v>0</v>
      </c>
      <c r="BH142" s="233">
        <f>IF(N142="sníž. přenesená",J142,0)</f>
        <v>0</v>
      </c>
      <c r="BI142" s="233">
        <f>IF(N142="nulová",J142,0)</f>
        <v>0</v>
      </c>
      <c r="BJ142" s="24" t="s">
        <v>87</v>
      </c>
      <c r="BK142" s="233">
        <f>ROUND(I142*H142,2)</f>
        <v>0</v>
      </c>
      <c r="BL142" s="24" t="s">
        <v>174</v>
      </c>
      <c r="BM142" s="24" t="s">
        <v>240</v>
      </c>
    </row>
    <row r="143" s="1" customFormat="1">
      <c r="B143" s="47"/>
      <c r="C143" s="75"/>
      <c r="D143" s="234" t="s">
        <v>176</v>
      </c>
      <c r="E143" s="75"/>
      <c r="F143" s="235" t="s">
        <v>241</v>
      </c>
      <c r="G143" s="75"/>
      <c r="H143" s="75"/>
      <c r="I143" s="192"/>
      <c r="J143" s="75"/>
      <c r="K143" s="75"/>
      <c r="L143" s="73"/>
      <c r="M143" s="236"/>
      <c r="N143" s="48"/>
      <c r="O143" s="48"/>
      <c r="P143" s="48"/>
      <c r="Q143" s="48"/>
      <c r="R143" s="48"/>
      <c r="S143" s="48"/>
      <c r="T143" s="96"/>
      <c r="AT143" s="24" t="s">
        <v>176</v>
      </c>
      <c r="AU143" s="24" t="s">
        <v>89</v>
      </c>
    </row>
    <row r="144" s="12" customFormat="1">
      <c r="B144" s="247"/>
      <c r="C144" s="248"/>
      <c r="D144" s="234" t="s">
        <v>178</v>
      </c>
      <c r="E144" s="249" t="s">
        <v>34</v>
      </c>
      <c r="F144" s="250" t="s">
        <v>224</v>
      </c>
      <c r="G144" s="248"/>
      <c r="H144" s="251">
        <v>7.327</v>
      </c>
      <c r="I144" s="252"/>
      <c r="J144" s="248"/>
      <c r="K144" s="248"/>
      <c r="L144" s="253"/>
      <c r="M144" s="254"/>
      <c r="N144" s="255"/>
      <c r="O144" s="255"/>
      <c r="P144" s="255"/>
      <c r="Q144" s="255"/>
      <c r="R144" s="255"/>
      <c r="S144" s="255"/>
      <c r="T144" s="256"/>
      <c r="AT144" s="257" t="s">
        <v>178</v>
      </c>
      <c r="AU144" s="257" t="s">
        <v>89</v>
      </c>
      <c r="AV144" s="12" t="s">
        <v>89</v>
      </c>
      <c r="AW144" s="12" t="s">
        <v>42</v>
      </c>
      <c r="AX144" s="12" t="s">
        <v>79</v>
      </c>
      <c r="AY144" s="257" t="s">
        <v>167</v>
      </c>
    </row>
    <row r="145" s="12" customFormat="1">
      <c r="B145" s="247"/>
      <c r="C145" s="248"/>
      <c r="D145" s="234" t="s">
        <v>178</v>
      </c>
      <c r="E145" s="249" t="s">
        <v>34</v>
      </c>
      <c r="F145" s="250" t="s">
        <v>230</v>
      </c>
      <c r="G145" s="248"/>
      <c r="H145" s="251">
        <v>0.28799999999999998</v>
      </c>
      <c r="I145" s="252"/>
      <c r="J145" s="248"/>
      <c r="K145" s="248"/>
      <c r="L145" s="253"/>
      <c r="M145" s="254"/>
      <c r="N145" s="255"/>
      <c r="O145" s="255"/>
      <c r="P145" s="255"/>
      <c r="Q145" s="255"/>
      <c r="R145" s="255"/>
      <c r="S145" s="255"/>
      <c r="T145" s="256"/>
      <c r="AT145" s="257" t="s">
        <v>178</v>
      </c>
      <c r="AU145" s="257" t="s">
        <v>89</v>
      </c>
      <c r="AV145" s="12" t="s">
        <v>89</v>
      </c>
      <c r="AW145" s="12" t="s">
        <v>42</v>
      </c>
      <c r="AX145" s="12" t="s">
        <v>79</v>
      </c>
      <c r="AY145" s="257" t="s">
        <v>167</v>
      </c>
    </row>
    <row r="146" s="13" customFormat="1">
      <c r="B146" s="258"/>
      <c r="C146" s="259"/>
      <c r="D146" s="234" t="s">
        <v>178</v>
      </c>
      <c r="E146" s="260" t="s">
        <v>34</v>
      </c>
      <c r="F146" s="261" t="s">
        <v>203</v>
      </c>
      <c r="G146" s="259"/>
      <c r="H146" s="262">
        <v>7.6150000000000002</v>
      </c>
      <c r="I146" s="263"/>
      <c r="J146" s="259"/>
      <c r="K146" s="259"/>
      <c r="L146" s="264"/>
      <c r="M146" s="265"/>
      <c r="N146" s="266"/>
      <c r="O146" s="266"/>
      <c r="P146" s="266"/>
      <c r="Q146" s="266"/>
      <c r="R146" s="266"/>
      <c r="S146" s="266"/>
      <c r="T146" s="267"/>
      <c r="AT146" s="268" t="s">
        <v>178</v>
      </c>
      <c r="AU146" s="268" t="s">
        <v>89</v>
      </c>
      <c r="AV146" s="13" t="s">
        <v>174</v>
      </c>
      <c r="AW146" s="13" t="s">
        <v>42</v>
      </c>
      <c r="AX146" s="13" t="s">
        <v>87</v>
      </c>
      <c r="AY146" s="268" t="s">
        <v>167</v>
      </c>
    </row>
    <row r="147" s="1" customFormat="1" ht="22.8" customHeight="1">
      <c r="B147" s="47"/>
      <c r="C147" s="222" t="s">
        <v>242</v>
      </c>
      <c r="D147" s="222" t="s">
        <v>169</v>
      </c>
      <c r="E147" s="223" t="s">
        <v>243</v>
      </c>
      <c r="F147" s="224" t="s">
        <v>244</v>
      </c>
      <c r="G147" s="225" t="s">
        <v>245</v>
      </c>
      <c r="H147" s="226">
        <v>11.423</v>
      </c>
      <c r="I147" s="227"/>
      <c r="J147" s="228">
        <f>ROUND(I147*H147,2)</f>
        <v>0</v>
      </c>
      <c r="K147" s="224" t="s">
        <v>173</v>
      </c>
      <c r="L147" s="73"/>
      <c r="M147" s="229" t="s">
        <v>34</v>
      </c>
      <c r="N147" s="230" t="s">
        <v>50</v>
      </c>
      <c r="O147" s="48"/>
      <c r="P147" s="231">
        <f>O147*H147</f>
        <v>0</v>
      </c>
      <c r="Q147" s="231">
        <v>0</v>
      </c>
      <c r="R147" s="231">
        <f>Q147*H147</f>
        <v>0</v>
      </c>
      <c r="S147" s="231">
        <v>0</v>
      </c>
      <c r="T147" s="232">
        <f>S147*H147</f>
        <v>0</v>
      </c>
      <c r="AR147" s="24" t="s">
        <v>174</v>
      </c>
      <c r="AT147" s="24" t="s">
        <v>169</v>
      </c>
      <c r="AU147" s="24" t="s">
        <v>89</v>
      </c>
      <c r="AY147" s="24" t="s">
        <v>167</v>
      </c>
      <c r="BE147" s="233">
        <f>IF(N147="základní",J147,0)</f>
        <v>0</v>
      </c>
      <c r="BF147" s="233">
        <f>IF(N147="snížená",J147,0)</f>
        <v>0</v>
      </c>
      <c r="BG147" s="233">
        <f>IF(N147="zákl. přenesená",J147,0)</f>
        <v>0</v>
      </c>
      <c r="BH147" s="233">
        <f>IF(N147="sníž. přenesená",J147,0)</f>
        <v>0</v>
      </c>
      <c r="BI147" s="233">
        <f>IF(N147="nulová",J147,0)</f>
        <v>0</v>
      </c>
      <c r="BJ147" s="24" t="s">
        <v>87</v>
      </c>
      <c r="BK147" s="233">
        <f>ROUND(I147*H147,2)</f>
        <v>0</v>
      </c>
      <c r="BL147" s="24" t="s">
        <v>174</v>
      </c>
      <c r="BM147" s="24" t="s">
        <v>246</v>
      </c>
    </row>
    <row r="148" s="1" customFormat="1">
      <c r="B148" s="47"/>
      <c r="C148" s="75"/>
      <c r="D148" s="234" t="s">
        <v>176</v>
      </c>
      <c r="E148" s="75"/>
      <c r="F148" s="235" t="s">
        <v>241</v>
      </c>
      <c r="G148" s="75"/>
      <c r="H148" s="75"/>
      <c r="I148" s="192"/>
      <c r="J148" s="75"/>
      <c r="K148" s="75"/>
      <c r="L148" s="73"/>
      <c r="M148" s="236"/>
      <c r="N148" s="48"/>
      <c r="O148" s="48"/>
      <c r="P148" s="48"/>
      <c r="Q148" s="48"/>
      <c r="R148" s="48"/>
      <c r="S148" s="48"/>
      <c r="T148" s="96"/>
      <c r="AT148" s="24" t="s">
        <v>176</v>
      </c>
      <c r="AU148" s="24" t="s">
        <v>89</v>
      </c>
    </row>
    <row r="149" s="12" customFormat="1">
      <c r="B149" s="247"/>
      <c r="C149" s="248"/>
      <c r="D149" s="234" t="s">
        <v>178</v>
      </c>
      <c r="E149" s="249" t="s">
        <v>34</v>
      </c>
      <c r="F149" s="250" t="s">
        <v>247</v>
      </c>
      <c r="G149" s="248"/>
      <c r="H149" s="251">
        <v>11.423</v>
      </c>
      <c r="I149" s="252"/>
      <c r="J149" s="248"/>
      <c r="K149" s="248"/>
      <c r="L149" s="253"/>
      <c r="M149" s="254"/>
      <c r="N149" s="255"/>
      <c r="O149" s="255"/>
      <c r="P149" s="255"/>
      <c r="Q149" s="255"/>
      <c r="R149" s="255"/>
      <c r="S149" s="255"/>
      <c r="T149" s="256"/>
      <c r="AT149" s="257" t="s">
        <v>178</v>
      </c>
      <c r="AU149" s="257" t="s">
        <v>89</v>
      </c>
      <c r="AV149" s="12" t="s">
        <v>89</v>
      </c>
      <c r="AW149" s="12" t="s">
        <v>42</v>
      </c>
      <c r="AX149" s="12" t="s">
        <v>87</v>
      </c>
      <c r="AY149" s="257" t="s">
        <v>167</v>
      </c>
    </row>
    <row r="150" s="1" customFormat="1" ht="34.2" customHeight="1">
      <c r="B150" s="47"/>
      <c r="C150" s="222" t="s">
        <v>248</v>
      </c>
      <c r="D150" s="222" t="s">
        <v>169</v>
      </c>
      <c r="E150" s="223" t="s">
        <v>249</v>
      </c>
      <c r="F150" s="224" t="s">
        <v>250</v>
      </c>
      <c r="G150" s="225" t="s">
        <v>192</v>
      </c>
      <c r="H150" s="226">
        <v>55.335000000000001</v>
      </c>
      <c r="I150" s="227"/>
      <c r="J150" s="228">
        <f>ROUND(I150*H150,2)</f>
        <v>0</v>
      </c>
      <c r="K150" s="224" t="s">
        <v>173</v>
      </c>
      <c r="L150" s="73"/>
      <c r="M150" s="229" t="s">
        <v>34</v>
      </c>
      <c r="N150" s="230" t="s">
        <v>50</v>
      </c>
      <c r="O150" s="48"/>
      <c r="P150" s="231">
        <f>O150*H150</f>
        <v>0</v>
      </c>
      <c r="Q150" s="231">
        <v>0</v>
      </c>
      <c r="R150" s="231">
        <f>Q150*H150</f>
        <v>0</v>
      </c>
      <c r="S150" s="231">
        <v>0</v>
      </c>
      <c r="T150" s="232">
        <f>S150*H150</f>
        <v>0</v>
      </c>
      <c r="AR150" s="24" t="s">
        <v>174</v>
      </c>
      <c r="AT150" s="24" t="s">
        <v>169</v>
      </c>
      <c r="AU150" s="24" t="s">
        <v>89</v>
      </c>
      <c r="AY150" s="24" t="s">
        <v>167</v>
      </c>
      <c r="BE150" s="233">
        <f>IF(N150="základní",J150,0)</f>
        <v>0</v>
      </c>
      <c r="BF150" s="233">
        <f>IF(N150="snížená",J150,0)</f>
        <v>0</v>
      </c>
      <c r="BG150" s="233">
        <f>IF(N150="zákl. přenesená",J150,0)</f>
        <v>0</v>
      </c>
      <c r="BH150" s="233">
        <f>IF(N150="sníž. přenesená",J150,0)</f>
        <v>0</v>
      </c>
      <c r="BI150" s="233">
        <f>IF(N150="nulová",J150,0)</f>
        <v>0</v>
      </c>
      <c r="BJ150" s="24" t="s">
        <v>87</v>
      </c>
      <c r="BK150" s="233">
        <f>ROUND(I150*H150,2)</f>
        <v>0</v>
      </c>
      <c r="BL150" s="24" t="s">
        <v>174</v>
      </c>
      <c r="BM150" s="24" t="s">
        <v>251</v>
      </c>
    </row>
    <row r="151" s="1" customFormat="1">
      <c r="B151" s="47"/>
      <c r="C151" s="75"/>
      <c r="D151" s="234" t="s">
        <v>176</v>
      </c>
      <c r="E151" s="75"/>
      <c r="F151" s="269" t="s">
        <v>252</v>
      </c>
      <c r="G151" s="75"/>
      <c r="H151" s="75"/>
      <c r="I151" s="192"/>
      <c r="J151" s="75"/>
      <c r="K151" s="75"/>
      <c r="L151" s="73"/>
      <c r="M151" s="236"/>
      <c r="N151" s="48"/>
      <c r="O151" s="48"/>
      <c r="P151" s="48"/>
      <c r="Q151" s="48"/>
      <c r="R151" s="48"/>
      <c r="S151" s="48"/>
      <c r="T151" s="96"/>
      <c r="AT151" s="24" t="s">
        <v>176</v>
      </c>
      <c r="AU151" s="24" t="s">
        <v>89</v>
      </c>
    </row>
    <row r="152" s="11" customFormat="1">
      <c r="B152" s="237"/>
      <c r="C152" s="238"/>
      <c r="D152" s="234" t="s">
        <v>178</v>
      </c>
      <c r="E152" s="239" t="s">
        <v>34</v>
      </c>
      <c r="F152" s="240" t="s">
        <v>253</v>
      </c>
      <c r="G152" s="238"/>
      <c r="H152" s="239" t="s">
        <v>34</v>
      </c>
      <c r="I152" s="241"/>
      <c r="J152" s="238"/>
      <c r="K152" s="238"/>
      <c r="L152" s="242"/>
      <c r="M152" s="243"/>
      <c r="N152" s="244"/>
      <c r="O152" s="244"/>
      <c r="P152" s="244"/>
      <c r="Q152" s="244"/>
      <c r="R152" s="244"/>
      <c r="S152" s="244"/>
      <c r="T152" s="245"/>
      <c r="AT152" s="246" t="s">
        <v>178</v>
      </c>
      <c r="AU152" s="246" t="s">
        <v>89</v>
      </c>
      <c r="AV152" s="11" t="s">
        <v>87</v>
      </c>
      <c r="AW152" s="11" t="s">
        <v>42</v>
      </c>
      <c r="AX152" s="11" t="s">
        <v>79</v>
      </c>
      <c r="AY152" s="246" t="s">
        <v>167</v>
      </c>
    </row>
    <row r="153" s="12" customFormat="1">
      <c r="B153" s="247"/>
      <c r="C153" s="248"/>
      <c r="D153" s="234" t="s">
        <v>178</v>
      </c>
      <c r="E153" s="249" t="s">
        <v>34</v>
      </c>
      <c r="F153" s="250" t="s">
        <v>196</v>
      </c>
      <c r="G153" s="248"/>
      <c r="H153" s="251">
        <v>38.988</v>
      </c>
      <c r="I153" s="252"/>
      <c r="J153" s="248"/>
      <c r="K153" s="248"/>
      <c r="L153" s="253"/>
      <c r="M153" s="254"/>
      <c r="N153" s="255"/>
      <c r="O153" s="255"/>
      <c r="P153" s="255"/>
      <c r="Q153" s="255"/>
      <c r="R153" s="255"/>
      <c r="S153" s="255"/>
      <c r="T153" s="256"/>
      <c r="AT153" s="257" t="s">
        <v>178</v>
      </c>
      <c r="AU153" s="257" t="s">
        <v>89</v>
      </c>
      <c r="AV153" s="12" t="s">
        <v>89</v>
      </c>
      <c r="AW153" s="12" t="s">
        <v>42</v>
      </c>
      <c r="AX153" s="12" t="s">
        <v>79</v>
      </c>
      <c r="AY153" s="257" t="s">
        <v>167</v>
      </c>
    </row>
    <row r="154" s="11" customFormat="1">
      <c r="B154" s="237"/>
      <c r="C154" s="238"/>
      <c r="D154" s="234" t="s">
        <v>178</v>
      </c>
      <c r="E154" s="239" t="s">
        <v>34</v>
      </c>
      <c r="F154" s="240" t="s">
        <v>254</v>
      </c>
      <c r="G154" s="238"/>
      <c r="H154" s="239" t="s">
        <v>34</v>
      </c>
      <c r="I154" s="241"/>
      <c r="J154" s="238"/>
      <c r="K154" s="238"/>
      <c r="L154" s="242"/>
      <c r="M154" s="243"/>
      <c r="N154" s="244"/>
      <c r="O154" s="244"/>
      <c r="P154" s="244"/>
      <c r="Q154" s="244"/>
      <c r="R154" s="244"/>
      <c r="S154" s="244"/>
      <c r="T154" s="245"/>
      <c r="AT154" s="246" t="s">
        <v>178</v>
      </c>
      <c r="AU154" s="246" t="s">
        <v>89</v>
      </c>
      <c r="AV154" s="11" t="s">
        <v>87</v>
      </c>
      <c r="AW154" s="11" t="s">
        <v>42</v>
      </c>
      <c r="AX154" s="11" t="s">
        <v>79</v>
      </c>
      <c r="AY154" s="246" t="s">
        <v>167</v>
      </c>
    </row>
    <row r="155" s="12" customFormat="1">
      <c r="B155" s="247"/>
      <c r="C155" s="248"/>
      <c r="D155" s="234" t="s">
        <v>178</v>
      </c>
      <c r="E155" s="249" t="s">
        <v>34</v>
      </c>
      <c r="F155" s="250" t="s">
        <v>198</v>
      </c>
      <c r="G155" s="248"/>
      <c r="H155" s="251">
        <v>10.66</v>
      </c>
      <c r="I155" s="252"/>
      <c r="J155" s="248"/>
      <c r="K155" s="248"/>
      <c r="L155" s="253"/>
      <c r="M155" s="254"/>
      <c r="N155" s="255"/>
      <c r="O155" s="255"/>
      <c r="P155" s="255"/>
      <c r="Q155" s="255"/>
      <c r="R155" s="255"/>
      <c r="S155" s="255"/>
      <c r="T155" s="256"/>
      <c r="AT155" s="257" t="s">
        <v>178</v>
      </c>
      <c r="AU155" s="257" t="s">
        <v>89</v>
      </c>
      <c r="AV155" s="12" t="s">
        <v>89</v>
      </c>
      <c r="AW155" s="12" t="s">
        <v>42</v>
      </c>
      <c r="AX155" s="12" t="s">
        <v>79</v>
      </c>
      <c r="AY155" s="257" t="s">
        <v>167</v>
      </c>
    </row>
    <row r="156" s="11" customFormat="1">
      <c r="B156" s="237"/>
      <c r="C156" s="238"/>
      <c r="D156" s="234" t="s">
        <v>178</v>
      </c>
      <c r="E156" s="239" t="s">
        <v>34</v>
      </c>
      <c r="F156" s="240" t="s">
        <v>199</v>
      </c>
      <c r="G156" s="238"/>
      <c r="H156" s="239" t="s">
        <v>34</v>
      </c>
      <c r="I156" s="241"/>
      <c r="J156" s="238"/>
      <c r="K156" s="238"/>
      <c r="L156" s="242"/>
      <c r="M156" s="243"/>
      <c r="N156" s="244"/>
      <c r="O156" s="244"/>
      <c r="P156" s="244"/>
      <c r="Q156" s="244"/>
      <c r="R156" s="244"/>
      <c r="S156" s="244"/>
      <c r="T156" s="245"/>
      <c r="AT156" s="246" t="s">
        <v>178</v>
      </c>
      <c r="AU156" s="246" t="s">
        <v>89</v>
      </c>
      <c r="AV156" s="11" t="s">
        <v>87</v>
      </c>
      <c r="AW156" s="11" t="s">
        <v>42</v>
      </c>
      <c r="AX156" s="11" t="s">
        <v>79</v>
      </c>
      <c r="AY156" s="246" t="s">
        <v>167</v>
      </c>
    </row>
    <row r="157" s="12" customFormat="1">
      <c r="B157" s="247"/>
      <c r="C157" s="248"/>
      <c r="D157" s="234" t="s">
        <v>178</v>
      </c>
      <c r="E157" s="249" t="s">
        <v>34</v>
      </c>
      <c r="F157" s="250" t="s">
        <v>200</v>
      </c>
      <c r="G157" s="248"/>
      <c r="H157" s="251">
        <v>5.1749999999999998</v>
      </c>
      <c r="I157" s="252"/>
      <c r="J157" s="248"/>
      <c r="K157" s="248"/>
      <c r="L157" s="253"/>
      <c r="M157" s="254"/>
      <c r="N157" s="255"/>
      <c r="O157" s="255"/>
      <c r="P157" s="255"/>
      <c r="Q157" s="255"/>
      <c r="R157" s="255"/>
      <c r="S157" s="255"/>
      <c r="T157" s="256"/>
      <c r="AT157" s="257" t="s">
        <v>178</v>
      </c>
      <c r="AU157" s="257" t="s">
        <v>89</v>
      </c>
      <c r="AV157" s="12" t="s">
        <v>89</v>
      </c>
      <c r="AW157" s="12" t="s">
        <v>42</v>
      </c>
      <c r="AX157" s="12" t="s">
        <v>79</v>
      </c>
      <c r="AY157" s="257" t="s">
        <v>167</v>
      </c>
    </row>
    <row r="158" s="11" customFormat="1">
      <c r="B158" s="237"/>
      <c r="C158" s="238"/>
      <c r="D158" s="234" t="s">
        <v>178</v>
      </c>
      <c r="E158" s="239" t="s">
        <v>34</v>
      </c>
      <c r="F158" s="240" t="s">
        <v>201</v>
      </c>
      <c r="G158" s="238"/>
      <c r="H158" s="239" t="s">
        <v>34</v>
      </c>
      <c r="I158" s="241"/>
      <c r="J158" s="238"/>
      <c r="K158" s="238"/>
      <c r="L158" s="242"/>
      <c r="M158" s="243"/>
      <c r="N158" s="244"/>
      <c r="O158" s="244"/>
      <c r="P158" s="244"/>
      <c r="Q158" s="244"/>
      <c r="R158" s="244"/>
      <c r="S158" s="244"/>
      <c r="T158" s="245"/>
      <c r="AT158" s="246" t="s">
        <v>178</v>
      </c>
      <c r="AU158" s="246" t="s">
        <v>89</v>
      </c>
      <c r="AV158" s="11" t="s">
        <v>87</v>
      </c>
      <c r="AW158" s="11" t="s">
        <v>42</v>
      </c>
      <c r="AX158" s="11" t="s">
        <v>79</v>
      </c>
      <c r="AY158" s="246" t="s">
        <v>167</v>
      </c>
    </row>
    <row r="159" s="12" customFormat="1">
      <c r="B159" s="247"/>
      <c r="C159" s="248"/>
      <c r="D159" s="234" t="s">
        <v>178</v>
      </c>
      <c r="E159" s="249" t="s">
        <v>34</v>
      </c>
      <c r="F159" s="250" t="s">
        <v>255</v>
      </c>
      <c r="G159" s="248"/>
      <c r="H159" s="251">
        <v>0.51200000000000001</v>
      </c>
      <c r="I159" s="252"/>
      <c r="J159" s="248"/>
      <c r="K159" s="248"/>
      <c r="L159" s="253"/>
      <c r="M159" s="254"/>
      <c r="N159" s="255"/>
      <c r="O159" s="255"/>
      <c r="P159" s="255"/>
      <c r="Q159" s="255"/>
      <c r="R159" s="255"/>
      <c r="S159" s="255"/>
      <c r="T159" s="256"/>
      <c r="AT159" s="257" t="s">
        <v>178</v>
      </c>
      <c r="AU159" s="257" t="s">
        <v>89</v>
      </c>
      <c r="AV159" s="12" t="s">
        <v>89</v>
      </c>
      <c r="AW159" s="12" t="s">
        <v>42</v>
      </c>
      <c r="AX159" s="12" t="s">
        <v>79</v>
      </c>
      <c r="AY159" s="257" t="s">
        <v>167</v>
      </c>
    </row>
    <row r="160" s="13" customFormat="1">
      <c r="B160" s="258"/>
      <c r="C160" s="259"/>
      <c r="D160" s="234" t="s">
        <v>178</v>
      </c>
      <c r="E160" s="260" t="s">
        <v>34</v>
      </c>
      <c r="F160" s="261" t="s">
        <v>203</v>
      </c>
      <c r="G160" s="259"/>
      <c r="H160" s="262">
        <v>55.335000000000001</v>
      </c>
      <c r="I160" s="263"/>
      <c r="J160" s="259"/>
      <c r="K160" s="259"/>
      <c r="L160" s="264"/>
      <c r="M160" s="265"/>
      <c r="N160" s="266"/>
      <c r="O160" s="266"/>
      <c r="P160" s="266"/>
      <c r="Q160" s="266"/>
      <c r="R160" s="266"/>
      <c r="S160" s="266"/>
      <c r="T160" s="267"/>
      <c r="AT160" s="268" t="s">
        <v>178</v>
      </c>
      <c r="AU160" s="268" t="s">
        <v>89</v>
      </c>
      <c r="AV160" s="13" t="s">
        <v>174</v>
      </c>
      <c r="AW160" s="13" t="s">
        <v>42</v>
      </c>
      <c r="AX160" s="13" t="s">
        <v>87</v>
      </c>
      <c r="AY160" s="268" t="s">
        <v>167</v>
      </c>
    </row>
    <row r="161" s="1" customFormat="1" ht="34.2" customHeight="1">
      <c r="B161" s="47"/>
      <c r="C161" s="222" t="s">
        <v>256</v>
      </c>
      <c r="D161" s="222" t="s">
        <v>169</v>
      </c>
      <c r="E161" s="223" t="s">
        <v>257</v>
      </c>
      <c r="F161" s="224" t="s">
        <v>258</v>
      </c>
      <c r="G161" s="225" t="s">
        <v>192</v>
      </c>
      <c r="H161" s="226">
        <v>4.0250000000000004</v>
      </c>
      <c r="I161" s="227"/>
      <c r="J161" s="228">
        <f>ROUND(I161*H161,2)</f>
        <v>0</v>
      </c>
      <c r="K161" s="224" t="s">
        <v>173</v>
      </c>
      <c r="L161" s="73"/>
      <c r="M161" s="229" t="s">
        <v>34</v>
      </c>
      <c r="N161" s="230" t="s">
        <v>50</v>
      </c>
      <c r="O161" s="48"/>
      <c r="P161" s="231">
        <f>O161*H161</f>
        <v>0</v>
      </c>
      <c r="Q161" s="231">
        <v>0</v>
      </c>
      <c r="R161" s="231">
        <f>Q161*H161</f>
        <v>0</v>
      </c>
      <c r="S161" s="231">
        <v>0</v>
      </c>
      <c r="T161" s="232">
        <f>S161*H161</f>
        <v>0</v>
      </c>
      <c r="AR161" s="24" t="s">
        <v>174</v>
      </c>
      <c r="AT161" s="24" t="s">
        <v>169</v>
      </c>
      <c r="AU161" s="24" t="s">
        <v>89</v>
      </c>
      <c r="AY161" s="24" t="s">
        <v>167</v>
      </c>
      <c r="BE161" s="233">
        <f>IF(N161="základní",J161,0)</f>
        <v>0</v>
      </c>
      <c r="BF161" s="233">
        <f>IF(N161="snížená",J161,0)</f>
        <v>0</v>
      </c>
      <c r="BG161" s="233">
        <f>IF(N161="zákl. přenesená",J161,0)</f>
        <v>0</v>
      </c>
      <c r="BH161" s="233">
        <f>IF(N161="sníž. přenesená",J161,0)</f>
        <v>0</v>
      </c>
      <c r="BI161" s="233">
        <f>IF(N161="nulová",J161,0)</f>
        <v>0</v>
      </c>
      <c r="BJ161" s="24" t="s">
        <v>87</v>
      </c>
      <c r="BK161" s="233">
        <f>ROUND(I161*H161,2)</f>
        <v>0</v>
      </c>
      <c r="BL161" s="24" t="s">
        <v>174</v>
      </c>
      <c r="BM161" s="24" t="s">
        <v>259</v>
      </c>
    </row>
    <row r="162" s="1" customFormat="1">
      <c r="B162" s="47"/>
      <c r="C162" s="75"/>
      <c r="D162" s="234" t="s">
        <v>176</v>
      </c>
      <c r="E162" s="75"/>
      <c r="F162" s="269" t="s">
        <v>252</v>
      </c>
      <c r="G162" s="75"/>
      <c r="H162" s="75"/>
      <c r="I162" s="192"/>
      <c r="J162" s="75"/>
      <c r="K162" s="75"/>
      <c r="L162" s="73"/>
      <c r="M162" s="236"/>
      <c r="N162" s="48"/>
      <c r="O162" s="48"/>
      <c r="P162" s="48"/>
      <c r="Q162" s="48"/>
      <c r="R162" s="48"/>
      <c r="S162" s="48"/>
      <c r="T162" s="96"/>
      <c r="AT162" s="24" t="s">
        <v>176</v>
      </c>
      <c r="AU162" s="24" t="s">
        <v>89</v>
      </c>
    </row>
    <row r="163" s="11" customFormat="1">
      <c r="B163" s="237"/>
      <c r="C163" s="238"/>
      <c r="D163" s="234" t="s">
        <v>178</v>
      </c>
      <c r="E163" s="239" t="s">
        <v>34</v>
      </c>
      <c r="F163" s="240" t="s">
        <v>260</v>
      </c>
      <c r="G163" s="238"/>
      <c r="H163" s="239" t="s">
        <v>34</v>
      </c>
      <c r="I163" s="241"/>
      <c r="J163" s="238"/>
      <c r="K163" s="238"/>
      <c r="L163" s="242"/>
      <c r="M163" s="243"/>
      <c r="N163" s="244"/>
      <c r="O163" s="244"/>
      <c r="P163" s="244"/>
      <c r="Q163" s="244"/>
      <c r="R163" s="244"/>
      <c r="S163" s="244"/>
      <c r="T163" s="245"/>
      <c r="AT163" s="246" t="s">
        <v>178</v>
      </c>
      <c r="AU163" s="246" t="s">
        <v>89</v>
      </c>
      <c r="AV163" s="11" t="s">
        <v>87</v>
      </c>
      <c r="AW163" s="11" t="s">
        <v>42</v>
      </c>
      <c r="AX163" s="11" t="s">
        <v>79</v>
      </c>
      <c r="AY163" s="246" t="s">
        <v>167</v>
      </c>
    </row>
    <row r="164" s="12" customFormat="1">
      <c r="B164" s="247"/>
      <c r="C164" s="248"/>
      <c r="D164" s="234" t="s">
        <v>178</v>
      </c>
      <c r="E164" s="249" t="s">
        <v>34</v>
      </c>
      <c r="F164" s="250" t="s">
        <v>261</v>
      </c>
      <c r="G164" s="248"/>
      <c r="H164" s="251">
        <v>1.365</v>
      </c>
      <c r="I164" s="252"/>
      <c r="J164" s="248"/>
      <c r="K164" s="248"/>
      <c r="L164" s="253"/>
      <c r="M164" s="254"/>
      <c r="N164" s="255"/>
      <c r="O164" s="255"/>
      <c r="P164" s="255"/>
      <c r="Q164" s="255"/>
      <c r="R164" s="255"/>
      <c r="S164" s="255"/>
      <c r="T164" s="256"/>
      <c r="AT164" s="257" t="s">
        <v>178</v>
      </c>
      <c r="AU164" s="257" t="s">
        <v>89</v>
      </c>
      <c r="AV164" s="12" t="s">
        <v>89</v>
      </c>
      <c r="AW164" s="12" t="s">
        <v>42</v>
      </c>
      <c r="AX164" s="12" t="s">
        <v>79</v>
      </c>
      <c r="AY164" s="257" t="s">
        <v>167</v>
      </c>
    </row>
    <row r="165" s="11" customFormat="1">
      <c r="B165" s="237"/>
      <c r="C165" s="238"/>
      <c r="D165" s="234" t="s">
        <v>178</v>
      </c>
      <c r="E165" s="239" t="s">
        <v>34</v>
      </c>
      <c r="F165" s="240" t="s">
        <v>262</v>
      </c>
      <c r="G165" s="238"/>
      <c r="H165" s="239" t="s">
        <v>34</v>
      </c>
      <c r="I165" s="241"/>
      <c r="J165" s="238"/>
      <c r="K165" s="238"/>
      <c r="L165" s="242"/>
      <c r="M165" s="243"/>
      <c r="N165" s="244"/>
      <c r="O165" s="244"/>
      <c r="P165" s="244"/>
      <c r="Q165" s="244"/>
      <c r="R165" s="244"/>
      <c r="S165" s="244"/>
      <c r="T165" s="245"/>
      <c r="AT165" s="246" t="s">
        <v>178</v>
      </c>
      <c r="AU165" s="246" t="s">
        <v>89</v>
      </c>
      <c r="AV165" s="11" t="s">
        <v>87</v>
      </c>
      <c r="AW165" s="11" t="s">
        <v>42</v>
      </c>
      <c r="AX165" s="11" t="s">
        <v>79</v>
      </c>
      <c r="AY165" s="246" t="s">
        <v>167</v>
      </c>
    </row>
    <row r="166" s="12" customFormat="1">
      <c r="B166" s="247"/>
      <c r="C166" s="248"/>
      <c r="D166" s="234" t="s">
        <v>178</v>
      </c>
      <c r="E166" s="249" t="s">
        <v>34</v>
      </c>
      <c r="F166" s="250" t="s">
        <v>263</v>
      </c>
      <c r="G166" s="248"/>
      <c r="H166" s="251">
        <v>2.6600000000000001</v>
      </c>
      <c r="I166" s="252"/>
      <c r="J166" s="248"/>
      <c r="K166" s="248"/>
      <c r="L166" s="253"/>
      <c r="M166" s="254"/>
      <c r="N166" s="255"/>
      <c r="O166" s="255"/>
      <c r="P166" s="255"/>
      <c r="Q166" s="255"/>
      <c r="R166" s="255"/>
      <c r="S166" s="255"/>
      <c r="T166" s="256"/>
      <c r="AT166" s="257" t="s">
        <v>178</v>
      </c>
      <c r="AU166" s="257" t="s">
        <v>89</v>
      </c>
      <c r="AV166" s="12" t="s">
        <v>89</v>
      </c>
      <c r="AW166" s="12" t="s">
        <v>42</v>
      </c>
      <c r="AX166" s="12" t="s">
        <v>79</v>
      </c>
      <c r="AY166" s="257" t="s">
        <v>167</v>
      </c>
    </row>
    <row r="167" s="13" customFormat="1">
      <c r="B167" s="258"/>
      <c r="C167" s="259"/>
      <c r="D167" s="234" t="s">
        <v>178</v>
      </c>
      <c r="E167" s="260" t="s">
        <v>34</v>
      </c>
      <c r="F167" s="261" t="s">
        <v>203</v>
      </c>
      <c r="G167" s="259"/>
      <c r="H167" s="262">
        <v>4.0250000000000004</v>
      </c>
      <c r="I167" s="263"/>
      <c r="J167" s="259"/>
      <c r="K167" s="259"/>
      <c r="L167" s="264"/>
      <c r="M167" s="265"/>
      <c r="N167" s="266"/>
      <c r="O167" s="266"/>
      <c r="P167" s="266"/>
      <c r="Q167" s="266"/>
      <c r="R167" s="266"/>
      <c r="S167" s="266"/>
      <c r="T167" s="267"/>
      <c r="AT167" s="268" t="s">
        <v>178</v>
      </c>
      <c r="AU167" s="268" t="s">
        <v>89</v>
      </c>
      <c r="AV167" s="13" t="s">
        <v>174</v>
      </c>
      <c r="AW167" s="13" t="s">
        <v>42</v>
      </c>
      <c r="AX167" s="13" t="s">
        <v>87</v>
      </c>
      <c r="AY167" s="268" t="s">
        <v>167</v>
      </c>
    </row>
    <row r="168" s="10" customFormat="1" ht="29.88" customHeight="1">
      <c r="B168" s="206"/>
      <c r="C168" s="207"/>
      <c r="D168" s="208" t="s">
        <v>78</v>
      </c>
      <c r="E168" s="220" t="s">
        <v>89</v>
      </c>
      <c r="F168" s="220" t="s">
        <v>264</v>
      </c>
      <c r="G168" s="207"/>
      <c r="H168" s="207"/>
      <c r="I168" s="210"/>
      <c r="J168" s="221">
        <f>BK168</f>
        <v>0</v>
      </c>
      <c r="K168" s="207"/>
      <c r="L168" s="212"/>
      <c r="M168" s="213"/>
      <c r="N168" s="214"/>
      <c r="O168" s="214"/>
      <c r="P168" s="215">
        <f>SUM(P169:P205)</f>
        <v>0</v>
      </c>
      <c r="Q168" s="214"/>
      <c r="R168" s="215">
        <f>SUM(R169:R205)</f>
        <v>11.3248732676666</v>
      </c>
      <c r="S168" s="214"/>
      <c r="T168" s="216">
        <f>SUM(T169:T205)</f>
        <v>0</v>
      </c>
      <c r="AR168" s="217" t="s">
        <v>87</v>
      </c>
      <c r="AT168" s="218" t="s">
        <v>78</v>
      </c>
      <c r="AU168" s="218" t="s">
        <v>87</v>
      </c>
      <c r="AY168" s="217" t="s">
        <v>167</v>
      </c>
      <c r="BK168" s="219">
        <f>SUM(BK169:BK205)</f>
        <v>0</v>
      </c>
    </row>
    <row r="169" s="1" customFormat="1" ht="22.8" customHeight="1">
      <c r="B169" s="47"/>
      <c r="C169" s="222" t="s">
        <v>265</v>
      </c>
      <c r="D169" s="222" t="s">
        <v>169</v>
      </c>
      <c r="E169" s="223" t="s">
        <v>266</v>
      </c>
      <c r="F169" s="224" t="s">
        <v>267</v>
      </c>
      <c r="G169" s="225" t="s">
        <v>192</v>
      </c>
      <c r="H169" s="226">
        <v>2.6960000000000002</v>
      </c>
      <c r="I169" s="227"/>
      <c r="J169" s="228">
        <f>ROUND(I169*H169,2)</f>
        <v>0</v>
      </c>
      <c r="K169" s="224" t="s">
        <v>173</v>
      </c>
      <c r="L169" s="73"/>
      <c r="M169" s="229" t="s">
        <v>34</v>
      </c>
      <c r="N169" s="230" t="s">
        <v>50</v>
      </c>
      <c r="O169" s="48"/>
      <c r="P169" s="231">
        <f>O169*H169</f>
        <v>0</v>
      </c>
      <c r="Q169" s="231">
        <v>2.4532922039999998</v>
      </c>
      <c r="R169" s="231">
        <f>Q169*H169</f>
        <v>6.6140757819839999</v>
      </c>
      <c r="S169" s="231">
        <v>0</v>
      </c>
      <c r="T169" s="232">
        <f>S169*H169</f>
        <v>0</v>
      </c>
      <c r="AR169" s="24" t="s">
        <v>174</v>
      </c>
      <c r="AT169" s="24" t="s">
        <v>169</v>
      </c>
      <c r="AU169" s="24" t="s">
        <v>89</v>
      </c>
      <c r="AY169" s="24" t="s">
        <v>167</v>
      </c>
      <c r="BE169" s="233">
        <f>IF(N169="základní",J169,0)</f>
        <v>0</v>
      </c>
      <c r="BF169" s="233">
        <f>IF(N169="snížená",J169,0)</f>
        <v>0</v>
      </c>
      <c r="BG169" s="233">
        <f>IF(N169="zákl. přenesená",J169,0)</f>
        <v>0</v>
      </c>
      <c r="BH169" s="233">
        <f>IF(N169="sníž. přenesená",J169,0)</f>
        <v>0</v>
      </c>
      <c r="BI169" s="233">
        <f>IF(N169="nulová",J169,0)</f>
        <v>0</v>
      </c>
      <c r="BJ169" s="24" t="s">
        <v>87</v>
      </c>
      <c r="BK169" s="233">
        <f>ROUND(I169*H169,2)</f>
        <v>0</v>
      </c>
      <c r="BL169" s="24" t="s">
        <v>174</v>
      </c>
      <c r="BM169" s="24" t="s">
        <v>268</v>
      </c>
    </row>
    <row r="170" s="1" customFormat="1">
      <c r="B170" s="47"/>
      <c r="C170" s="75"/>
      <c r="D170" s="234" t="s">
        <v>176</v>
      </c>
      <c r="E170" s="75"/>
      <c r="F170" s="235" t="s">
        <v>269</v>
      </c>
      <c r="G170" s="75"/>
      <c r="H170" s="75"/>
      <c r="I170" s="192"/>
      <c r="J170" s="75"/>
      <c r="K170" s="75"/>
      <c r="L170" s="73"/>
      <c r="M170" s="236"/>
      <c r="N170" s="48"/>
      <c r="O170" s="48"/>
      <c r="P170" s="48"/>
      <c r="Q170" s="48"/>
      <c r="R170" s="48"/>
      <c r="S170" s="48"/>
      <c r="T170" s="96"/>
      <c r="AT170" s="24" t="s">
        <v>176</v>
      </c>
      <c r="AU170" s="24" t="s">
        <v>89</v>
      </c>
    </row>
    <row r="171" s="11" customFormat="1">
      <c r="B171" s="237"/>
      <c r="C171" s="238"/>
      <c r="D171" s="234" t="s">
        <v>178</v>
      </c>
      <c r="E171" s="239" t="s">
        <v>34</v>
      </c>
      <c r="F171" s="240" t="s">
        <v>270</v>
      </c>
      <c r="G171" s="238"/>
      <c r="H171" s="239" t="s">
        <v>34</v>
      </c>
      <c r="I171" s="241"/>
      <c r="J171" s="238"/>
      <c r="K171" s="238"/>
      <c r="L171" s="242"/>
      <c r="M171" s="243"/>
      <c r="N171" s="244"/>
      <c r="O171" s="244"/>
      <c r="P171" s="244"/>
      <c r="Q171" s="244"/>
      <c r="R171" s="244"/>
      <c r="S171" s="244"/>
      <c r="T171" s="245"/>
      <c r="AT171" s="246" t="s">
        <v>178</v>
      </c>
      <c r="AU171" s="246" t="s">
        <v>89</v>
      </c>
      <c r="AV171" s="11" t="s">
        <v>87</v>
      </c>
      <c r="AW171" s="11" t="s">
        <v>42</v>
      </c>
      <c r="AX171" s="11" t="s">
        <v>79</v>
      </c>
      <c r="AY171" s="246" t="s">
        <v>167</v>
      </c>
    </row>
    <row r="172" s="12" customFormat="1">
      <c r="B172" s="247"/>
      <c r="C172" s="248"/>
      <c r="D172" s="234" t="s">
        <v>178</v>
      </c>
      <c r="E172" s="249" t="s">
        <v>34</v>
      </c>
      <c r="F172" s="250" t="s">
        <v>271</v>
      </c>
      <c r="G172" s="248"/>
      <c r="H172" s="251">
        <v>0.315</v>
      </c>
      <c r="I172" s="252"/>
      <c r="J172" s="248"/>
      <c r="K172" s="248"/>
      <c r="L172" s="253"/>
      <c r="M172" s="254"/>
      <c r="N172" s="255"/>
      <c r="O172" s="255"/>
      <c r="P172" s="255"/>
      <c r="Q172" s="255"/>
      <c r="R172" s="255"/>
      <c r="S172" s="255"/>
      <c r="T172" s="256"/>
      <c r="AT172" s="257" t="s">
        <v>178</v>
      </c>
      <c r="AU172" s="257" t="s">
        <v>89</v>
      </c>
      <c r="AV172" s="12" t="s">
        <v>89</v>
      </c>
      <c r="AW172" s="12" t="s">
        <v>42</v>
      </c>
      <c r="AX172" s="12" t="s">
        <v>79</v>
      </c>
      <c r="AY172" s="257" t="s">
        <v>167</v>
      </c>
    </row>
    <row r="173" s="12" customFormat="1">
      <c r="B173" s="247"/>
      <c r="C173" s="248"/>
      <c r="D173" s="234" t="s">
        <v>178</v>
      </c>
      <c r="E173" s="249" t="s">
        <v>34</v>
      </c>
      <c r="F173" s="250" t="s">
        <v>272</v>
      </c>
      <c r="G173" s="248"/>
      <c r="H173" s="251">
        <v>0.035000000000000003</v>
      </c>
      <c r="I173" s="252"/>
      <c r="J173" s="248"/>
      <c r="K173" s="248"/>
      <c r="L173" s="253"/>
      <c r="M173" s="254"/>
      <c r="N173" s="255"/>
      <c r="O173" s="255"/>
      <c r="P173" s="255"/>
      <c r="Q173" s="255"/>
      <c r="R173" s="255"/>
      <c r="S173" s="255"/>
      <c r="T173" s="256"/>
      <c r="AT173" s="257" t="s">
        <v>178</v>
      </c>
      <c r="AU173" s="257" t="s">
        <v>89</v>
      </c>
      <c r="AV173" s="12" t="s">
        <v>89</v>
      </c>
      <c r="AW173" s="12" t="s">
        <v>42</v>
      </c>
      <c r="AX173" s="12" t="s">
        <v>79</v>
      </c>
      <c r="AY173" s="257" t="s">
        <v>167</v>
      </c>
    </row>
    <row r="174" s="12" customFormat="1">
      <c r="B174" s="247"/>
      <c r="C174" s="248"/>
      <c r="D174" s="234" t="s">
        <v>178</v>
      </c>
      <c r="E174" s="249" t="s">
        <v>34</v>
      </c>
      <c r="F174" s="250" t="s">
        <v>273</v>
      </c>
      <c r="G174" s="248"/>
      <c r="H174" s="251">
        <v>2.3460000000000001</v>
      </c>
      <c r="I174" s="252"/>
      <c r="J174" s="248"/>
      <c r="K174" s="248"/>
      <c r="L174" s="253"/>
      <c r="M174" s="254"/>
      <c r="N174" s="255"/>
      <c r="O174" s="255"/>
      <c r="P174" s="255"/>
      <c r="Q174" s="255"/>
      <c r="R174" s="255"/>
      <c r="S174" s="255"/>
      <c r="T174" s="256"/>
      <c r="AT174" s="257" t="s">
        <v>178</v>
      </c>
      <c r="AU174" s="257" t="s">
        <v>89</v>
      </c>
      <c r="AV174" s="12" t="s">
        <v>89</v>
      </c>
      <c r="AW174" s="12" t="s">
        <v>42</v>
      </c>
      <c r="AX174" s="12" t="s">
        <v>79</v>
      </c>
      <c r="AY174" s="257" t="s">
        <v>167</v>
      </c>
    </row>
    <row r="175" s="13" customFormat="1">
      <c r="B175" s="258"/>
      <c r="C175" s="259"/>
      <c r="D175" s="234" t="s">
        <v>178</v>
      </c>
      <c r="E175" s="260" t="s">
        <v>34</v>
      </c>
      <c r="F175" s="261" t="s">
        <v>203</v>
      </c>
      <c r="G175" s="259"/>
      <c r="H175" s="262">
        <v>2.6960000000000002</v>
      </c>
      <c r="I175" s="263"/>
      <c r="J175" s="259"/>
      <c r="K175" s="259"/>
      <c r="L175" s="264"/>
      <c r="M175" s="265"/>
      <c r="N175" s="266"/>
      <c r="O175" s="266"/>
      <c r="P175" s="266"/>
      <c r="Q175" s="266"/>
      <c r="R175" s="266"/>
      <c r="S175" s="266"/>
      <c r="T175" s="267"/>
      <c r="AT175" s="268" t="s">
        <v>178</v>
      </c>
      <c r="AU175" s="268" t="s">
        <v>89</v>
      </c>
      <c r="AV175" s="13" t="s">
        <v>174</v>
      </c>
      <c r="AW175" s="13" t="s">
        <v>42</v>
      </c>
      <c r="AX175" s="13" t="s">
        <v>87</v>
      </c>
      <c r="AY175" s="268" t="s">
        <v>167</v>
      </c>
    </row>
    <row r="176" s="1" customFormat="1" ht="14.4" customHeight="1">
      <c r="B176" s="47"/>
      <c r="C176" s="222" t="s">
        <v>10</v>
      </c>
      <c r="D176" s="222" t="s">
        <v>169</v>
      </c>
      <c r="E176" s="223" t="s">
        <v>274</v>
      </c>
      <c r="F176" s="224" t="s">
        <v>275</v>
      </c>
      <c r="G176" s="225" t="s">
        <v>172</v>
      </c>
      <c r="H176" s="226">
        <v>2.3130000000000002</v>
      </c>
      <c r="I176" s="227"/>
      <c r="J176" s="228">
        <f>ROUND(I176*H176,2)</f>
        <v>0</v>
      </c>
      <c r="K176" s="224" t="s">
        <v>173</v>
      </c>
      <c r="L176" s="73"/>
      <c r="M176" s="229" t="s">
        <v>34</v>
      </c>
      <c r="N176" s="230" t="s">
        <v>50</v>
      </c>
      <c r="O176" s="48"/>
      <c r="P176" s="231">
        <f>O176*H176</f>
        <v>0</v>
      </c>
      <c r="Q176" s="231">
        <v>0.00247</v>
      </c>
      <c r="R176" s="231">
        <f>Q176*H176</f>
        <v>0.0057131100000000004</v>
      </c>
      <c r="S176" s="231">
        <v>0</v>
      </c>
      <c r="T176" s="232">
        <f>S176*H176</f>
        <v>0</v>
      </c>
      <c r="AR176" s="24" t="s">
        <v>174</v>
      </c>
      <c r="AT176" s="24" t="s">
        <v>169</v>
      </c>
      <c r="AU176" s="24" t="s">
        <v>89</v>
      </c>
      <c r="AY176" s="24" t="s">
        <v>167</v>
      </c>
      <c r="BE176" s="233">
        <f>IF(N176="základní",J176,0)</f>
        <v>0</v>
      </c>
      <c r="BF176" s="233">
        <f>IF(N176="snížená",J176,0)</f>
        <v>0</v>
      </c>
      <c r="BG176" s="233">
        <f>IF(N176="zákl. přenesená",J176,0)</f>
        <v>0</v>
      </c>
      <c r="BH176" s="233">
        <f>IF(N176="sníž. přenesená",J176,0)</f>
        <v>0</v>
      </c>
      <c r="BI176" s="233">
        <f>IF(N176="nulová",J176,0)</f>
        <v>0</v>
      </c>
      <c r="BJ176" s="24" t="s">
        <v>87</v>
      </c>
      <c r="BK176" s="233">
        <f>ROUND(I176*H176,2)</f>
        <v>0</v>
      </c>
      <c r="BL176" s="24" t="s">
        <v>174</v>
      </c>
      <c r="BM176" s="24" t="s">
        <v>276</v>
      </c>
    </row>
    <row r="177" s="1" customFormat="1">
      <c r="B177" s="47"/>
      <c r="C177" s="75"/>
      <c r="D177" s="234" t="s">
        <v>176</v>
      </c>
      <c r="E177" s="75"/>
      <c r="F177" s="235" t="s">
        <v>277</v>
      </c>
      <c r="G177" s="75"/>
      <c r="H177" s="75"/>
      <c r="I177" s="192"/>
      <c r="J177" s="75"/>
      <c r="K177" s="75"/>
      <c r="L177" s="73"/>
      <c r="M177" s="236"/>
      <c r="N177" s="48"/>
      <c r="O177" s="48"/>
      <c r="P177" s="48"/>
      <c r="Q177" s="48"/>
      <c r="R177" s="48"/>
      <c r="S177" s="48"/>
      <c r="T177" s="96"/>
      <c r="AT177" s="24" t="s">
        <v>176</v>
      </c>
      <c r="AU177" s="24" t="s">
        <v>89</v>
      </c>
    </row>
    <row r="178" s="12" customFormat="1">
      <c r="B178" s="247"/>
      <c r="C178" s="248"/>
      <c r="D178" s="234" t="s">
        <v>178</v>
      </c>
      <c r="E178" s="249" t="s">
        <v>34</v>
      </c>
      <c r="F178" s="250" t="s">
        <v>278</v>
      </c>
      <c r="G178" s="248"/>
      <c r="H178" s="251">
        <v>0.29999999999999999</v>
      </c>
      <c r="I178" s="252"/>
      <c r="J178" s="248"/>
      <c r="K178" s="248"/>
      <c r="L178" s="253"/>
      <c r="M178" s="254"/>
      <c r="N178" s="255"/>
      <c r="O178" s="255"/>
      <c r="P178" s="255"/>
      <c r="Q178" s="255"/>
      <c r="R178" s="255"/>
      <c r="S178" s="255"/>
      <c r="T178" s="256"/>
      <c r="AT178" s="257" t="s">
        <v>178</v>
      </c>
      <c r="AU178" s="257" t="s">
        <v>89</v>
      </c>
      <c r="AV178" s="12" t="s">
        <v>89</v>
      </c>
      <c r="AW178" s="12" t="s">
        <v>42</v>
      </c>
      <c r="AX178" s="12" t="s">
        <v>79</v>
      </c>
      <c r="AY178" s="257" t="s">
        <v>167</v>
      </c>
    </row>
    <row r="179" s="12" customFormat="1">
      <c r="B179" s="247"/>
      <c r="C179" s="248"/>
      <c r="D179" s="234" t="s">
        <v>178</v>
      </c>
      <c r="E179" s="249" t="s">
        <v>34</v>
      </c>
      <c r="F179" s="250" t="s">
        <v>279</v>
      </c>
      <c r="G179" s="248"/>
      <c r="H179" s="251">
        <v>0.40699999999999997</v>
      </c>
      <c r="I179" s="252"/>
      <c r="J179" s="248"/>
      <c r="K179" s="248"/>
      <c r="L179" s="253"/>
      <c r="M179" s="254"/>
      <c r="N179" s="255"/>
      <c r="O179" s="255"/>
      <c r="P179" s="255"/>
      <c r="Q179" s="255"/>
      <c r="R179" s="255"/>
      <c r="S179" s="255"/>
      <c r="T179" s="256"/>
      <c r="AT179" s="257" t="s">
        <v>178</v>
      </c>
      <c r="AU179" s="257" t="s">
        <v>89</v>
      </c>
      <c r="AV179" s="12" t="s">
        <v>89</v>
      </c>
      <c r="AW179" s="12" t="s">
        <v>42</v>
      </c>
      <c r="AX179" s="12" t="s">
        <v>79</v>
      </c>
      <c r="AY179" s="257" t="s">
        <v>167</v>
      </c>
    </row>
    <row r="180" s="12" customFormat="1">
      <c r="B180" s="247"/>
      <c r="C180" s="248"/>
      <c r="D180" s="234" t="s">
        <v>178</v>
      </c>
      <c r="E180" s="249" t="s">
        <v>34</v>
      </c>
      <c r="F180" s="250" t="s">
        <v>280</v>
      </c>
      <c r="G180" s="248"/>
      <c r="H180" s="251">
        <v>1.6060000000000001</v>
      </c>
      <c r="I180" s="252"/>
      <c r="J180" s="248"/>
      <c r="K180" s="248"/>
      <c r="L180" s="253"/>
      <c r="M180" s="254"/>
      <c r="N180" s="255"/>
      <c r="O180" s="255"/>
      <c r="P180" s="255"/>
      <c r="Q180" s="255"/>
      <c r="R180" s="255"/>
      <c r="S180" s="255"/>
      <c r="T180" s="256"/>
      <c r="AT180" s="257" t="s">
        <v>178</v>
      </c>
      <c r="AU180" s="257" t="s">
        <v>89</v>
      </c>
      <c r="AV180" s="12" t="s">
        <v>89</v>
      </c>
      <c r="AW180" s="12" t="s">
        <v>42</v>
      </c>
      <c r="AX180" s="12" t="s">
        <v>79</v>
      </c>
      <c r="AY180" s="257" t="s">
        <v>167</v>
      </c>
    </row>
    <row r="181" s="13" customFormat="1">
      <c r="B181" s="258"/>
      <c r="C181" s="259"/>
      <c r="D181" s="234" t="s">
        <v>178</v>
      </c>
      <c r="E181" s="260" t="s">
        <v>34</v>
      </c>
      <c r="F181" s="261" t="s">
        <v>203</v>
      </c>
      <c r="G181" s="259"/>
      <c r="H181" s="262">
        <v>2.3130000000000002</v>
      </c>
      <c r="I181" s="263"/>
      <c r="J181" s="259"/>
      <c r="K181" s="259"/>
      <c r="L181" s="264"/>
      <c r="M181" s="265"/>
      <c r="N181" s="266"/>
      <c r="O181" s="266"/>
      <c r="P181" s="266"/>
      <c r="Q181" s="266"/>
      <c r="R181" s="266"/>
      <c r="S181" s="266"/>
      <c r="T181" s="267"/>
      <c r="AT181" s="268" t="s">
        <v>178</v>
      </c>
      <c r="AU181" s="268" t="s">
        <v>89</v>
      </c>
      <c r="AV181" s="13" t="s">
        <v>174</v>
      </c>
      <c r="AW181" s="13" t="s">
        <v>42</v>
      </c>
      <c r="AX181" s="13" t="s">
        <v>87</v>
      </c>
      <c r="AY181" s="268" t="s">
        <v>167</v>
      </c>
    </row>
    <row r="182" s="1" customFormat="1" ht="14.4" customHeight="1">
      <c r="B182" s="47"/>
      <c r="C182" s="222" t="s">
        <v>281</v>
      </c>
      <c r="D182" s="222" t="s">
        <v>169</v>
      </c>
      <c r="E182" s="223" t="s">
        <v>282</v>
      </c>
      <c r="F182" s="224" t="s">
        <v>283</v>
      </c>
      <c r="G182" s="225" t="s">
        <v>172</v>
      </c>
      <c r="H182" s="226">
        <v>2.3130000000000002</v>
      </c>
      <c r="I182" s="227"/>
      <c r="J182" s="228">
        <f>ROUND(I182*H182,2)</f>
        <v>0</v>
      </c>
      <c r="K182" s="224" t="s">
        <v>173</v>
      </c>
      <c r="L182" s="73"/>
      <c r="M182" s="229" t="s">
        <v>34</v>
      </c>
      <c r="N182" s="230" t="s">
        <v>50</v>
      </c>
      <c r="O182" s="48"/>
      <c r="P182" s="231">
        <f>O182*H182</f>
        <v>0</v>
      </c>
      <c r="Q182" s="231">
        <v>0</v>
      </c>
      <c r="R182" s="231">
        <f>Q182*H182</f>
        <v>0</v>
      </c>
      <c r="S182" s="231">
        <v>0</v>
      </c>
      <c r="T182" s="232">
        <f>S182*H182</f>
        <v>0</v>
      </c>
      <c r="AR182" s="24" t="s">
        <v>174</v>
      </c>
      <c r="AT182" s="24" t="s">
        <v>169</v>
      </c>
      <c r="AU182" s="24" t="s">
        <v>89</v>
      </c>
      <c r="AY182" s="24" t="s">
        <v>167</v>
      </c>
      <c r="BE182" s="233">
        <f>IF(N182="základní",J182,0)</f>
        <v>0</v>
      </c>
      <c r="BF182" s="233">
        <f>IF(N182="snížená",J182,0)</f>
        <v>0</v>
      </c>
      <c r="BG182" s="233">
        <f>IF(N182="zákl. přenesená",J182,0)</f>
        <v>0</v>
      </c>
      <c r="BH182" s="233">
        <f>IF(N182="sníž. přenesená",J182,0)</f>
        <v>0</v>
      </c>
      <c r="BI182" s="233">
        <f>IF(N182="nulová",J182,0)</f>
        <v>0</v>
      </c>
      <c r="BJ182" s="24" t="s">
        <v>87</v>
      </c>
      <c r="BK182" s="233">
        <f>ROUND(I182*H182,2)</f>
        <v>0</v>
      </c>
      <c r="BL182" s="24" t="s">
        <v>174</v>
      </c>
      <c r="BM182" s="24" t="s">
        <v>284</v>
      </c>
    </row>
    <row r="183" s="1" customFormat="1">
      <c r="B183" s="47"/>
      <c r="C183" s="75"/>
      <c r="D183" s="234" t="s">
        <v>176</v>
      </c>
      <c r="E183" s="75"/>
      <c r="F183" s="235" t="s">
        <v>277</v>
      </c>
      <c r="G183" s="75"/>
      <c r="H183" s="75"/>
      <c r="I183" s="192"/>
      <c r="J183" s="75"/>
      <c r="K183" s="75"/>
      <c r="L183" s="73"/>
      <c r="M183" s="236"/>
      <c r="N183" s="48"/>
      <c r="O183" s="48"/>
      <c r="P183" s="48"/>
      <c r="Q183" s="48"/>
      <c r="R183" s="48"/>
      <c r="S183" s="48"/>
      <c r="T183" s="96"/>
      <c r="AT183" s="24" t="s">
        <v>176</v>
      </c>
      <c r="AU183" s="24" t="s">
        <v>89</v>
      </c>
    </row>
    <row r="184" s="1" customFormat="1" ht="22.8" customHeight="1">
      <c r="B184" s="47"/>
      <c r="C184" s="222" t="s">
        <v>285</v>
      </c>
      <c r="D184" s="222" t="s">
        <v>169</v>
      </c>
      <c r="E184" s="223" t="s">
        <v>286</v>
      </c>
      <c r="F184" s="224" t="s">
        <v>287</v>
      </c>
      <c r="G184" s="225" t="s">
        <v>192</v>
      </c>
      <c r="H184" s="226">
        <v>0.28799999999999998</v>
      </c>
      <c r="I184" s="227"/>
      <c r="J184" s="228">
        <f>ROUND(I184*H184,2)</f>
        <v>0</v>
      </c>
      <c r="K184" s="224" t="s">
        <v>173</v>
      </c>
      <c r="L184" s="73"/>
      <c r="M184" s="229" t="s">
        <v>34</v>
      </c>
      <c r="N184" s="230" t="s">
        <v>50</v>
      </c>
      <c r="O184" s="48"/>
      <c r="P184" s="231">
        <f>O184*H184</f>
        <v>0</v>
      </c>
      <c r="Q184" s="231">
        <v>2.4532922039999998</v>
      </c>
      <c r="R184" s="231">
        <f>Q184*H184</f>
        <v>0.70654815475199995</v>
      </c>
      <c r="S184" s="231">
        <v>0</v>
      </c>
      <c r="T184" s="232">
        <f>S184*H184</f>
        <v>0</v>
      </c>
      <c r="AR184" s="24" t="s">
        <v>174</v>
      </c>
      <c r="AT184" s="24" t="s">
        <v>169</v>
      </c>
      <c r="AU184" s="24" t="s">
        <v>89</v>
      </c>
      <c r="AY184" s="24" t="s">
        <v>167</v>
      </c>
      <c r="BE184" s="233">
        <f>IF(N184="základní",J184,0)</f>
        <v>0</v>
      </c>
      <c r="BF184" s="233">
        <f>IF(N184="snížená",J184,0)</f>
        <v>0</v>
      </c>
      <c r="BG184" s="233">
        <f>IF(N184="zákl. přenesená",J184,0)</f>
        <v>0</v>
      </c>
      <c r="BH184" s="233">
        <f>IF(N184="sníž. přenesená",J184,0)</f>
        <v>0</v>
      </c>
      <c r="BI184" s="233">
        <f>IF(N184="nulová",J184,0)</f>
        <v>0</v>
      </c>
      <c r="BJ184" s="24" t="s">
        <v>87</v>
      </c>
      <c r="BK184" s="233">
        <f>ROUND(I184*H184,2)</f>
        <v>0</v>
      </c>
      <c r="BL184" s="24" t="s">
        <v>174</v>
      </c>
      <c r="BM184" s="24" t="s">
        <v>288</v>
      </c>
    </row>
    <row r="185" s="1" customFormat="1">
      <c r="B185" s="47"/>
      <c r="C185" s="75"/>
      <c r="D185" s="234" t="s">
        <v>176</v>
      </c>
      <c r="E185" s="75"/>
      <c r="F185" s="235" t="s">
        <v>269</v>
      </c>
      <c r="G185" s="75"/>
      <c r="H185" s="75"/>
      <c r="I185" s="192"/>
      <c r="J185" s="75"/>
      <c r="K185" s="75"/>
      <c r="L185" s="73"/>
      <c r="M185" s="236"/>
      <c r="N185" s="48"/>
      <c r="O185" s="48"/>
      <c r="P185" s="48"/>
      <c r="Q185" s="48"/>
      <c r="R185" s="48"/>
      <c r="S185" s="48"/>
      <c r="T185" s="96"/>
      <c r="AT185" s="24" t="s">
        <v>176</v>
      </c>
      <c r="AU185" s="24" t="s">
        <v>89</v>
      </c>
    </row>
    <row r="186" s="12" customFormat="1">
      <c r="B186" s="247"/>
      <c r="C186" s="248"/>
      <c r="D186" s="234" t="s">
        <v>178</v>
      </c>
      <c r="E186" s="249" t="s">
        <v>34</v>
      </c>
      <c r="F186" s="250" t="s">
        <v>230</v>
      </c>
      <c r="G186" s="248"/>
      <c r="H186" s="251">
        <v>0.28799999999999998</v>
      </c>
      <c r="I186" s="252"/>
      <c r="J186" s="248"/>
      <c r="K186" s="248"/>
      <c r="L186" s="253"/>
      <c r="M186" s="254"/>
      <c r="N186" s="255"/>
      <c r="O186" s="255"/>
      <c r="P186" s="255"/>
      <c r="Q186" s="255"/>
      <c r="R186" s="255"/>
      <c r="S186" s="255"/>
      <c r="T186" s="256"/>
      <c r="AT186" s="257" t="s">
        <v>178</v>
      </c>
      <c r="AU186" s="257" t="s">
        <v>89</v>
      </c>
      <c r="AV186" s="12" t="s">
        <v>89</v>
      </c>
      <c r="AW186" s="12" t="s">
        <v>42</v>
      </c>
      <c r="AX186" s="12" t="s">
        <v>87</v>
      </c>
      <c r="AY186" s="257" t="s">
        <v>167</v>
      </c>
    </row>
    <row r="187" s="1" customFormat="1" ht="14.4" customHeight="1">
      <c r="B187" s="47"/>
      <c r="C187" s="222" t="s">
        <v>289</v>
      </c>
      <c r="D187" s="222" t="s">
        <v>169</v>
      </c>
      <c r="E187" s="223" t="s">
        <v>290</v>
      </c>
      <c r="F187" s="224" t="s">
        <v>291</v>
      </c>
      <c r="G187" s="225" t="s">
        <v>172</v>
      </c>
      <c r="H187" s="226">
        <v>1.9199999999999999</v>
      </c>
      <c r="I187" s="227"/>
      <c r="J187" s="228">
        <f>ROUND(I187*H187,2)</f>
        <v>0</v>
      </c>
      <c r="K187" s="224" t="s">
        <v>173</v>
      </c>
      <c r="L187" s="73"/>
      <c r="M187" s="229" t="s">
        <v>34</v>
      </c>
      <c r="N187" s="230" t="s">
        <v>50</v>
      </c>
      <c r="O187" s="48"/>
      <c r="P187" s="231">
        <f>O187*H187</f>
        <v>0</v>
      </c>
      <c r="Q187" s="231">
        <v>0.00264</v>
      </c>
      <c r="R187" s="231">
        <f>Q187*H187</f>
        <v>0.0050688</v>
      </c>
      <c r="S187" s="231">
        <v>0</v>
      </c>
      <c r="T187" s="232">
        <f>S187*H187</f>
        <v>0</v>
      </c>
      <c r="AR187" s="24" t="s">
        <v>174</v>
      </c>
      <c r="AT187" s="24" t="s">
        <v>169</v>
      </c>
      <c r="AU187" s="24" t="s">
        <v>89</v>
      </c>
      <c r="AY187" s="24" t="s">
        <v>167</v>
      </c>
      <c r="BE187" s="233">
        <f>IF(N187="základní",J187,0)</f>
        <v>0</v>
      </c>
      <c r="BF187" s="233">
        <f>IF(N187="snížená",J187,0)</f>
        <v>0</v>
      </c>
      <c r="BG187" s="233">
        <f>IF(N187="zákl. přenesená",J187,0)</f>
        <v>0</v>
      </c>
      <c r="BH187" s="233">
        <f>IF(N187="sníž. přenesená",J187,0)</f>
        <v>0</v>
      </c>
      <c r="BI187" s="233">
        <f>IF(N187="nulová",J187,0)</f>
        <v>0</v>
      </c>
      <c r="BJ187" s="24" t="s">
        <v>87</v>
      </c>
      <c r="BK187" s="233">
        <f>ROUND(I187*H187,2)</f>
        <v>0</v>
      </c>
      <c r="BL187" s="24" t="s">
        <v>174</v>
      </c>
      <c r="BM187" s="24" t="s">
        <v>292</v>
      </c>
    </row>
    <row r="188" s="1" customFormat="1">
      <c r="B188" s="47"/>
      <c r="C188" s="75"/>
      <c r="D188" s="234" t="s">
        <v>176</v>
      </c>
      <c r="E188" s="75"/>
      <c r="F188" s="235" t="s">
        <v>277</v>
      </c>
      <c r="G188" s="75"/>
      <c r="H188" s="75"/>
      <c r="I188" s="192"/>
      <c r="J188" s="75"/>
      <c r="K188" s="75"/>
      <c r="L188" s="73"/>
      <c r="M188" s="236"/>
      <c r="N188" s="48"/>
      <c r="O188" s="48"/>
      <c r="P188" s="48"/>
      <c r="Q188" s="48"/>
      <c r="R188" s="48"/>
      <c r="S188" s="48"/>
      <c r="T188" s="96"/>
      <c r="AT188" s="24" t="s">
        <v>176</v>
      </c>
      <c r="AU188" s="24" t="s">
        <v>89</v>
      </c>
    </row>
    <row r="189" s="12" customFormat="1">
      <c r="B189" s="247"/>
      <c r="C189" s="248"/>
      <c r="D189" s="234" t="s">
        <v>178</v>
      </c>
      <c r="E189" s="249" t="s">
        <v>34</v>
      </c>
      <c r="F189" s="250" t="s">
        <v>293</v>
      </c>
      <c r="G189" s="248"/>
      <c r="H189" s="251">
        <v>1.9199999999999999</v>
      </c>
      <c r="I189" s="252"/>
      <c r="J189" s="248"/>
      <c r="K189" s="248"/>
      <c r="L189" s="253"/>
      <c r="M189" s="254"/>
      <c r="N189" s="255"/>
      <c r="O189" s="255"/>
      <c r="P189" s="255"/>
      <c r="Q189" s="255"/>
      <c r="R189" s="255"/>
      <c r="S189" s="255"/>
      <c r="T189" s="256"/>
      <c r="AT189" s="257" t="s">
        <v>178</v>
      </c>
      <c r="AU189" s="257" t="s">
        <v>89</v>
      </c>
      <c r="AV189" s="12" t="s">
        <v>89</v>
      </c>
      <c r="AW189" s="12" t="s">
        <v>42</v>
      </c>
      <c r="AX189" s="12" t="s">
        <v>87</v>
      </c>
      <c r="AY189" s="257" t="s">
        <v>167</v>
      </c>
    </row>
    <row r="190" s="1" customFormat="1" ht="14.4" customHeight="1">
      <c r="B190" s="47"/>
      <c r="C190" s="222" t="s">
        <v>294</v>
      </c>
      <c r="D190" s="222" t="s">
        <v>169</v>
      </c>
      <c r="E190" s="223" t="s">
        <v>295</v>
      </c>
      <c r="F190" s="224" t="s">
        <v>296</v>
      </c>
      <c r="G190" s="225" t="s">
        <v>172</v>
      </c>
      <c r="H190" s="226">
        <v>1.9199999999999999</v>
      </c>
      <c r="I190" s="227"/>
      <c r="J190" s="228">
        <f>ROUND(I190*H190,2)</f>
        <v>0</v>
      </c>
      <c r="K190" s="224" t="s">
        <v>173</v>
      </c>
      <c r="L190" s="73"/>
      <c r="M190" s="229" t="s">
        <v>34</v>
      </c>
      <c r="N190" s="230" t="s">
        <v>50</v>
      </c>
      <c r="O190" s="48"/>
      <c r="P190" s="231">
        <f>O190*H190</f>
        <v>0</v>
      </c>
      <c r="Q190" s="231">
        <v>0</v>
      </c>
      <c r="R190" s="231">
        <f>Q190*H190</f>
        <v>0</v>
      </c>
      <c r="S190" s="231">
        <v>0</v>
      </c>
      <c r="T190" s="232">
        <f>S190*H190</f>
        <v>0</v>
      </c>
      <c r="AR190" s="24" t="s">
        <v>174</v>
      </c>
      <c r="AT190" s="24" t="s">
        <v>169</v>
      </c>
      <c r="AU190" s="24" t="s">
        <v>89</v>
      </c>
      <c r="AY190" s="24" t="s">
        <v>167</v>
      </c>
      <c r="BE190" s="233">
        <f>IF(N190="základní",J190,0)</f>
        <v>0</v>
      </c>
      <c r="BF190" s="233">
        <f>IF(N190="snížená",J190,0)</f>
        <v>0</v>
      </c>
      <c r="BG190" s="233">
        <f>IF(N190="zákl. přenesená",J190,0)</f>
        <v>0</v>
      </c>
      <c r="BH190" s="233">
        <f>IF(N190="sníž. přenesená",J190,0)</f>
        <v>0</v>
      </c>
      <c r="BI190" s="233">
        <f>IF(N190="nulová",J190,0)</f>
        <v>0</v>
      </c>
      <c r="BJ190" s="24" t="s">
        <v>87</v>
      </c>
      <c r="BK190" s="233">
        <f>ROUND(I190*H190,2)</f>
        <v>0</v>
      </c>
      <c r="BL190" s="24" t="s">
        <v>174</v>
      </c>
      <c r="BM190" s="24" t="s">
        <v>297</v>
      </c>
    </row>
    <row r="191" s="1" customFormat="1">
      <c r="B191" s="47"/>
      <c r="C191" s="75"/>
      <c r="D191" s="234" t="s">
        <v>176</v>
      </c>
      <c r="E191" s="75"/>
      <c r="F191" s="235" t="s">
        <v>277</v>
      </c>
      <c r="G191" s="75"/>
      <c r="H191" s="75"/>
      <c r="I191" s="192"/>
      <c r="J191" s="75"/>
      <c r="K191" s="75"/>
      <c r="L191" s="73"/>
      <c r="M191" s="236"/>
      <c r="N191" s="48"/>
      <c r="O191" s="48"/>
      <c r="P191" s="48"/>
      <c r="Q191" s="48"/>
      <c r="R191" s="48"/>
      <c r="S191" s="48"/>
      <c r="T191" s="96"/>
      <c r="AT191" s="24" t="s">
        <v>176</v>
      </c>
      <c r="AU191" s="24" t="s">
        <v>89</v>
      </c>
    </row>
    <row r="192" s="1" customFormat="1" ht="14.4" customHeight="1">
      <c r="B192" s="47"/>
      <c r="C192" s="222" t="s">
        <v>298</v>
      </c>
      <c r="D192" s="222" t="s">
        <v>169</v>
      </c>
      <c r="E192" s="223" t="s">
        <v>299</v>
      </c>
      <c r="F192" s="224" t="s">
        <v>300</v>
      </c>
      <c r="G192" s="225" t="s">
        <v>245</v>
      </c>
      <c r="H192" s="226">
        <v>0.014</v>
      </c>
      <c r="I192" s="227"/>
      <c r="J192" s="228">
        <f>ROUND(I192*H192,2)</f>
        <v>0</v>
      </c>
      <c r="K192" s="224" t="s">
        <v>173</v>
      </c>
      <c r="L192" s="73"/>
      <c r="M192" s="229" t="s">
        <v>34</v>
      </c>
      <c r="N192" s="230" t="s">
        <v>50</v>
      </c>
      <c r="O192" s="48"/>
      <c r="P192" s="231">
        <f>O192*H192</f>
        <v>0</v>
      </c>
      <c r="Q192" s="231">
        <v>1.0525888178</v>
      </c>
      <c r="R192" s="231">
        <f>Q192*H192</f>
        <v>0.014736243449200001</v>
      </c>
      <c r="S192" s="231">
        <v>0</v>
      </c>
      <c r="T192" s="232">
        <f>S192*H192</f>
        <v>0</v>
      </c>
      <c r="AR192" s="24" t="s">
        <v>174</v>
      </c>
      <c r="AT192" s="24" t="s">
        <v>169</v>
      </c>
      <c r="AU192" s="24" t="s">
        <v>89</v>
      </c>
      <c r="AY192" s="24" t="s">
        <v>167</v>
      </c>
      <c r="BE192" s="233">
        <f>IF(N192="základní",J192,0)</f>
        <v>0</v>
      </c>
      <c r="BF192" s="233">
        <f>IF(N192="snížená",J192,0)</f>
        <v>0</v>
      </c>
      <c r="BG192" s="233">
        <f>IF(N192="zákl. přenesená",J192,0)</f>
        <v>0</v>
      </c>
      <c r="BH192" s="233">
        <f>IF(N192="sníž. přenesená",J192,0)</f>
        <v>0</v>
      </c>
      <c r="BI192" s="233">
        <f>IF(N192="nulová",J192,0)</f>
        <v>0</v>
      </c>
      <c r="BJ192" s="24" t="s">
        <v>87</v>
      </c>
      <c r="BK192" s="233">
        <f>ROUND(I192*H192,2)</f>
        <v>0</v>
      </c>
      <c r="BL192" s="24" t="s">
        <v>174</v>
      </c>
      <c r="BM192" s="24" t="s">
        <v>301</v>
      </c>
    </row>
    <row r="193" s="1" customFormat="1">
      <c r="B193" s="47"/>
      <c r="C193" s="75"/>
      <c r="D193" s="234" t="s">
        <v>176</v>
      </c>
      <c r="E193" s="75"/>
      <c r="F193" s="235" t="s">
        <v>302</v>
      </c>
      <c r="G193" s="75"/>
      <c r="H193" s="75"/>
      <c r="I193" s="192"/>
      <c r="J193" s="75"/>
      <c r="K193" s="75"/>
      <c r="L193" s="73"/>
      <c r="M193" s="236"/>
      <c r="N193" s="48"/>
      <c r="O193" s="48"/>
      <c r="P193" s="48"/>
      <c r="Q193" s="48"/>
      <c r="R193" s="48"/>
      <c r="S193" s="48"/>
      <c r="T193" s="96"/>
      <c r="AT193" s="24" t="s">
        <v>176</v>
      </c>
      <c r="AU193" s="24" t="s">
        <v>89</v>
      </c>
    </row>
    <row r="194" s="12" customFormat="1">
      <c r="B194" s="247"/>
      <c r="C194" s="248"/>
      <c r="D194" s="234" t="s">
        <v>178</v>
      </c>
      <c r="E194" s="249" t="s">
        <v>34</v>
      </c>
      <c r="F194" s="250" t="s">
        <v>303</v>
      </c>
      <c r="G194" s="248"/>
      <c r="H194" s="251">
        <v>0.014</v>
      </c>
      <c r="I194" s="252"/>
      <c r="J194" s="248"/>
      <c r="K194" s="248"/>
      <c r="L194" s="253"/>
      <c r="M194" s="254"/>
      <c r="N194" s="255"/>
      <c r="O194" s="255"/>
      <c r="P194" s="255"/>
      <c r="Q194" s="255"/>
      <c r="R194" s="255"/>
      <c r="S194" s="255"/>
      <c r="T194" s="256"/>
      <c r="AT194" s="257" t="s">
        <v>178</v>
      </c>
      <c r="AU194" s="257" t="s">
        <v>89</v>
      </c>
      <c r="AV194" s="12" t="s">
        <v>89</v>
      </c>
      <c r="AW194" s="12" t="s">
        <v>42</v>
      </c>
      <c r="AX194" s="12" t="s">
        <v>87</v>
      </c>
      <c r="AY194" s="257" t="s">
        <v>167</v>
      </c>
    </row>
    <row r="195" s="1" customFormat="1" ht="34.2" customHeight="1">
      <c r="B195" s="47"/>
      <c r="C195" s="222" t="s">
        <v>9</v>
      </c>
      <c r="D195" s="222" t="s">
        <v>169</v>
      </c>
      <c r="E195" s="223" t="s">
        <v>304</v>
      </c>
      <c r="F195" s="224" t="s">
        <v>305</v>
      </c>
      <c r="G195" s="225" t="s">
        <v>172</v>
      </c>
      <c r="H195" s="226">
        <v>10.68</v>
      </c>
      <c r="I195" s="227"/>
      <c r="J195" s="228">
        <f>ROUND(I195*H195,2)</f>
        <v>0</v>
      </c>
      <c r="K195" s="224" t="s">
        <v>173</v>
      </c>
      <c r="L195" s="73"/>
      <c r="M195" s="229" t="s">
        <v>34</v>
      </c>
      <c r="N195" s="230" t="s">
        <v>50</v>
      </c>
      <c r="O195" s="48"/>
      <c r="P195" s="231">
        <f>O195*H195</f>
        <v>0</v>
      </c>
      <c r="Q195" s="231">
        <v>0.34661987999999999</v>
      </c>
      <c r="R195" s="231">
        <f>Q195*H195</f>
        <v>3.7019003183999999</v>
      </c>
      <c r="S195" s="231">
        <v>0</v>
      </c>
      <c r="T195" s="232">
        <f>S195*H195</f>
        <v>0</v>
      </c>
      <c r="AR195" s="24" t="s">
        <v>174</v>
      </c>
      <c r="AT195" s="24" t="s">
        <v>169</v>
      </c>
      <c r="AU195" s="24" t="s">
        <v>89</v>
      </c>
      <c r="AY195" s="24" t="s">
        <v>167</v>
      </c>
      <c r="BE195" s="233">
        <f>IF(N195="základní",J195,0)</f>
        <v>0</v>
      </c>
      <c r="BF195" s="233">
        <f>IF(N195="snížená",J195,0)</f>
        <v>0</v>
      </c>
      <c r="BG195" s="233">
        <f>IF(N195="zákl. přenesená",J195,0)</f>
        <v>0</v>
      </c>
      <c r="BH195" s="233">
        <f>IF(N195="sníž. přenesená",J195,0)</f>
        <v>0</v>
      </c>
      <c r="BI195" s="233">
        <f>IF(N195="nulová",J195,0)</f>
        <v>0</v>
      </c>
      <c r="BJ195" s="24" t="s">
        <v>87</v>
      </c>
      <c r="BK195" s="233">
        <f>ROUND(I195*H195,2)</f>
        <v>0</v>
      </c>
      <c r="BL195" s="24" t="s">
        <v>174</v>
      </c>
      <c r="BM195" s="24" t="s">
        <v>306</v>
      </c>
    </row>
    <row r="196" s="1" customFormat="1">
      <c r="B196" s="47"/>
      <c r="C196" s="75"/>
      <c r="D196" s="234" t="s">
        <v>176</v>
      </c>
      <c r="E196" s="75"/>
      <c r="F196" s="235" t="s">
        <v>307</v>
      </c>
      <c r="G196" s="75"/>
      <c r="H196" s="75"/>
      <c r="I196" s="192"/>
      <c r="J196" s="75"/>
      <c r="K196" s="75"/>
      <c r="L196" s="73"/>
      <c r="M196" s="236"/>
      <c r="N196" s="48"/>
      <c r="O196" s="48"/>
      <c r="P196" s="48"/>
      <c r="Q196" s="48"/>
      <c r="R196" s="48"/>
      <c r="S196" s="48"/>
      <c r="T196" s="96"/>
      <c r="AT196" s="24" t="s">
        <v>176</v>
      </c>
      <c r="AU196" s="24" t="s">
        <v>89</v>
      </c>
    </row>
    <row r="197" s="11" customFormat="1">
      <c r="B197" s="237"/>
      <c r="C197" s="238"/>
      <c r="D197" s="234" t="s">
        <v>178</v>
      </c>
      <c r="E197" s="239" t="s">
        <v>34</v>
      </c>
      <c r="F197" s="240" t="s">
        <v>308</v>
      </c>
      <c r="G197" s="238"/>
      <c r="H197" s="239" t="s">
        <v>34</v>
      </c>
      <c r="I197" s="241"/>
      <c r="J197" s="238"/>
      <c r="K197" s="238"/>
      <c r="L197" s="242"/>
      <c r="M197" s="243"/>
      <c r="N197" s="244"/>
      <c r="O197" s="244"/>
      <c r="P197" s="244"/>
      <c r="Q197" s="244"/>
      <c r="R197" s="244"/>
      <c r="S197" s="244"/>
      <c r="T197" s="245"/>
      <c r="AT197" s="246" t="s">
        <v>178</v>
      </c>
      <c r="AU197" s="246" t="s">
        <v>89</v>
      </c>
      <c r="AV197" s="11" t="s">
        <v>87</v>
      </c>
      <c r="AW197" s="11" t="s">
        <v>42</v>
      </c>
      <c r="AX197" s="11" t="s">
        <v>79</v>
      </c>
      <c r="AY197" s="246" t="s">
        <v>167</v>
      </c>
    </row>
    <row r="198" s="12" customFormat="1">
      <c r="B198" s="247"/>
      <c r="C198" s="248"/>
      <c r="D198" s="234" t="s">
        <v>178</v>
      </c>
      <c r="E198" s="249" t="s">
        <v>34</v>
      </c>
      <c r="F198" s="250" t="s">
        <v>309</v>
      </c>
      <c r="G198" s="248"/>
      <c r="H198" s="251">
        <v>10.68</v>
      </c>
      <c r="I198" s="252"/>
      <c r="J198" s="248"/>
      <c r="K198" s="248"/>
      <c r="L198" s="253"/>
      <c r="M198" s="254"/>
      <c r="N198" s="255"/>
      <c r="O198" s="255"/>
      <c r="P198" s="255"/>
      <c r="Q198" s="255"/>
      <c r="R198" s="255"/>
      <c r="S198" s="255"/>
      <c r="T198" s="256"/>
      <c r="AT198" s="257" t="s">
        <v>178</v>
      </c>
      <c r="AU198" s="257" t="s">
        <v>89</v>
      </c>
      <c r="AV198" s="12" t="s">
        <v>89</v>
      </c>
      <c r="AW198" s="12" t="s">
        <v>42</v>
      </c>
      <c r="AX198" s="12" t="s">
        <v>87</v>
      </c>
      <c r="AY198" s="257" t="s">
        <v>167</v>
      </c>
    </row>
    <row r="199" s="1" customFormat="1" ht="14.4" customHeight="1">
      <c r="B199" s="47"/>
      <c r="C199" s="222" t="s">
        <v>310</v>
      </c>
      <c r="D199" s="222" t="s">
        <v>169</v>
      </c>
      <c r="E199" s="223" t="s">
        <v>311</v>
      </c>
      <c r="F199" s="224" t="s">
        <v>312</v>
      </c>
      <c r="G199" s="225" t="s">
        <v>245</v>
      </c>
      <c r="H199" s="226">
        <v>0.26300000000000001</v>
      </c>
      <c r="I199" s="227"/>
      <c r="J199" s="228">
        <f>ROUND(I199*H199,2)</f>
        <v>0</v>
      </c>
      <c r="K199" s="224" t="s">
        <v>173</v>
      </c>
      <c r="L199" s="73"/>
      <c r="M199" s="229" t="s">
        <v>34</v>
      </c>
      <c r="N199" s="230" t="s">
        <v>50</v>
      </c>
      <c r="O199" s="48"/>
      <c r="P199" s="231">
        <f>O199*H199</f>
        <v>0</v>
      </c>
      <c r="Q199" s="231">
        <v>1.0525888178</v>
      </c>
      <c r="R199" s="231">
        <f>Q199*H199</f>
        <v>0.27683085908140004</v>
      </c>
      <c r="S199" s="231">
        <v>0</v>
      </c>
      <c r="T199" s="232">
        <f>S199*H199</f>
        <v>0</v>
      </c>
      <c r="AR199" s="24" t="s">
        <v>174</v>
      </c>
      <c r="AT199" s="24" t="s">
        <v>169</v>
      </c>
      <c r="AU199" s="24" t="s">
        <v>89</v>
      </c>
      <c r="AY199" s="24" t="s">
        <v>167</v>
      </c>
      <c r="BE199" s="233">
        <f>IF(N199="základní",J199,0)</f>
        <v>0</v>
      </c>
      <c r="BF199" s="233">
        <f>IF(N199="snížená",J199,0)</f>
        <v>0</v>
      </c>
      <c r="BG199" s="233">
        <f>IF(N199="zákl. přenesená",J199,0)</f>
        <v>0</v>
      </c>
      <c r="BH199" s="233">
        <f>IF(N199="sníž. přenesená",J199,0)</f>
        <v>0</v>
      </c>
      <c r="BI199" s="233">
        <f>IF(N199="nulová",J199,0)</f>
        <v>0</v>
      </c>
      <c r="BJ199" s="24" t="s">
        <v>87</v>
      </c>
      <c r="BK199" s="233">
        <f>ROUND(I199*H199,2)</f>
        <v>0</v>
      </c>
      <c r="BL199" s="24" t="s">
        <v>174</v>
      </c>
      <c r="BM199" s="24" t="s">
        <v>313</v>
      </c>
    </row>
    <row r="200" s="1" customFormat="1">
      <c r="B200" s="47"/>
      <c r="C200" s="75"/>
      <c r="D200" s="234" t="s">
        <v>176</v>
      </c>
      <c r="E200" s="75"/>
      <c r="F200" s="235" t="s">
        <v>302</v>
      </c>
      <c r="G200" s="75"/>
      <c r="H200" s="75"/>
      <c r="I200" s="192"/>
      <c r="J200" s="75"/>
      <c r="K200" s="75"/>
      <c r="L200" s="73"/>
      <c r="M200" s="236"/>
      <c r="N200" s="48"/>
      <c r="O200" s="48"/>
      <c r="P200" s="48"/>
      <c r="Q200" s="48"/>
      <c r="R200" s="48"/>
      <c r="S200" s="48"/>
      <c r="T200" s="96"/>
      <c r="AT200" s="24" t="s">
        <v>176</v>
      </c>
      <c r="AU200" s="24" t="s">
        <v>89</v>
      </c>
    </row>
    <row r="201" s="11" customFormat="1">
      <c r="B201" s="237"/>
      <c r="C201" s="238"/>
      <c r="D201" s="234" t="s">
        <v>178</v>
      </c>
      <c r="E201" s="239" t="s">
        <v>34</v>
      </c>
      <c r="F201" s="240" t="s">
        <v>270</v>
      </c>
      <c r="G201" s="238"/>
      <c r="H201" s="239" t="s">
        <v>34</v>
      </c>
      <c r="I201" s="241"/>
      <c r="J201" s="238"/>
      <c r="K201" s="238"/>
      <c r="L201" s="242"/>
      <c r="M201" s="243"/>
      <c r="N201" s="244"/>
      <c r="O201" s="244"/>
      <c r="P201" s="244"/>
      <c r="Q201" s="244"/>
      <c r="R201" s="244"/>
      <c r="S201" s="244"/>
      <c r="T201" s="245"/>
      <c r="AT201" s="246" t="s">
        <v>178</v>
      </c>
      <c r="AU201" s="246" t="s">
        <v>89</v>
      </c>
      <c r="AV201" s="11" t="s">
        <v>87</v>
      </c>
      <c r="AW201" s="11" t="s">
        <v>42</v>
      </c>
      <c r="AX201" s="11" t="s">
        <v>79</v>
      </c>
      <c r="AY201" s="246" t="s">
        <v>167</v>
      </c>
    </row>
    <row r="202" s="12" customFormat="1">
      <c r="B202" s="247"/>
      <c r="C202" s="248"/>
      <c r="D202" s="234" t="s">
        <v>178</v>
      </c>
      <c r="E202" s="249" t="s">
        <v>34</v>
      </c>
      <c r="F202" s="250" t="s">
        <v>314</v>
      </c>
      <c r="G202" s="248"/>
      <c r="H202" s="251">
        <v>0.031</v>
      </c>
      <c r="I202" s="252"/>
      <c r="J202" s="248"/>
      <c r="K202" s="248"/>
      <c r="L202" s="253"/>
      <c r="M202" s="254"/>
      <c r="N202" s="255"/>
      <c r="O202" s="255"/>
      <c r="P202" s="255"/>
      <c r="Q202" s="255"/>
      <c r="R202" s="255"/>
      <c r="S202" s="255"/>
      <c r="T202" s="256"/>
      <c r="AT202" s="257" t="s">
        <v>178</v>
      </c>
      <c r="AU202" s="257" t="s">
        <v>89</v>
      </c>
      <c r="AV202" s="12" t="s">
        <v>89</v>
      </c>
      <c r="AW202" s="12" t="s">
        <v>42</v>
      </c>
      <c r="AX202" s="12" t="s">
        <v>79</v>
      </c>
      <c r="AY202" s="257" t="s">
        <v>167</v>
      </c>
    </row>
    <row r="203" s="12" customFormat="1">
      <c r="B203" s="247"/>
      <c r="C203" s="248"/>
      <c r="D203" s="234" t="s">
        <v>178</v>
      </c>
      <c r="E203" s="249" t="s">
        <v>34</v>
      </c>
      <c r="F203" s="250" t="s">
        <v>315</v>
      </c>
      <c r="G203" s="248"/>
      <c r="H203" s="251">
        <v>0.0030000000000000001</v>
      </c>
      <c r="I203" s="252"/>
      <c r="J203" s="248"/>
      <c r="K203" s="248"/>
      <c r="L203" s="253"/>
      <c r="M203" s="254"/>
      <c r="N203" s="255"/>
      <c r="O203" s="255"/>
      <c r="P203" s="255"/>
      <c r="Q203" s="255"/>
      <c r="R203" s="255"/>
      <c r="S203" s="255"/>
      <c r="T203" s="256"/>
      <c r="AT203" s="257" t="s">
        <v>178</v>
      </c>
      <c r="AU203" s="257" t="s">
        <v>89</v>
      </c>
      <c r="AV203" s="12" t="s">
        <v>89</v>
      </c>
      <c r="AW203" s="12" t="s">
        <v>42</v>
      </c>
      <c r="AX203" s="12" t="s">
        <v>79</v>
      </c>
      <c r="AY203" s="257" t="s">
        <v>167</v>
      </c>
    </row>
    <row r="204" s="12" customFormat="1">
      <c r="B204" s="247"/>
      <c r="C204" s="248"/>
      <c r="D204" s="234" t="s">
        <v>178</v>
      </c>
      <c r="E204" s="249" t="s">
        <v>34</v>
      </c>
      <c r="F204" s="250" t="s">
        <v>316</v>
      </c>
      <c r="G204" s="248"/>
      <c r="H204" s="251">
        <v>0.22900000000000001</v>
      </c>
      <c r="I204" s="252"/>
      <c r="J204" s="248"/>
      <c r="K204" s="248"/>
      <c r="L204" s="253"/>
      <c r="M204" s="254"/>
      <c r="N204" s="255"/>
      <c r="O204" s="255"/>
      <c r="P204" s="255"/>
      <c r="Q204" s="255"/>
      <c r="R204" s="255"/>
      <c r="S204" s="255"/>
      <c r="T204" s="256"/>
      <c r="AT204" s="257" t="s">
        <v>178</v>
      </c>
      <c r="AU204" s="257" t="s">
        <v>89</v>
      </c>
      <c r="AV204" s="12" t="s">
        <v>89</v>
      </c>
      <c r="AW204" s="12" t="s">
        <v>42</v>
      </c>
      <c r="AX204" s="12" t="s">
        <v>79</v>
      </c>
      <c r="AY204" s="257" t="s">
        <v>167</v>
      </c>
    </row>
    <row r="205" s="13" customFormat="1">
      <c r="B205" s="258"/>
      <c r="C205" s="259"/>
      <c r="D205" s="234" t="s">
        <v>178</v>
      </c>
      <c r="E205" s="260" t="s">
        <v>34</v>
      </c>
      <c r="F205" s="261" t="s">
        <v>203</v>
      </c>
      <c r="G205" s="259"/>
      <c r="H205" s="262">
        <v>0.26300000000000001</v>
      </c>
      <c r="I205" s="263"/>
      <c r="J205" s="259"/>
      <c r="K205" s="259"/>
      <c r="L205" s="264"/>
      <c r="M205" s="265"/>
      <c r="N205" s="266"/>
      <c r="O205" s="266"/>
      <c r="P205" s="266"/>
      <c r="Q205" s="266"/>
      <c r="R205" s="266"/>
      <c r="S205" s="266"/>
      <c r="T205" s="267"/>
      <c r="AT205" s="268" t="s">
        <v>178</v>
      </c>
      <c r="AU205" s="268" t="s">
        <v>89</v>
      </c>
      <c r="AV205" s="13" t="s">
        <v>174</v>
      </c>
      <c r="AW205" s="13" t="s">
        <v>42</v>
      </c>
      <c r="AX205" s="13" t="s">
        <v>87</v>
      </c>
      <c r="AY205" s="268" t="s">
        <v>167</v>
      </c>
    </row>
    <row r="206" s="10" customFormat="1" ht="29.88" customHeight="1">
      <c r="B206" s="206"/>
      <c r="C206" s="207"/>
      <c r="D206" s="208" t="s">
        <v>78</v>
      </c>
      <c r="E206" s="220" t="s">
        <v>185</v>
      </c>
      <c r="F206" s="220" t="s">
        <v>317</v>
      </c>
      <c r="G206" s="207"/>
      <c r="H206" s="207"/>
      <c r="I206" s="210"/>
      <c r="J206" s="221">
        <f>BK206</f>
        <v>0</v>
      </c>
      <c r="K206" s="207"/>
      <c r="L206" s="212"/>
      <c r="M206" s="213"/>
      <c r="N206" s="214"/>
      <c r="O206" s="214"/>
      <c r="P206" s="215">
        <f>SUM(P207:P259)</f>
        <v>0</v>
      </c>
      <c r="Q206" s="214"/>
      <c r="R206" s="215">
        <f>SUM(R207:R259)</f>
        <v>7.9982791224000005</v>
      </c>
      <c r="S206" s="214"/>
      <c r="T206" s="216">
        <f>SUM(T207:T259)</f>
        <v>0.00032000000000000003</v>
      </c>
      <c r="AR206" s="217" t="s">
        <v>87</v>
      </c>
      <c r="AT206" s="218" t="s">
        <v>78</v>
      </c>
      <c r="AU206" s="218" t="s">
        <v>87</v>
      </c>
      <c r="AY206" s="217" t="s">
        <v>167</v>
      </c>
      <c r="BK206" s="219">
        <f>SUM(BK207:BK259)</f>
        <v>0</v>
      </c>
    </row>
    <row r="207" s="1" customFormat="1" ht="22.8" customHeight="1">
      <c r="B207" s="47"/>
      <c r="C207" s="222" t="s">
        <v>318</v>
      </c>
      <c r="D207" s="222" t="s">
        <v>169</v>
      </c>
      <c r="E207" s="223" t="s">
        <v>319</v>
      </c>
      <c r="F207" s="224" t="s">
        <v>320</v>
      </c>
      <c r="G207" s="225" t="s">
        <v>321</v>
      </c>
      <c r="H207" s="226">
        <v>4</v>
      </c>
      <c r="I207" s="227"/>
      <c r="J207" s="228">
        <f>ROUND(I207*H207,2)</f>
        <v>0</v>
      </c>
      <c r="K207" s="224" t="s">
        <v>173</v>
      </c>
      <c r="L207" s="73"/>
      <c r="M207" s="229" t="s">
        <v>34</v>
      </c>
      <c r="N207" s="230" t="s">
        <v>50</v>
      </c>
      <c r="O207" s="48"/>
      <c r="P207" s="231">
        <f>O207*H207</f>
        <v>0</v>
      </c>
      <c r="Q207" s="231">
        <v>0.048430000000000001</v>
      </c>
      <c r="R207" s="231">
        <f>Q207*H207</f>
        <v>0.19372</v>
      </c>
      <c r="S207" s="231">
        <v>0</v>
      </c>
      <c r="T207" s="232">
        <f>S207*H207</f>
        <v>0</v>
      </c>
      <c r="AR207" s="24" t="s">
        <v>174</v>
      </c>
      <c r="AT207" s="24" t="s">
        <v>169</v>
      </c>
      <c r="AU207" s="24" t="s">
        <v>89</v>
      </c>
      <c r="AY207" s="24" t="s">
        <v>167</v>
      </c>
      <c r="BE207" s="233">
        <f>IF(N207="základní",J207,0)</f>
        <v>0</v>
      </c>
      <c r="BF207" s="233">
        <f>IF(N207="snížená",J207,0)</f>
        <v>0</v>
      </c>
      <c r="BG207" s="233">
        <f>IF(N207="zákl. přenesená",J207,0)</f>
        <v>0</v>
      </c>
      <c r="BH207" s="233">
        <f>IF(N207="sníž. přenesená",J207,0)</f>
        <v>0</v>
      </c>
      <c r="BI207" s="233">
        <f>IF(N207="nulová",J207,0)</f>
        <v>0</v>
      </c>
      <c r="BJ207" s="24" t="s">
        <v>87</v>
      </c>
      <c r="BK207" s="233">
        <f>ROUND(I207*H207,2)</f>
        <v>0</v>
      </c>
      <c r="BL207" s="24" t="s">
        <v>174</v>
      </c>
      <c r="BM207" s="24" t="s">
        <v>322</v>
      </c>
    </row>
    <row r="208" s="11" customFormat="1">
      <c r="B208" s="237"/>
      <c r="C208" s="238"/>
      <c r="D208" s="234" t="s">
        <v>178</v>
      </c>
      <c r="E208" s="239" t="s">
        <v>34</v>
      </c>
      <c r="F208" s="240" t="s">
        <v>323</v>
      </c>
      <c r="G208" s="238"/>
      <c r="H208" s="239" t="s">
        <v>34</v>
      </c>
      <c r="I208" s="241"/>
      <c r="J208" s="238"/>
      <c r="K208" s="238"/>
      <c r="L208" s="242"/>
      <c r="M208" s="243"/>
      <c r="N208" s="244"/>
      <c r="O208" s="244"/>
      <c r="P208" s="244"/>
      <c r="Q208" s="244"/>
      <c r="R208" s="244"/>
      <c r="S208" s="244"/>
      <c r="T208" s="245"/>
      <c r="AT208" s="246" t="s">
        <v>178</v>
      </c>
      <c r="AU208" s="246" t="s">
        <v>89</v>
      </c>
      <c r="AV208" s="11" t="s">
        <v>87</v>
      </c>
      <c r="AW208" s="11" t="s">
        <v>42</v>
      </c>
      <c r="AX208" s="11" t="s">
        <v>79</v>
      </c>
      <c r="AY208" s="246" t="s">
        <v>167</v>
      </c>
    </row>
    <row r="209" s="12" customFormat="1">
      <c r="B209" s="247"/>
      <c r="C209" s="248"/>
      <c r="D209" s="234" t="s">
        <v>178</v>
      </c>
      <c r="E209" s="249" t="s">
        <v>34</v>
      </c>
      <c r="F209" s="250" t="s">
        <v>174</v>
      </c>
      <c r="G209" s="248"/>
      <c r="H209" s="251">
        <v>4</v>
      </c>
      <c r="I209" s="252"/>
      <c r="J209" s="248"/>
      <c r="K209" s="248"/>
      <c r="L209" s="253"/>
      <c r="M209" s="254"/>
      <c r="N209" s="255"/>
      <c r="O209" s="255"/>
      <c r="P209" s="255"/>
      <c r="Q209" s="255"/>
      <c r="R209" s="255"/>
      <c r="S209" s="255"/>
      <c r="T209" s="256"/>
      <c r="AT209" s="257" t="s">
        <v>178</v>
      </c>
      <c r="AU209" s="257" t="s">
        <v>89</v>
      </c>
      <c r="AV209" s="12" t="s">
        <v>89</v>
      </c>
      <c r="AW209" s="12" t="s">
        <v>42</v>
      </c>
      <c r="AX209" s="12" t="s">
        <v>87</v>
      </c>
      <c r="AY209" s="257" t="s">
        <v>167</v>
      </c>
    </row>
    <row r="210" s="1" customFormat="1" ht="22.8" customHeight="1">
      <c r="B210" s="47"/>
      <c r="C210" s="222" t="s">
        <v>324</v>
      </c>
      <c r="D210" s="222" t="s">
        <v>169</v>
      </c>
      <c r="E210" s="223" t="s">
        <v>325</v>
      </c>
      <c r="F210" s="224" t="s">
        <v>326</v>
      </c>
      <c r="G210" s="225" t="s">
        <v>245</v>
      </c>
      <c r="H210" s="226">
        <v>0.085000000000000006</v>
      </c>
      <c r="I210" s="227"/>
      <c r="J210" s="228">
        <f>ROUND(I210*H210,2)</f>
        <v>0</v>
      </c>
      <c r="K210" s="224" t="s">
        <v>173</v>
      </c>
      <c r="L210" s="73"/>
      <c r="M210" s="229" t="s">
        <v>34</v>
      </c>
      <c r="N210" s="230" t="s">
        <v>50</v>
      </c>
      <c r="O210" s="48"/>
      <c r="P210" s="231">
        <f>O210*H210</f>
        <v>0</v>
      </c>
      <c r="Q210" s="231">
        <v>0.019536000000000001</v>
      </c>
      <c r="R210" s="231">
        <f>Q210*H210</f>
        <v>0.0016605600000000002</v>
      </c>
      <c r="S210" s="231">
        <v>0</v>
      </c>
      <c r="T210" s="232">
        <f>S210*H210</f>
        <v>0</v>
      </c>
      <c r="AR210" s="24" t="s">
        <v>174</v>
      </c>
      <c r="AT210" s="24" t="s">
        <v>169</v>
      </c>
      <c r="AU210" s="24" t="s">
        <v>89</v>
      </c>
      <c r="AY210" s="24" t="s">
        <v>167</v>
      </c>
      <c r="BE210" s="233">
        <f>IF(N210="základní",J210,0)</f>
        <v>0</v>
      </c>
      <c r="BF210" s="233">
        <f>IF(N210="snížená",J210,0)</f>
        <v>0</v>
      </c>
      <c r="BG210" s="233">
        <f>IF(N210="zákl. přenesená",J210,0)</f>
        <v>0</v>
      </c>
      <c r="BH210" s="233">
        <f>IF(N210="sníž. přenesená",J210,0)</f>
        <v>0</v>
      </c>
      <c r="BI210" s="233">
        <f>IF(N210="nulová",J210,0)</f>
        <v>0</v>
      </c>
      <c r="BJ210" s="24" t="s">
        <v>87</v>
      </c>
      <c r="BK210" s="233">
        <f>ROUND(I210*H210,2)</f>
        <v>0</v>
      </c>
      <c r="BL210" s="24" t="s">
        <v>174</v>
      </c>
      <c r="BM210" s="24" t="s">
        <v>327</v>
      </c>
    </row>
    <row r="211" s="1" customFormat="1">
      <c r="B211" s="47"/>
      <c r="C211" s="75"/>
      <c r="D211" s="234" t="s">
        <v>176</v>
      </c>
      <c r="E211" s="75"/>
      <c r="F211" s="235" t="s">
        <v>328</v>
      </c>
      <c r="G211" s="75"/>
      <c r="H211" s="75"/>
      <c r="I211" s="192"/>
      <c r="J211" s="75"/>
      <c r="K211" s="75"/>
      <c r="L211" s="73"/>
      <c r="M211" s="236"/>
      <c r="N211" s="48"/>
      <c r="O211" s="48"/>
      <c r="P211" s="48"/>
      <c r="Q211" s="48"/>
      <c r="R211" s="48"/>
      <c r="S211" s="48"/>
      <c r="T211" s="96"/>
      <c r="AT211" s="24" t="s">
        <v>176</v>
      </c>
      <c r="AU211" s="24" t="s">
        <v>89</v>
      </c>
    </row>
    <row r="212" s="11" customFormat="1">
      <c r="B212" s="237"/>
      <c r="C212" s="238"/>
      <c r="D212" s="234" t="s">
        <v>178</v>
      </c>
      <c r="E212" s="239" t="s">
        <v>34</v>
      </c>
      <c r="F212" s="240" t="s">
        <v>329</v>
      </c>
      <c r="G212" s="238"/>
      <c r="H212" s="239" t="s">
        <v>34</v>
      </c>
      <c r="I212" s="241"/>
      <c r="J212" s="238"/>
      <c r="K212" s="238"/>
      <c r="L212" s="242"/>
      <c r="M212" s="243"/>
      <c r="N212" s="244"/>
      <c r="O212" s="244"/>
      <c r="P212" s="244"/>
      <c r="Q212" s="244"/>
      <c r="R212" s="244"/>
      <c r="S212" s="244"/>
      <c r="T212" s="245"/>
      <c r="AT212" s="246" t="s">
        <v>178</v>
      </c>
      <c r="AU212" s="246" t="s">
        <v>89</v>
      </c>
      <c r="AV212" s="11" t="s">
        <v>87</v>
      </c>
      <c r="AW212" s="11" t="s">
        <v>42</v>
      </c>
      <c r="AX212" s="11" t="s">
        <v>79</v>
      </c>
      <c r="AY212" s="246" t="s">
        <v>167</v>
      </c>
    </row>
    <row r="213" s="12" customFormat="1">
      <c r="B213" s="247"/>
      <c r="C213" s="248"/>
      <c r="D213" s="234" t="s">
        <v>178</v>
      </c>
      <c r="E213" s="249" t="s">
        <v>34</v>
      </c>
      <c r="F213" s="250" t="s">
        <v>330</v>
      </c>
      <c r="G213" s="248"/>
      <c r="H213" s="251">
        <v>0.0060000000000000001</v>
      </c>
      <c r="I213" s="252"/>
      <c r="J213" s="248"/>
      <c r="K213" s="248"/>
      <c r="L213" s="253"/>
      <c r="M213" s="254"/>
      <c r="N213" s="255"/>
      <c r="O213" s="255"/>
      <c r="P213" s="255"/>
      <c r="Q213" s="255"/>
      <c r="R213" s="255"/>
      <c r="S213" s="255"/>
      <c r="T213" s="256"/>
      <c r="AT213" s="257" t="s">
        <v>178</v>
      </c>
      <c r="AU213" s="257" t="s">
        <v>89</v>
      </c>
      <c r="AV213" s="12" t="s">
        <v>89</v>
      </c>
      <c r="AW213" s="12" t="s">
        <v>42</v>
      </c>
      <c r="AX213" s="12" t="s">
        <v>79</v>
      </c>
      <c r="AY213" s="257" t="s">
        <v>167</v>
      </c>
    </row>
    <row r="214" s="11" customFormat="1">
      <c r="B214" s="237"/>
      <c r="C214" s="238"/>
      <c r="D214" s="234" t="s">
        <v>178</v>
      </c>
      <c r="E214" s="239" t="s">
        <v>34</v>
      </c>
      <c r="F214" s="240" t="s">
        <v>331</v>
      </c>
      <c r="G214" s="238"/>
      <c r="H214" s="239" t="s">
        <v>34</v>
      </c>
      <c r="I214" s="241"/>
      <c r="J214" s="238"/>
      <c r="K214" s="238"/>
      <c r="L214" s="242"/>
      <c r="M214" s="243"/>
      <c r="N214" s="244"/>
      <c r="O214" s="244"/>
      <c r="P214" s="244"/>
      <c r="Q214" s="244"/>
      <c r="R214" s="244"/>
      <c r="S214" s="244"/>
      <c r="T214" s="245"/>
      <c r="AT214" s="246" t="s">
        <v>178</v>
      </c>
      <c r="AU214" s="246" t="s">
        <v>89</v>
      </c>
      <c r="AV214" s="11" t="s">
        <v>87</v>
      </c>
      <c r="AW214" s="11" t="s">
        <v>42</v>
      </c>
      <c r="AX214" s="11" t="s">
        <v>79</v>
      </c>
      <c r="AY214" s="246" t="s">
        <v>167</v>
      </c>
    </row>
    <row r="215" s="12" customFormat="1">
      <c r="B215" s="247"/>
      <c r="C215" s="248"/>
      <c r="D215" s="234" t="s">
        <v>178</v>
      </c>
      <c r="E215" s="249" t="s">
        <v>34</v>
      </c>
      <c r="F215" s="250" t="s">
        <v>332</v>
      </c>
      <c r="G215" s="248"/>
      <c r="H215" s="251">
        <v>0.01</v>
      </c>
      <c r="I215" s="252"/>
      <c r="J215" s="248"/>
      <c r="K215" s="248"/>
      <c r="L215" s="253"/>
      <c r="M215" s="254"/>
      <c r="N215" s="255"/>
      <c r="O215" s="255"/>
      <c r="P215" s="255"/>
      <c r="Q215" s="255"/>
      <c r="R215" s="255"/>
      <c r="S215" s="255"/>
      <c r="T215" s="256"/>
      <c r="AT215" s="257" t="s">
        <v>178</v>
      </c>
      <c r="AU215" s="257" t="s">
        <v>89</v>
      </c>
      <c r="AV215" s="12" t="s">
        <v>89</v>
      </c>
      <c r="AW215" s="12" t="s">
        <v>42</v>
      </c>
      <c r="AX215" s="12" t="s">
        <v>79</v>
      </c>
      <c r="AY215" s="257" t="s">
        <v>167</v>
      </c>
    </row>
    <row r="216" s="11" customFormat="1">
      <c r="B216" s="237"/>
      <c r="C216" s="238"/>
      <c r="D216" s="234" t="s">
        <v>178</v>
      </c>
      <c r="E216" s="239" t="s">
        <v>34</v>
      </c>
      <c r="F216" s="240" t="s">
        <v>333</v>
      </c>
      <c r="G216" s="238"/>
      <c r="H216" s="239" t="s">
        <v>34</v>
      </c>
      <c r="I216" s="241"/>
      <c r="J216" s="238"/>
      <c r="K216" s="238"/>
      <c r="L216" s="242"/>
      <c r="M216" s="243"/>
      <c r="N216" s="244"/>
      <c r="O216" s="244"/>
      <c r="P216" s="244"/>
      <c r="Q216" s="244"/>
      <c r="R216" s="244"/>
      <c r="S216" s="244"/>
      <c r="T216" s="245"/>
      <c r="AT216" s="246" t="s">
        <v>178</v>
      </c>
      <c r="AU216" s="246" t="s">
        <v>89</v>
      </c>
      <c r="AV216" s="11" t="s">
        <v>87</v>
      </c>
      <c r="AW216" s="11" t="s">
        <v>42</v>
      </c>
      <c r="AX216" s="11" t="s">
        <v>79</v>
      </c>
      <c r="AY216" s="246" t="s">
        <v>167</v>
      </c>
    </row>
    <row r="217" s="12" customFormat="1">
      <c r="B217" s="247"/>
      <c r="C217" s="248"/>
      <c r="D217" s="234" t="s">
        <v>178</v>
      </c>
      <c r="E217" s="249" t="s">
        <v>34</v>
      </c>
      <c r="F217" s="250" t="s">
        <v>334</v>
      </c>
      <c r="G217" s="248"/>
      <c r="H217" s="251">
        <v>0.069000000000000006</v>
      </c>
      <c r="I217" s="252"/>
      <c r="J217" s="248"/>
      <c r="K217" s="248"/>
      <c r="L217" s="253"/>
      <c r="M217" s="254"/>
      <c r="N217" s="255"/>
      <c r="O217" s="255"/>
      <c r="P217" s="255"/>
      <c r="Q217" s="255"/>
      <c r="R217" s="255"/>
      <c r="S217" s="255"/>
      <c r="T217" s="256"/>
      <c r="AT217" s="257" t="s">
        <v>178</v>
      </c>
      <c r="AU217" s="257" t="s">
        <v>89</v>
      </c>
      <c r="AV217" s="12" t="s">
        <v>89</v>
      </c>
      <c r="AW217" s="12" t="s">
        <v>42</v>
      </c>
      <c r="AX217" s="12" t="s">
        <v>79</v>
      </c>
      <c r="AY217" s="257" t="s">
        <v>167</v>
      </c>
    </row>
    <row r="218" s="13" customFormat="1">
      <c r="B218" s="258"/>
      <c r="C218" s="259"/>
      <c r="D218" s="234" t="s">
        <v>178</v>
      </c>
      <c r="E218" s="260" t="s">
        <v>34</v>
      </c>
      <c r="F218" s="261" t="s">
        <v>203</v>
      </c>
      <c r="G218" s="259"/>
      <c r="H218" s="262">
        <v>0.085000000000000006</v>
      </c>
      <c r="I218" s="263"/>
      <c r="J218" s="259"/>
      <c r="K218" s="259"/>
      <c r="L218" s="264"/>
      <c r="M218" s="265"/>
      <c r="N218" s="266"/>
      <c r="O218" s="266"/>
      <c r="P218" s="266"/>
      <c r="Q218" s="266"/>
      <c r="R218" s="266"/>
      <c r="S218" s="266"/>
      <c r="T218" s="267"/>
      <c r="AT218" s="268" t="s">
        <v>178</v>
      </c>
      <c r="AU218" s="268" t="s">
        <v>89</v>
      </c>
      <c r="AV218" s="13" t="s">
        <v>174</v>
      </c>
      <c r="AW218" s="13" t="s">
        <v>42</v>
      </c>
      <c r="AX218" s="13" t="s">
        <v>87</v>
      </c>
      <c r="AY218" s="268" t="s">
        <v>167</v>
      </c>
    </row>
    <row r="219" s="1" customFormat="1" ht="22.8" customHeight="1">
      <c r="B219" s="47"/>
      <c r="C219" s="270" t="s">
        <v>335</v>
      </c>
      <c r="D219" s="270" t="s">
        <v>336</v>
      </c>
      <c r="E219" s="271" t="s">
        <v>337</v>
      </c>
      <c r="F219" s="272" t="s">
        <v>338</v>
      </c>
      <c r="G219" s="273" t="s">
        <v>245</v>
      </c>
      <c r="H219" s="274">
        <v>0.0060000000000000001</v>
      </c>
      <c r="I219" s="275"/>
      <c r="J219" s="276">
        <f>ROUND(I219*H219,2)</f>
        <v>0</v>
      </c>
      <c r="K219" s="272" t="s">
        <v>173</v>
      </c>
      <c r="L219" s="277"/>
      <c r="M219" s="278" t="s">
        <v>34</v>
      </c>
      <c r="N219" s="279" t="s">
        <v>50</v>
      </c>
      <c r="O219" s="48"/>
      <c r="P219" s="231">
        <f>O219*H219</f>
        <v>0</v>
      </c>
      <c r="Q219" s="231">
        <v>1</v>
      </c>
      <c r="R219" s="231">
        <f>Q219*H219</f>
        <v>0.0060000000000000001</v>
      </c>
      <c r="S219" s="231">
        <v>0</v>
      </c>
      <c r="T219" s="232">
        <f>S219*H219</f>
        <v>0</v>
      </c>
      <c r="AR219" s="24" t="s">
        <v>225</v>
      </c>
      <c r="AT219" s="24" t="s">
        <v>336</v>
      </c>
      <c r="AU219" s="24" t="s">
        <v>89</v>
      </c>
      <c r="AY219" s="24" t="s">
        <v>167</v>
      </c>
      <c r="BE219" s="233">
        <f>IF(N219="základní",J219,0)</f>
        <v>0</v>
      </c>
      <c r="BF219" s="233">
        <f>IF(N219="snížená",J219,0)</f>
        <v>0</v>
      </c>
      <c r="BG219" s="233">
        <f>IF(N219="zákl. přenesená",J219,0)</f>
        <v>0</v>
      </c>
      <c r="BH219" s="233">
        <f>IF(N219="sníž. přenesená",J219,0)</f>
        <v>0</v>
      </c>
      <c r="BI219" s="233">
        <f>IF(N219="nulová",J219,0)</f>
        <v>0</v>
      </c>
      <c r="BJ219" s="24" t="s">
        <v>87</v>
      </c>
      <c r="BK219" s="233">
        <f>ROUND(I219*H219,2)</f>
        <v>0</v>
      </c>
      <c r="BL219" s="24" t="s">
        <v>174</v>
      </c>
      <c r="BM219" s="24" t="s">
        <v>339</v>
      </c>
    </row>
    <row r="220" s="1" customFormat="1">
      <c r="B220" s="47"/>
      <c r="C220" s="75"/>
      <c r="D220" s="234" t="s">
        <v>340</v>
      </c>
      <c r="E220" s="75"/>
      <c r="F220" s="235" t="s">
        <v>341</v>
      </c>
      <c r="G220" s="75"/>
      <c r="H220" s="75"/>
      <c r="I220" s="192"/>
      <c r="J220" s="75"/>
      <c r="K220" s="75"/>
      <c r="L220" s="73"/>
      <c r="M220" s="236"/>
      <c r="N220" s="48"/>
      <c r="O220" s="48"/>
      <c r="P220" s="48"/>
      <c r="Q220" s="48"/>
      <c r="R220" s="48"/>
      <c r="S220" s="48"/>
      <c r="T220" s="96"/>
      <c r="AT220" s="24" t="s">
        <v>340</v>
      </c>
      <c r="AU220" s="24" t="s">
        <v>89</v>
      </c>
    </row>
    <row r="221" s="1" customFormat="1" ht="22.8" customHeight="1">
      <c r="B221" s="47"/>
      <c r="C221" s="270" t="s">
        <v>342</v>
      </c>
      <c r="D221" s="270" t="s">
        <v>336</v>
      </c>
      <c r="E221" s="271" t="s">
        <v>343</v>
      </c>
      <c r="F221" s="272" t="s">
        <v>344</v>
      </c>
      <c r="G221" s="273" t="s">
        <v>245</v>
      </c>
      <c r="H221" s="274">
        <v>0.01</v>
      </c>
      <c r="I221" s="275"/>
      <c r="J221" s="276">
        <f>ROUND(I221*H221,2)</f>
        <v>0</v>
      </c>
      <c r="K221" s="272" t="s">
        <v>173</v>
      </c>
      <c r="L221" s="277"/>
      <c r="M221" s="278" t="s">
        <v>34</v>
      </c>
      <c r="N221" s="279" t="s">
        <v>50</v>
      </c>
      <c r="O221" s="48"/>
      <c r="P221" s="231">
        <f>O221*H221</f>
        <v>0</v>
      </c>
      <c r="Q221" s="231">
        <v>1</v>
      </c>
      <c r="R221" s="231">
        <f>Q221*H221</f>
        <v>0.01</v>
      </c>
      <c r="S221" s="231">
        <v>0</v>
      </c>
      <c r="T221" s="232">
        <f>S221*H221</f>
        <v>0</v>
      </c>
      <c r="AR221" s="24" t="s">
        <v>225</v>
      </c>
      <c r="AT221" s="24" t="s">
        <v>336</v>
      </c>
      <c r="AU221" s="24" t="s">
        <v>89</v>
      </c>
      <c r="AY221" s="24" t="s">
        <v>167</v>
      </c>
      <c r="BE221" s="233">
        <f>IF(N221="základní",J221,0)</f>
        <v>0</v>
      </c>
      <c r="BF221" s="233">
        <f>IF(N221="snížená",J221,0)</f>
        <v>0</v>
      </c>
      <c r="BG221" s="233">
        <f>IF(N221="zákl. přenesená",J221,0)</f>
        <v>0</v>
      </c>
      <c r="BH221" s="233">
        <f>IF(N221="sníž. přenesená",J221,0)</f>
        <v>0</v>
      </c>
      <c r="BI221" s="233">
        <f>IF(N221="nulová",J221,0)</f>
        <v>0</v>
      </c>
      <c r="BJ221" s="24" t="s">
        <v>87</v>
      </c>
      <c r="BK221" s="233">
        <f>ROUND(I221*H221,2)</f>
        <v>0</v>
      </c>
      <c r="BL221" s="24" t="s">
        <v>174</v>
      </c>
      <c r="BM221" s="24" t="s">
        <v>345</v>
      </c>
    </row>
    <row r="222" s="1" customFormat="1">
      <c r="B222" s="47"/>
      <c r="C222" s="75"/>
      <c r="D222" s="234" t="s">
        <v>340</v>
      </c>
      <c r="E222" s="75"/>
      <c r="F222" s="235" t="s">
        <v>346</v>
      </c>
      <c r="G222" s="75"/>
      <c r="H222" s="75"/>
      <c r="I222" s="192"/>
      <c r="J222" s="75"/>
      <c r="K222" s="75"/>
      <c r="L222" s="73"/>
      <c r="M222" s="236"/>
      <c r="N222" s="48"/>
      <c r="O222" s="48"/>
      <c r="P222" s="48"/>
      <c r="Q222" s="48"/>
      <c r="R222" s="48"/>
      <c r="S222" s="48"/>
      <c r="T222" s="96"/>
      <c r="AT222" s="24" t="s">
        <v>340</v>
      </c>
      <c r="AU222" s="24" t="s">
        <v>89</v>
      </c>
    </row>
    <row r="223" s="12" customFormat="1">
      <c r="B223" s="247"/>
      <c r="C223" s="248"/>
      <c r="D223" s="234" t="s">
        <v>178</v>
      </c>
      <c r="E223" s="249" t="s">
        <v>34</v>
      </c>
      <c r="F223" s="250" t="s">
        <v>332</v>
      </c>
      <c r="G223" s="248"/>
      <c r="H223" s="251">
        <v>0.01</v>
      </c>
      <c r="I223" s="252"/>
      <c r="J223" s="248"/>
      <c r="K223" s="248"/>
      <c r="L223" s="253"/>
      <c r="M223" s="254"/>
      <c r="N223" s="255"/>
      <c r="O223" s="255"/>
      <c r="P223" s="255"/>
      <c r="Q223" s="255"/>
      <c r="R223" s="255"/>
      <c r="S223" s="255"/>
      <c r="T223" s="256"/>
      <c r="AT223" s="257" t="s">
        <v>178</v>
      </c>
      <c r="AU223" s="257" t="s">
        <v>89</v>
      </c>
      <c r="AV223" s="12" t="s">
        <v>89</v>
      </c>
      <c r="AW223" s="12" t="s">
        <v>42</v>
      </c>
      <c r="AX223" s="12" t="s">
        <v>87</v>
      </c>
      <c r="AY223" s="257" t="s">
        <v>167</v>
      </c>
    </row>
    <row r="224" s="1" customFormat="1" ht="14.4" customHeight="1">
      <c r="B224" s="47"/>
      <c r="C224" s="270" t="s">
        <v>347</v>
      </c>
      <c r="D224" s="270" t="s">
        <v>336</v>
      </c>
      <c r="E224" s="271" t="s">
        <v>348</v>
      </c>
      <c r="F224" s="272" t="s">
        <v>349</v>
      </c>
      <c r="G224" s="273" t="s">
        <v>245</v>
      </c>
      <c r="H224" s="274">
        <v>0.069000000000000006</v>
      </c>
      <c r="I224" s="275"/>
      <c r="J224" s="276">
        <f>ROUND(I224*H224,2)</f>
        <v>0</v>
      </c>
      <c r="K224" s="272" t="s">
        <v>173</v>
      </c>
      <c r="L224" s="277"/>
      <c r="M224" s="278" t="s">
        <v>34</v>
      </c>
      <c r="N224" s="279" t="s">
        <v>50</v>
      </c>
      <c r="O224" s="48"/>
      <c r="P224" s="231">
        <f>O224*H224</f>
        <v>0</v>
      </c>
      <c r="Q224" s="231">
        <v>1</v>
      </c>
      <c r="R224" s="231">
        <f>Q224*H224</f>
        <v>0.069000000000000006</v>
      </c>
      <c r="S224" s="231">
        <v>0</v>
      </c>
      <c r="T224" s="232">
        <f>S224*H224</f>
        <v>0</v>
      </c>
      <c r="AR224" s="24" t="s">
        <v>225</v>
      </c>
      <c r="AT224" s="24" t="s">
        <v>336</v>
      </c>
      <c r="AU224" s="24" t="s">
        <v>89</v>
      </c>
      <c r="AY224" s="24" t="s">
        <v>167</v>
      </c>
      <c r="BE224" s="233">
        <f>IF(N224="základní",J224,0)</f>
        <v>0</v>
      </c>
      <c r="BF224" s="233">
        <f>IF(N224="snížená",J224,0)</f>
        <v>0</v>
      </c>
      <c r="BG224" s="233">
        <f>IF(N224="zákl. přenesená",J224,0)</f>
        <v>0</v>
      </c>
      <c r="BH224" s="233">
        <f>IF(N224="sníž. přenesená",J224,0)</f>
        <v>0</v>
      </c>
      <c r="BI224" s="233">
        <f>IF(N224="nulová",J224,0)</f>
        <v>0</v>
      </c>
      <c r="BJ224" s="24" t="s">
        <v>87</v>
      </c>
      <c r="BK224" s="233">
        <f>ROUND(I224*H224,2)</f>
        <v>0</v>
      </c>
      <c r="BL224" s="24" t="s">
        <v>174</v>
      </c>
      <c r="BM224" s="24" t="s">
        <v>350</v>
      </c>
    </row>
    <row r="225" s="1" customFormat="1">
      <c r="B225" s="47"/>
      <c r="C225" s="75"/>
      <c r="D225" s="234" t="s">
        <v>340</v>
      </c>
      <c r="E225" s="75"/>
      <c r="F225" s="235" t="s">
        <v>351</v>
      </c>
      <c r="G225" s="75"/>
      <c r="H225" s="75"/>
      <c r="I225" s="192"/>
      <c r="J225" s="75"/>
      <c r="K225" s="75"/>
      <c r="L225" s="73"/>
      <c r="M225" s="236"/>
      <c r="N225" s="48"/>
      <c r="O225" s="48"/>
      <c r="P225" s="48"/>
      <c r="Q225" s="48"/>
      <c r="R225" s="48"/>
      <c r="S225" s="48"/>
      <c r="T225" s="96"/>
      <c r="AT225" s="24" t="s">
        <v>340</v>
      </c>
      <c r="AU225" s="24" t="s">
        <v>89</v>
      </c>
    </row>
    <row r="226" s="12" customFormat="1">
      <c r="B226" s="247"/>
      <c r="C226" s="248"/>
      <c r="D226" s="234" t="s">
        <v>178</v>
      </c>
      <c r="E226" s="249" t="s">
        <v>34</v>
      </c>
      <c r="F226" s="250" t="s">
        <v>352</v>
      </c>
      <c r="G226" s="248"/>
      <c r="H226" s="251">
        <v>0.069000000000000006</v>
      </c>
      <c r="I226" s="252"/>
      <c r="J226" s="248"/>
      <c r="K226" s="248"/>
      <c r="L226" s="253"/>
      <c r="M226" s="254"/>
      <c r="N226" s="255"/>
      <c r="O226" s="255"/>
      <c r="P226" s="255"/>
      <c r="Q226" s="255"/>
      <c r="R226" s="255"/>
      <c r="S226" s="255"/>
      <c r="T226" s="256"/>
      <c r="AT226" s="257" t="s">
        <v>178</v>
      </c>
      <c r="AU226" s="257" t="s">
        <v>89</v>
      </c>
      <c r="AV226" s="12" t="s">
        <v>89</v>
      </c>
      <c r="AW226" s="12" t="s">
        <v>42</v>
      </c>
      <c r="AX226" s="12" t="s">
        <v>87</v>
      </c>
      <c r="AY226" s="257" t="s">
        <v>167</v>
      </c>
    </row>
    <row r="227" s="1" customFormat="1" ht="22.8" customHeight="1">
      <c r="B227" s="47"/>
      <c r="C227" s="222" t="s">
        <v>353</v>
      </c>
      <c r="D227" s="222" t="s">
        <v>169</v>
      </c>
      <c r="E227" s="223" t="s">
        <v>354</v>
      </c>
      <c r="F227" s="224" t="s">
        <v>355</v>
      </c>
      <c r="G227" s="225" t="s">
        <v>356</v>
      </c>
      <c r="H227" s="226">
        <v>8</v>
      </c>
      <c r="I227" s="227"/>
      <c r="J227" s="228">
        <f>ROUND(I227*H227,2)</f>
        <v>0</v>
      </c>
      <c r="K227" s="224" t="s">
        <v>173</v>
      </c>
      <c r="L227" s="73"/>
      <c r="M227" s="229" t="s">
        <v>34</v>
      </c>
      <c r="N227" s="230" t="s">
        <v>50</v>
      </c>
      <c r="O227" s="48"/>
      <c r="P227" s="231">
        <f>O227*H227</f>
        <v>0</v>
      </c>
      <c r="Q227" s="231">
        <v>0.00040571999999999998</v>
      </c>
      <c r="R227" s="231">
        <f>Q227*H227</f>
        <v>0.0032457599999999999</v>
      </c>
      <c r="S227" s="231">
        <v>4.0000000000000003E-05</v>
      </c>
      <c r="T227" s="232">
        <f>S227*H227</f>
        <v>0.00032000000000000003</v>
      </c>
      <c r="AR227" s="24" t="s">
        <v>281</v>
      </c>
      <c r="AT227" s="24" t="s">
        <v>169</v>
      </c>
      <c r="AU227" s="24" t="s">
        <v>89</v>
      </c>
      <c r="AY227" s="24" t="s">
        <v>167</v>
      </c>
      <c r="BE227" s="233">
        <f>IF(N227="základní",J227,0)</f>
        <v>0</v>
      </c>
      <c r="BF227" s="233">
        <f>IF(N227="snížená",J227,0)</f>
        <v>0</v>
      </c>
      <c r="BG227" s="233">
        <f>IF(N227="zákl. přenesená",J227,0)</f>
        <v>0</v>
      </c>
      <c r="BH227" s="233">
        <f>IF(N227="sníž. přenesená",J227,0)</f>
        <v>0</v>
      </c>
      <c r="BI227" s="233">
        <f>IF(N227="nulová",J227,0)</f>
        <v>0</v>
      </c>
      <c r="BJ227" s="24" t="s">
        <v>87</v>
      </c>
      <c r="BK227" s="233">
        <f>ROUND(I227*H227,2)</f>
        <v>0</v>
      </c>
      <c r="BL227" s="24" t="s">
        <v>281</v>
      </c>
      <c r="BM227" s="24" t="s">
        <v>357</v>
      </c>
    </row>
    <row r="228" s="1" customFormat="1">
      <c r="B228" s="47"/>
      <c r="C228" s="75"/>
      <c r="D228" s="234" t="s">
        <v>176</v>
      </c>
      <c r="E228" s="75"/>
      <c r="F228" s="235" t="s">
        <v>358</v>
      </c>
      <c r="G228" s="75"/>
      <c r="H228" s="75"/>
      <c r="I228" s="192"/>
      <c r="J228" s="75"/>
      <c r="K228" s="75"/>
      <c r="L228" s="73"/>
      <c r="M228" s="236"/>
      <c r="N228" s="48"/>
      <c r="O228" s="48"/>
      <c r="P228" s="48"/>
      <c r="Q228" s="48"/>
      <c r="R228" s="48"/>
      <c r="S228" s="48"/>
      <c r="T228" s="96"/>
      <c r="AT228" s="24" t="s">
        <v>176</v>
      </c>
      <c r="AU228" s="24" t="s">
        <v>89</v>
      </c>
    </row>
    <row r="229" s="1" customFormat="1" ht="34.2" customHeight="1">
      <c r="B229" s="47"/>
      <c r="C229" s="222" t="s">
        <v>359</v>
      </c>
      <c r="D229" s="222" t="s">
        <v>169</v>
      </c>
      <c r="E229" s="223" t="s">
        <v>360</v>
      </c>
      <c r="F229" s="224" t="s">
        <v>361</v>
      </c>
      <c r="G229" s="225" t="s">
        <v>172</v>
      </c>
      <c r="H229" s="226">
        <v>2.9329999999999998</v>
      </c>
      <c r="I229" s="227"/>
      <c r="J229" s="228">
        <f>ROUND(I229*H229,2)</f>
        <v>0</v>
      </c>
      <c r="K229" s="224" t="s">
        <v>173</v>
      </c>
      <c r="L229" s="73"/>
      <c r="M229" s="229" t="s">
        <v>34</v>
      </c>
      <c r="N229" s="230" t="s">
        <v>50</v>
      </c>
      <c r="O229" s="48"/>
      <c r="P229" s="231">
        <f>O229*H229</f>
        <v>0</v>
      </c>
      <c r="Q229" s="231">
        <v>0.10212</v>
      </c>
      <c r="R229" s="231">
        <f>Q229*H229</f>
        <v>0.29951795999999997</v>
      </c>
      <c r="S229" s="231">
        <v>0</v>
      </c>
      <c r="T229" s="232">
        <f>S229*H229</f>
        <v>0</v>
      </c>
      <c r="AR229" s="24" t="s">
        <v>174</v>
      </c>
      <c r="AT229" s="24" t="s">
        <v>169</v>
      </c>
      <c r="AU229" s="24" t="s">
        <v>89</v>
      </c>
      <c r="AY229" s="24" t="s">
        <v>167</v>
      </c>
      <c r="BE229" s="233">
        <f>IF(N229="základní",J229,0)</f>
        <v>0</v>
      </c>
      <c r="BF229" s="233">
        <f>IF(N229="snížená",J229,0)</f>
        <v>0</v>
      </c>
      <c r="BG229" s="233">
        <f>IF(N229="zákl. přenesená",J229,0)</f>
        <v>0</v>
      </c>
      <c r="BH229" s="233">
        <f>IF(N229="sníž. přenesená",J229,0)</f>
        <v>0</v>
      </c>
      <c r="BI229" s="233">
        <f>IF(N229="nulová",J229,0)</f>
        <v>0</v>
      </c>
      <c r="BJ229" s="24" t="s">
        <v>87</v>
      </c>
      <c r="BK229" s="233">
        <f>ROUND(I229*H229,2)</f>
        <v>0</v>
      </c>
      <c r="BL229" s="24" t="s">
        <v>174</v>
      </c>
      <c r="BM229" s="24" t="s">
        <v>362</v>
      </c>
    </row>
    <row r="230" s="11" customFormat="1">
      <c r="B230" s="237"/>
      <c r="C230" s="238"/>
      <c r="D230" s="234" t="s">
        <v>178</v>
      </c>
      <c r="E230" s="239" t="s">
        <v>34</v>
      </c>
      <c r="F230" s="240" t="s">
        <v>363</v>
      </c>
      <c r="G230" s="238"/>
      <c r="H230" s="239" t="s">
        <v>34</v>
      </c>
      <c r="I230" s="241"/>
      <c r="J230" s="238"/>
      <c r="K230" s="238"/>
      <c r="L230" s="242"/>
      <c r="M230" s="243"/>
      <c r="N230" s="244"/>
      <c r="O230" s="244"/>
      <c r="P230" s="244"/>
      <c r="Q230" s="244"/>
      <c r="R230" s="244"/>
      <c r="S230" s="244"/>
      <c r="T230" s="245"/>
      <c r="AT230" s="246" t="s">
        <v>178</v>
      </c>
      <c r="AU230" s="246" t="s">
        <v>89</v>
      </c>
      <c r="AV230" s="11" t="s">
        <v>87</v>
      </c>
      <c r="AW230" s="11" t="s">
        <v>42</v>
      </c>
      <c r="AX230" s="11" t="s">
        <v>79</v>
      </c>
      <c r="AY230" s="246" t="s">
        <v>167</v>
      </c>
    </row>
    <row r="231" s="12" customFormat="1">
      <c r="B231" s="247"/>
      <c r="C231" s="248"/>
      <c r="D231" s="234" t="s">
        <v>178</v>
      </c>
      <c r="E231" s="249" t="s">
        <v>34</v>
      </c>
      <c r="F231" s="250" t="s">
        <v>364</v>
      </c>
      <c r="G231" s="248"/>
      <c r="H231" s="251">
        <v>1.0800000000000001</v>
      </c>
      <c r="I231" s="252"/>
      <c r="J231" s="248"/>
      <c r="K231" s="248"/>
      <c r="L231" s="253"/>
      <c r="M231" s="254"/>
      <c r="N231" s="255"/>
      <c r="O231" s="255"/>
      <c r="P231" s="255"/>
      <c r="Q231" s="255"/>
      <c r="R231" s="255"/>
      <c r="S231" s="255"/>
      <c r="T231" s="256"/>
      <c r="AT231" s="257" t="s">
        <v>178</v>
      </c>
      <c r="AU231" s="257" t="s">
        <v>89</v>
      </c>
      <c r="AV231" s="12" t="s">
        <v>89</v>
      </c>
      <c r="AW231" s="12" t="s">
        <v>42</v>
      </c>
      <c r="AX231" s="12" t="s">
        <v>79</v>
      </c>
      <c r="AY231" s="257" t="s">
        <v>167</v>
      </c>
    </row>
    <row r="232" s="11" customFormat="1">
      <c r="B232" s="237"/>
      <c r="C232" s="238"/>
      <c r="D232" s="234" t="s">
        <v>178</v>
      </c>
      <c r="E232" s="239" t="s">
        <v>34</v>
      </c>
      <c r="F232" s="240" t="s">
        <v>365</v>
      </c>
      <c r="G232" s="238"/>
      <c r="H232" s="239" t="s">
        <v>34</v>
      </c>
      <c r="I232" s="241"/>
      <c r="J232" s="238"/>
      <c r="K232" s="238"/>
      <c r="L232" s="242"/>
      <c r="M232" s="243"/>
      <c r="N232" s="244"/>
      <c r="O232" s="244"/>
      <c r="P232" s="244"/>
      <c r="Q232" s="244"/>
      <c r="R232" s="244"/>
      <c r="S232" s="244"/>
      <c r="T232" s="245"/>
      <c r="AT232" s="246" t="s">
        <v>178</v>
      </c>
      <c r="AU232" s="246" t="s">
        <v>89</v>
      </c>
      <c r="AV232" s="11" t="s">
        <v>87</v>
      </c>
      <c r="AW232" s="11" t="s">
        <v>42</v>
      </c>
      <c r="AX232" s="11" t="s">
        <v>79</v>
      </c>
      <c r="AY232" s="246" t="s">
        <v>167</v>
      </c>
    </row>
    <row r="233" s="12" customFormat="1">
      <c r="B233" s="247"/>
      <c r="C233" s="248"/>
      <c r="D233" s="234" t="s">
        <v>178</v>
      </c>
      <c r="E233" s="249" t="s">
        <v>34</v>
      </c>
      <c r="F233" s="250" t="s">
        <v>366</v>
      </c>
      <c r="G233" s="248"/>
      <c r="H233" s="251">
        <v>0.71999999999999997</v>
      </c>
      <c r="I233" s="252"/>
      <c r="J233" s="248"/>
      <c r="K233" s="248"/>
      <c r="L233" s="253"/>
      <c r="M233" s="254"/>
      <c r="N233" s="255"/>
      <c r="O233" s="255"/>
      <c r="P233" s="255"/>
      <c r="Q233" s="255"/>
      <c r="R233" s="255"/>
      <c r="S233" s="255"/>
      <c r="T233" s="256"/>
      <c r="AT233" s="257" t="s">
        <v>178</v>
      </c>
      <c r="AU233" s="257" t="s">
        <v>89</v>
      </c>
      <c r="AV233" s="12" t="s">
        <v>89</v>
      </c>
      <c r="AW233" s="12" t="s">
        <v>42</v>
      </c>
      <c r="AX233" s="12" t="s">
        <v>79</v>
      </c>
      <c r="AY233" s="257" t="s">
        <v>167</v>
      </c>
    </row>
    <row r="234" s="11" customFormat="1">
      <c r="B234" s="237"/>
      <c r="C234" s="238"/>
      <c r="D234" s="234" t="s">
        <v>178</v>
      </c>
      <c r="E234" s="239" t="s">
        <v>34</v>
      </c>
      <c r="F234" s="240" t="s">
        <v>367</v>
      </c>
      <c r="G234" s="238"/>
      <c r="H234" s="239" t="s">
        <v>34</v>
      </c>
      <c r="I234" s="241"/>
      <c r="J234" s="238"/>
      <c r="K234" s="238"/>
      <c r="L234" s="242"/>
      <c r="M234" s="243"/>
      <c r="N234" s="244"/>
      <c r="O234" s="244"/>
      <c r="P234" s="244"/>
      <c r="Q234" s="244"/>
      <c r="R234" s="244"/>
      <c r="S234" s="244"/>
      <c r="T234" s="245"/>
      <c r="AT234" s="246" t="s">
        <v>178</v>
      </c>
      <c r="AU234" s="246" t="s">
        <v>89</v>
      </c>
      <c r="AV234" s="11" t="s">
        <v>87</v>
      </c>
      <c r="AW234" s="11" t="s">
        <v>42</v>
      </c>
      <c r="AX234" s="11" t="s">
        <v>79</v>
      </c>
      <c r="AY234" s="246" t="s">
        <v>167</v>
      </c>
    </row>
    <row r="235" s="12" customFormat="1">
      <c r="B235" s="247"/>
      <c r="C235" s="248"/>
      <c r="D235" s="234" t="s">
        <v>178</v>
      </c>
      <c r="E235" s="249" t="s">
        <v>34</v>
      </c>
      <c r="F235" s="250" t="s">
        <v>366</v>
      </c>
      <c r="G235" s="248"/>
      <c r="H235" s="251">
        <v>0.71999999999999997</v>
      </c>
      <c r="I235" s="252"/>
      <c r="J235" s="248"/>
      <c r="K235" s="248"/>
      <c r="L235" s="253"/>
      <c r="M235" s="254"/>
      <c r="N235" s="255"/>
      <c r="O235" s="255"/>
      <c r="P235" s="255"/>
      <c r="Q235" s="255"/>
      <c r="R235" s="255"/>
      <c r="S235" s="255"/>
      <c r="T235" s="256"/>
      <c r="AT235" s="257" t="s">
        <v>178</v>
      </c>
      <c r="AU235" s="257" t="s">
        <v>89</v>
      </c>
      <c r="AV235" s="12" t="s">
        <v>89</v>
      </c>
      <c r="AW235" s="12" t="s">
        <v>42</v>
      </c>
      <c r="AX235" s="12" t="s">
        <v>79</v>
      </c>
      <c r="AY235" s="257" t="s">
        <v>167</v>
      </c>
    </row>
    <row r="236" s="11" customFormat="1">
      <c r="B236" s="237"/>
      <c r="C236" s="238"/>
      <c r="D236" s="234" t="s">
        <v>178</v>
      </c>
      <c r="E236" s="239" t="s">
        <v>34</v>
      </c>
      <c r="F236" s="240" t="s">
        <v>368</v>
      </c>
      <c r="G236" s="238"/>
      <c r="H236" s="239" t="s">
        <v>34</v>
      </c>
      <c r="I236" s="241"/>
      <c r="J236" s="238"/>
      <c r="K236" s="238"/>
      <c r="L236" s="242"/>
      <c r="M236" s="243"/>
      <c r="N236" s="244"/>
      <c r="O236" s="244"/>
      <c r="P236" s="244"/>
      <c r="Q236" s="244"/>
      <c r="R236" s="244"/>
      <c r="S236" s="244"/>
      <c r="T236" s="245"/>
      <c r="AT236" s="246" t="s">
        <v>178</v>
      </c>
      <c r="AU236" s="246" t="s">
        <v>89</v>
      </c>
      <c r="AV236" s="11" t="s">
        <v>87</v>
      </c>
      <c r="AW236" s="11" t="s">
        <v>42</v>
      </c>
      <c r="AX236" s="11" t="s">
        <v>79</v>
      </c>
      <c r="AY236" s="246" t="s">
        <v>167</v>
      </c>
    </row>
    <row r="237" s="12" customFormat="1">
      <c r="B237" s="247"/>
      <c r="C237" s="248"/>
      <c r="D237" s="234" t="s">
        <v>178</v>
      </c>
      <c r="E237" s="249" t="s">
        <v>34</v>
      </c>
      <c r="F237" s="250" t="s">
        <v>369</v>
      </c>
      <c r="G237" s="248"/>
      <c r="H237" s="251">
        <v>0.41299999999999998</v>
      </c>
      <c r="I237" s="252"/>
      <c r="J237" s="248"/>
      <c r="K237" s="248"/>
      <c r="L237" s="253"/>
      <c r="M237" s="254"/>
      <c r="N237" s="255"/>
      <c r="O237" s="255"/>
      <c r="P237" s="255"/>
      <c r="Q237" s="255"/>
      <c r="R237" s="255"/>
      <c r="S237" s="255"/>
      <c r="T237" s="256"/>
      <c r="AT237" s="257" t="s">
        <v>178</v>
      </c>
      <c r="AU237" s="257" t="s">
        <v>89</v>
      </c>
      <c r="AV237" s="12" t="s">
        <v>89</v>
      </c>
      <c r="AW237" s="12" t="s">
        <v>42</v>
      </c>
      <c r="AX237" s="12" t="s">
        <v>79</v>
      </c>
      <c r="AY237" s="257" t="s">
        <v>167</v>
      </c>
    </row>
    <row r="238" s="13" customFormat="1">
      <c r="B238" s="258"/>
      <c r="C238" s="259"/>
      <c r="D238" s="234" t="s">
        <v>178</v>
      </c>
      <c r="E238" s="260" t="s">
        <v>34</v>
      </c>
      <c r="F238" s="261" t="s">
        <v>203</v>
      </c>
      <c r="G238" s="259"/>
      <c r="H238" s="262">
        <v>2.9329999999999998</v>
      </c>
      <c r="I238" s="263"/>
      <c r="J238" s="259"/>
      <c r="K238" s="259"/>
      <c r="L238" s="264"/>
      <c r="M238" s="265"/>
      <c r="N238" s="266"/>
      <c r="O238" s="266"/>
      <c r="P238" s="266"/>
      <c r="Q238" s="266"/>
      <c r="R238" s="266"/>
      <c r="S238" s="266"/>
      <c r="T238" s="267"/>
      <c r="AT238" s="268" t="s">
        <v>178</v>
      </c>
      <c r="AU238" s="268" t="s">
        <v>89</v>
      </c>
      <c r="AV238" s="13" t="s">
        <v>174</v>
      </c>
      <c r="AW238" s="13" t="s">
        <v>42</v>
      </c>
      <c r="AX238" s="13" t="s">
        <v>87</v>
      </c>
      <c r="AY238" s="268" t="s">
        <v>167</v>
      </c>
    </row>
    <row r="239" s="1" customFormat="1" ht="34.2" customHeight="1">
      <c r="B239" s="47"/>
      <c r="C239" s="222" t="s">
        <v>370</v>
      </c>
      <c r="D239" s="222" t="s">
        <v>169</v>
      </c>
      <c r="E239" s="223" t="s">
        <v>371</v>
      </c>
      <c r="F239" s="224" t="s">
        <v>372</v>
      </c>
      <c r="G239" s="225" t="s">
        <v>172</v>
      </c>
      <c r="H239" s="226">
        <v>3.1499999999999999</v>
      </c>
      <c r="I239" s="227"/>
      <c r="J239" s="228">
        <f>ROUND(I239*H239,2)</f>
        <v>0</v>
      </c>
      <c r="K239" s="224" t="s">
        <v>173</v>
      </c>
      <c r="L239" s="73"/>
      <c r="M239" s="229" t="s">
        <v>34</v>
      </c>
      <c r="N239" s="230" t="s">
        <v>50</v>
      </c>
      <c r="O239" s="48"/>
      <c r="P239" s="231">
        <f>O239*H239</f>
        <v>0</v>
      </c>
      <c r="Q239" s="231">
        <v>0.069819999999999993</v>
      </c>
      <c r="R239" s="231">
        <f>Q239*H239</f>
        <v>0.21993299999999996</v>
      </c>
      <c r="S239" s="231">
        <v>0</v>
      </c>
      <c r="T239" s="232">
        <f>S239*H239</f>
        <v>0</v>
      </c>
      <c r="AR239" s="24" t="s">
        <v>174</v>
      </c>
      <c r="AT239" s="24" t="s">
        <v>169</v>
      </c>
      <c r="AU239" s="24" t="s">
        <v>89</v>
      </c>
      <c r="AY239" s="24" t="s">
        <v>167</v>
      </c>
      <c r="BE239" s="233">
        <f>IF(N239="základní",J239,0)</f>
        <v>0</v>
      </c>
      <c r="BF239" s="233">
        <f>IF(N239="snížená",J239,0)</f>
        <v>0</v>
      </c>
      <c r="BG239" s="233">
        <f>IF(N239="zákl. přenesená",J239,0)</f>
        <v>0</v>
      </c>
      <c r="BH239" s="233">
        <f>IF(N239="sníž. přenesená",J239,0)</f>
        <v>0</v>
      </c>
      <c r="BI239" s="233">
        <f>IF(N239="nulová",J239,0)</f>
        <v>0</v>
      </c>
      <c r="BJ239" s="24" t="s">
        <v>87</v>
      </c>
      <c r="BK239" s="233">
        <f>ROUND(I239*H239,2)</f>
        <v>0</v>
      </c>
      <c r="BL239" s="24" t="s">
        <v>174</v>
      </c>
      <c r="BM239" s="24" t="s">
        <v>373</v>
      </c>
    </row>
    <row r="240" s="11" customFormat="1">
      <c r="B240" s="237"/>
      <c r="C240" s="238"/>
      <c r="D240" s="234" t="s">
        <v>178</v>
      </c>
      <c r="E240" s="239" t="s">
        <v>34</v>
      </c>
      <c r="F240" s="240" t="s">
        <v>374</v>
      </c>
      <c r="G240" s="238"/>
      <c r="H240" s="239" t="s">
        <v>34</v>
      </c>
      <c r="I240" s="241"/>
      <c r="J240" s="238"/>
      <c r="K240" s="238"/>
      <c r="L240" s="242"/>
      <c r="M240" s="243"/>
      <c r="N240" s="244"/>
      <c r="O240" s="244"/>
      <c r="P240" s="244"/>
      <c r="Q240" s="244"/>
      <c r="R240" s="244"/>
      <c r="S240" s="244"/>
      <c r="T240" s="245"/>
      <c r="AT240" s="246" t="s">
        <v>178</v>
      </c>
      <c r="AU240" s="246" t="s">
        <v>89</v>
      </c>
      <c r="AV240" s="11" t="s">
        <v>87</v>
      </c>
      <c r="AW240" s="11" t="s">
        <v>42</v>
      </c>
      <c r="AX240" s="11" t="s">
        <v>79</v>
      </c>
      <c r="AY240" s="246" t="s">
        <v>167</v>
      </c>
    </row>
    <row r="241" s="12" customFormat="1">
      <c r="B241" s="247"/>
      <c r="C241" s="248"/>
      <c r="D241" s="234" t="s">
        <v>178</v>
      </c>
      <c r="E241" s="249" t="s">
        <v>34</v>
      </c>
      <c r="F241" s="250" t="s">
        <v>375</v>
      </c>
      <c r="G241" s="248"/>
      <c r="H241" s="251">
        <v>3.1499999999999999</v>
      </c>
      <c r="I241" s="252"/>
      <c r="J241" s="248"/>
      <c r="K241" s="248"/>
      <c r="L241" s="253"/>
      <c r="M241" s="254"/>
      <c r="N241" s="255"/>
      <c r="O241" s="255"/>
      <c r="P241" s="255"/>
      <c r="Q241" s="255"/>
      <c r="R241" s="255"/>
      <c r="S241" s="255"/>
      <c r="T241" s="256"/>
      <c r="AT241" s="257" t="s">
        <v>178</v>
      </c>
      <c r="AU241" s="257" t="s">
        <v>89</v>
      </c>
      <c r="AV241" s="12" t="s">
        <v>89</v>
      </c>
      <c r="AW241" s="12" t="s">
        <v>42</v>
      </c>
      <c r="AX241" s="12" t="s">
        <v>87</v>
      </c>
      <c r="AY241" s="257" t="s">
        <v>167</v>
      </c>
    </row>
    <row r="242" s="1" customFormat="1" ht="34.2" customHeight="1">
      <c r="B242" s="47"/>
      <c r="C242" s="222" t="s">
        <v>376</v>
      </c>
      <c r="D242" s="222" t="s">
        <v>169</v>
      </c>
      <c r="E242" s="223" t="s">
        <v>377</v>
      </c>
      <c r="F242" s="224" t="s">
        <v>378</v>
      </c>
      <c r="G242" s="225" t="s">
        <v>172</v>
      </c>
      <c r="H242" s="226">
        <v>15.829000000000001</v>
      </c>
      <c r="I242" s="227"/>
      <c r="J242" s="228">
        <f>ROUND(I242*H242,2)</f>
        <v>0</v>
      </c>
      <c r="K242" s="224" t="s">
        <v>173</v>
      </c>
      <c r="L242" s="73"/>
      <c r="M242" s="229" t="s">
        <v>34</v>
      </c>
      <c r="N242" s="230" t="s">
        <v>50</v>
      </c>
      <c r="O242" s="48"/>
      <c r="P242" s="231">
        <f>O242*H242</f>
        <v>0</v>
      </c>
      <c r="Q242" s="231">
        <v>0.10421999999999999</v>
      </c>
      <c r="R242" s="231">
        <f>Q242*H242</f>
        <v>1.64969838</v>
      </c>
      <c r="S242" s="231">
        <v>0</v>
      </c>
      <c r="T242" s="232">
        <f>S242*H242</f>
        <v>0</v>
      </c>
      <c r="AR242" s="24" t="s">
        <v>174</v>
      </c>
      <c r="AT242" s="24" t="s">
        <v>169</v>
      </c>
      <c r="AU242" s="24" t="s">
        <v>89</v>
      </c>
      <c r="AY242" s="24" t="s">
        <v>167</v>
      </c>
      <c r="BE242" s="233">
        <f>IF(N242="základní",J242,0)</f>
        <v>0</v>
      </c>
      <c r="BF242" s="233">
        <f>IF(N242="snížená",J242,0)</f>
        <v>0</v>
      </c>
      <c r="BG242" s="233">
        <f>IF(N242="zákl. přenesená",J242,0)</f>
        <v>0</v>
      </c>
      <c r="BH242" s="233">
        <f>IF(N242="sníž. přenesená",J242,0)</f>
        <v>0</v>
      </c>
      <c r="BI242" s="233">
        <f>IF(N242="nulová",J242,0)</f>
        <v>0</v>
      </c>
      <c r="BJ242" s="24" t="s">
        <v>87</v>
      </c>
      <c r="BK242" s="233">
        <f>ROUND(I242*H242,2)</f>
        <v>0</v>
      </c>
      <c r="BL242" s="24" t="s">
        <v>174</v>
      </c>
      <c r="BM242" s="24" t="s">
        <v>379</v>
      </c>
    </row>
    <row r="243" s="11" customFormat="1">
      <c r="B243" s="237"/>
      <c r="C243" s="238"/>
      <c r="D243" s="234" t="s">
        <v>178</v>
      </c>
      <c r="E243" s="239" t="s">
        <v>34</v>
      </c>
      <c r="F243" s="240" t="s">
        <v>380</v>
      </c>
      <c r="G243" s="238"/>
      <c r="H243" s="239" t="s">
        <v>34</v>
      </c>
      <c r="I243" s="241"/>
      <c r="J243" s="238"/>
      <c r="K243" s="238"/>
      <c r="L243" s="242"/>
      <c r="M243" s="243"/>
      <c r="N243" s="244"/>
      <c r="O243" s="244"/>
      <c r="P243" s="244"/>
      <c r="Q243" s="244"/>
      <c r="R243" s="244"/>
      <c r="S243" s="244"/>
      <c r="T243" s="245"/>
      <c r="AT243" s="246" t="s">
        <v>178</v>
      </c>
      <c r="AU243" s="246" t="s">
        <v>89</v>
      </c>
      <c r="AV243" s="11" t="s">
        <v>87</v>
      </c>
      <c r="AW243" s="11" t="s">
        <v>42</v>
      </c>
      <c r="AX243" s="11" t="s">
        <v>79</v>
      </c>
      <c r="AY243" s="246" t="s">
        <v>167</v>
      </c>
    </row>
    <row r="244" s="12" customFormat="1">
      <c r="B244" s="247"/>
      <c r="C244" s="248"/>
      <c r="D244" s="234" t="s">
        <v>178</v>
      </c>
      <c r="E244" s="249" t="s">
        <v>34</v>
      </c>
      <c r="F244" s="250" t="s">
        <v>381</v>
      </c>
      <c r="G244" s="248"/>
      <c r="H244" s="251">
        <v>15.313000000000001</v>
      </c>
      <c r="I244" s="252"/>
      <c r="J244" s="248"/>
      <c r="K244" s="248"/>
      <c r="L244" s="253"/>
      <c r="M244" s="254"/>
      <c r="N244" s="255"/>
      <c r="O244" s="255"/>
      <c r="P244" s="255"/>
      <c r="Q244" s="255"/>
      <c r="R244" s="255"/>
      <c r="S244" s="255"/>
      <c r="T244" s="256"/>
      <c r="AT244" s="257" t="s">
        <v>178</v>
      </c>
      <c r="AU244" s="257" t="s">
        <v>89</v>
      </c>
      <c r="AV244" s="12" t="s">
        <v>89</v>
      </c>
      <c r="AW244" s="12" t="s">
        <v>42</v>
      </c>
      <c r="AX244" s="12" t="s">
        <v>79</v>
      </c>
      <c r="AY244" s="257" t="s">
        <v>167</v>
      </c>
    </row>
    <row r="245" s="12" customFormat="1">
      <c r="B245" s="247"/>
      <c r="C245" s="248"/>
      <c r="D245" s="234" t="s">
        <v>178</v>
      </c>
      <c r="E245" s="249" t="s">
        <v>34</v>
      </c>
      <c r="F245" s="250" t="s">
        <v>382</v>
      </c>
      <c r="G245" s="248"/>
      <c r="H245" s="251">
        <v>0.51600000000000001</v>
      </c>
      <c r="I245" s="252"/>
      <c r="J245" s="248"/>
      <c r="K245" s="248"/>
      <c r="L245" s="253"/>
      <c r="M245" s="254"/>
      <c r="N245" s="255"/>
      <c r="O245" s="255"/>
      <c r="P245" s="255"/>
      <c r="Q245" s="255"/>
      <c r="R245" s="255"/>
      <c r="S245" s="255"/>
      <c r="T245" s="256"/>
      <c r="AT245" s="257" t="s">
        <v>178</v>
      </c>
      <c r="AU245" s="257" t="s">
        <v>89</v>
      </c>
      <c r="AV245" s="12" t="s">
        <v>89</v>
      </c>
      <c r="AW245" s="12" t="s">
        <v>42</v>
      </c>
      <c r="AX245" s="12" t="s">
        <v>79</v>
      </c>
      <c r="AY245" s="257" t="s">
        <v>167</v>
      </c>
    </row>
    <row r="246" s="13" customFormat="1">
      <c r="B246" s="258"/>
      <c r="C246" s="259"/>
      <c r="D246" s="234" t="s">
        <v>178</v>
      </c>
      <c r="E246" s="260" t="s">
        <v>34</v>
      </c>
      <c r="F246" s="261" t="s">
        <v>203</v>
      </c>
      <c r="G246" s="259"/>
      <c r="H246" s="262">
        <v>15.829000000000001</v>
      </c>
      <c r="I246" s="263"/>
      <c r="J246" s="259"/>
      <c r="K246" s="259"/>
      <c r="L246" s="264"/>
      <c r="M246" s="265"/>
      <c r="N246" s="266"/>
      <c r="O246" s="266"/>
      <c r="P246" s="266"/>
      <c r="Q246" s="266"/>
      <c r="R246" s="266"/>
      <c r="S246" s="266"/>
      <c r="T246" s="267"/>
      <c r="AT246" s="268" t="s">
        <v>178</v>
      </c>
      <c r="AU246" s="268" t="s">
        <v>89</v>
      </c>
      <c r="AV246" s="13" t="s">
        <v>174</v>
      </c>
      <c r="AW246" s="13" t="s">
        <v>42</v>
      </c>
      <c r="AX246" s="13" t="s">
        <v>87</v>
      </c>
      <c r="AY246" s="268" t="s">
        <v>167</v>
      </c>
    </row>
    <row r="247" s="1" customFormat="1" ht="14.4" customHeight="1">
      <c r="B247" s="47"/>
      <c r="C247" s="222" t="s">
        <v>383</v>
      </c>
      <c r="D247" s="222" t="s">
        <v>169</v>
      </c>
      <c r="E247" s="223" t="s">
        <v>384</v>
      </c>
      <c r="F247" s="224" t="s">
        <v>385</v>
      </c>
      <c r="G247" s="225" t="s">
        <v>356</v>
      </c>
      <c r="H247" s="226">
        <v>3.27</v>
      </c>
      <c r="I247" s="227"/>
      <c r="J247" s="228">
        <f>ROUND(I247*H247,2)</f>
        <v>0</v>
      </c>
      <c r="K247" s="224" t="s">
        <v>173</v>
      </c>
      <c r="L247" s="73"/>
      <c r="M247" s="229" t="s">
        <v>34</v>
      </c>
      <c r="N247" s="230" t="s">
        <v>50</v>
      </c>
      <c r="O247" s="48"/>
      <c r="P247" s="231">
        <f>O247*H247</f>
        <v>0</v>
      </c>
      <c r="Q247" s="231">
        <v>0.00012</v>
      </c>
      <c r="R247" s="231">
        <f>Q247*H247</f>
        <v>0.0003924</v>
      </c>
      <c r="S247" s="231">
        <v>0</v>
      </c>
      <c r="T247" s="232">
        <f>S247*H247</f>
        <v>0</v>
      </c>
      <c r="AR247" s="24" t="s">
        <v>174</v>
      </c>
      <c r="AT247" s="24" t="s">
        <v>169</v>
      </c>
      <c r="AU247" s="24" t="s">
        <v>89</v>
      </c>
      <c r="AY247" s="24" t="s">
        <v>167</v>
      </c>
      <c r="BE247" s="233">
        <f>IF(N247="základní",J247,0)</f>
        <v>0</v>
      </c>
      <c r="BF247" s="233">
        <f>IF(N247="snížená",J247,0)</f>
        <v>0</v>
      </c>
      <c r="BG247" s="233">
        <f>IF(N247="zákl. přenesená",J247,0)</f>
        <v>0</v>
      </c>
      <c r="BH247" s="233">
        <f>IF(N247="sníž. přenesená",J247,0)</f>
        <v>0</v>
      </c>
      <c r="BI247" s="233">
        <f>IF(N247="nulová",J247,0)</f>
        <v>0</v>
      </c>
      <c r="BJ247" s="24" t="s">
        <v>87</v>
      </c>
      <c r="BK247" s="233">
        <f>ROUND(I247*H247,2)</f>
        <v>0</v>
      </c>
      <c r="BL247" s="24" t="s">
        <v>174</v>
      </c>
      <c r="BM247" s="24" t="s">
        <v>386</v>
      </c>
    </row>
    <row r="248" s="1" customFormat="1">
      <c r="B248" s="47"/>
      <c r="C248" s="75"/>
      <c r="D248" s="234" t="s">
        <v>176</v>
      </c>
      <c r="E248" s="75"/>
      <c r="F248" s="235" t="s">
        <v>387</v>
      </c>
      <c r="G248" s="75"/>
      <c r="H248" s="75"/>
      <c r="I248" s="192"/>
      <c r="J248" s="75"/>
      <c r="K248" s="75"/>
      <c r="L248" s="73"/>
      <c r="M248" s="236"/>
      <c r="N248" s="48"/>
      <c r="O248" s="48"/>
      <c r="P248" s="48"/>
      <c r="Q248" s="48"/>
      <c r="R248" s="48"/>
      <c r="S248" s="48"/>
      <c r="T248" s="96"/>
      <c r="AT248" s="24" t="s">
        <v>176</v>
      </c>
      <c r="AU248" s="24" t="s">
        <v>89</v>
      </c>
    </row>
    <row r="249" s="1" customFormat="1" ht="14.4" customHeight="1">
      <c r="B249" s="47"/>
      <c r="C249" s="222" t="s">
        <v>388</v>
      </c>
      <c r="D249" s="222" t="s">
        <v>169</v>
      </c>
      <c r="E249" s="223" t="s">
        <v>389</v>
      </c>
      <c r="F249" s="224" t="s">
        <v>390</v>
      </c>
      <c r="G249" s="225" t="s">
        <v>356</v>
      </c>
      <c r="H249" s="226">
        <v>10.749000000000001</v>
      </c>
      <c r="I249" s="227"/>
      <c r="J249" s="228">
        <f>ROUND(I249*H249,2)</f>
        <v>0</v>
      </c>
      <c r="K249" s="224" t="s">
        <v>173</v>
      </c>
      <c r="L249" s="73"/>
      <c r="M249" s="229" t="s">
        <v>34</v>
      </c>
      <c r="N249" s="230" t="s">
        <v>50</v>
      </c>
      <c r="O249" s="48"/>
      <c r="P249" s="231">
        <f>O249*H249</f>
        <v>0</v>
      </c>
      <c r="Q249" s="231">
        <v>0.00013760000000000001</v>
      </c>
      <c r="R249" s="231">
        <f>Q249*H249</f>
        <v>0.0014790624000000001</v>
      </c>
      <c r="S249" s="231">
        <v>0</v>
      </c>
      <c r="T249" s="232">
        <f>S249*H249</f>
        <v>0</v>
      </c>
      <c r="AR249" s="24" t="s">
        <v>174</v>
      </c>
      <c r="AT249" s="24" t="s">
        <v>169</v>
      </c>
      <c r="AU249" s="24" t="s">
        <v>89</v>
      </c>
      <c r="AY249" s="24" t="s">
        <v>167</v>
      </c>
      <c r="BE249" s="233">
        <f>IF(N249="základní",J249,0)</f>
        <v>0</v>
      </c>
      <c r="BF249" s="233">
        <f>IF(N249="snížená",J249,0)</f>
        <v>0</v>
      </c>
      <c r="BG249" s="233">
        <f>IF(N249="zákl. přenesená",J249,0)</f>
        <v>0</v>
      </c>
      <c r="BH249" s="233">
        <f>IF(N249="sníž. přenesená",J249,0)</f>
        <v>0</v>
      </c>
      <c r="BI249" s="233">
        <f>IF(N249="nulová",J249,0)</f>
        <v>0</v>
      </c>
      <c r="BJ249" s="24" t="s">
        <v>87</v>
      </c>
      <c r="BK249" s="233">
        <f>ROUND(I249*H249,2)</f>
        <v>0</v>
      </c>
      <c r="BL249" s="24" t="s">
        <v>174</v>
      </c>
      <c r="BM249" s="24" t="s">
        <v>391</v>
      </c>
    </row>
    <row r="250" s="1" customFormat="1">
      <c r="B250" s="47"/>
      <c r="C250" s="75"/>
      <c r="D250" s="234" t="s">
        <v>176</v>
      </c>
      <c r="E250" s="75"/>
      <c r="F250" s="235" t="s">
        <v>387</v>
      </c>
      <c r="G250" s="75"/>
      <c r="H250" s="75"/>
      <c r="I250" s="192"/>
      <c r="J250" s="75"/>
      <c r="K250" s="75"/>
      <c r="L250" s="73"/>
      <c r="M250" s="236"/>
      <c r="N250" s="48"/>
      <c r="O250" s="48"/>
      <c r="P250" s="48"/>
      <c r="Q250" s="48"/>
      <c r="R250" s="48"/>
      <c r="S250" s="48"/>
      <c r="T250" s="96"/>
      <c r="AT250" s="24" t="s">
        <v>176</v>
      </c>
      <c r="AU250" s="24" t="s">
        <v>89</v>
      </c>
    </row>
    <row r="251" s="12" customFormat="1">
      <c r="B251" s="247"/>
      <c r="C251" s="248"/>
      <c r="D251" s="234" t="s">
        <v>178</v>
      </c>
      <c r="E251" s="249" t="s">
        <v>34</v>
      </c>
      <c r="F251" s="250" t="s">
        <v>392</v>
      </c>
      <c r="G251" s="248"/>
      <c r="H251" s="251">
        <v>10.749000000000001</v>
      </c>
      <c r="I251" s="252"/>
      <c r="J251" s="248"/>
      <c r="K251" s="248"/>
      <c r="L251" s="253"/>
      <c r="M251" s="254"/>
      <c r="N251" s="255"/>
      <c r="O251" s="255"/>
      <c r="P251" s="255"/>
      <c r="Q251" s="255"/>
      <c r="R251" s="255"/>
      <c r="S251" s="255"/>
      <c r="T251" s="256"/>
      <c r="AT251" s="257" t="s">
        <v>178</v>
      </c>
      <c r="AU251" s="257" t="s">
        <v>89</v>
      </c>
      <c r="AV251" s="12" t="s">
        <v>89</v>
      </c>
      <c r="AW251" s="12" t="s">
        <v>42</v>
      </c>
      <c r="AX251" s="12" t="s">
        <v>87</v>
      </c>
      <c r="AY251" s="257" t="s">
        <v>167</v>
      </c>
    </row>
    <row r="252" s="1" customFormat="1" ht="57" customHeight="1">
      <c r="B252" s="47"/>
      <c r="C252" s="222" t="s">
        <v>393</v>
      </c>
      <c r="D252" s="222" t="s">
        <v>169</v>
      </c>
      <c r="E252" s="223" t="s">
        <v>394</v>
      </c>
      <c r="F252" s="224" t="s">
        <v>395</v>
      </c>
      <c r="G252" s="225" t="s">
        <v>172</v>
      </c>
      <c r="H252" s="226">
        <v>15.130000000000001</v>
      </c>
      <c r="I252" s="227"/>
      <c r="J252" s="228">
        <f>ROUND(I252*H252,2)</f>
        <v>0</v>
      </c>
      <c r="K252" s="224" t="s">
        <v>173</v>
      </c>
      <c r="L252" s="73"/>
      <c r="M252" s="229" t="s">
        <v>34</v>
      </c>
      <c r="N252" s="230" t="s">
        <v>50</v>
      </c>
      <c r="O252" s="48"/>
      <c r="P252" s="231">
        <f>O252*H252</f>
        <v>0</v>
      </c>
      <c r="Q252" s="231">
        <v>0.3664</v>
      </c>
      <c r="R252" s="231">
        <f>Q252*H252</f>
        <v>5.5436320000000006</v>
      </c>
      <c r="S252" s="231">
        <v>0</v>
      </c>
      <c r="T252" s="232">
        <f>S252*H252</f>
        <v>0</v>
      </c>
      <c r="AR252" s="24" t="s">
        <v>174</v>
      </c>
      <c r="AT252" s="24" t="s">
        <v>169</v>
      </c>
      <c r="AU252" s="24" t="s">
        <v>89</v>
      </c>
      <c r="AY252" s="24" t="s">
        <v>167</v>
      </c>
      <c r="BE252" s="233">
        <f>IF(N252="základní",J252,0)</f>
        <v>0</v>
      </c>
      <c r="BF252" s="233">
        <f>IF(N252="snížená",J252,0)</f>
        <v>0</v>
      </c>
      <c r="BG252" s="233">
        <f>IF(N252="zákl. přenesená",J252,0)</f>
        <v>0</v>
      </c>
      <c r="BH252" s="233">
        <f>IF(N252="sníž. přenesená",J252,0)</f>
        <v>0</v>
      </c>
      <c r="BI252" s="233">
        <f>IF(N252="nulová",J252,0)</f>
        <v>0</v>
      </c>
      <c r="BJ252" s="24" t="s">
        <v>87</v>
      </c>
      <c r="BK252" s="233">
        <f>ROUND(I252*H252,2)</f>
        <v>0</v>
      </c>
      <c r="BL252" s="24" t="s">
        <v>174</v>
      </c>
      <c r="BM252" s="24" t="s">
        <v>396</v>
      </c>
    </row>
    <row r="253" s="11" customFormat="1">
      <c r="B253" s="237"/>
      <c r="C253" s="238"/>
      <c r="D253" s="234" t="s">
        <v>178</v>
      </c>
      <c r="E253" s="239" t="s">
        <v>34</v>
      </c>
      <c r="F253" s="240" t="s">
        <v>397</v>
      </c>
      <c r="G253" s="238"/>
      <c r="H253" s="239" t="s">
        <v>34</v>
      </c>
      <c r="I253" s="241"/>
      <c r="J253" s="238"/>
      <c r="K253" s="238"/>
      <c r="L253" s="242"/>
      <c r="M253" s="243"/>
      <c r="N253" s="244"/>
      <c r="O253" s="244"/>
      <c r="P253" s="244"/>
      <c r="Q253" s="244"/>
      <c r="R253" s="244"/>
      <c r="S253" s="244"/>
      <c r="T253" s="245"/>
      <c r="AT253" s="246" t="s">
        <v>178</v>
      </c>
      <c r="AU253" s="246" t="s">
        <v>89</v>
      </c>
      <c r="AV253" s="11" t="s">
        <v>87</v>
      </c>
      <c r="AW253" s="11" t="s">
        <v>42</v>
      </c>
      <c r="AX253" s="11" t="s">
        <v>79</v>
      </c>
      <c r="AY253" s="246" t="s">
        <v>167</v>
      </c>
    </row>
    <row r="254" s="12" customFormat="1">
      <c r="B254" s="247"/>
      <c r="C254" s="248"/>
      <c r="D254" s="234" t="s">
        <v>178</v>
      </c>
      <c r="E254" s="249" t="s">
        <v>34</v>
      </c>
      <c r="F254" s="250" t="s">
        <v>398</v>
      </c>
      <c r="G254" s="248"/>
      <c r="H254" s="251">
        <v>1.74</v>
      </c>
      <c r="I254" s="252"/>
      <c r="J254" s="248"/>
      <c r="K254" s="248"/>
      <c r="L254" s="253"/>
      <c r="M254" s="254"/>
      <c r="N254" s="255"/>
      <c r="O254" s="255"/>
      <c r="P254" s="255"/>
      <c r="Q254" s="255"/>
      <c r="R254" s="255"/>
      <c r="S254" s="255"/>
      <c r="T254" s="256"/>
      <c r="AT254" s="257" t="s">
        <v>178</v>
      </c>
      <c r="AU254" s="257" t="s">
        <v>89</v>
      </c>
      <c r="AV254" s="12" t="s">
        <v>89</v>
      </c>
      <c r="AW254" s="12" t="s">
        <v>42</v>
      </c>
      <c r="AX254" s="12" t="s">
        <v>79</v>
      </c>
      <c r="AY254" s="257" t="s">
        <v>167</v>
      </c>
    </row>
    <row r="255" s="12" customFormat="1">
      <c r="B255" s="247"/>
      <c r="C255" s="248"/>
      <c r="D255" s="234" t="s">
        <v>178</v>
      </c>
      <c r="E255" s="249" t="s">
        <v>34</v>
      </c>
      <c r="F255" s="250" t="s">
        <v>399</v>
      </c>
      <c r="G255" s="248"/>
      <c r="H255" s="251">
        <v>1.879</v>
      </c>
      <c r="I255" s="252"/>
      <c r="J255" s="248"/>
      <c r="K255" s="248"/>
      <c r="L255" s="253"/>
      <c r="M255" s="254"/>
      <c r="N255" s="255"/>
      <c r="O255" s="255"/>
      <c r="P255" s="255"/>
      <c r="Q255" s="255"/>
      <c r="R255" s="255"/>
      <c r="S255" s="255"/>
      <c r="T255" s="256"/>
      <c r="AT255" s="257" t="s">
        <v>178</v>
      </c>
      <c r="AU255" s="257" t="s">
        <v>89</v>
      </c>
      <c r="AV255" s="12" t="s">
        <v>89</v>
      </c>
      <c r="AW255" s="12" t="s">
        <v>42</v>
      </c>
      <c r="AX255" s="12" t="s">
        <v>79</v>
      </c>
      <c r="AY255" s="257" t="s">
        <v>167</v>
      </c>
    </row>
    <row r="256" s="12" customFormat="1">
      <c r="B256" s="247"/>
      <c r="C256" s="248"/>
      <c r="D256" s="234" t="s">
        <v>178</v>
      </c>
      <c r="E256" s="249" t="s">
        <v>34</v>
      </c>
      <c r="F256" s="250" t="s">
        <v>400</v>
      </c>
      <c r="G256" s="248"/>
      <c r="H256" s="251">
        <v>8.3870000000000005</v>
      </c>
      <c r="I256" s="252"/>
      <c r="J256" s="248"/>
      <c r="K256" s="248"/>
      <c r="L256" s="253"/>
      <c r="M256" s="254"/>
      <c r="N256" s="255"/>
      <c r="O256" s="255"/>
      <c r="P256" s="255"/>
      <c r="Q256" s="255"/>
      <c r="R256" s="255"/>
      <c r="S256" s="255"/>
      <c r="T256" s="256"/>
      <c r="AT256" s="257" t="s">
        <v>178</v>
      </c>
      <c r="AU256" s="257" t="s">
        <v>89</v>
      </c>
      <c r="AV256" s="12" t="s">
        <v>89</v>
      </c>
      <c r="AW256" s="12" t="s">
        <v>42</v>
      </c>
      <c r="AX256" s="12" t="s">
        <v>79</v>
      </c>
      <c r="AY256" s="257" t="s">
        <v>167</v>
      </c>
    </row>
    <row r="257" s="11" customFormat="1">
      <c r="B257" s="237"/>
      <c r="C257" s="238"/>
      <c r="D257" s="234" t="s">
        <v>178</v>
      </c>
      <c r="E257" s="239" t="s">
        <v>34</v>
      </c>
      <c r="F257" s="240" t="s">
        <v>401</v>
      </c>
      <c r="G257" s="238"/>
      <c r="H257" s="239" t="s">
        <v>34</v>
      </c>
      <c r="I257" s="241"/>
      <c r="J257" s="238"/>
      <c r="K257" s="238"/>
      <c r="L257" s="242"/>
      <c r="M257" s="243"/>
      <c r="N257" s="244"/>
      <c r="O257" s="244"/>
      <c r="P257" s="244"/>
      <c r="Q257" s="244"/>
      <c r="R257" s="244"/>
      <c r="S257" s="244"/>
      <c r="T257" s="245"/>
      <c r="AT257" s="246" t="s">
        <v>178</v>
      </c>
      <c r="AU257" s="246" t="s">
        <v>89</v>
      </c>
      <c r="AV257" s="11" t="s">
        <v>87</v>
      </c>
      <c r="AW257" s="11" t="s">
        <v>42</v>
      </c>
      <c r="AX257" s="11" t="s">
        <v>79</v>
      </c>
      <c r="AY257" s="246" t="s">
        <v>167</v>
      </c>
    </row>
    <row r="258" s="12" customFormat="1">
      <c r="B258" s="247"/>
      <c r="C258" s="248"/>
      <c r="D258" s="234" t="s">
        <v>178</v>
      </c>
      <c r="E258" s="249" t="s">
        <v>34</v>
      </c>
      <c r="F258" s="250" t="s">
        <v>402</v>
      </c>
      <c r="G258" s="248"/>
      <c r="H258" s="251">
        <v>3.1240000000000001</v>
      </c>
      <c r="I258" s="252"/>
      <c r="J258" s="248"/>
      <c r="K258" s="248"/>
      <c r="L258" s="253"/>
      <c r="M258" s="254"/>
      <c r="N258" s="255"/>
      <c r="O258" s="255"/>
      <c r="P258" s="255"/>
      <c r="Q258" s="255"/>
      <c r="R258" s="255"/>
      <c r="S258" s="255"/>
      <c r="T258" s="256"/>
      <c r="AT258" s="257" t="s">
        <v>178</v>
      </c>
      <c r="AU258" s="257" t="s">
        <v>89</v>
      </c>
      <c r="AV258" s="12" t="s">
        <v>89</v>
      </c>
      <c r="AW258" s="12" t="s">
        <v>42</v>
      </c>
      <c r="AX258" s="12" t="s">
        <v>79</v>
      </c>
      <c r="AY258" s="257" t="s">
        <v>167</v>
      </c>
    </row>
    <row r="259" s="13" customFormat="1">
      <c r="B259" s="258"/>
      <c r="C259" s="259"/>
      <c r="D259" s="234" t="s">
        <v>178</v>
      </c>
      <c r="E259" s="260" t="s">
        <v>34</v>
      </c>
      <c r="F259" s="261" t="s">
        <v>203</v>
      </c>
      <c r="G259" s="259"/>
      <c r="H259" s="262">
        <v>15.130000000000001</v>
      </c>
      <c r="I259" s="263"/>
      <c r="J259" s="259"/>
      <c r="K259" s="259"/>
      <c r="L259" s="264"/>
      <c r="M259" s="265"/>
      <c r="N259" s="266"/>
      <c r="O259" s="266"/>
      <c r="P259" s="266"/>
      <c r="Q259" s="266"/>
      <c r="R259" s="266"/>
      <c r="S259" s="266"/>
      <c r="T259" s="267"/>
      <c r="AT259" s="268" t="s">
        <v>178</v>
      </c>
      <c r="AU259" s="268" t="s">
        <v>89</v>
      </c>
      <c r="AV259" s="13" t="s">
        <v>174</v>
      </c>
      <c r="AW259" s="13" t="s">
        <v>42</v>
      </c>
      <c r="AX259" s="13" t="s">
        <v>87</v>
      </c>
      <c r="AY259" s="268" t="s">
        <v>167</v>
      </c>
    </row>
    <row r="260" s="10" customFormat="1" ht="29.88" customHeight="1">
      <c r="B260" s="206"/>
      <c r="C260" s="207"/>
      <c r="D260" s="208" t="s">
        <v>78</v>
      </c>
      <c r="E260" s="220" t="s">
        <v>174</v>
      </c>
      <c r="F260" s="220" t="s">
        <v>403</v>
      </c>
      <c r="G260" s="207"/>
      <c r="H260" s="207"/>
      <c r="I260" s="210"/>
      <c r="J260" s="221">
        <f>BK260</f>
        <v>0</v>
      </c>
      <c r="K260" s="207"/>
      <c r="L260" s="212"/>
      <c r="M260" s="213"/>
      <c r="N260" s="214"/>
      <c r="O260" s="214"/>
      <c r="P260" s="215">
        <f>SUM(P261:P272)</f>
        <v>0</v>
      </c>
      <c r="Q260" s="214"/>
      <c r="R260" s="215">
        <f>SUM(R261:R272)</f>
        <v>0.81896245599999995</v>
      </c>
      <c r="S260" s="214"/>
      <c r="T260" s="216">
        <f>SUM(T261:T272)</f>
        <v>0</v>
      </c>
      <c r="AR260" s="217" t="s">
        <v>87</v>
      </c>
      <c r="AT260" s="218" t="s">
        <v>78</v>
      </c>
      <c r="AU260" s="218" t="s">
        <v>87</v>
      </c>
      <c r="AY260" s="217" t="s">
        <v>167</v>
      </c>
      <c r="BK260" s="219">
        <f>SUM(BK261:BK272)</f>
        <v>0</v>
      </c>
    </row>
    <row r="261" s="1" customFormat="1" ht="22.8" customHeight="1">
      <c r="B261" s="47"/>
      <c r="C261" s="222" t="s">
        <v>404</v>
      </c>
      <c r="D261" s="222" t="s">
        <v>169</v>
      </c>
      <c r="E261" s="223" t="s">
        <v>405</v>
      </c>
      <c r="F261" s="224" t="s">
        <v>406</v>
      </c>
      <c r="G261" s="225" t="s">
        <v>172</v>
      </c>
      <c r="H261" s="226">
        <v>19.800000000000001</v>
      </c>
      <c r="I261" s="227"/>
      <c r="J261" s="228">
        <f>ROUND(I261*H261,2)</f>
        <v>0</v>
      </c>
      <c r="K261" s="224" t="s">
        <v>173</v>
      </c>
      <c r="L261" s="73"/>
      <c r="M261" s="229" t="s">
        <v>34</v>
      </c>
      <c r="N261" s="230" t="s">
        <v>50</v>
      </c>
      <c r="O261" s="48"/>
      <c r="P261" s="231">
        <f>O261*H261</f>
        <v>0</v>
      </c>
      <c r="Q261" s="231">
        <v>0.00088000000000000003</v>
      </c>
      <c r="R261" s="231">
        <f>Q261*H261</f>
        <v>0.017424000000000002</v>
      </c>
      <c r="S261" s="231">
        <v>0</v>
      </c>
      <c r="T261" s="232">
        <f>S261*H261</f>
        <v>0</v>
      </c>
      <c r="AR261" s="24" t="s">
        <v>174</v>
      </c>
      <c r="AT261" s="24" t="s">
        <v>169</v>
      </c>
      <c r="AU261" s="24" t="s">
        <v>89</v>
      </c>
      <c r="AY261" s="24" t="s">
        <v>167</v>
      </c>
      <c r="BE261" s="233">
        <f>IF(N261="základní",J261,0)</f>
        <v>0</v>
      </c>
      <c r="BF261" s="233">
        <f>IF(N261="snížená",J261,0)</f>
        <v>0</v>
      </c>
      <c r="BG261" s="233">
        <f>IF(N261="zákl. přenesená",J261,0)</f>
        <v>0</v>
      </c>
      <c r="BH261" s="233">
        <f>IF(N261="sníž. přenesená",J261,0)</f>
        <v>0</v>
      </c>
      <c r="BI261" s="233">
        <f>IF(N261="nulová",J261,0)</f>
        <v>0</v>
      </c>
      <c r="BJ261" s="24" t="s">
        <v>87</v>
      </c>
      <c r="BK261" s="233">
        <f>ROUND(I261*H261,2)</f>
        <v>0</v>
      </c>
      <c r="BL261" s="24" t="s">
        <v>174</v>
      </c>
      <c r="BM261" s="24" t="s">
        <v>407</v>
      </c>
    </row>
    <row r="262" s="1" customFormat="1">
      <c r="B262" s="47"/>
      <c r="C262" s="75"/>
      <c r="D262" s="234" t="s">
        <v>176</v>
      </c>
      <c r="E262" s="75"/>
      <c r="F262" s="235" t="s">
        <v>408</v>
      </c>
      <c r="G262" s="75"/>
      <c r="H262" s="75"/>
      <c r="I262" s="192"/>
      <c r="J262" s="75"/>
      <c r="K262" s="75"/>
      <c r="L262" s="73"/>
      <c r="M262" s="236"/>
      <c r="N262" s="48"/>
      <c r="O262" s="48"/>
      <c r="P262" s="48"/>
      <c r="Q262" s="48"/>
      <c r="R262" s="48"/>
      <c r="S262" s="48"/>
      <c r="T262" s="96"/>
      <c r="AT262" s="24" t="s">
        <v>176</v>
      </c>
      <c r="AU262" s="24" t="s">
        <v>89</v>
      </c>
    </row>
    <row r="263" s="12" customFormat="1">
      <c r="B263" s="247"/>
      <c r="C263" s="248"/>
      <c r="D263" s="234" t="s">
        <v>178</v>
      </c>
      <c r="E263" s="249" t="s">
        <v>34</v>
      </c>
      <c r="F263" s="250" t="s">
        <v>409</v>
      </c>
      <c r="G263" s="248"/>
      <c r="H263" s="251">
        <v>19.800000000000001</v>
      </c>
      <c r="I263" s="252"/>
      <c r="J263" s="248"/>
      <c r="K263" s="248"/>
      <c r="L263" s="253"/>
      <c r="M263" s="254"/>
      <c r="N263" s="255"/>
      <c r="O263" s="255"/>
      <c r="P263" s="255"/>
      <c r="Q263" s="255"/>
      <c r="R263" s="255"/>
      <c r="S263" s="255"/>
      <c r="T263" s="256"/>
      <c r="AT263" s="257" t="s">
        <v>178</v>
      </c>
      <c r="AU263" s="257" t="s">
        <v>89</v>
      </c>
      <c r="AV263" s="12" t="s">
        <v>89</v>
      </c>
      <c r="AW263" s="12" t="s">
        <v>42</v>
      </c>
      <c r="AX263" s="12" t="s">
        <v>87</v>
      </c>
      <c r="AY263" s="257" t="s">
        <v>167</v>
      </c>
    </row>
    <row r="264" s="1" customFormat="1" ht="34.2" customHeight="1">
      <c r="B264" s="47"/>
      <c r="C264" s="222" t="s">
        <v>410</v>
      </c>
      <c r="D264" s="222" t="s">
        <v>169</v>
      </c>
      <c r="E264" s="223" t="s">
        <v>411</v>
      </c>
      <c r="F264" s="224" t="s">
        <v>412</v>
      </c>
      <c r="G264" s="225" t="s">
        <v>172</v>
      </c>
      <c r="H264" s="226">
        <v>19.800000000000001</v>
      </c>
      <c r="I264" s="227"/>
      <c r="J264" s="228">
        <f>ROUND(I264*H264,2)</f>
        <v>0</v>
      </c>
      <c r="K264" s="224" t="s">
        <v>173</v>
      </c>
      <c r="L264" s="73"/>
      <c r="M264" s="229" t="s">
        <v>34</v>
      </c>
      <c r="N264" s="230" t="s">
        <v>50</v>
      </c>
      <c r="O264" s="48"/>
      <c r="P264" s="231">
        <f>O264*H264</f>
        <v>0</v>
      </c>
      <c r="Q264" s="231">
        <v>0</v>
      </c>
      <c r="R264" s="231">
        <f>Q264*H264</f>
        <v>0</v>
      </c>
      <c r="S264" s="231">
        <v>0</v>
      </c>
      <c r="T264" s="232">
        <f>S264*H264</f>
        <v>0</v>
      </c>
      <c r="AR264" s="24" t="s">
        <v>174</v>
      </c>
      <c r="AT264" s="24" t="s">
        <v>169</v>
      </c>
      <c r="AU264" s="24" t="s">
        <v>89</v>
      </c>
      <c r="AY264" s="24" t="s">
        <v>167</v>
      </c>
      <c r="BE264" s="233">
        <f>IF(N264="základní",J264,0)</f>
        <v>0</v>
      </c>
      <c r="BF264" s="233">
        <f>IF(N264="snížená",J264,0)</f>
        <v>0</v>
      </c>
      <c r="BG264" s="233">
        <f>IF(N264="zákl. přenesená",J264,0)</f>
        <v>0</v>
      </c>
      <c r="BH264" s="233">
        <f>IF(N264="sníž. přenesená",J264,0)</f>
        <v>0</v>
      </c>
      <c r="BI264" s="233">
        <f>IF(N264="nulová",J264,0)</f>
        <v>0</v>
      </c>
      <c r="BJ264" s="24" t="s">
        <v>87</v>
      </c>
      <c r="BK264" s="233">
        <f>ROUND(I264*H264,2)</f>
        <v>0</v>
      </c>
      <c r="BL264" s="24" t="s">
        <v>174</v>
      </c>
      <c r="BM264" s="24" t="s">
        <v>413</v>
      </c>
    </row>
    <row r="265" s="1" customFormat="1">
      <c r="B265" s="47"/>
      <c r="C265" s="75"/>
      <c r="D265" s="234" t="s">
        <v>176</v>
      </c>
      <c r="E265" s="75"/>
      <c r="F265" s="235" t="s">
        <v>408</v>
      </c>
      <c r="G265" s="75"/>
      <c r="H265" s="75"/>
      <c r="I265" s="192"/>
      <c r="J265" s="75"/>
      <c r="K265" s="75"/>
      <c r="L265" s="73"/>
      <c r="M265" s="236"/>
      <c r="N265" s="48"/>
      <c r="O265" s="48"/>
      <c r="P265" s="48"/>
      <c r="Q265" s="48"/>
      <c r="R265" s="48"/>
      <c r="S265" s="48"/>
      <c r="T265" s="96"/>
      <c r="AT265" s="24" t="s">
        <v>176</v>
      </c>
      <c r="AU265" s="24" t="s">
        <v>89</v>
      </c>
    </row>
    <row r="266" s="1" customFormat="1" ht="34.2" customHeight="1">
      <c r="B266" s="47"/>
      <c r="C266" s="222" t="s">
        <v>414</v>
      </c>
      <c r="D266" s="222" t="s">
        <v>169</v>
      </c>
      <c r="E266" s="223" t="s">
        <v>415</v>
      </c>
      <c r="F266" s="224" t="s">
        <v>416</v>
      </c>
      <c r="G266" s="225" t="s">
        <v>321</v>
      </c>
      <c r="H266" s="226">
        <v>8</v>
      </c>
      <c r="I266" s="227"/>
      <c r="J266" s="228">
        <f>ROUND(I266*H266,2)</f>
        <v>0</v>
      </c>
      <c r="K266" s="224" t="s">
        <v>173</v>
      </c>
      <c r="L266" s="73"/>
      <c r="M266" s="229" t="s">
        <v>34</v>
      </c>
      <c r="N266" s="230" t="s">
        <v>50</v>
      </c>
      <c r="O266" s="48"/>
      <c r="P266" s="231">
        <f>O266*H266</f>
        <v>0</v>
      </c>
      <c r="Q266" s="231">
        <v>0.058999999999999997</v>
      </c>
      <c r="R266" s="231">
        <f>Q266*H266</f>
        <v>0.47199999999999998</v>
      </c>
      <c r="S266" s="231">
        <v>0</v>
      </c>
      <c r="T266" s="232">
        <f>S266*H266</f>
        <v>0</v>
      </c>
      <c r="AR266" s="24" t="s">
        <v>174</v>
      </c>
      <c r="AT266" s="24" t="s">
        <v>169</v>
      </c>
      <c r="AU266" s="24" t="s">
        <v>89</v>
      </c>
      <c r="AY266" s="24" t="s">
        <v>167</v>
      </c>
      <c r="BE266" s="233">
        <f>IF(N266="základní",J266,0)</f>
        <v>0</v>
      </c>
      <c r="BF266" s="233">
        <f>IF(N266="snížená",J266,0)</f>
        <v>0</v>
      </c>
      <c r="BG266" s="233">
        <f>IF(N266="zákl. přenesená",J266,0)</f>
        <v>0</v>
      </c>
      <c r="BH266" s="233">
        <f>IF(N266="sníž. přenesená",J266,0)</f>
        <v>0</v>
      </c>
      <c r="BI266" s="233">
        <f>IF(N266="nulová",J266,0)</f>
        <v>0</v>
      </c>
      <c r="BJ266" s="24" t="s">
        <v>87</v>
      </c>
      <c r="BK266" s="233">
        <f>ROUND(I266*H266,2)</f>
        <v>0</v>
      </c>
      <c r="BL266" s="24" t="s">
        <v>174</v>
      </c>
      <c r="BM266" s="24" t="s">
        <v>417</v>
      </c>
    </row>
    <row r="267" s="1" customFormat="1" ht="34.2" customHeight="1">
      <c r="B267" s="47"/>
      <c r="C267" s="222" t="s">
        <v>418</v>
      </c>
      <c r="D267" s="222" t="s">
        <v>169</v>
      </c>
      <c r="E267" s="223" t="s">
        <v>419</v>
      </c>
      <c r="F267" s="224" t="s">
        <v>420</v>
      </c>
      <c r="G267" s="225" t="s">
        <v>245</v>
      </c>
      <c r="H267" s="226">
        <v>0.32400000000000001</v>
      </c>
      <c r="I267" s="227"/>
      <c r="J267" s="228">
        <f>ROUND(I267*H267,2)</f>
        <v>0</v>
      </c>
      <c r="K267" s="224" t="s">
        <v>173</v>
      </c>
      <c r="L267" s="73"/>
      <c r="M267" s="229" t="s">
        <v>34</v>
      </c>
      <c r="N267" s="230" t="s">
        <v>50</v>
      </c>
      <c r="O267" s="48"/>
      <c r="P267" s="231">
        <f>O267*H267</f>
        <v>0</v>
      </c>
      <c r="Q267" s="231">
        <v>0.017094000000000002</v>
      </c>
      <c r="R267" s="231">
        <f>Q267*H267</f>
        <v>0.0055384560000000006</v>
      </c>
      <c r="S267" s="231">
        <v>0</v>
      </c>
      <c r="T267" s="232">
        <f>S267*H267</f>
        <v>0</v>
      </c>
      <c r="AR267" s="24" t="s">
        <v>174</v>
      </c>
      <c r="AT267" s="24" t="s">
        <v>169</v>
      </c>
      <c r="AU267" s="24" t="s">
        <v>89</v>
      </c>
      <c r="AY267" s="24" t="s">
        <v>167</v>
      </c>
      <c r="BE267" s="233">
        <f>IF(N267="základní",J267,0)</f>
        <v>0</v>
      </c>
      <c r="BF267" s="233">
        <f>IF(N267="snížená",J267,0)</f>
        <v>0</v>
      </c>
      <c r="BG267" s="233">
        <f>IF(N267="zákl. přenesená",J267,0)</f>
        <v>0</v>
      </c>
      <c r="BH267" s="233">
        <f>IF(N267="sníž. přenesená",J267,0)</f>
        <v>0</v>
      </c>
      <c r="BI267" s="233">
        <f>IF(N267="nulová",J267,0)</f>
        <v>0</v>
      </c>
      <c r="BJ267" s="24" t="s">
        <v>87</v>
      </c>
      <c r="BK267" s="233">
        <f>ROUND(I267*H267,2)</f>
        <v>0</v>
      </c>
      <c r="BL267" s="24" t="s">
        <v>174</v>
      </c>
      <c r="BM267" s="24" t="s">
        <v>421</v>
      </c>
    </row>
    <row r="268" s="1" customFormat="1">
      <c r="B268" s="47"/>
      <c r="C268" s="75"/>
      <c r="D268" s="234" t="s">
        <v>176</v>
      </c>
      <c r="E268" s="75"/>
      <c r="F268" s="235" t="s">
        <v>422</v>
      </c>
      <c r="G268" s="75"/>
      <c r="H268" s="75"/>
      <c r="I268" s="192"/>
      <c r="J268" s="75"/>
      <c r="K268" s="75"/>
      <c r="L268" s="73"/>
      <c r="M268" s="236"/>
      <c r="N268" s="48"/>
      <c r="O268" s="48"/>
      <c r="P268" s="48"/>
      <c r="Q268" s="48"/>
      <c r="R268" s="48"/>
      <c r="S268" s="48"/>
      <c r="T268" s="96"/>
      <c r="AT268" s="24" t="s">
        <v>176</v>
      </c>
      <c r="AU268" s="24" t="s">
        <v>89</v>
      </c>
    </row>
    <row r="269" s="11" customFormat="1">
      <c r="B269" s="237"/>
      <c r="C269" s="238"/>
      <c r="D269" s="234" t="s">
        <v>178</v>
      </c>
      <c r="E269" s="239" t="s">
        <v>34</v>
      </c>
      <c r="F269" s="240" t="s">
        <v>423</v>
      </c>
      <c r="G269" s="238"/>
      <c r="H269" s="239" t="s">
        <v>34</v>
      </c>
      <c r="I269" s="241"/>
      <c r="J269" s="238"/>
      <c r="K269" s="238"/>
      <c r="L269" s="242"/>
      <c r="M269" s="243"/>
      <c r="N269" s="244"/>
      <c r="O269" s="244"/>
      <c r="P269" s="244"/>
      <c r="Q269" s="244"/>
      <c r="R269" s="244"/>
      <c r="S269" s="244"/>
      <c r="T269" s="245"/>
      <c r="AT269" s="246" t="s">
        <v>178</v>
      </c>
      <c r="AU269" s="246" t="s">
        <v>89</v>
      </c>
      <c r="AV269" s="11" t="s">
        <v>87</v>
      </c>
      <c r="AW269" s="11" t="s">
        <v>42</v>
      </c>
      <c r="AX269" s="11" t="s">
        <v>79</v>
      </c>
      <c r="AY269" s="246" t="s">
        <v>167</v>
      </c>
    </row>
    <row r="270" s="12" customFormat="1">
      <c r="B270" s="247"/>
      <c r="C270" s="248"/>
      <c r="D270" s="234" t="s">
        <v>178</v>
      </c>
      <c r="E270" s="249" t="s">
        <v>34</v>
      </c>
      <c r="F270" s="250" t="s">
        <v>424</v>
      </c>
      <c r="G270" s="248"/>
      <c r="H270" s="251">
        <v>0.32400000000000001</v>
      </c>
      <c r="I270" s="252"/>
      <c r="J270" s="248"/>
      <c r="K270" s="248"/>
      <c r="L270" s="253"/>
      <c r="M270" s="254"/>
      <c r="N270" s="255"/>
      <c r="O270" s="255"/>
      <c r="P270" s="255"/>
      <c r="Q270" s="255"/>
      <c r="R270" s="255"/>
      <c r="S270" s="255"/>
      <c r="T270" s="256"/>
      <c r="AT270" s="257" t="s">
        <v>178</v>
      </c>
      <c r="AU270" s="257" t="s">
        <v>89</v>
      </c>
      <c r="AV270" s="12" t="s">
        <v>89</v>
      </c>
      <c r="AW270" s="12" t="s">
        <v>42</v>
      </c>
      <c r="AX270" s="12" t="s">
        <v>87</v>
      </c>
      <c r="AY270" s="257" t="s">
        <v>167</v>
      </c>
    </row>
    <row r="271" s="1" customFormat="1" ht="14.4" customHeight="1">
      <c r="B271" s="47"/>
      <c r="C271" s="270" t="s">
        <v>425</v>
      </c>
      <c r="D271" s="270" t="s">
        <v>336</v>
      </c>
      <c r="E271" s="271" t="s">
        <v>426</v>
      </c>
      <c r="F271" s="272" t="s">
        <v>427</v>
      </c>
      <c r="G271" s="273" t="s">
        <v>245</v>
      </c>
      <c r="H271" s="274">
        <v>0.32400000000000001</v>
      </c>
      <c r="I271" s="275"/>
      <c r="J271" s="276">
        <f>ROUND(I271*H271,2)</f>
        <v>0</v>
      </c>
      <c r="K271" s="272" t="s">
        <v>173</v>
      </c>
      <c r="L271" s="277"/>
      <c r="M271" s="278" t="s">
        <v>34</v>
      </c>
      <c r="N271" s="279" t="s">
        <v>50</v>
      </c>
      <c r="O271" s="48"/>
      <c r="P271" s="231">
        <f>O271*H271</f>
        <v>0</v>
      </c>
      <c r="Q271" s="231">
        <v>1</v>
      </c>
      <c r="R271" s="231">
        <f>Q271*H271</f>
        <v>0.32400000000000001</v>
      </c>
      <c r="S271" s="231">
        <v>0</v>
      </c>
      <c r="T271" s="232">
        <f>S271*H271</f>
        <v>0</v>
      </c>
      <c r="AR271" s="24" t="s">
        <v>225</v>
      </c>
      <c r="AT271" s="24" t="s">
        <v>336</v>
      </c>
      <c r="AU271" s="24" t="s">
        <v>89</v>
      </c>
      <c r="AY271" s="24" t="s">
        <v>167</v>
      </c>
      <c r="BE271" s="233">
        <f>IF(N271="základní",J271,0)</f>
        <v>0</v>
      </c>
      <c r="BF271" s="233">
        <f>IF(N271="snížená",J271,0)</f>
        <v>0</v>
      </c>
      <c r="BG271" s="233">
        <f>IF(N271="zákl. přenesená",J271,0)</f>
        <v>0</v>
      </c>
      <c r="BH271" s="233">
        <f>IF(N271="sníž. přenesená",J271,0)</f>
        <v>0</v>
      </c>
      <c r="BI271" s="233">
        <f>IF(N271="nulová",J271,0)</f>
        <v>0</v>
      </c>
      <c r="BJ271" s="24" t="s">
        <v>87</v>
      </c>
      <c r="BK271" s="233">
        <f>ROUND(I271*H271,2)</f>
        <v>0</v>
      </c>
      <c r="BL271" s="24" t="s">
        <v>174</v>
      </c>
      <c r="BM271" s="24" t="s">
        <v>428</v>
      </c>
    </row>
    <row r="272" s="1" customFormat="1">
      <c r="B272" s="47"/>
      <c r="C272" s="75"/>
      <c r="D272" s="234" t="s">
        <v>340</v>
      </c>
      <c r="E272" s="75"/>
      <c r="F272" s="235" t="s">
        <v>429</v>
      </c>
      <c r="G272" s="75"/>
      <c r="H272" s="75"/>
      <c r="I272" s="192"/>
      <c r="J272" s="75"/>
      <c r="K272" s="75"/>
      <c r="L272" s="73"/>
      <c r="M272" s="236"/>
      <c r="N272" s="48"/>
      <c r="O272" s="48"/>
      <c r="P272" s="48"/>
      <c r="Q272" s="48"/>
      <c r="R272" s="48"/>
      <c r="S272" s="48"/>
      <c r="T272" s="96"/>
      <c r="AT272" s="24" t="s">
        <v>340</v>
      </c>
      <c r="AU272" s="24" t="s">
        <v>89</v>
      </c>
    </row>
    <row r="273" s="10" customFormat="1" ht="29.88" customHeight="1">
      <c r="B273" s="206"/>
      <c r="C273" s="207"/>
      <c r="D273" s="208" t="s">
        <v>78</v>
      </c>
      <c r="E273" s="220" t="s">
        <v>208</v>
      </c>
      <c r="F273" s="220" t="s">
        <v>430</v>
      </c>
      <c r="G273" s="207"/>
      <c r="H273" s="207"/>
      <c r="I273" s="210"/>
      <c r="J273" s="221">
        <f>BK273</f>
        <v>0</v>
      </c>
      <c r="K273" s="207"/>
      <c r="L273" s="212"/>
      <c r="M273" s="213"/>
      <c r="N273" s="214"/>
      <c r="O273" s="214"/>
      <c r="P273" s="215">
        <f>SUM(P274:P515)</f>
        <v>0</v>
      </c>
      <c r="Q273" s="214"/>
      <c r="R273" s="215">
        <f>SUM(R274:R515)</f>
        <v>25.609930217559995</v>
      </c>
      <c r="S273" s="214"/>
      <c r="T273" s="216">
        <f>SUM(T274:T515)</f>
        <v>0</v>
      </c>
      <c r="AR273" s="217" t="s">
        <v>87</v>
      </c>
      <c r="AT273" s="218" t="s">
        <v>78</v>
      </c>
      <c r="AU273" s="218" t="s">
        <v>87</v>
      </c>
      <c r="AY273" s="217" t="s">
        <v>167</v>
      </c>
      <c r="BK273" s="219">
        <f>SUM(BK274:BK515)</f>
        <v>0</v>
      </c>
    </row>
    <row r="274" s="1" customFormat="1" ht="22.8" customHeight="1">
      <c r="B274" s="47"/>
      <c r="C274" s="222" t="s">
        <v>431</v>
      </c>
      <c r="D274" s="222" t="s">
        <v>169</v>
      </c>
      <c r="E274" s="223" t="s">
        <v>432</v>
      </c>
      <c r="F274" s="224" t="s">
        <v>433</v>
      </c>
      <c r="G274" s="225" t="s">
        <v>172</v>
      </c>
      <c r="H274" s="226">
        <v>37.567</v>
      </c>
      <c r="I274" s="227"/>
      <c r="J274" s="228">
        <f>ROUND(I274*H274,2)</f>
        <v>0</v>
      </c>
      <c r="K274" s="224" t="s">
        <v>173</v>
      </c>
      <c r="L274" s="73"/>
      <c r="M274" s="229" t="s">
        <v>34</v>
      </c>
      <c r="N274" s="230" t="s">
        <v>50</v>
      </c>
      <c r="O274" s="48"/>
      <c r="P274" s="231">
        <f>O274*H274</f>
        <v>0</v>
      </c>
      <c r="Q274" s="231">
        <v>0.000263</v>
      </c>
      <c r="R274" s="231">
        <f>Q274*H274</f>
        <v>0.0098801210000000004</v>
      </c>
      <c r="S274" s="231">
        <v>0</v>
      </c>
      <c r="T274" s="232">
        <f>S274*H274</f>
        <v>0</v>
      </c>
      <c r="AR274" s="24" t="s">
        <v>174</v>
      </c>
      <c r="AT274" s="24" t="s">
        <v>169</v>
      </c>
      <c r="AU274" s="24" t="s">
        <v>89</v>
      </c>
      <c r="AY274" s="24" t="s">
        <v>167</v>
      </c>
      <c r="BE274" s="233">
        <f>IF(N274="základní",J274,0)</f>
        <v>0</v>
      </c>
      <c r="BF274" s="233">
        <f>IF(N274="snížená",J274,0)</f>
        <v>0</v>
      </c>
      <c r="BG274" s="233">
        <f>IF(N274="zákl. přenesená",J274,0)</f>
        <v>0</v>
      </c>
      <c r="BH274" s="233">
        <f>IF(N274="sníž. přenesená",J274,0)</f>
        <v>0</v>
      </c>
      <c r="BI274" s="233">
        <f>IF(N274="nulová",J274,0)</f>
        <v>0</v>
      </c>
      <c r="BJ274" s="24" t="s">
        <v>87</v>
      </c>
      <c r="BK274" s="233">
        <f>ROUND(I274*H274,2)</f>
        <v>0</v>
      </c>
      <c r="BL274" s="24" t="s">
        <v>174</v>
      </c>
      <c r="BM274" s="24" t="s">
        <v>434</v>
      </c>
    </row>
    <row r="275" s="11" customFormat="1">
      <c r="B275" s="237"/>
      <c r="C275" s="238"/>
      <c r="D275" s="234" t="s">
        <v>178</v>
      </c>
      <c r="E275" s="239" t="s">
        <v>34</v>
      </c>
      <c r="F275" s="240" t="s">
        <v>435</v>
      </c>
      <c r="G275" s="238"/>
      <c r="H275" s="239" t="s">
        <v>34</v>
      </c>
      <c r="I275" s="241"/>
      <c r="J275" s="238"/>
      <c r="K275" s="238"/>
      <c r="L275" s="242"/>
      <c r="M275" s="243"/>
      <c r="N275" s="244"/>
      <c r="O275" s="244"/>
      <c r="P275" s="244"/>
      <c r="Q275" s="244"/>
      <c r="R275" s="244"/>
      <c r="S275" s="244"/>
      <c r="T275" s="245"/>
      <c r="AT275" s="246" t="s">
        <v>178</v>
      </c>
      <c r="AU275" s="246" t="s">
        <v>89</v>
      </c>
      <c r="AV275" s="11" t="s">
        <v>87</v>
      </c>
      <c r="AW275" s="11" t="s">
        <v>42</v>
      </c>
      <c r="AX275" s="11" t="s">
        <v>79</v>
      </c>
      <c r="AY275" s="246" t="s">
        <v>167</v>
      </c>
    </row>
    <row r="276" s="11" customFormat="1">
      <c r="B276" s="237"/>
      <c r="C276" s="238"/>
      <c r="D276" s="234" t="s">
        <v>178</v>
      </c>
      <c r="E276" s="239" t="s">
        <v>34</v>
      </c>
      <c r="F276" s="240" t="s">
        <v>374</v>
      </c>
      <c r="G276" s="238"/>
      <c r="H276" s="239" t="s">
        <v>34</v>
      </c>
      <c r="I276" s="241"/>
      <c r="J276" s="238"/>
      <c r="K276" s="238"/>
      <c r="L276" s="242"/>
      <c r="M276" s="243"/>
      <c r="N276" s="244"/>
      <c r="O276" s="244"/>
      <c r="P276" s="244"/>
      <c r="Q276" s="244"/>
      <c r="R276" s="244"/>
      <c r="S276" s="244"/>
      <c r="T276" s="245"/>
      <c r="AT276" s="246" t="s">
        <v>178</v>
      </c>
      <c r="AU276" s="246" t="s">
        <v>89</v>
      </c>
      <c r="AV276" s="11" t="s">
        <v>87</v>
      </c>
      <c r="AW276" s="11" t="s">
        <v>42</v>
      </c>
      <c r="AX276" s="11" t="s">
        <v>79</v>
      </c>
      <c r="AY276" s="246" t="s">
        <v>167</v>
      </c>
    </row>
    <row r="277" s="12" customFormat="1">
      <c r="B277" s="247"/>
      <c r="C277" s="248"/>
      <c r="D277" s="234" t="s">
        <v>178</v>
      </c>
      <c r="E277" s="249" t="s">
        <v>34</v>
      </c>
      <c r="F277" s="250" t="s">
        <v>436</v>
      </c>
      <c r="G277" s="248"/>
      <c r="H277" s="251">
        <v>6.5</v>
      </c>
      <c r="I277" s="252"/>
      <c r="J277" s="248"/>
      <c r="K277" s="248"/>
      <c r="L277" s="253"/>
      <c r="M277" s="254"/>
      <c r="N277" s="255"/>
      <c r="O277" s="255"/>
      <c r="P277" s="255"/>
      <c r="Q277" s="255"/>
      <c r="R277" s="255"/>
      <c r="S277" s="255"/>
      <c r="T277" s="256"/>
      <c r="AT277" s="257" t="s">
        <v>178</v>
      </c>
      <c r="AU277" s="257" t="s">
        <v>89</v>
      </c>
      <c r="AV277" s="12" t="s">
        <v>89</v>
      </c>
      <c r="AW277" s="12" t="s">
        <v>42</v>
      </c>
      <c r="AX277" s="12" t="s">
        <v>79</v>
      </c>
      <c r="AY277" s="257" t="s">
        <v>167</v>
      </c>
    </row>
    <row r="278" s="11" customFormat="1">
      <c r="B278" s="237"/>
      <c r="C278" s="238"/>
      <c r="D278" s="234" t="s">
        <v>178</v>
      </c>
      <c r="E278" s="239" t="s">
        <v>34</v>
      </c>
      <c r="F278" s="240" t="s">
        <v>380</v>
      </c>
      <c r="G278" s="238"/>
      <c r="H278" s="239" t="s">
        <v>34</v>
      </c>
      <c r="I278" s="241"/>
      <c r="J278" s="238"/>
      <c r="K278" s="238"/>
      <c r="L278" s="242"/>
      <c r="M278" s="243"/>
      <c r="N278" s="244"/>
      <c r="O278" s="244"/>
      <c r="P278" s="244"/>
      <c r="Q278" s="244"/>
      <c r="R278" s="244"/>
      <c r="S278" s="244"/>
      <c r="T278" s="245"/>
      <c r="AT278" s="246" t="s">
        <v>178</v>
      </c>
      <c r="AU278" s="246" t="s">
        <v>89</v>
      </c>
      <c r="AV278" s="11" t="s">
        <v>87</v>
      </c>
      <c r="AW278" s="11" t="s">
        <v>42</v>
      </c>
      <c r="AX278" s="11" t="s">
        <v>79</v>
      </c>
      <c r="AY278" s="246" t="s">
        <v>167</v>
      </c>
    </row>
    <row r="279" s="12" customFormat="1">
      <c r="B279" s="247"/>
      <c r="C279" s="248"/>
      <c r="D279" s="234" t="s">
        <v>178</v>
      </c>
      <c r="E279" s="249" t="s">
        <v>34</v>
      </c>
      <c r="F279" s="250" t="s">
        <v>437</v>
      </c>
      <c r="G279" s="248"/>
      <c r="H279" s="251">
        <v>28.907</v>
      </c>
      <c r="I279" s="252"/>
      <c r="J279" s="248"/>
      <c r="K279" s="248"/>
      <c r="L279" s="253"/>
      <c r="M279" s="254"/>
      <c r="N279" s="255"/>
      <c r="O279" s="255"/>
      <c r="P279" s="255"/>
      <c r="Q279" s="255"/>
      <c r="R279" s="255"/>
      <c r="S279" s="255"/>
      <c r="T279" s="256"/>
      <c r="AT279" s="257" t="s">
        <v>178</v>
      </c>
      <c r="AU279" s="257" t="s">
        <v>89</v>
      </c>
      <c r="AV279" s="12" t="s">
        <v>89</v>
      </c>
      <c r="AW279" s="12" t="s">
        <v>42</v>
      </c>
      <c r="AX279" s="12" t="s">
        <v>79</v>
      </c>
      <c r="AY279" s="257" t="s">
        <v>167</v>
      </c>
    </row>
    <row r="280" s="11" customFormat="1">
      <c r="B280" s="237"/>
      <c r="C280" s="238"/>
      <c r="D280" s="234" t="s">
        <v>178</v>
      </c>
      <c r="E280" s="239" t="s">
        <v>34</v>
      </c>
      <c r="F280" s="240" t="s">
        <v>438</v>
      </c>
      <c r="G280" s="238"/>
      <c r="H280" s="239" t="s">
        <v>34</v>
      </c>
      <c r="I280" s="241"/>
      <c r="J280" s="238"/>
      <c r="K280" s="238"/>
      <c r="L280" s="242"/>
      <c r="M280" s="243"/>
      <c r="N280" s="244"/>
      <c r="O280" s="244"/>
      <c r="P280" s="244"/>
      <c r="Q280" s="244"/>
      <c r="R280" s="244"/>
      <c r="S280" s="244"/>
      <c r="T280" s="245"/>
      <c r="AT280" s="246" t="s">
        <v>178</v>
      </c>
      <c r="AU280" s="246" t="s">
        <v>89</v>
      </c>
      <c r="AV280" s="11" t="s">
        <v>87</v>
      </c>
      <c r="AW280" s="11" t="s">
        <v>42</v>
      </c>
      <c r="AX280" s="11" t="s">
        <v>79</v>
      </c>
      <c r="AY280" s="246" t="s">
        <v>167</v>
      </c>
    </row>
    <row r="281" s="12" customFormat="1">
      <c r="B281" s="247"/>
      <c r="C281" s="248"/>
      <c r="D281" s="234" t="s">
        <v>178</v>
      </c>
      <c r="E281" s="249" t="s">
        <v>34</v>
      </c>
      <c r="F281" s="250" t="s">
        <v>439</v>
      </c>
      <c r="G281" s="248"/>
      <c r="H281" s="251">
        <v>2.1600000000000001</v>
      </c>
      <c r="I281" s="252"/>
      <c r="J281" s="248"/>
      <c r="K281" s="248"/>
      <c r="L281" s="253"/>
      <c r="M281" s="254"/>
      <c r="N281" s="255"/>
      <c r="O281" s="255"/>
      <c r="P281" s="255"/>
      <c r="Q281" s="255"/>
      <c r="R281" s="255"/>
      <c r="S281" s="255"/>
      <c r="T281" s="256"/>
      <c r="AT281" s="257" t="s">
        <v>178</v>
      </c>
      <c r="AU281" s="257" t="s">
        <v>89</v>
      </c>
      <c r="AV281" s="12" t="s">
        <v>89</v>
      </c>
      <c r="AW281" s="12" t="s">
        <v>42</v>
      </c>
      <c r="AX281" s="12" t="s">
        <v>79</v>
      </c>
      <c r="AY281" s="257" t="s">
        <v>167</v>
      </c>
    </row>
    <row r="282" s="13" customFormat="1">
      <c r="B282" s="258"/>
      <c r="C282" s="259"/>
      <c r="D282" s="234" t="s">
        <v>178</v>
      </c>
      <c r="E282" s="260" t="s">
        <v>34</v>
      </c>
      <c r="F282" s="261" t="s">
        <v>203</v>
      </c>
      <c r="G282" s="259"/>
      <c r="H282" s="262">
        <v>37.567</v>
      </c>
      <c r="I282" s="263"/>
      <c r="J282" s="259"/>
      <c r="K282" s="259"/>
      <c r="L282" s="264"/>
      <c r="M282" s="265"/>
      <c r="N282" s="266"/>
      <c r="O282" s="266"/>
      <c r="P282" s="266"/>
      <c r="Q282" s="266"/>
      <c r="R282" s="266"/>
      <c r="S282" s="266"/>
      <c r="T282" s="267"/>
      <c r="AT282" s="268" t="s">
        <v>178</v>
      </c>
      <c r="AU282" s="268" t="s">
        <v>89</v>
      </c>
      <c r="AV282" s="13" t="s">
        <v>174</v>
      </c>
      <c r="AW282" s="13" t="s">
        <v>42</v>
      </c>
      <c r="AX282" s="13" t="s">
        <v>87</v>
      </c>
      <c r="AY282" s="268" t="s">
        <v>167</v>
      </c>
    </row>
    <row r="283" s="1" customFormat="1" ht="22.8" customHeight="1">
      <c r="B283" s="47"/>
      <c r="C283" s="222" t="s">
        <v>440</v>
      </c>
      <c r="D283" s="222" t="s">
        <v>169</v>
      </c>
      <c r="E283" s="223" t="s">
        <v>441</v>
      </c>
      <c r="F283" s="224" t="s">
        <v>442</v>
      </c>
      <c r="G283" s="225" t="s">
        <v>172</v>
      </c>
      <c r="H283" s="226">
        <v>37.567</v>
      </c>
      <c r="I283" s="227"/>
      <c r="J283" s="228">
        <f>ROUND(I283*H283,2)</f>
        <v>0</v>
      </c>
      <c r="K283" s="224" t="s">
        <v>173</v>
      </c>
      <c r="L283" s="73"/>
      <c r="M283" s="229" t="s">
        <v>34</v>
      </c>
      <c r="N283" s="230" t="s">
        <v>50</v>
      </c>
      <c r="O283" s="48"/>
      <c r="P283" s="231">
        <f>O283*H283</f>
        <v>0</v>
      </c>
      <c r="Q283" s="231">
        <v>0.0048900000000000002</v>
      </c>
      <c r="R283" s="231">
        <f>Q283*H283</f>
        <v>0.18370263000000001</v>
      </c>
      <c r="S283" s="231">
        <v>0</v>
      </c>
      <c r="T283" s="232">
        <f>S283*H283</f>
        <v>0</v>
      </c>
      <c r="AR283" s="24" t="s">
        <v>174</v>
      </c>
      <c r="AT283" s="24" t="s">
        <v>169</v>
      </c>
      <c r="AU283" s="24" t="s">
        <v>89</v>
      </c>
      <c r="AY283" s="24" t="s">
        <v>167</v>
      </c>
      <c r="BE283" s="233">
        <f>IF(N283="základní",J283,0)</f>
        <v>0</v>
      </c>
      <c r="BF283" s="233">
        <f>IF(N283="snížená",J283,0)</f>
        <v>0</v>
      </c>
      <c r="BG283" s="233">
        <f>IF(N283="zákl. přenesená",J283,0)</f>
        <v>0</v>
      </c>
      <c r="BH283" s="233">
        <f>IF(N283="sníž. přenesená",J283,0)</f>
        <v>0</v>
      </c>
      <c r="BI283" s="233">
        <f>IF(N283="nulová",J283,0)</f>
        <v>0</v>
      </c>
      <c r="BJ283" s="24" t="s">
        <v>87</v>
      </c>
      <c r="BK283" s="233">
        <f>ROUND(I283*H283,2)</f>
        <v>0</v>
      </c>
      <c r="BL283" s="24" t="s">
        <v>174</v>
      </c>
      <c r="BM283" s="24" t="s">
        <v>443</v>
      </c>
    </row>
    <row r="284" s="1" customFormat="1">
      <c r="B284" s="47"/>
      <c r="C284" s="75"/>
      <c r="D284" s="234" t="s">
        <v>176</v>
      </c>
      <c r="E284" s="75"/>
      <c r="F284" s="235" t="s">
        <v>444</v>
      </c>
      <c r="G284" s="75"/>
      <c r="H284" s="75"/>
      <c r="I284" s="192"/>
      <c r="J284" s="75"/>
      <c r="K284" s="75"/>
      <c r="L284" s="73"/>
      <c r="M284" s="236"/>
      <c r="N284" s="48"/>
      <c r="O284" s="48"/>
      <c r="P284" s="48"/>
      <c r="Q284" s="48"/>
      <c r="R284" s="48"/>
      <c r="S284" s="48"/>
      <c r="T284" s="96"/>
      <c r="AT284" s="24" t="s">
        <v>176</v>
      </c>
      <c r="AU284" s="24" t="s">
        <v>89</v>
      </c>
    </row>
    <row r="285" s="1" customFormat="1" ht="34.2" customHeight="1">
      <c r="B285" s="47"/>
      <c r="C285" s="222" t="s">
        <v>445</v>
      </c>
      <c r="D285" s="222" t="s">
        <v>169</v>
      </c>
      <c r="E285" s="223" t="s">
        <v>446</v>
      </c>
      <c r="F285" s="224" t="s">
        <v>447</v>
      </c>
      <c r="G285" s="225" t="s">
        <v>172</v>
      </c>
      <c r="H285" s="226">
        <v>37.567</v>
      </c>
      <c r="I285" s="227"/>
      <c r="J285" s="228">
        <f>ROUND(I285*H285,2)</f>
        <v>0</v>
      </c>
      <c r="K285" s="224" t="s">
        <v>173</v>
      </c>
      <c r="L285" s="73"/>
      <c r="M285" s="229" t="s">
        <v>34</v>
      </c>
      <c r="N285" s="230" t="s">
        <v>50</v>
      </c>
      <c r="O285" s="48"/>
      <c r="P285" s="231">
        <f>O285*H285</f>
        <v>0</v>
      </c>
      <c r="Q285" s="231">
        <v>0.0065599999999999999</v>
      </c>
      <c r="R285" s="231">
        <f>Q285*H285</f>
        <v>0.24643952</v>
      </c>
      <c r="S285" s="231">
        <v>0</v>
      </c>
      <c r="T285" s="232">
        <f>S285*H285</f>
        <v>0</v>
      </c>
      <c r="AR285" s="24" t="s">
        <v>174</v>
      </c>
      <c r="AT285" s="24" t="s">
        <v>169</v>
      </c>
      <c r="AU285" s="24" t="s">
        <v>89</v>
      </c>
      <c r="AY285" s="24" t="s">
        <v>167</v>
      </c>
      <c r="BE285" s="233">
        <f>IF(N285="základní",J285,0)</f>
        <v>0</v>
      </c>
      <c r="BF285" s="233">
        <f>IF(N285="snížená",J285,0)</f>
        <v>0</v>
      </c>
      <c r="BG285" s="233">
        <f>IF(N285="zákl. přenesená",J285,0)</f>
        <v>0</v>
      </c>
      <c r="BH285" s="233">
        <f>IF(N285="sníž. přenesená",J285,0)</f>
        <v>0</v>
      </c>
      <c r="BI285" s="233">
        <f>IF(N285="nulová",J285,0)</f>
        <v>0</v>
      </c>
      <c r="BJ285" s="24" t="s">
        <v>87</v>
      </c>
      <c r="BK285" s="233">
        <f>ROUND(I285*H285,2)</f>
        <v>0</v>
      </c>
      <c r="BL285" s="24" t="s">
        <v>174</v>
      </c>
      <c r="BM285" s="24" t="s">
        <v>448</v>
      </c>
    </row>
    <row r="286" s="1" customFormat="1">
      <c r="B286" s="47"/>
      <c r="C286" s="75"/>
      <c r="D286" s="234" t="s">
        <v>176</v>
      </c>
      <c r="E286" s="75"/>
      <c r="F286" s="235" t="s">
        <v>449</v>
      </c>
      <c r="G286" s="75"/>
      <c r="H286" s="75"/>
      <c r="I286" s="192"/>
      <c r="J286" s="75"/>
      <c r="K286" s="75"/>
      <c r="L286" s="73"/>
      <c r="M286" s="236"/>
      <c r="N286" s="48"/>
      <c r="O286" s="48"/>
      <c r="P286" s="48"/>
      <c r="Q286" s="48"/>
      <c r="R286" s="48"/>
      <c r="S286" s="48"/>
      <c r="T286" s="96"/>
      <c r="AT286" s="24" t="s">
        <v>176</v>
      </c>
      <c r="AU286" s="24" t="s">
        <v>89</v>
      </c>
    </row>
    <row r="287" s="1" customFormat="1" ht="22.8" customHeight="1">
      <c r="B287" s="47"/>
      <c r="C287" s="222" t="s">
        <v>450</v>
      </c>
      <c r="D287" s="222" t="s">
        <v>169</v>
      </c>
      <c r="E287" s="223" t="s">
        <v>451</v>
      </c>
      <c r="F287" s="224" t="s">
        <v>452</v>
      </c>
      <c r="G287" s="225" t="s">
        <v>172</v>
      </c>
      <c r="H287" s="226">
        <v>335.76100000000002</v>
      </c>
      <c r="I287" s="227"/>
      <c r="J287" s="228">
        <f>ROUND(I287*H287,2)</f>
        <v>0</v>
      </c>
      <c r="K287" s="224" t="s">
        <v>173</v>
      </c>
      <c r="L287" s="73"/>
      <c r="M287" s="229" t="s">
        <v>34</v>
      </c>
      <c r="N287" s="230" t="s">
        <v>50</v>
      </c>
      <c r="O287" s="48"/>
      <c r="P287" s="231">
        <f>O287*H287</f>
        <v>0</v>
      </c>
      <c r="Q287" s="231">
        <v>0.0052700000000000004</v>
      </c>
      <c r="R287" s="231">
        <f>Q287*H287</f>
        <v>1.7694604700000003</v>
      </c>
      <c r="S287" s="231">
        <v>0</v>
      </c>
      <c r="T287" s="232">
        <f>S287*H287</f>
        <v>0</v>
      </c>
      <c r="AR287" s="24" t="s">
        <v>174</v>
      </c>
      <c r="AT287" s="24" t="s">
        <v>169</v>
      </c>
      <c r="AU287" s="24" t="s">
        <v>89</v>
      </c>
      <c r="AY287" s="24" t="s">
        <v>167</v>
      </c>
      <c r="BE287" s="233">
        <f>IF(N287="základní",J287,0)</f>
        <v>0</v>
      </c>
      <c r="BF287" s="233">
        <f>IF(N287="snížená",J287,0)</f>
        <v>0</v>
      </c>
      <c r="BG287" s="233">
        <f>IF(N287="zákl. přenesená",J287,0)</f>
        <v>0</v>
      </c>
      <c r="BH287" s="233">
        <f>IF(N287="sníž. přenesená",J287,0)</f>
        <v>0</v>
      </c>
      <c r="BI287" s="233">
        <f>IF(N287="nulová",J287,0)</f>
        <v>0</v>
      </c>
      <c r="BJ287" s="24" t="s">
        <v>87</v>
      </c>
      <c r="BK287" s="233">
        <f>ROUND(I287*H287,2)</f>
        <v>0</v>
      </c>
      <c r="BL287" s="24" t="s">
        <v>174</v>
      </c>
      <c r="BM287" s="24" t="s">
        <v>453</v>
      </c>
    </row>
    <row r="288" s="1" customFormat="1">
      <c r="B288" s="47"/>
      <c r="C288" s="75"/>
      <c r="D288" s="234" t="s">
        <v>176</v>
      </c>
      <c r="E288" s="75"/>
      <c r="F288" s="235" t="s">
        <v>454</v>
      </c>
      <c r="G288" s="75"/>
      <c r="H288" s="75"/>
      <c r="I288" s="192"/>
      <c r="J288" s="75"/>
      <c r="K288" s="75"/>
      <c r="L288" s="73"/>
      <c r="M288" s="236"/>
      <c r="N288" s="48"/>
      <c r="O288" s="48"/>
      <c r="P288" s="48"/>
      <c r="Q288" s="48"/>
      <c r="R288" s="48"/>
      <c r="S288" s="48"/>
      <c r="T288" s="96"/>
      <c r="AT288" s="24" t="s">
        <v>176</v>
      </c>
      <c r="AU288" s="24" t="s">
        <v>89</v>
      </c>
    </row>
    <row r="289" s="11" customFormat="1">
      <c r="B289" s="237"/>
      <c r="C289" s="238"/>
      <c r="D289" s="234" t="s">
        <v>178</v>
      </c>
      <c r="E289" s="239" t="s">
        <v>34</v>
      </c>
      <c r="F289" s="240" t="s">
        <v>455</v>
      </c>
      <c r="G289" s="238"/>
      <c r="H289" s="239" t="s">
        <v>34</v>
      </c>
      <c r="I289" s="241"/>
      <c r="J289" s="238"/>
      <c r="K289" s="238"/>
      <c r="L289" s="242"/>
      <c r="M289" s="243"/>
      <c r="N289" s="244"/>
      <c r="O289" s="244"/>
      <c r="P289" s="244"/>
      <c r="Q289" s="244"/>
      <c r="R289" s="244"/>
      <c r="S289" s="244"/>
      <c r="T289" s="245"/>
      <c r="AT289" s="246" t="s">
        <v>178</v>
      </c>
      <c r="AU289" s="246" t="s">
        <v>89</v>
      </c>
      <c r="AV289" s="11" t="s">
        <v>87</v>
      </c>
      <c r="AW289" s="11" t="s">
        <v>42</v>
      </c>
      <c r="AX289" s="11" t="s">
        <v>79</v>
      </c>
      <c r="AY289" s="246" t="s">
        <v>167</v>
      </c>
    </row>
    <row r="290" s="12" customFormat="1">
      <c r="B290" s="247"/>
      <c r="C290" s="248"/>
      <c r="D290" s="234" t="s">
        <v>178</v>
      </c>
      <c r="E290" s="249" t="s">
        <v>34</v>
      </c>
      <c r="F290" s="250" t="s">
        <v>456</v>
      </c>
      <c r="G290" s="248"/>
      <c r="H290" s="251">
        <v>24.614999999999998</v>
      </c>
      <c r="I290" s="252"/>
      <c r="J290" s="248"/>
      <c r="K290" s="248"/>
      <c r="L290" s="253"/>
      <c r="M290" s="254"/>
      <c r="N290" s="255"/>
      <c r="O290" s="255"/>
      <c r="P290" s="255"/>
      <c r="Q290" s="255"/>
      <c r="R290" s="255"/>
      <c r="S290" s="255"/>
      <c r="T290" s="256"/>
      <c r="AT290" s="257" t="s">
        <v>178</v>
      </c>
      <c r="AU290" s="257" t="s">
        <v>89</v>
      </c>
      <c r="AV290" s="12" t="s">
        <v>89</v>
      </c>
      <c r="AW290" s="12" t="s">
        <v>42</v>
      </c>
      <c r="AX290" s="12" t="s">
        <v>79</v>
      </c>
      <c r="AY290" s="257" t="s">
        <v>167</v>
      </c>
    </row>
    <row r="291" s="12" customFormat="1">
      <c r="B291" s="247"/>
      <c r="C291" s="248"/>
      <c r="D291" s="234" t="s">
        <v>178</v>
      </c>
      <c r="E291" s="249" t="s">
        <v>34</v>
      </c>
      <c r="F291" s="250" t="s">
        <v>457</v>
      </c>
      <c r="G291" s="248"/>
      <c r="H291" s="251">
        <v>35.296999999999997</v>
      </c>
      <c r="I291" s="252"/>
      <c r="J291" s="248"/>
      <c r="K291" s="248"/>
      <c r="L291" s="253"/>
      <c r="M291" s="254"/>
      <c r="N291" s="255"/>
      <c r="O291" s="255"/>
      <c r="P291" s="255"/>
      <c r="Q291" s="255"/>
      <c r="R291" s="255"/>
      <c r="S291" s="255"/>
      <c r="T291" s="256"/>
      <c r="AT291" s="257" t="s">
        <v>178</v>
      </c>
      <c r="AU291" s="257" t="s">
        <v>89</v>
      </c>
      <c r="AV291" s="12" t="s">
        <v>89</v>
      </c>
      <c r="AW291" s="12" t="s">
        <v>42</v>
      </c>
      <c r="AX291" s="12" t="s">
        <v>79</v>
      </c>
      <c r="AY291" s="257" t="s">
        <v>167</v>
      </c>
    </row>
    <row r="292" s="12" customFormat="1">
      <c r="B292" s="247"/>
      <c r="C292" s="248"/>
      <c r="D292" s="234" t="s">
        <v>178</v>
      </c>
      <c r="E292" s="249" t="s">
        <v>34</v>
      </c>
      <c r="F292" s="250" t="s">
        <v>458</v>
      </c>
      <c r="G292" s="248"/>
      <c r="H292" s="251">
        <v>40.198999999999998</v>
      </c>
      <c r="I292" s="252"/>
      <c r="J292" s="248"/>
      <c r="K292" s="248"/>
      <c r="L292" s="253"/>
      <c r="M292" s="254"/>
      <c r="N292" s="255"/>
      <c r="O292" s="255"/>
      <c r="P292" s="255"/>
      <c r="Q292" s="255"/>
      <c r="R292" s="255"/>
      <c r="S292" s="255"/>
      <c r="T292" s="256"/>
      <c r="AT292" s="257" t="s">
        <v>178</v>
      </c>
      <c r="AU292" s="257" t="s">
        <v>89</v>
      </c>
      <c r="AV292" s="12" t="s">
        <v>89</v>
      </c>
      <c r="AW292" s="12" t="s">
        <v>42</v>
      </c>
      <c r="AX292" s="12" t="s">
        <v>79</v>
      </c>
      <c r="AY292" s="257" t="s">
        <v>167</v>
      </c>
    </row>
    <row r="293" s="12" customFormat="1">
      <c r="B293" s="247"/>
      <c r="C293" s="248"/>
      <c r="D293" s="234" t="s">
        <v>178</v>
      </c>
      <c r="E293" s="249" t="s">
        <v>34</v>
      </c>
      <c r="F293" s="250" t="s">
        <v>459</v>
      </c>
      <c r="G293" s="248"/>
      <c r="H293" s="251">
        <v>39.843000000000004</v>
      </c>
      <c r="I293" s="252"/>
      <c r="J293" s="248"/>
      <c r="K293" s="248"/>
      <c r="L293" s="253"/>
      <c r="M293" s="254"/>
      <c r="N293" s="255"/>
      <c r="O293" s="255"/>
      <c r="P293" s="255"/>
      <c r="Q293" s="255"/>
      <c r="R293" s="255"/>
      <c r="S293" s="255"/>
      <c r="T293" s="256"/>
      <c r="AT293" s="257" t="s">
        <v>178</v>
      </c>
      <c r="AU293" s="257" t="s">
        <v>89</v>
      </c>
      <c r="AV293" s="12" t="s">
        <v>89</v>
      </c>
      <c r="AW293" s="12" t="s">
        <v>42</v>
      </c>
      <c r="AX293" s="12" t="s">
        <v>79</v>
      </c>
      <c r="AY293" s="257" t="s">
        <v>167</v>
      </c>
    </row>
    <row r="294" s="12" customFormat="1">
      <c r="B294" s="247"/>
      <c r="C294" s="248"/>
      <c r="D294" s="234" t="s">
        <v>178</v>
      </c>
      <c r="E294" s="249" t="s">
        <v>34</v>
      </c>
      <c r="F294" s="250" t="s">
        <v>460</v>
      </c>
      <c r="G294" s="248"/>
      <c r="H294" s="251">
        <v>84.875</v>
      </c>
      <c r="I294" s="252"/>
      <c r="J294" s="248"/>
      <c r="K294" s="248"/>
      <c r="L294" s="253"/>
      <c r="M294" s="254"/>
      <c r="N294" s="255"/>
      <c r="O294" s="255"/>
      <c r="P294" s="255"/>
      <c r="Q294" s="255"/>
      <c r="R294" s="255"/>
      <c r="S294" s="255"/>
      <c r="T294" s="256"/>
      <c r="AT294" s="257" t="s">
        <v>178</v>
      </c>
      <c r="AU294" s="257" t="s">
        <v>89</v>
      </c>
      <c r="AV294" s="12" t="s">
        <v>89</v>
      </c>
      <c r="AW294" s="12" t="s">
        <v>42</v>
      </c>
      <c r="AX294" s="12" t="s">
        <v>79</v>
      </c>
      <c r="AY294" s="257" t="s">
        <v>167</v>
      </c>
    </row>
    <row r="295" s="12" customFormat="1">
      <c r="B295" s="247"/>
      <c r="C295" s="248"/>
      <c r="D295" s="234" t="s">
        <v>178</v>
      </c>
      <c r="E295" s="249" t="s">
        <v>34</v>
      </c>
      <c r="F295" s="250" t="s">
        <v>461</v>
      </c>
      <c r="G295" s="248"/>
      <c r="H295" s="251">
        <v>110.932</v>
      </c>
      <c r="I295" s="252"/>
      <c r="J295" s="248"/>
      <c r="K295" s="248"/>
      <c r="L295" s="253"/>
      <c r="M295" s="254"/>
      <c r="N295" s="255"/>
      <c r="O295" s="255"/>
      <c r="P295" s="255"/>
      <c r="Q295" s="255"/>
      <c r="R295" s="255"/>
      <c r="S295" s="255"/>
      <c r="T295" s="256"/>
      <c r="AT295" s="257" t="s">
        <v>178</v>
      </c>
      <c r="AU295" s="257" t="s">
        <v>89</v>
      </c>
      <c r="AV295" s="12" t="s">
        <v>89</v>
      </c>
      <c r="AW295" s="12" t="s">
        <v>42</v>
      </c>
      <c r="AX295" s="12" t="s">
        <v>79</v>
      </c>
      <c r="AY295" s="257" t="s">
        <v>167</v>
      </c>
    </row>
    <row r="296" s="13" customFormat="1">
      <c r="B296" s="258"/>
      <c r="C296" s="259"/>
      <c r="D296" s="234" t="s">
        <v>178</v>
      </c>
      <c r="E296" s="260" t="s">
        <v>34</v>
      </c>
      <c r="F296" s="261" t="s">
        <v>203</v>
      </c>
      <c r="G296" s="259"/>
      <c r="H296" s="262">
        <v>335.76100000000002</v>
      </c>
      <c r="I296" s="263"/>
      <c r="J296" s="259"/>
      <c r="K296" s="259"/>
      <c r="L296" s="264"/>
      <c r="M296" s="265"/>
      <c r="N296" s="266"/>
      <c r="O296" s="266"/>
      <c r="P296" s="266"/>
      <c r="Q296" s="266"/>
      <c r="R296" s="266"/>
      <c r="S296" s="266"/>
      <c r="T296" s="267"/>
      <c r="AT296" s="268" t="s">
        <v>178</v>
      </c>
      <c r="AU296" s="268" t="s">
        <v>89</v>
      </c>
      <c r="AV296" s="13" t="s">
        <v>174</v>
      </c>
      <c r="AW296" s="13" t="s">
        <v>42</v>
      </c>
      <c r="AX296" s="13" t="s">
        <v>87</v>
      </c>
      <c r="AY296" s="268" t="s">
        <v>167</v>
      </c>
    </row>
    <row r="297" s="1" customFormat="1" ht="34.2" customHeight="1">
      <c r="B297" s="47"/>
      <c r="C297" s="222" t="s">
        <v>462</v>
      </c>
      <c r="D297" s="222" t="s">
        <v>169</v>
      </c>
      <c r="E297" s="223" t="s">
        <v>463</v>
      </c>
      <c r="F297" s="224" t="s">
        <v>464</v>
      </c>
      <c r="G297" s="225" t="s">
        <v>172</v>
      </c>
      <c r="H297" s="226">
        <v>32.179000000000002</v>
      </c>
      <c r="I297" s="227"/>
      <c r="J297" s="228">
        <f>ROUND(I297*H297,2)</f>
        <v>0</v>
      </c>
      <c r="K297" s="224" t="s">
        <v>173</v>
      </c>
      <c r="L297" s="73"/>
      <c r="M297" s="229" t="s">
        <v>34</v>
      </c>
      <c r="N297" s="230" t="s">
        <v>50</v>
      </c>
      <c r="O297" s="48"/>
      <c r="P297" s="231">
        <f>O297*H297</f>
        <v>0</v>
      </c>
      <c r="Q297" s="231">
        <v>0.034500000000000003</v>
      </c>
      <c r="R297" s="231">
        <f>Q297*H297</f>
        <v>1.1101755000000002</v>
      </c>
      <c r="S297" s="231">
        <v>0</v>
      </c>
      <c r="T297" s="232">
        <f>S297*H297</f>
        <v>0</v>
      </c>
      <c r="AR297" s="24" t="s">
        <v>174</v>
      </c>
      <c r="AT297" s="24" t="s">
        <v>169</v>
      </c>
      <c r="AU297" s="24" t="s">
        <v>89</v>
      </c>
      <c r="AY297" s="24" t="s">
        <v>167</v>
      </c>
      <c r="BE297" s="233">
        <f>IF(N297="základní",J297,0)</f>
        <v>0</v>
      </c>
      <c r="BF297" s="233">
        <f>IF(N297="snížená",J297,0)</f>
        <v>0</v>
      </c>
      <c r="BG297" s="233">
        <f>IF(N297="zákl. přenesená",J297,0)</f>
        <v>0</v>
      </c>
      <c r="BH297" s="233">
        <f>IF(N297="sníž. přenesená",J297,0)</f>
        <v>0</v>
      </c>
      <c r="BI297" s="233">
        <f>IF(N297="nulová",J297,0)</f>
        <v>0</v>
      </c>
      <c r="BJ297" s="24" t="s">
        <v>87</v>
      </c>
      <c r="BK297" s="233">
        <f>ROUND(I297*H297,2)</f>
        <v>0</v>
      </c>
      <c r="BL297" s="24" t="s">
        <v>174</v>
      </c>
      <c r="BM297" s="24" t="s">
        <v>465</v>
      </c>
    </row>
    <row r="298" s="1" customFormat="1">
      <c r="B298" s="47"/>
      <c r="C298" s="75"/>
      <c r="D298" s="234" t="s">
        <v>176</v>
      </c>
      <c r="E298" s="75"/>
      <c r="F298" s="235" t="s">
        <v>466</v>
      </c>
      <c r="G298" s="75"/>
      <c r="H298" s="75"/>
      <c r="I298" s="192"/>
      <c r="J298" s="75"/>
      <c r="K298" s="75"/>
      <c r="L298" s="73"/>
      <c r="M298" s="236"/>
      <c r="N298" s="48"/>
      <c r="O298" s="48"/>
      <c r="P298" s="48"/>
      <c r="Q298" s="48"/>
      <c r="R298" s="48"/>
      <c r="S298" s="48"/>
      <c r="T298" s="96"/>
      <c r="AT298" s="24" t="s">
        <v>176</v>
      </c>
      <c r="AU298" s="24" t="s">
        <v>89</v>
      </c>
    </row>
    <row r="299" s="11" customFormat="1">
      <c r="B299" s="237"/>
      <c r="C299" s="238"/>
      <c r="D299" s="234" t="s">
        <v>178</v>
      </c>
      <c r="E299" s="239" t="s">
        <v>34</v>
      </c>
      <c r="F299" s="240" t="s">
        <v>467</v>
      </c>
      <c r="G299" s="238"/>
      <c r="H299" s="239" t="s">
        <v>34</v>
      </c>
      <c r="I299" s="241"/>
      <c r="J299" s="238"/>
      <c r="K299" s="238"/>
      <c r="L299" s="242"/>
      <c r="M299" s="243"/>
      <c r="N299" s="244"/>
      <c r="O299" s="244"/>
      <c r="P299" s="244"/>
      <c r="Q299" s="244"/>
      <c r="R299" s="244"/>
      <c r="S299" s="244"/>
      <c r="T299" s="245"/>
      <c r="AT299" s="246" t="s">
        <v>178</v>
      </c>
      <c r="AU299" s="246" t="s">
        <v>89</v>
      </c>
      <c r="AV299" s="11" t="s">
        <v>87</v>
      </c>
      <c r="AW299" s="11" t="s">
        <v>42</v>
      </c>
      <c r="AX299" s="11" t="s">
        <v>79</v>
      </c>
      <c r="AY299" s="246" t="s">
        <v>167</v>
      </c>
    </row>
    <row r="300" s="12" customFormat="1">
      <c r="B300" s="247"/>
      <c r="C300" s="248"/>
      <c r="D300" s="234" t="s">
        <v>178</v>
      </c>
      <c r="E300" s="249" t="s">
        <v>34</v>
      </c>
      <c r="F300" s="250" t="s">
        <v>468</v>
      </c>
      <c r="G300" s="248"/>
      <c r="H300" s="251">
        <v>6.1180000000000003</v>
      </c>
      <c r="I300" s="252"/>
      <c r="J300" s="248"/>
      <c r="K300" s="248"/>
      <c r="L300" s="253"/>
      <c r="M300" s="254"/>
      <c r="N300" s="255"/>
      <c r="O300" s="255"/>
      <c r="P300" s="255"/>
      <c r="Q300" s="255"/>
      <c r="R300" s="255"/>
      <c r="S300" s="255"/>
      <c r="T300" s="256"/>
      <c r="AT300" s="257" t="s">
        <v>178</v>
      </c>
      <c r="AU300" s="257" t="s">
        <v>89</v>
      </c>
      <c r="AV300" s="12" t="s">
        <v>89</v>
      </c>
      <c r="AW300" s="12" t="s">
        <v>42</v>
      </c>
      <c r="AX300" s="12" t="s">
        <v>79</v>
      </c>
      <c r="AY300" s="257" t="s">
        <v>167</v>
      </c>
    </row>
    <row r="301" s="12" customFormat="1">
      <c r="B301" s="247"/>
      <c r="C301" s="248"/>
      <c r="D301" s="234" t="s">
        <v>178</v>
      </c>
      <c r="E301" s="249" t="s">
        <v>34</v>
      </c>
      <c r="F301" s="250" t="s">
        <v>469</v>
      </c>
      <c r="G301" s="248"/>
      <c r="H301" s="251">
        <v>10.310000000000001</v>
      </c>
      <c r="I301" s="252"/>
      <c r="J301" s="248"/>
      <c r="K301" s="248"/>
      <c r="L301" s="253"/>
      <c r="M301" s="254"/>
      <c r="N301" s="255"/>
      <c r="O301" s="255"/>
      <c r="P301" s="255"/>
      <c r="Q301" s="255"/>
      <c r="R301" s="255"/>
      <c r="S301" s="255"/>
      <c r="T301" s="256"/>
      <c r="AT301" s="257" t="s">
        <v>178</v>
      </c>
      <c r="AU301" s="257" t="s">
        <v>89</v>
      </c>
      <c r="AV301" s="12" t="s">
        <v>89</v>
      </c>
      <c r="AW301" s="12" t="s">
        <v>42</v>
      </c>
      <c r="AX301" s="12" t="s">
        <v>79</v>
      </c>
      <c r="AY301" s="257" t="s">
        <v>167</v>
      </c>
    </row>
    <row r="302" s="12" customFormat="1">
      <c r="B302" s="247"/>
      <c r="C302" s="248"/>
      <c r="D302" s="234" t="s">
        <v>178</v>
      </c>
      <c r="E302" s="249" t="s">
        <v>34</v>
      </c>
      <c r="F302" s="250" t="s">
        <v>470</v>
      </c>
      <c r="G302" s="248"/>
      <c r="H302" s="251">
        <v>6.6299999999999999</v>
      </c>
      <c r="I302" s="252"/>
      <c r="J302" s="248"/>
      <c r="K302" s="248"/>
      <c r="L302" s="253"/>
      <c r="M302" s="254"/>
      <c r="N302" s="255"/>
      <c r="O302" s="255"/>
      <c r="P302" s="255"/>
      <c r="Q302" s="255"/>
      <c r="R302" s="255"/>
      <c r="S302" s="255"/>
      <c r="T302" s="256"/>
      <c r="AT302" s="257" t="s">
        <v>178</v>
      </c>
      <c r="AU302" s="257" t="s">
        <v>89</v>
      </c>
      <c r="AV302" s="12" t="s">
        <v>89</v>
      </c>
      <c r="AW302" s="12" t="s">
        <v>42</v>
      </c>
      <c r="AX302" s="12" t="s">
        <v>79</v>
      </c>
      <c r="AY302" s="257" t="s">
        <v>167</v>
      </c>
    </row>
    <row r="303" s="11" customFormat="1">
      <c r="B303" s="237"/>
      <c r="C303" s="238"/>
      <c r="D303" s="234" t="s">
        <v>178</v>
      </c>
      <c r="E303" s="239" t="s">
        <v>34</v>
      </c>
      <c r="F303" s="240" t="s">
        <v>471</v>
      </c>
      <c r="G303" s="238"/>
      <c r="H303" s="239" t="s">
        <v>34</v>
      </c>
      <c r="I303" s="241"/>
      <c r="J303" s="238"/>
      <c r="K303" s="238"/>
      <c r="L303" s="242"/>
      <c r="M303" s="243"/>
      <c r="N303" s="244"/>
      <c r="O303" s="244"/>
      <c r="P303" s="244"/>
      <c r="Q303" s="244"/>
      <c r="R303" s="244"/>
      <c r="S303" s="244"/>
      <c r="T303" s="245"/>
      <c r="AT303" s="246" t="s">
        <v>178</v>
      </c>
      <c r="AU303" s="246" t="s">
        <v>89</v>
      </c>
      <c r="AV303" s="11" t="s">
        <v>87</v>
      </c>
      <c r="AW303" s="11" t="s">
        <v>42</v>
      </c>
      <c r="AX303" s="11" t="s">
        <v>79</v>
      </c>
      <c r="AY303" s="246" t="s">
        <v>167</v>
      </c>
    </row>
    <row r="304" s="12" customFormat="1">
      <c r="B304" s="247"/>
      <c r="C304" s="248"/>
      <c r="D304" s="234" t="s">
        <v>178</v>
      </c>
      <c r="E304" s="249" t="s">
        <v>34</v>
      </c>
      <c r="F304" s="250" t="s">
        <v>472</v>
      </c>
      <c r="G304" s="248"/>
      <c r="H304" s="251">
        <v>4.1509999999999998</v>
      </c>
      <c r="I304" s="252"/>
      <c r="J304" s="248"/>
      <c r="K304" s="248"/>
      <c r="L304" s="253"/>
      <c r="M304" s="254"/>
      <c r="N304" s="255"/>
      <c r="O304" s="255"/>
      <c r="P304" s="255"/>
      <c r="Q304" s="255"/>
      <c r="R304" s="255"/>
      <c r="S304" s="255"/>
      <c r="T304" s="256"/>
      <c r="AT304" s="257" t="s">
        <v>178</v>
      </c>
      <c r="AU304" s="257" t="s">
        <v>89</v>
      </c>
      <c r="AV304" s="12" t="s">
        <v>89</v>
      </c>
      <c r="AW304" s="12" t="s">
        <v>42</v>
      </c>
      <c r="AX304" s="12" t="s">
        <v>79</v>
      </c>
      <c r="AY304" s="257" t="s">
        <v>167</v>
      </c>
    </row>
    <row r="305" s="12" customFormat="1">
      <c r="B305" s="247"/>
      <c r="C305" s="248"/>
      <c r="D305" s="234" t="s">
        <v>178</v>
      </c>
      <c r="E305" s="249" t="s">
        <v>34</v>
      </c>
      <c r="F305" s="250" t="s">
        <v>473</v>
      </c>
      <c r="G305" s="248"/>
      <c r="H305" s="251">
        <v>4.9699999999999998</v>
      </c>
      <c r="I305" s="252"/>
      <c r="J305" s="248"/>
      <c r="K305" s="248"/>
      <c r="L305" s="253"/>
      <c r="M305" s="254"/>
      <c r="N305" s="255"/>
      <c r="O305" s="255"/>
      <c r="P305" s="255"/>
      <c r="Q305" s="255"/>
      <c r="R305" s="255"/>
      <c r="S305" s="255"/>
      <c r="T305" s="256"/>
      <c r="AT305" s="257" t="s">
        <v>178</v>
      </c>
      <c r="AU305" s="257" t="s">
        <v>89</v>
      </c>
      <c r="AV305" s="12" t="s">
        <v>89</v>
      </c>
      <c r="AW305" s="12" t="s">
        <v>42</v>
      </c>
      <c r="AX305" s="12" t="s">
        <v>79</v>
      </c>
      <c r="AY305" s="257" t="s">
        <v>167</v>
      </c>
    </row>
    <row r="306" s="13" customFormat="1">
      <c r="B306" s="258"/>
      <c r="C306" s="259"/>
      <c r="D306" s="234" t="s">
        <v>178</v>
      </c>
      <c r="E306" s="260" t="s">
        <v>34</v>
      </c>
      <c r="F306" s="261" t="s">
        <v>203</v>
      </c>
      <c r="G306" s="259"/>
      <c r="H306" s="262">
        <v>32.179000000000002</v>
      </c>
      <c r="I306" s="263"/>
      <c r="J306" s="259"/>
      <c r="K306" s="259"/>
      <c r="L306" s="264"/>
      <c r="M306" s="265"/>
      <c r="N306" s="266"/>
      <c r="O306" s="266"/>
      <c r="P306" s="266"/>
      <c r="Q306" s="266"/>
      <c r="R306" s="266"/>
      <c r="S306" s="266"/>
      <c r="T306" s="267"/>
      <c r="AT306" s="268" t="s">
        <v>178</v>
      </c>
      <c r="AU306" s="268" t="s">
        <v>89</v>
      </c>
      <c r="AV306" s="13" t="s">
        <v>174</v>
      </c>
      <c r="AW306" s="13" t="s">
        <v>42</v>
      </c>
      <c r="AX306" s="13" t="s">
        <v>87</v>
      </c>
      <c r="AY306" s="268" t="s">
        <v>167</v>
      </c>
    </row>
    <row r="307" s="1" customFormat="1" ht="22.8" customHeight="1">
      <c r="B307" s="47"/>
      <c r="C307" s="222" t="s">
        <v>474</v>
      </c>
      <c r="D307" s="222" t="s">
        <v>169</v>
      </c>
      <c r="E307" s="223" t="s">
        <v>475</v>
      </c>
      <c r="F307" s="224" t="s">
        <v>476</v>
      </c>
      <c r="G307" s="225" t="s">
        <v>172</v>
      </c>
      <c r="H307" s="226">
        <v>67.170000000000002</v>
      </c>
      <c r="I307" s="227"/>
      <c r="J307" s="228">
        <f>ROUND(I307*H307,2)</f>
        <v>0</v>
      </c>
      <c r="K307" s="224" t="s">
        <v>477</v>
      </c>
      <c r="L307" s="73"/>
      <c r="M307" s="229" t="s">
        <v>34</v>
      </c>
      <c r="N307" s="230" t="s">
        <v>50</v>
      </c>
      <c r="O307" s="48"/>
      <c r="P307" s="231">
        <f>O307*H307</f>
        <v>0</v>
      </c>
      <c r="Q307" s="231">
        <v>0.0044999999999999997</v>
      </c>
      <c r="R307" s="231">
        <f>Q307*H307</f>
        <v>0.30226500000000001</v>
      </c>
      <c r="S307" s="231">
        <v>0</v>
      </c>
      <c r="T307" s="232">
        <f>S307*H307</f>
        <v>0</v>
      </c>
      <c r="AR307" s="24" t="s">
        <v>174</v>
      </c>
      <c r="AT307" s="24" t="s">
        <v>169</v>
      </c>
      <c r="AU307" s="24" t="s">
        <v>89</v>
      </c>
      <c r="AY307" s="24" t="s">
        <v>167</v>
      </c>
      <c r="BE307" s="233">
        <f>IF(N307="základní",J307,0)</f>
        <v>0</v>
      </c>
      <c r="BF307" s="233">
        <f>IF(N307="snížená",J307,0)</f>
        <v>0</v>
      </c>
      <c r="BG307" s="233">
        <f>IF(N307="zákl. přenesená",J307,0)</f>
        <v>0</v>
      </c>
      <c r="BH307" s="233">
        <f>IF(N307="sníž. přenesená",J307,0)</f>
        <v>0</v>
      </c>
      <c r="BI307" s="233">
        <f>IF(N307="nulová",J307,0)</f>
        <v>0</v>
      </c>
      <c r="BJ307" s="24" t="s">
        <v>87</v>
      </c>
      <c r="BK307" s="233">
        <f>ROUND(I307*H307,2)</f>
        <v>0</v>
      </c>
      <c r="BL307" s="24" t="s">
        <v>174</v>
      </c>
      <c r="BM307" s="24" t="s">
        <v>478</v>
      </c>
    </row>
    <row r="308" s="11" customFormat="1">
      <c r="B308" s="237"/>
      <c r="C308" s="238"/>
      <c r="D308" s="234" t="s">
        <v>178</v>
      </c>
      <c r="E308" s="239" t="s">
        <v>34</v>
      </c>
      <c r="F308" s="240" t="s">
        <v>479</v>
      </c>
      <c r="G308" s="238"/>
      <c r="H308" s="239" t="s">
        <v>34</v>
      </c>
      <c r="I308" s="241"/>
      <c r="J308" s="238"/>
      <c r="K308" s="238"/>
      <c r="L308" s="242"/>
      <c r="M308" s="243"/>
      <c r="N308" s="244"/>
      <c r="O308" s="244"/>
      <c r="P308" s="244"/>
      <c r="Q308" s="244"/>
      <c r="R308" s="244"/>
      <c r="S308" s="244"/>
      <c r="T308" s="245"/>
      <c r="AT308" s="246" t="s">
        <v>178</v>
      </c>
      <c r="AU308" s="246" t="s">
        <v>89</v>
      </c>
      <c r="AV308" s="11" t="s">
        <v>87</v>
      </c>
      <c r="AW308" s="11" t="s">
        <v>42</v>
      </c>
      <c r="AX308" s="11" t="s">
        <v>79</v>
      </c>
      <c r="AY308" s="246" t="s">
        <v>167</v>
      </c>
    </row>
    <row r="309" s="12" customFormat="1">
      <c r="B309" s="247"/>
      <c r="C309" s="248"/>
      <c r="D309" s="234" t="s">
        <v>178</v>
      </c>
      <c r="E309" s="249" t="s">
        <v>34</v>
      </c>
      <c r="F309" s="250" t="s">
        <v>480</v>
      </c>
      <c r="G309" s="248"/>
      <c r="H309" s="251">
        <v>5.657</v>
      </c>
      <c r="I309" s="252"/>
      <c r="J309" s="248"/>
      <c r="K309" s="248"/>
      <c r="L309" s="253"/>
      <c r="M309" s="254"/>
      <c r="N309" s="255"/>
      <c r="O309" s="255"/>
      <c r="P309" s="255"/>
      <c r="Q309" s="255"/>
      <c r="R309" s="255"/>
      <c r="S309" s="255"/>
      <c r="T309" s="256"/>
      <c r="AT309" s="257" t="s">
        <v>178</v>
      </c>
      <c r="AU309" s="257" t="s">
        <v>89</v>
      </c>
      <c r="AV309" s="12" t="s">
        <v>89</v>
      </c>
      <c r="AW309" s="12" t="s">
        <v>42</v>
      </c>
      <c r="AX309" s="12" t="s">
        <v>79</v>
      </c>
      <c r="AY309" s="257" t="s">
        <v>167</v>
      </c>
    </row>
    <row r="310" s="12" customFormat="1">
      <c r="B310" s="247"/>
      <c r="C310" s="248"/>
      <c r="D310" s="234" t="s">
        <v>178</v>
      </c>
      <c r="E310" s="249" t="s">
        <v>34</v>
      </c>
      <c r="F310" s="250" t="s">
        <v>481</v>
      </c>
      <c r="G310" s="248"/>
      <c r="H310" s="251">
        <v>9.4399999999999995</v>
      </c>
      <c r="I310" s="252"/>
      <c r="J310" s="248"/>
      <c r="K310" s="248"/>
      <c r="L310" s="253"/>
      <c r="M310" s="254"/>
      <c r="N310" s="255"/>
      <c r="O310" s="255"/>
      <c r="P310" s="255"/>
      <c r="Q310" s="255"/>
      <c r="R310" s="255"/>
      <c r="S310" s="255"/>
      <c r="T310" s="256"/>
      <c r="AT310" s="257" t="s">
        <v>178</v>
      </c>
      <c r="AU310" s="257" t="s">
        <v>89</v>
      </c>
      <c r="AV310" s="12" t="s">
        <v>89</v>
      </c>
      <c r="AW310" s="12" t="s">
        <v>42</v>
      </c>
      <c r="AX310" s="12" t="s">
        <v>79</v>
      </c>
      <c r="AY310" s="257" t="s">
        <v>167</v>
      </c>
    </row>
    <row r="311" s="12" customFormat="1">
      <c r="B311" s="247"/>
      <c r="C311" s="248"/>
      <c r="D311" s="234" t="s">
        <v>178</v>
      </c>
      <c r="E311" s="249" t="s">
        <v>34</v>
      </c>
      <c r="F311" s="250" t="s">
        <v>482</v>
      </c>
      <c r="G311" s="248"/>
      <c r="H311" s="251">
        <v>6.2510000000000003</v>
      </c>
      <c r="I311" s="252"/>
      <c r="J311" s="248"/>
      <c r="K311" s="248"/>
      <c r="L311" s="253"/>
      <c r="M311" s="254"/>
      <c r="N311" s="255"/>
      <c r="O311" s="255"/>
      <c r="P311" s="255"/>
      <c r="Q311" s="255"/>
      <c r="R311" s="255"/>
      <c r="S311" s="255"/>
      <c r="T311" s="256"/>
      <c r="AT311" s="257" t="s">
        <v>178</v>
      </c>
      <c r="AU311" s="257" t="s">
        <v>89</v>
      </c>
      <c r="AV311" s="12" t="s">
        <v>89</v>
      </c>
      <c r="AW311" s="12" t="s">
        <v>42</v>
      </c>
      <c r="AX311" s="12" t="s">
        <v>79</v>
      </c>
      <c r="AY311" s="257" t="s">
        <v>167</v>
      </c>
    </row>
    <row r="312" s="12" customFormat="1">
      <c r="B312" s="247"/>
      <c r="C312" s="248"/>
      <c r="D312" s="234" t="s">
        <v>178</v>
      </c>
      <c r="E312" s="249" t="s">
        <v>34</v>
      </c>
      <c r="F312" s="250" t="s">
        <v>483</v>
      </c>
      <c r="G312" s="248"/>
      <c r="H312" s="251">
        <v>17.373999999999999</v>
      </c>
      <c r="I312" s="252"/>
      <c r="J312" s="248"/>
      <c r="K312" s="248"/>
      <c r="L312" s="253"/>
      <c r="M312" s="254"/>
      <c r="N312" s="255"/>
      <c r="O312" s="255"/>
      <c r="P312" s="255"/>
      <c r="Q312" s="255"/>
      <c r="R312" s="255"/>
      <c r="S312" s="255"/>
      <c r="T312" s="256"/>
      <c r="AT312" s="257" t="s">
        <v>178</v>
      </c>
      <c r="AU312" s="257" t="s">
        <v>89</v>
      </c>
      <c r="AV312" s="12" t="s">
        <v>89</v>
      </c>
      <c r="AW312" s="12" t="s">
        <v>42</v>
      </c>
      <c r="AX312" s="12" t="s">
        <v>79</v>
      </c>
      <c r="AY312" s="257" t="s">
        <v>167</v>
      </c>
    </row>
    <row r="313" s="12" customFormat="1">
      <c r="B313" s="247"/>
      <c r="C313" s="248"/>
      <c r="D313" s="234" t="s">
        <v>178</v>
      </c>
      <c r="E313" s="249" t="s">
        <v>34</v>
      </c>
      <c r="F313" s="250" t="s">
        <v>484</v>
      </c>
      <c r="G313" s="248"/>
      <c r="H313" s="251">
        <v>28.448</v>
      </c>
      <c r="I313" s="252"/>
      <c r="J313" s="248"/>
      <c r="K313" s="248"/>
      <c r="L313" s="253"/>
      <c r="M313" s="254"/>
      <c r="N313" s="255"/>
      <c r="O313" s="255"/>
      <c r="P313" s="255"/>
      <c r="Q313" s="255"/>
      <c r="R313" s="255"/>
      <c r="S313" s="255"/>
      <c r="T313" s="256"/>
      <c r="AT313" s="257" t="s">
        <v>178</v>
      </c>
      <c r="AU313" s="257" t="s">
        <v>89</v>
      </c>
      <c r="AV313" s="12" t="s">
        <v>89</v>
      </c>
      <c r="AW313" s="12" t="s">
        <v>42</v>
      </c>
      <c r="AX313" s="12" t="s">
        <v>79</v>
      </c>
      <c r="AY313" s="257" t="s">
        <v>167</v>
      </c>
    </row>
    <row r="314" s="13" customFormat="1">
      <c r="B314" s="258"/>
      <c r="C314" s="259"/>
      <c r="D314" s="234" t="s">
        <v>178</v>
      </c>
      <c r="E314" s="260" t="s">
        <v>34</v>
      </c>
      <c r="F314" s="261" t="s">
        <v>203</v>
      </c>
      <c r="G314" s="259"/>
      <c r="H314" s="262">
        <v>67.170000000000002</v>
      </c>
      <c r="I314" s="263"/>
      <c r="J314" s="259"/>
      <c r="K314" s="259"/>
      <c r="L314" s="264"/>
      <c r="M314" s="265"/>
      <c r="N314" s="266"/>
      <c r="O314" s="266"/>
      <c r="P314" s="266"/>
      <c r="Q314" s="266"/>
      <c r="R314" s="266"/>
      <c r="S314" s="266"/>
      <c r="T314" s="267"/>
      <c r="AT314" s="268" t="s">
        <v>178</v>
      </c>
      <c r="AU314" s="268" t="s">
        <v>89</v>
      </c>
      <c r="AV314" s="13" t="s">
        <v>174</v>
      </c>
      <c r="AW314" s="13" t="s">
        <v>42</v>
      </c>
      <c r="AX314" s="13" t="s">
        <v>87</v>
      </c>
      <c r="AY314" s="268" t="s">
        <v>167</v>
      </c>
    </row>
    <row r="315" s="1" customFormat="1" ht="22.8" customHeight="1">
      <c r="B315" s="47"/>
      <c r="C315" s="222" t="s">
        <v>485</v>
      </c>
      <c r="D315" s="222" t="s">
        <v>169</v>
      </c>
      <c r="E315" s="223" t="s">
        <v>486</v>
      </c>
      <c r="F315" s="224" t="s">
        <v>487</v>
      </c>
      <c r="G315" s="225" t="s">
        <v>356</v>
      </c>
      <c r="H315" s="226">
        <v>79.605000000000004</v>
      </c>
      <c r="I315" s="227"/>
      <c r="J315" s="228">
        <f>ROUND(I315*H315,2)</f>
        <v>0</v>
      </c>
      <c r="K315" s="224" t="s">
        <v>173</v>
      </c>
      <c r="L315" s="73"/>
      <c r="M315" s="229" t="s">
        <v>34</v>
      </c>
      <c r="N315" s="230" t="s">
        <v>50</v>
      </c>
      <c r="O315" s="48"/>
      <c r="P315" s="231">
        <f>O315*H315</f>
        <v>0</v>
      </c>
      <c r="Q315" s="231">
        <v>0.0015</v>
      </c>
      <c r="R315" s="231">
        <f>Q315*H315</f>
        <v>0.11940750000000001</v>
      </c>
      <c r="S315" s="231">
        <v>0</v>
      </c>
      <c r="T315" s="232">
        <f>S315*H315</f>
        <v>0</v>
      </c>
      <c r="AR315" s="24" t="s">
        <v>174</v>
      </c>
      <c r="AT315" s="24" t="s">
        <v>169</v>
      </c>
      <c r="AU315" s="24" t="s">
        <v>89</v>
      </c>
      <c r="AY315" s="24" t="s">
        <v>167</v>
      </c>
      <c r="BE315" s="233">
        <f>IF(N315="základní",J315,0)</f>
        <v>0</v>
      </c>
      <c r="BF315" s="233">
        <f>IF(N315="snížená",J315,0)</f>
        <v>0</v>
      </c>
      <c r="BG315" s="233">
        <f>IF(N315="zákl. přenesená",J315,0)</f>
        <v>0</v>
      </c>
      <c r="BH315" s="233">
        <f>IF(N315="sníž. přenesená",J315,0)</f>
        <v>0</v>
      </c>
      <c r="BI315" s="233">
        <f>IF(N315="nulová",J315,0)</f>
        <v>0</v>
      </c>
      <c r="BJ315" s="24" t="s">
        <v>87</v>
      </c>
      <c r="BK315" s="233">
        <f>ROUND(I315*H315,2)</f>
        <v>0</v>
      </c>
      <c r="BL315" s="24" t="s">
        <v>174</v>
      </c>
      <c r="BM315" s="24" t="s">
        <v>488</v>
      </c>
    </row>
    <row r="316" s="1" customFormat="1">
      <c r="B316" s="47"/>
      <c r="C316" s="75"/>
      <c r="D316" s="234" t="s">
        <v>176</v>
      </c>
      <c r="E316" s="75"/>
      <c r="F316" s="235" t="s">
        <v>489</v>
      </c>
      <c r="G316" s="75"/>
      <c r="H316" s="75"/>
      <c r="I316" s="192"/>
      <c r="J316" s="75"/>
      <c r="K316" s="75"/>
      <c r="L316" s="73"/>
      <c r="M316" s="236"/>
      <c r="N316" s="48"/>
      <c r="O316" s="48"/>
      <c r="P316" s="48"/>
      <c r="Q316" s="48"/>
      <c r="R316" s="48"/>
      <c r="S316" s="48"/>
      <c r="T316" s="96"/>
      <c r="AT316" s="24" t="s">
        <v>176</v>
      </c>
      <c r="AU316" s="24" t="s">
        <v>89</v>
      </c>
    </row>
    <row r="317" s="11" customFormat="1">
      <c r="B317" s="237"/>
      <c r="C317" s="238"/>
      <c r="D317" s="234" t="s">
        <v>178</v>
      </c>
      <c r="E317" s="239" t="s">
        <v>34</v>
      </c>
      <c r="F317" s="240" t="s">
        <v>490</v>
      </c>
      <c r="G317" s="238"/>
      <c r="H317" s="239" t="s">
        <v>34</v>
      </c>
      <c r="I317" s="241"/>
      <c r="J317" s="238"/>
      <c r="K317" s="238"/>
      <c r="L317" s="242"/>
      <c r="M317" s="243"/>
      <c r="N317" s="244"/>
      <c r="O317" s="244"/>
      <c r="P317" s="244"/>
      <c r="Q317" s="244"/>
      <c r="R317" s="244"/>
      <c r="S317" s="244"/>
      <c r="T317" s="245"/>
      <c r="AT317" s="246" t="s">
        <v>178</v>
      </c>
      <c r="AU317" s="246" t="s">
        <v>89</v>
      </c>
      <c r="AV317" s="11" t="s">
        <v>87</v>
      </c>
      <c r="AW317" s="11" t="s">
        <v>42</v>
      </c>
      <c r="AX317" s="11" t="s">
        <v>79</v>
      </c>
      <c r="AY317" s="246" t="s">
        <v>167</v>
      </c>
    </row>
    <row r="318" s="12" customFormat="1">
      <c r="B318" s="247"/>
      <c r="C318" s="248"/>
      <c r="D318" s="234" t="s">
        <v>178</v>
      </c>
      <c r="E318" s="249" t="s">
        <v>34</v>
      </c>
      <c r="F318" s="250" t="s">
        <v>491</v>
      </c>
      <c r="G318" s="248"/>
      <c r="H318" s="251">
        <v>21.600000000000001</v>
      </c>
      <c r="I318" s="252"/>
      <c r="J318" s="248"/>
      <c r="K318" s="248"/>
      <c r="L318" s="253"/>
      <c r="M318" s="254"/>
      <c r="N318" s="255"/>
      <c r="O318" s="255"/>
      <c r="P318" s="255"/>
      <c r="Q318" s="255"/>
      <c r="R318" s="255"/>
      <c r="S318" s="255"/>
      <c r="T318" s="256"/>
      <c r="AT318" s="257" t="s">
        <v>178</v>
      </c>
      <c r="AU318" s="257" t="s">
        <v>89</v>
      </c>
      <c r="AV318" s="12" t="s">
        <v>89</v>
      </c>
      <c r="AW318" s="12" t="s">
        <v>42</v>
      </c>
      <c r="AX318" s="12" t="s">
        <v>79</v>
      </c>
      <c r="AY318" s="257" t="s">
        <v>167</v>
      </c>
    </row>
    <row r="319" s="12" customFormat="1">
      <c r="B319" s="247"/>
      <c r="C319" s="248"/>
      <c r="D319" s="234" t="s">
        <v>178</v>
      </c>
      <c r="E319" s="249" t="s">
        <v>34</v>
      </c>
      <c r="F319" s="250" t="s">
        <v>492</v>
      </c>
      <c r="G319" s="248"/>
      <c r="H319" s="251">
        <v>3.2999999999999998</v>
      </c>
      <c r="I319" s="252"/>
      <c r="J319" s="248"/>
      <c r="K319" s="248"/>
      <c r="L319" s="253"/>
      <c r="M319" s="254"/>
      <c r="N319" s="255"/>
      <c r="O319" s="255"/>
      <c r="P319" s="255"/>
      <c r="Q319" s="255"/>
      <c r="R319" s="255"/>
      <c r="S319" s="255"/>
      <c r="T319" s="256"/>
      <c r="AT319" s="257" t="s">
        <v>178</v>
      </c>
      <c r="AU319" s="257" t="s">
        <v>89</v>
      </c>
      <c r="AV319" s="12" t="s">
        <v>89</v>
      </c>
      <c r="AW319" s="12" t="s">
        <v>42</v>
      </c>
      <c r="AX319" s="12" t="s">
        <v>79</v>
      </c>
      <c r="AY319" s="257" t="s">
        <v>167</v>
      </c>
    </row>
    <row r="320" s="12" customFormat="1">
      <c r="B320" s="247"/>
      <c r="C320" s="248"/>
      <c r="D320" s="234" t="s">
        <v>178</v>
      </c>
      <c r="E320" s="249" t="s">
        <v>34</v>
      </c>
      <c r="F320" s="250" t="s">
        <v>493</v>
      </c>
      <c r="G320" s="248"/>
      <c r="H320" s="251">
        <v>4.7999999999999998</v>
      </c>
      <c r="I320" s="252"/>
      <c r="J320" s="248"/>
      <c r="K320" s="248"/>
      <c r="L320" s="253"/>
      <c r="M320" s="254"/>
      <c r="N320" s="255"/>
      <c r="O320" s="255"/>
      <c r="P320" s="255"/>
      <c r="Q320" s="255"/>
      <c r="R320" s="255"/>
      <c r="S320" s="255"/>
      <c r="T320" s="256"/>
      <c r="AT320" s="257" t="s">
        <v>178</v>
      </c>
      <c r="AU320" s="257" t="s">
        <v>89</v>
      </c>
      <c r="AV320" s="12" t="s">
        <v>89</v>
      </c>
      <c r="AW320" s="12" t="s">
        <v>42</v>
      </c>
      <c r="AX320" s="12" t="s">
        <v>79</v>
      </c>
      <c r="AY320" s="257" t="s">
        <v>167</v>
      </c>
    </row>
    <row r="321" s="12" customFormat="1">
      <c r="B321" s="247"/>
      <c r="C321" s="248"/>
      <c r="D321" s="234" t="s">
        <v>178</v>
      </c>
      <c r="E321" s="249" t="s">
        <v>34</v>
      </c>
      <c r="F321" s="250" t="s">
        <v>494</v>
      </c>
      <c r="G321" s="248"/>
      <c r="H321" s="251">
        <v>21</v>
      </c>
      <c r="I321" s="252"/>
      <c r="J321" s="248"/>
      <c r="K321" s="248"/>
      <c r="L321" s="253"/>
      <c r="M321" s="254"/>
      <c r="N321" s="255"/>
      <c r="O321" s="255"/>
      <c r="P321" s="255"/>
      <c r="Q321" s="255"/>
      <c r="R321" s="255"/>
      <c r="S321" s="255"/>
      <c r="T321" s="256"/>
      <c r="AT321" s="257" t="s">
        <v>178</v>
      </c>
      <c r="AU321" s="257" t="s">
        <v>89</v>
      </c>
      <c r="AV321" s="12" t="s">
        <v>89</v>
      </c>
      <c r="AW321" s="12" t="s">
        <v>42</v>
      </c>
      <c r="AX321" s="12" t="s">
        <v>79</v>
      </c>
      <c r="AY321" s="257" t="s">
        <v>167</v>
      </c>
    </row>
    <row r="322" s="12" customFormat="1">
      <c r="B322" s="247"/>
      <c r="C322" s="248"/>
      <c r="D322" s="234" t="s">
        <v>178</v>
      </c>
      <c r="E322" s="249" t="s">
        <v>34</v>
      </c>
      <c r="F322" s="250" t="s">
        <v>495</v>
      </c>
      <c r="G322" s="248"/>
      <c r="H322" s="251">
        <v>12.6</v>
      </c>
      <c r="I322" s="252"/>
      <c r="J322" s="248"/>
      <c r="K322" s="248"/>
      <c r="L322" s="253"/>
      <c r="M322" s="254"/>
      <c r="N322" s="255"/>
      <c r="O322" s="255"/>
      <c r="P322" s="255"/>
      <c r="Q322" s="255"/>
      <c r="R322" s="255"/>
      <c r="S322" s="255"/>
      <c r="T322" s="256"/>
      <c r="AT322" s="257" t="s">
        <v>178</v>
      </c>
      <c r="AU322" s="257" t="s">
        <v>89</v>
      </c>
      <c r="AV322" s="12" t="s">
        <v>89</v>
      </c>
      <c r="AW322" s="12" t="s">
        <v>42</v>
      </c>
      <c r="AX322" s="12" t="s">
        <v>79</v>
      </c>
      <c r="AY322" s="257" t="s">
        <v>167</v>
      </c>
    </row>
    <row r="323" s="12" customFormat="1">
      <c r="B323" s="247"/>
      <c r="C323" s="248"/>
      <c r="D323" s="234" t="s">
        <v>178</v>
      </c>
      <c r="E323" s="249" t="s">
        <v>34</v>
      </c>
      <c r="F323" s="250" t="s">
        <v>496</v>
      </c>
      <c r="G323" s="248"/>
      <c r="H323" s="251">
        <v>16.305</v>
      </c>
      <c r="I323" s="252"/>
      <c r="J323" s="248"/>
      <c r="K323" s="248"/>
      <c r="L323" s="253"/>
      <c r="M323" s="254"/>
      <c r="N323" s="255"/>
      <c r="O323" s="255"/>
      <c r="P323" s="255"/>
      <c r="Q323" s="255"/>
      <c r="R323" s="255"/>
      <c r="S323" s="255"/>
      <c r="T323" s="256"/>
      <c r="AT323" s="257" t="s">
        <v>178</v>
      </c>
      <c r="AU323" s="257" t="s">
        <v>89</v>
      </c>
      <c r="AV323" s="12" t="s">
        <v>89</v>
      </c>
      <c r="AW323" s="12" t="s">
        <v>42</v>
      </c>
      <c r="AX323" s="12" t="s">
        <v>79</v>
      </c>
      <c r="AY323" s="257" t="s">
        <v>167</v>
      </c>
    </row>
    <row r="324" s="13" customFormat="1">
      <c r="B324" s="258"/>
      <c r="C324" s="259"/>
      <c r="D324" s="234" t="s">
        <v>178</v>
      </c>
      <c r="E324" s="260" t="s">
        <v>34</v>
      </c>
      <c r="F324" s="261" t="s">
        <v>203</v>
      </c>
      <c r="G324" s="259"/>
      <c r="H324" s="262">
        <v>79.605000000000004</v>
      </c>
      <c r="I324" s="263"/>
      <c r="J324" s="259"/>
      <c r="K324" s="259"/>
      <c r="L324" s="264"/>
      <c r="M324" s="265"/>
      <c r="N324" s="266"/>
      <c r="O324" s="266"/>
      <c r="P324" s="266"/>
      <c r="Q324" s="266"/>
      <c r="R324" s="266"/>
      <c r="S324" s="266"/>
      <c r="T324" s="267"/>
      <c r="AT324" s="268" t="s">
        <v>178</v>
      </c>
      <c r="AU324" s="268" t="s">
        <v>89</v>
      </c>
      <c r="AV324" s="13" t="s">
        <v>174</v>
      </c>
      <c r="AW324" s="13" t="s">
        <v>42</v>
      </c>
      <c r="AX324" s="13" t="s">
        <v>87</v>
      </c>
      <c r="AY324" s="268" t="s">
        <v>167</v>
      </c>
    </row>
    <row r="325" s="1" customFormat="1" ht="22.8" customHeight="1">
      <c r="B325" s="47"/>
      <c r="C325" s="222" t="s">
        <v>497</v>
      </c>
      <c r="D325" s="222" t="s">
        <v>169</v>
      </c>
      <c r="E325" s="223" t="s">
        <v>498</v>
      </c>
      <c r="F325" s="224" t="s">
        <v>499</v>
      </c>
      <c r="G325" s="225" t="s">
        <v>172</v>
      </c>
      <c r="H325" s="226">
        <v>212.114</v>
      </c>
      <c r="I325" s="227"/>
      <c r="J325" s="228">
        <f>ROUND(I325*H325,2)</f>
        <v>0</v>
      </c>
      <c r="K325" s="224" t="s">
        <v>173</v>
      </c>
      <c r="L325" s="73"/>
      <c r="M325" s="229" t="s">
        <v>34</v>
      </c>
      <c r="N325" s="230" t="s">
        <v>50</v>
      </c>
      <c r="O325" s="48"/>
      <c r="P325" s="231">
        <f>O325*H325</f>
        <v>0</v>
      </c>
      <c r="Q325" s="231">
        <v>0.0048900000000000002</v>
      </c>
      <c r="R325" s="231">
        <f>Q325*H325</f>
        <v>1.0372374600000001</v>
      </c>
      <c r="S325" s="231">
        <v>0</v>
      </c>
      <c r="T325" s="232">
        <f>S325*H325</f>
        <v>0</v>
      </c>
      <c r="AR325" s="24" t="s">
        <v>174</v>
      </c>
      <c r="AT325" s="24" t="s">
        <v>169</v>
      </c>
      <c r="AU325" s="24" t="s">
        <v>89</v>
      </c>
      <c r="AY325" s="24" t="s">
        <v>167</v>
      </c>
      <c r="BE325" s="233">
        <f>IF(N325="základní",J325,0)</f>
        <v>0</v>
      </c>
      <c r="BF325" s="233">
        <f>IF(N325="snížená",J325,0)</f>
        <v>0</v>
      </c>
      <c r="BG325" s="233">
        <f>IF(N325="zákl. přenesená",J325,0)</f>
        <v>0</v>
      </c>
      <c r="BH325" s="233">
        <f>IF(N325="sníž. přenesená",J325,0)</f>
        <v>0</v>
      </c>
      <c r="BI325" s="233">
        <f>IF(N325="nulová",J325,0)</f>
        <v>0</v>
      </c>
      <c r="BJ325" s="24" t="s">
        <v>87</v>
      </c>
      <c r="BK325" s="233">
        <f>ROUND(I325*H325,2)</f>
        <v>0</v>
      </c>
      <c r="BL325" s="24" t="s">
        <v>174</v>
      </c>
      <c r="BM325" s="24" t="s">
        <v>500</v>
      </c>
    </row>
    <row r="326" s="1" customFormat="1">
      <c r="B326" s="47"/>
      <c r="C326" s="75"/>
      <c r="D326" s="234" t="s">
        <v>176</v>
      </c>
      <c r="E326" s="75"/>
      <c r="F326" s="235" t="s">
        <v>444</v>
      </c>
      <c r="G326" s="75"/>
      <c r="H326" s="75"/>
      <c r="I326" s="192"/>
      <c r="J326" s="75"/>
      <c r="K326" s="75"/>
      <c r="L326" s="73"/>
      <c r="M326" s="236"/>
      <c r="N326" s="48"/>
      <c r="O326" s="48"/>
      <c r="P326" s="48"/>
      <c r="Q326" s="48"/>
      <c r="R326" s="48"/>
      <c r="S326" s="48"/>
      <c r="T326" s="96"/>
      <c r="AT326" s="24" t="s">
        <v>176</v>
      </c>
      <c r="AU326" s="24" t="s">
        <v>89</v>
      </c>
    </row>
    <row r="327" s="11" customFormat="1">
      <c r="B327" s="237"/>
      <c r="C327" s="238"/>
      <c r="D327" s="234" t="s">
        <v>178</v>
      </c>
      <c r="E327" s="239" t="s">
        <v>34</v>
      </c>
      <c r="F327" s="240" t="s">
        <v>501</v>
      </c>
      <c r="G327" s="238"/>
      <c r="H327" s="239" t="s">
        <v>34</v>
      </c>
      <c r="I327" s="241"/>
      <c r="J327" s="238"/>
      <c r="K327" s="238"/>
      <c r="L327" s="242"/>
      <c r="M327" s="243"/>
      <c r="N327" s="244"/>
      <c r="O327" s="244"/>
      <c r="P327" s="244"/>
      <c r="Q327" s="244"/>
      <c r="R327" s="244"/>
      <c r="S327" s="244"/>
      <c r="T327" s="245"/>
      <c r="AT327" s="246" t="s">
        <v>178</v>
      </c>
      <c r="AU327" s="246" t="s">
        <v>89</v>
      </c>
      <c r="AV327" s="11" t="s">
        <v>87</v>
      </c>
      <c r="AW327" s="11" t="s">
        <v>42</v>
      </c>
      <c r="AX327" s="11" t="s">
        <v>79</v>
      </c>
      <c r="AY327" s="246" t="s">
        <v>167</v>
      </c>
    </row>
    <row r="328" s="12" customFormat="1">
      <c r="B328" s="247"/>
      <c r="C328" s="248"/>
      <c r="D328" s="234" t="s">
        <v>178</v>
      </c>
      <c r="E328" s="249" t="s">
        <v>34</v>
      </c>
      <c r="F328" s="250" t="s">
        <v>502</v>
      </c>
      <c r="G328" s="248"/>
      <c r="H328" s="251">
        <v>53.850000000000001</v>
      </c>
      <c r="I328" s="252"/>
      <c r="J328" s="248"/>
      <c r="K328" s="248"/>
      <c r="L328" s="253"/>
      <c r="M328" s="254"/>
      <c r="N328" s="255"/>
      <c r="O328" s="255"/>
      <c r="P328" s="255"/>
      <c r="Q328" s="255"/>
      <c r="R328" s="255"/>
      <c r="S328" s="255"/>
      <c r="T328" s="256"/>
      <c r="AT328" s="257" t="s">
        <v>178</v>
      </c>
      <c r="AU328" s="257" t="s">
        <v>89</v>
      </c>
      <c r="AV328" s="12" t="s">
        <v>89</v>
      </c>
      <c r="AW328" s="12" t="s">
        <v>42</v>
      </c>
      <c r="AX328" s="12" t="s">
        <v>79</v>
      </c>
      <c r="AY328" s="257" t="s">
        <v>167</v>
      </c>
    </row>
    <row r="329" s="12" customFormat="1">
      <c r="B329" s="247"/>
      <c r="C329" s="248"/>
      <c r="D329" s="234" t="s">
        <v>178</v>
      </c>
      <c r="E329" s="249" t="s">
        <v>34</v>
      </c>
      <c r="F329" s="250" t="s">
        <v>503</v>
      </c>
      <c r="G329" s="248"/>
      <c r="H329" s="251">
        <v>10.08</v>
      </c>
      <c r="I329" s="252"/>
      <c r="J329" s="248"/>
      <c r="K329" s="248"/>
      <c r="L329" s="253"/>
      <c r="M329" s="254"/>
      <c r="N329" s="255"/>
      <c r="O329" s="255"/>
      <c r="P329" s="255"/>
      <c r="Q329" s="255"/>
      <c r="R329" s="255"/>
      <c r="S329" s="255"/>
      <c r="T329" s="256"/>
      <c r="AT329" s="257" t="s">
        <v>178</v>
      </c>
      <c r="AU329" s="257" t="s">
        <v>89</v>
      </c>
      <c r="AV329" s="12" t="s">
        <v>89</v>
      </c>
      <c r="AW329" s="12" t="s">
        <v>42</v>
      </c>
      <c r="AX329" s="12" t="s">
        <v>79</v>
      </c>
      <c r="AY329" s="257" t="s">
        <v>167</v>
      </c>
    </row>
    <row r="330" s="12" customFormat="1">
      <c r="B330" s="247"/>
      <c r="C330" s="248"/>
      <c r="D330" s="234" t="s">
        <v>178</v>
      </c>
      <c r="E330" s="249" t="s">
        <v>34</v>
      </c>
      <c r="F330" s="250" t="s">
        <v>504</v>
      </c>
      <c r="G330" s="248"/>
      <c r="H330" s="251">
        <v>26.399999999999999</v>
      </c>
      <c r="I330" s="252"/>
      <c r="J330" s="248"/>
      <c r="K330" s="248"/>
      <c r="L330" s="253"/>
      <c r="M330" s="254"/>
      <c r="N330" s="255"/>
      <c r="O330" s="255"/>
      <c r="P330" s="255"/>
      <c r="Q330" s="255"/>
      <c r="R330" s="255"/>
      <c r="S330" s="255"/>
      <c r="T330" s="256"/>
      <c r="AT330" s="257" t="s">
        <v>178</v>
      </c>
      <c r="AU330" s="257" t="s">
        <v>89</v>
      </c>
      <c r="AV330" s="12" t="s">
        <v>89</v>
      </c>
      <c r="AW330" s="12" t="s">
        <v>42</v>
      </c>
      <c r="AX330" s="12" t="s">
        <v>79</v>
      </c>
      <c r="AY330" s="257" t="s">
        <v>167</v>
      </c>
    </row>
    <row r="331" s="11" customFormat="1">
      <c r="B331" s="237"/>
      <c r="C331" s="238"/>
      <c r="D331" s="234" t="s">
        <v>178</v>
      </c>
      <c r="E331" s="239" t="s">
        <v>34</v>
      </c>
      <c r="F331" s="240" t="s">
        <v>505</v>
      </c>
      <c r="G331" s="238"/>
      <c r="H331" s="239" t="s">
        <v>34</v>
      </c>
      <c r="I331" s="241"/>
      <c r="J331" s="238"/>
      <c r="K331" s="238"/>
      <c r="L331" s="242"/>
      <c r="M331" s="243"/>
      <c r="N331" s="244"/>
      <c r="O331" s="244"/>
      <c r="P331" s="244"/>
      <c r="Q331" s="244"/>
      <c r="R331" s="244"/>
      <c r="S331" s="244"/>
      <c r="T331" s="245"/>
      <c r="AT331" s="246" t="s">
        <v>178</v>
      </c>
      <c r="AU331" s="246" t="s">
        <v>89</v>
      </c>
      <c r="AV331" s="11" t="s">
        <v>87</v>
      </c>
      <c r="AW331" s="11" t="s">
        <v>42</v>
      </c>
      <c r="AX331" s="11" t="s">
        <v>79</v>
      </c>
      <c r="AY331" s="246" t="s">
        <v>167</v>
      </c>
    </row>
    <row r="332" s="12" customFormat="1">
      <c r="B332" s="247"/>
      <c r="C332" s="248"/>
      <c r="D332" s="234" t="s">
        <v>178</v>
      </c>
      <c r="E332" s="249" t="s">
        <v>34</v>
      </c>
      <c r="F332" s="250" t="s">
        <v>506</v>
      </c>
      <c r="G332" s="248"/>
      <c r="H332" s="251">
        <v>-25.600999999999999</v>
      </c>
      <c r="I332" s="252"/>
      <c r="J332" s="248"/>
      <c r="K332" s="248"/>
      <c r="L332" s="253"/>
      <c r="M332" s="254"/>
      <c r="N332" s="255"/>
      <c r="O332" s="255"/>
      <c r="P332" s="255"/>
      <c r="Q332" s="255"/>
      <c r="R332" s="255"/>
      <c r="S332" s="255"/>
      <c r="T332" s="256"/>
      <c r="AT332" s="257" t="s">
        <v>178</v>
      </c>
      <c r="AU332" s="257" t="s">
        <v>89</v>
      </c>
      <c r="AV332" s="12" t="s">
        <v>89</v>
      </c>
      <c r="AW332" s="12" t="s">
        <v>42</v>
      </c>
      <c r="AX332" s="12" t="s">
        <v>79</v>
      </c>
      <c r="AY332" s="257" t="s">
        <v>167</v>
      </c>
    </row>
    <row r="333" s="11" customFormat="1">
      <c r="B333" s="237"/>
      <c r="C333" s="238"/>
      <c r="D333" s="234" t="s">
        <v>178</v>
      </c>
      <c r="E333" s="239" t="s">
        <v>34</v>
      </c>
      <c r="F333" s="240" t="s">
        <v>507</v>
      </c>
      <c r="G333" s="238"/>
      <c r="H333" s="239" t="s">
        <v>34</v>
      </c>
      <c r="I333" s="241"/>
      <c r="J333" s="238"/>
      <c r="K333" s="238"/>
      <c r="L333" s="242"/>
      <c r="M333" s="243"/>
      <c r="N333" s="244"/>
      <c r="O333" s="244"/>
      <c r="P333" s="244"/>
      <c r="Q333" s="244"/>
      <c r="R333" s="244"/>
      <c r="S333" s="244"/>
      <c r="T333" s="245"/>
      <c r="AT333" s="246" t="s">
        <v>178</v>
      </c>
      <c r="AU333" s="246" t="s">
        <v>89</v>
      </c>
      <c r="AV333" s="11" t="s">
        <v>87</v>
      </c>
      <c r="AW333" s="11" t="s">
        <v>42</v>
      </c>
      <c r="AX333" s="11" t="s">
        <v>79</v>
      </c>
      <c r="AY333" s="246" t="s">
        <v>167</v>
      </c>
    </row>
    <row r="334" s="12" customFormat="1">
      <c r="B334" s="247"/>
      <c r="C334" s="248"/>
      <c r="D334" s="234" t="s">
        <v>178</v>
      </c>
      <c r="E334" s="249" t="s">
        <v>34</v>
      </c>
      <c r="F334" s="250" t="s">
        <v>508</v>
      </c>
      <c r="G334" s="248"/>
      <c r="H334" s="251">
        <v>38.411999999999999</v>
      </c>
      <c r="I334" s="252"/>
      <c r="J334" s="248"/>
      <c r="K334" s="248"/>
      <c r="L334" s="253"/>
      <c r="M334" s="254"/>
      <c r="N334" s="255"/>
      <c r="O334" s="255"/>
      <c r="P334" s="255"/>
      <c r="Q334" s="255"/>
      <c r="R334" s="255"/>
      <c r="S334" s="255"/>
      <c r="T334" s="256"/>
      <c r="AT334" s="257" t="s">
        <v>178</v>
      </c>
      <c r="AU334" s="257" t="s">
        <v>89</v>
      </c>
      <c r="AV334" s="12" t="s">
        <v>89</v>
      </c>
      <c r="AW334" s="12" t="s">
        <v>42</v>
      </c>
      <c r="AX334" s="12" t="s">
        <v>79</v>
      </c>
      <c r="AY334" s="257" t="s">
        <v>167</v>
      </c>
    </row>
    <row r="335" s="11" customFormat="1">
      <c r="B335" s="237"/>
      <c r="C335" s="238"/>
      <c r="D335" s="234" t="s">
        <v>178</v>
      </c>
      <c r="E335" s="239" t="s">
        <v>34</v>
      </c>
      <c r="F335" s="240" t="s">
        <v>505</v>
      </c>
      <c r="G335" s="238"/>
      <c r="H335" s="239" t="s">
        <v>34</v>
      </c>
      <c r="I335" s="241"/>
      <c r="J335" s="238"/>
      <c r="K335" s="238"/>
      <c r="L335" s="242"/>
      <c r="M335" s="243"/>
      <c r="N335" s="244"/>
      <c r="O335" s="244"/>
      <c r="P335" s="244"/>
      <c r="Q335" s="244"/>
      <c r="R335" s="244"/>
      <c r="S335" s="244"/>
      <c r="T335" s="245"/>
      <c r="AT335" s="246" t="s">
        <v>178</v>
      </c>
      <c r="AU335" s="246" t="s">
        <v>89</v>
      </c>
      <c r="AV335" s="11" t="s">
        <v>87</v>
      </c>
      <c r="AW335" s="11" t="s">
        <v>42</v>
      </c>
      <c r="AX335" s="11" t="s">
        <v>79</v>
      </c>
      <c r="AY335" s="246" t="s">
        <v>167</v>
      </c>
    </row>
    <row r="336" s="12" customFormat="1">
      <c r="B336" s="247"/>
      <c r="C336" s="248"/>
      <c r="D336" s="234" t="s">
        <v>178</v>
      </c>
      <c r="E336" s="249" t="s">
        <v>34</v>
      </c>
      <c r="F336" s="250" t="s">
        <v>509</v>
      </c>
      <c r="G336" s="248"/>
      <c r="H336" s="251">
        <v>-5.4000000000000004</v>
      </c>
      <c r="I336" s="252"/>
      <c r="J336" s="248"/>
      <c r="K336" s="248"/>
      <c r="L336" s="253"/>
      <c r="M336" s="254"/>
      <c r="N336" s="255"/>
      <c r="O336" s="255"/>
      <c r="P336" s="255"/>
      <c r="Q336" s="255"/>
      <c r="R336" s="255"/>
      <c r="S336" s="255"/>
      <c r="T336" s="256"/>
      <c r="AT336" s="257" t="s">
        <v>178</v>
      </c>
      <c r="AU336" s="257" t="s">
        <v>89</v>
      </c>
      <c r="AV336" s="12" t="s">
        <v>89</v>
      </c>
      <c r="AW336" s="12" t="s">
        <v>42</v>
      </c>
      <c r="AX336" s="12" t="s">
        <v>79</v>
      </c>
      <c r="AY336" s="257" t="s">
        <v>167</v>
      </c>
    </row>
    <row r="337" s="11" customFormat="1">
      <c r="B337" s="237"/>
      <c r="C337" s="238"/>
      <c r="D337" s="234" t="s">
        <v>178</v>
      </c>
      <c r="E337" s="239" t="s">
        <v>34</v>
      </c>
      <c r="F337" s="240" t="s">
        <v>510</v>
      </c>
      <c r="G337" s="238"/>
      <c r="H337" s="239" t="s">
        <v>34</v>
      </c>
      <c r="I337" s="241"/>
      <c r="J337" s="238"/>
      <c r="K337" s="238"/>
      <c r="L337" s="242"/>
      <c r="M337" s="243"/>
      <c r="N337" s="244"/>
      <c r="O337" s="244"/>
      <c r="P337" s="244"/>
      <c r="Q337" s="244"/>
      <c r="R337" s="244"/>
      <c r="S337" s="244"/>
      <c r="T337" s="245"/>
      <c r="AT337" s="246" t="s">
        <v>178</v>
      </c>
      <c r="AU337" s="246" t="s">
        <v>89</v>
      </c>
      <c r="AV337" s="11" t="s">
        <v>87</v>
      </c>
      <c r="AW337" s="11" t="s">
        <v>42</v>
      </c>
      <c r="AX337" s="11" t="s">
        <v>79</v>
      </c>
      <c r="AY337" s="246" t="s">
        <v>167</v>
      </c>
    </row>
    <row r="338" s="12" customFormat="1">
      <c r="B338" s="247"/>
      <c r="C338" s="248"/>
      <c r="D338" s="234" t="s">
        <v>178</v>
      </c>
      <c r="E338" s="249" t="s">
        <v>34</v>
      </c>
      <c r="F338" s="250" t="s">
        <v>511</v>
      </c>
      <c r="G338" s="248"/>
      <c r="H338" s="251">
        <v>46.256999999999998</v>
      </c>
      <c r="I338" s="252"/>
      <c r="J338" s="248"/>
      <c r="K338" s="248"/>
      <c r="L338" s="253"/>
      <c r="M338" s="254"/>
      <c r="N338" s="255"/>
      <c r="O338" s="255"/>
      <c r="P338" s="255"/>
      <c r="Q338" s="255"/>
      <c r="R338" s="255"/>
      <c r="S338" s="255"/>
      <c r="T338" s="256"/>
      <c r="AT338" s="257" t="s">
        <v>178</v>
      </c>
      <c r="AU338" s="257" t="s">
        <v>89</v>
      </c>
      <c r="AV338" s="12" t="s">
        <v>89</v>
      </c>
      <c r="AW338" s="12" t="s">
        <v>42</v>
      </c>
      <c r="AX338" s="12" t="s">
        <v>79</v>
      </c>
      <c r="AY338" s="257" t="s">
        <v>167</v>
      </c>
    </row>
    <row r="339" s="11" customFormat="1">
      <c r="B339" s="237"/>
      <c r="C339" s="238"/>
      <c r="D339" s="234" t="s">
        <v>178</v>
      </c>
      <c r="E339" s="239" t="s">
        <v>34</v>
      </c>
      <c r="F339" s="240" t="s">
        <v>505</v>
      </c>
      <c r="G339" s="238"/>
      <c r="H339" s="239" t="s">
        <v>34</v>
      </c>
      <c r="I339" s="241"/>
      <c r="J339" s="238"/>
      <c r="K339" s="238"/>
      <c r="L339" s="242"/>
      <c r="M339" s="243"/>
      <c r="N339" s="244"/>
      <c r="O339" s="244"/>
      <c r="P339" s="244"/>
      <c r="Q339" s="244"/>
      <c r="R339" s="244"/>
      <c r="S339" s="244"/>
      <c r="T339" s="245"/>
      <c r="AT339" s="246" t="s">
        <v>178</v>
      </c>
      <c r="AU339" s="246" t="s">
        <v>89</v>
      </c>
      <c r="AV339" s="11" t="s">
        <v>87</v>
      </c>
      <c r="AW339" s="11" t="s">
        <v>42</v>
      </c>
      <c r="AX339" s="11" t="s">
        <v>79</v>
      </c>
      <c r="AY339" s="246" t="s">
        <v>167</v>
      </c>
    </row>
    <row r="340" s="12" customFormat="1">
      <c r="B340" s="247"/>
      <c r="C340" s="248"/>
      <c r="D340" s="234" t="s">
        <v>178</v>
      </c>
      <c r="E340" s="249" t="s">
        <v>34</v>
      </c>
      <c r="F340" s="250" t="s">
        <v>512</v>
      </c>
      <c r="G340" s="248"/>
      <c r="H340" s="251">
        <v>-7</v>
      </c>
      <c r="I340" s="252"/>
      <c r="J340" s="248"/>
      <c r="K340" s="248"/>
      <c r="L340" s="253"/>
      <c r="M340" s="254"/>
      <c r="N340" s="255"/>
      <c r="O340" s="255"/>
      <c r="P340" s="255"/>
      <c r="Q340" s="255"/>
      <c r="R340" s="255"/>
      <c r="S340" s="255"/>
      <c r="T340" s="256"/>
      <c r="AT340" s="257" t="s">
        <v>178</v>
      </c>
      <c r="AU340" s="257" t="s">
        <v>89</v>
      </c>
      <c r="AV340" s="12" t="s">
        <v>89</v>
      </c>
      <c r="AW340" s="12" t="s">
        <v>42</v>
      </c>
      <c r="AX340" s="12" t="s">
        <v>79</v>
      </c>
      <c r="AY340" s="257" t="s">
        <v>167</v>
      </c>
    </row>
    <row r="341" s="11" customFormat="1">
      <c r="B341" s="237"/>
      <c r="C341" s="238"/>
      <c r="D341" s="234" t="s">
        <v>178</v>
      </c>
      <c r="E341" s="239" t="s">
        <v>34</v>
      </c>
      <c r="F341" s="240" t="s">
        <v>513</v>
      </c>
      <c r="G341" s="238"/>
      <c r="H341" s="239" t="s">
        <v>34</v>
      </c>
      <c r="I341" s="241"/>
      <c r="J341" s="238"/>
      <c r="K341" s="238"/>
      <c r="L341" s="242"/>
      <c r="M341" s="243"/>
      <c r="N341" s="244"/>
      <c r="O341" s="244"/>
      <c r="P341" s="244"/>
      <c r="Q341" s="244"/>
      <c r="R341" s="244"/>
      <c r="S341" s="244"/>
      <c r="T341" s="245"/>
      <c r="AT341" s="246" t="s">
        <v>178</v>
      </c>
      <c r="AU341" s="246" t="s">
        <v>89</v>
      </c>
      <c r="AV341" s="11" t="s">
        <v>87</v>
      </c>
      <c r="AW341" s="11" t="s">
        <v>42</v>
      </c>
      <c r="AX341" s="11" t="s">
        <v>79</v>
      </c>
      <c r="AY341" s="246" t="s">
        <v>167</v>
      </c>
    </row>
    <row r="342" s="12" customFormat="1">
      <c r="B342" s="247"/>
      <c r="C342" s="248"/>
      <c r="D342" s="234" t="s">
        <v>178</v>
      </c>
      <c r="E342" s="249" t="s">
        <v>34</v>
      </c>
      <c r="F342" s="250" t="s">
        <v>514</v>
      </c>
      <c r="G342" s="248"/>
      <c r="H342" s="251">
        <v>46.409999999999997</v>
      </c>
      <c r="I342" s="252"/>
      <c r="J342" s="248"/>
      <c r="K342" s="248"/>
      <c r="L342" s="253"/>
      <c r="M342" s="254"/>
      <c r="N342" s="255"/>
      <c r="O342" s="255"/>
      <c r="P342" s="255"/>
      <c r="Q342" s="255"/>
      <c r="R342" s="255"/>
      <c r="S342" s="255"/>
      <c r="T342" s="256"/>
      <c r="AT342" s="257" t="s">
        <v>178</v>
      </c>
      <c r="AU342" s="257" t="s">
        <v>89</v>
      </c>
      <c r="AV342" s="12" t="s">
        <v>89</v>
      </c>
      <c r="AW342" s="12" t="s">
        <v>42</v>
      </c>
      <c r="AX342" s="12" t="s">
        <v>79</v>
      </c>
      <c r="AY342" s="257" t="s">
        <v>167</v>
      </c>
    </row>
    <row r="343" s="11" customFormat="1">
      <c r="B343" s="237"/>
      <c r="C343" s="238"/>
      <c r="D343" s="234" t="s">
        <v>178</v>
      </c>
      <c r="E343" s="239" t="s">
        <v>34</v>
      </c>
      <c r="F343" s="240" t="s">
        <v>505</v>
      </c>
      <c r="G343" s="238"/>
      <c r="H343" s="239" t="s">
        <v>34</v>
      </c>
      <c r="I343" s="241"/>
      <c r="J343" s="238"/>
      <c r="K343" s="238"/>
      <c r="L343" s="242"/>
      <c r="M343" s="243"/>
      <c r="N343" s="244"/>
      <c r="O343" s="244"/>
      <c r="P343" s="244"/>
      <c r="Q343" s="244"/>
      <c r="R343" s="244"/>
      <c r="S343" s="244"/>
      <c r="T343" s="245"/>
      <c r="AT343" s="246" t="s">
        <v>178</v>
      </c>
      <c r="AU343" s="246" t="s">
        <v>89</v>
      </c>
      <c r="AV343" s="11" t="s">
        <v>87</v>
      </c>
      <c r="AW343" s="11" t="s">
        <v>42</v>
      </c>
      <c r="AX343" s="11" t="s">
        <v>79</v>
      </c>
      <c r="AY343" s="246" t="s">
        <v>167</v>
      </c>
    </row>
    <row r="344" s="12" customFormat="1">
      <c r="B344" s="247"/>
      <c r="C344" s="248"/>
      <c r="D344" s="234" t="s">
        <v>178</v>
      </c>
      <c r="E344" s="249" t="s">
        <v>34</v>
      </c>
      <c r="F344" s="250" t="s">
        <v>515</v>
      </c>
      <c r="G344" s="248"/>
      <c r="H344" s="251">
        <v>-3.4300000000000002</v>
      </c>
      <c r="I344" s="252"/>
      <c r="J344" s="248"/>
      <c r="K344" s="248"/>
      <c r="L344" s="253"/>
      <c r="M344" s="254"/>
      <c r="N344" s="255"/>
      <c r="O344" s="255"/>
      <c r="P344" s="255"/>
      <c r="Q344" s="255"/>
      <c r="R344" s="255"/>
      <c r="S344" s="255"/>
      <c r="T344" s="256"/>
      <c r="AT344" s="257" t="s">
        <v>178</v>
      </c>
      <c r="AU344" s="257" t="s">
        <v>89</v>
      </c>
      <c r="AV344" s="12" t="s">
        <v>89</v>
      </c>
      <c r="AW344" s="12" t="s">
        <v>42</v>
      </c>
      <c r="AX344" s="12" t="s">
        <v>79</v>
      </c>
      <c r="AY344" s="257" t="s">
        <v>167</v>
      </c>
    </row>
    <row r="345" s="11" customFormat="1">
      <c r="B345" s="237"/>
      <c r="C345" s="238"/>
      <c r="D345" s="234" t="s">
        <v>178</v>
      </c>
      <c r="E345" s="239" t="s">
        <v>34</v>
      </c>
      <c r="F345" s="240" t="s">
        <v>516</v>
      </c>
      <c r="G345" s="238"/>
      <c r="H345" s="239" t="s">
        <v>34</v>
      </c>
      <c r="I345" s="241"/>
      <c r="J345" s="238"/>
      <c r="K345" s="238"/>
      <c r="L345" s="242"/>
      <c r="M345" s="243"/>
      <c r="N345" s="244"/>
      <c r="O345" s="244"/>
      <c r="P345" s="244"/>
      <c r="Q345" s="244"/>
      <c r="R345" s="244"/>
      <c r="S345" s="244"/>
      <c r="T345" s="245"/>
      <c r="AT345" s="246" t="s">
        <v>178</v>
      </c>
      <c r="AU345" s="246" t="s">
        <v>89</v>
      </c>
      <c r="AV345" s="11" t="s">
        <v>87</v>
      </c>
      <c r="AW345" s="11" t="s">
        <v>42</v>
      </c>
      <c r="AX345" s="11" t="s">
        <v>79</v>
      </c>
      <c r="AY345" s="246" t="s">
        <v>167</v>
      </c>
    </row>
    <row r="346" s="12" customFormat="1">
      <c r="B346" s="247"/>
      <c r="C346" s="248"/>
      <c r="D346" s="234" t="s">
        <v>178</v>
      </c>
      <c r="E346" s="249" t="s">
        <v>34</v>
      </c>
      <c r="F346" s="250" t="s">
        <v>517</v>
      </c>
      <c r="G346" s="248"/>
      <c r="H346" s="251">
        <v>24.664999999999999</v>
      </c>
      <c r="I346" s="252"/>
      <c r="J346" s="248"/>
      <c r="K346" s="248"/>
      <c r="L346" s="253"/>
      <c r="M346" s="254"/>
      <c r="N346" s="255"/>
      <c r="O346" s="255"/>
      <c r="P346" s="255"/>
      <c r="Q346" s="255"/>
      <c r="R346" s="255"/>
      <c r="S346" s="255"/>
      <c r="T346" s="256"/>
      <c r="AT346" s="257" t="s">
        <v>178</v>
      </c>
      <c r="AU346" s="257" t="s">
        <v>89</v>
      </c>
      <c r="AV346" s="12" t="s">
        <v>89</v>
      </c>
      <c r="AW346" s="12" t="s">
        <v>42</v>
      </c>
      <c r="AX346" s="12" t="s">
        <v>79</v>
      </c>
      <c r="AY346" s="257" t="s">
        <v>167</v>
      </c>
    </row>
    <row r="347" s="12" customFormat="1">
      <c r="B347" s="247"/>
      <c r="C347" s="248"/>
      <c r="D347" s="234" t="s">
        <v>178</v>
      </c>
      <c r="E347" s="249" t="s">
        <v>34</v>
      </c>
      <c r="F347" s="250" t="s">
        <v>518</v>
      </c>
      <c r="G347" s="248"/>
      <c r="H347" s="251">
        <v>5.7999999999999998</v>
      </c>
      <c r="I347" s="252"/>
      <c r="J347" s="248"/>
      <c r="K347" s="248"/>
      <c r="L347" s="253"/>
      <c r="M347" s="254"/>
      <c r="N347" s="255"/>
      <c r="O347" s="255"/>
      <c r="P347" s="255"/>
      <c r="Q347" s="255"/>
      <c r="R347" s="255"/>
      <c r="S347" s="255"/>
      <c r="T347" s="256"/>
      <c r="AT347" s="257" t="s">
        <v>178</v>
      </c>
      <c r="AU347" s="257" t="s">
        <v>89</v>
      </c>
      <c r="AV347" s="12" t="s">
        <v>89</v>
      </c>
      <c r="AW347" s="12" t="s">
        <v>42</v>
      </c>
      <c r="AX347" s="12" t="s">
        <v>79</v>
      </c>
      <c r="AY347" s="257" t="s">
        <v>167</v>
      </c>
    </row>
    <row r="348" s="11" customFormat="1">
      <c r="B348" s="237"/>
      <c r="C348" s="238"/>
      <c r="D348" s="234" t="s">
        <v>178</v>
      </c>
      <c r="E348" s="239" t="s">
        <v>34</v>
      </c>
      <c r="F348" s="240" t="s">
        <v>505</v>
      </c>
      <c r="G348" s="238"/>
      <c r="H348" s="239" t="s">
        <v>34</v>
      </c>
      <c r="I348" s="241"/>
      <c r="J348" s="238"/>
      <c r="K348" s="238"/>
      <c r="L348" s="242"/>
      <c r="M348" s="243"/>
      <c r="N348" s="244"/>
      <c r="O348" s="244"/>
      <c r="P348" s="244"/>
      <c r="Q348" s="244"/>
      <c r="R348" s="244"/>
      <c r="S348" s="244"/>
      <c r="T348" s="245"/>
      <c r="AT348" s="246" t="s">
        <v>178</v>
      </c>
      <c r="AU348" s="246" t="s">
        <v>89</v>
      </c>
      <c r="AV348" s="11" t="s">
        <v>87</v>
      </c>
      <c r="AW348" s="11" t="s">
        <v>42</v>
      </c>
      <c r="AX348" s="11" t="s">
        <v>79</v>
      </c>
      <c r="AY348" s="246" t="s">
        <v>167</v>
      </c>
    </row>
    <row r="349" s="12" customFormat="1">
      <c r="B349" s="247"/>
      <c r="C349" s="248"/>
      <c r="D349" s="234" t="s">
        <v>178</v>
      </c>
      <c r="E349" s="249" t="s">
        <v>34</v>
      </c>
      <c r="F349" s="250" t="s">
        <v>519</v>
      </c>
      <c r="G349" s="248"/>
      <c r="H349" s="251">
        <v>-6.5090000000000003</v>
      </c>
      <c r="I349" s="252"/>
      <c r="J349" s="248"/>
      <c r="K349" s="248"/>
      <c r="L349" s="253"/>
      <c r="M349" s="254"/>
      <c r="N349" s="255"/>
      <c r="O349" s="255"/>
      <c r="P349" s="255"/>
      <c r="Q349" s="255"/>
      <c r="R349" s="255"/>
      <c r="S349" s="255"/>
      <c r="T349" s="256"/>
      <c r="AT349" s="257" t="s">
        <v>178</v>
      </c>
      <c r="AU349" s="257" t="s">
        <v>89</v>
      </c>
      <c r="AV349" s="12" t="s">
        <v>89</v>
      </c>
      <c r="AW349" s="12" t="s">
        <v>42</v>
      </c>
      <c r="AX349" s="12" t="s">
        <v>79</v>
      </c>
      <c r="AY349" s="257" t="s">
        <v>167</v>
      </c>
    </row>
    <row r="350" s="11" customFormat="1">
      <c r="B350" s="237"/>
      <c r="C350" s="238"/>
      <c r="D350" s="234" t="s">
        <v>178</v>
      </c>
      <c r="E350" s="239" t="s">
        <v>34</v>
      </c>
      <c r="F350" s="240" t="s">
        <v>520</v>
      </c>
      <c r="G350" s="238"/>
      <c r="H350" s="239" t="s">
        <v>34</v>
      </c>
      <c r="I350" s="241"/>
      <c r="J350" s="238"/>
      <c r="K350" s="238"/>
      <c r="L350" s="242"/>
      <c r="M350" s="243"/>
      <c r="N350" s="244"/>
      <c r="O350" s="244"/>
      <c r="P350" s="244"/>
      <c r="Q350" s="244"/>
      <c r="R350" s="244"/>
      <c r="S350" s="244"/>
      <c r="T350" s="245"/>
      <c r="AT350" s="246" t="s">
        <v>178</v>
      </c>
      <c r="AU350" s="246" t="s">
        <v>89</v>
      </c>
      <c r="AV350" s="11" t="s">
        <v>87</v>
      </c>
      <c r="AW350" s="11" t="s">
        <v>42</v>
      </c>
      <c r="AX350" s="11" t="s">
        <v>79</v>
      </c>
      <c r="AY350" s="246" t="s">
        <v>167</v>
      </c>
    </row>
    <row r="351" s="12" customFormat="1">
      <c r="B351" s="247"/>
      <c r="C351" s="248"/>
      <c r="D351" s="234" t="s">
        <v>178</v>
      </c>
      <c r="E351" s="249" t="s">
        <v>34</v>
      </c>
      <c r="F351" s="250" t="s">
        <v>521</v>
      </c>
      <c r="G351" s="248"/>
      <c r="H351" s="251">
        <v>4.3200000000000003</v>
      </c>
      <c r="I351" s="252"/>
      <c r="J351" s="248"/>
      <c r="K351" s="248"/>
      <c r="L351" s="253"/>
      <c r="M351" s="254"/>
      <c r="N351" s="255"/>
      <c r="O351" s="255"/>
      <c r="P351" s="255"/>
      <c r="Q351" s="255"/>
      <c r="R351" s="255"/>
      <c r="S351" s="255"/>
      <c r="T351" s="256"/>
      <c r="AT351" s="257" t="s">
        <v>178</v>
      </c>
      <c r="AU351" s="257" t="s">
        <v>89</v>
      </c>
      <c r="AV351" s="12" t="s">
        <v>89</v>
      </c>
      <c r="AW351" s="12" t="s">
        <v>42</v>
      </c>
      <c r="AX351" s="12" t="s">
        <v>79</v>
      </c>
      <c r="AY351" s="257" t="s">
        <v>167</v>
      </c>
    </row>
    <row r="352" s="12" customFormat="1">
      <c r="B352" s="247"/>
      <c r="C352" s="248"/>
      <c r="D352" s="234" t="s">
        <v>178</v>
      </c>
      <c r="E352" s="249" t="s">
        <v>34</v>
      </c>
      <c r="F352" s="250" t="s">
        <v>522</v>
      </c>
      <c r="G352" s="248"/>
      <c r="H352" s="251">
        <v>0.66000000000000003</v>
      </c>
      <c r="I352" s="252"/>
      <c r="J352" s="248"/>
      <c r="K352" s="248"/>
      <c r="L352" s="253"/>
      <c r="M352" s="254"/>
      <c r="N352" s="255"/>
      <c r="O352" s="255"/>
      <c r="P352" s="255"/>
      <c r="Q352" s="255"/>
      <c r="R352" s="255"/>
      <c r="S352" s="255"/>
      <c r="T352" s="256"/>
      <c r="AT352" s="257" t="s">
        <v>178</v>
      </c>
      <c r="AU352" s="257" t="s">
        <v>89</v>
      </c>
      <c r="AV352" s="12" t="s">
        <v>89</v>
      </c>
      <c r="AW352" s="12" t="s">
        <v>42</v>
      </c>
      <c r="AX352" s="12" t="s">
        <v>79</v>
      </c>
      <c r="AY352" s="257" t="s">
        <v>167</v>
      </c>
    </row>
    <row r="353" s="12" customFormat="1">
      <c r="B353" s="247"/>
      <c r="C353" s="248"/>
      <c r="D353" s="234" t="s">
        <v>178</v>
      </c>
      <c r="E353" s="249" t="s">
        <v>34</v>
      </c>
      <c r="F353" s="250" t="s">
        <v>523</v>
      </c>
      <c r="G353" s="248"/>
      <c r="H353" s="251">
        <v>0.95999999999999996</v>
      </c>
      <c r="I353" s="252"/>
      <c r="J353" s="248"/>
      <c r="K353" s="248"/>
      <c r="L353" s="253"/>
      <c r="M353" s="254"/>
      <c r="N353" s="255"/>
      <c r="O353" s="255"/>
      <c r="P353" s="255"/>
      <c r="Q353" s="255"/>
      <c r="R353" s="255"/>
      <c r="S353" s="255"/>
      <c r="T353" s="256"/>
      <c r="AT353" s="257" t="s">
        <v>178</v>
      </c>
      <c r="AU353" s="257" t="s">
        <v>89</v>
      </c>
      <c r="AV353" s="12" t="s">
        <v>89</v>
      </c>
      <c r="AW353" s="12" t="s">
        <v>42</v>
      </c>
      <c r="AX353" s="12" t="s">
        <v>79</v>
      </c>
      <c r="AY353" s="257" t="s">
        <v>167</v>
      </c>
    </row>
    <row r="354" s="12" customFormat="1">
      <c r="B354" s="247"/>
      <c r="C354" s="248"/>
      <c r="D354" s="234" t="s">
        <v>178</v>
      </c>
      <c r="E354" s="249" t="s">
        <v>34</v>
      </c>
      <c r="F354" s="250" t="s">
        <v>524</v>
      </c>
      <c r="G354" s="248"/>
      <c r="H354" s="251">
        <v>1.26</v>
      </c>
      <c r="I354" s="252"/>
      <c r="J354" s="248"/>
      <c r="K354" s="248"/>
      <c r="L354" s="253"/>
      <c r="M354" s="254"/>
      <c r="N354" s="255"/>
      <c r="O354" s="255"/>
      <c r="P354" s="255"/>
      <c r="Q354" s="255"/>
      <c r="R354" s="255"/>
      <c r="S354" s="255"/>
      <c r="T354" s="256"/>
      <c r="AT354" s="257" t="s">
        <v>178</v>
      </c>
      <c r="AU354" s="257" t="s">
        <v>89</v>
      </c>
      <c r="AV354" s="12" t="s">
        <v>89</v>
      </c>
      <c r="AW354" s="12" t="s">
        <v>42</v>
      </c>
      <c r="AX354" s="12" t="s">
        <v>79</v>
      </c>
      <c r="AY354" s="257" t="s">
        <v>167</v>
      </c>
    </row>
    <row r="355" s="12" customFormat="1">
      <c r="B355" s="247"/>
      <c r="C355" s="248"/>
      <c r="D355" s="234" t="s">
        <v>178</v>
      </c>
      <c r="E355" s="249" t="s">
        <v>34</v>
      </c>
      <c r="F355" s="250" t="s">
        <v>525</v>
      </c>
      <c r="G355" s="248"/>
      <c r="H355" s="251">
        <v>0.97999999999999998</v>
      </c>
      <c r="I355" s="252"/>
      <c r="J355" s="248"/>
      <c r="K355" s="248"/>
      <c r="L355" s="253"/>
      <c r="M355" s="254"/>
      <c r="N355" s="255"/>
      <c r="O355" s="255"/>
      <c r="P355" s="255"/>
      <c r="Q355" s="255"/>
      <c r="R355" s="255"/>
      <c r="S355" s="255"/>
      <c r="T355" s="256"/>
      <c r="AT355" s="257" t="s">
        <v>178</v>
      </c>
      <c r="AU355" s="257" t="s">
        <v>89</v>
      </c>
      <c r="AV355" s="12" t="s">
        <v>89</v>
      </c>
      <c r="AW355" s="12" t="s">
        <v>42</v>
      </c>
      <c r="AX355" s="12" t="s">
        <v>79</v>
      </c>
      <c r="AY355" s="257" t="s">
        <v>167</v>
      </c>
    </row>
    <row r="356" s="13" customFormat="1">
      <c r="B356" s="258"/>
      <c r="C356" s="259"/>
      <c r="D356" s="234" t="s">
        <v>178</v>
      </c>
      <c r="E356" s="260" t="s">
        <v>34</v>
      </c>
      <c r="F356" s="261" t="s">
        <v>203</v>
      </c>
      <c r="G356" s="259"/>
      <c r="H356" s="262">
        <v>212.114</v>
      </c>
      <c r="I356" s="263"/>
      <c r="J356" s="259"/>
      <c r="K356" s="259"/>
      <c r="L356" s="264"/>
      <c r="M356" s="265"/>
      <c r="N356" s="266"/>
      <c r="O356" s="266"/>
      <c r="P356" s="266"/>
      <c r="Q356" s="266"/>
      <c r="R356" s="266"/>
      <c r="S356" s="266"/>
      <c r="T356" s="267"/>
      <c r="AT356" s="268" t="s">
        <v>178</v>
      </c>
      <c r="AU356" s="268" t="s">
        <v>89</v>
      </c>
      <c r="AV356" s="13" t="s">
        <v>174</v>
      </c>
      <c r="AW356" s="13" t="s">
        <v>42</v>
      </c>
      <c r="AX356" s="13" t="s">
        <v>87</v>
      </c>
      <c r="AY356" s="268" t="s">
        <v>167</v>
      </c>
    </row>
    <row r="357" s="1" customFormat="1" ht="34.2" customHeight="1">
      <c r="B357" s="47"/>
      <c r="C357" s="222" t="s">
        <v>526</v>
      </c>
      <c r="D357" s="222" t="s">
        <v>169</v>
      </c>
      <c r="E357" s="223" t="s">
        <v>527</v>
      </c>
      <c r="F357" s="224" t="s">
        <v>528</v>
      </c>
      <c r="G357" s="225" t="s">
        <v>356</v>
      </c>
      <c r="H357" s="226">
        <v>103.90000000000001</v>
      </c>
      <c r="I357" s="227"/>
      <c r="J357" s="228">
        <f>ROUND(I357*H357,2)</f>
        <v>0</v>
      </c>
      <c r="K357" s="224" t="s">
        <v>173</v>
      </c>
      <c r="L357" s="73"/>
      <c r="M357" s="229" t="s">
        <v>34</v>
      </c>
      <c r="N357" s="230" t="s">
        <v>50</v>
      </c>
      <c r="O357" s="48"/>
      <c r="P357" s="231">
        <f>O357*H357</f>
        <v>0</v>
      </c>
      <c r="Q357" s="231">
        <v>0</v>
      </c>
      <c r="R357" s="231">
        <f>Q357*H357</f>
        <v>0</v>
      </c>
      <c r="S357" s="231">
        <v>0</v>
      </c>
      <c r="T357" s="232">
        <f>S357*H357</f>
        <v>0</v>
      </c>
      <c r="AR357" s="24" t="s">
        <v>174</v>
      </c>
      <c r="AT357" s="24" t="s">
        <v>169</v>
      </c>
      <c r="AU357" s="24" t="s">
        <v>89</v>
      </c>
      <c r="AY357" s="24" t="s">
        <v>167</v>
      </c>
      <c r="BE357" s="233">
        <f>IF(N357="základní",J357,0)</f>
        <v>0</v>
      </c>
      <c r="BF357" s="233">
        <f>IF(N357="snížená",J357,0)</f>
        <v>0</v>
      </c>
      <c r="BG357" s="233">
        <f>IF(N357="zákl. přenesená",J357,0)</f>
        <v>0</v>
      </c>
      <c r="BH357" s="233">
        <f>IF(N357="sníž. přenesená",J357,0)</f>
        <v>0</v>
      </c>
      <c r="BI357" s="233">
        <f>IF(N357="nulová",J357,0)</f>
        <v>0</v>
      </c>
      <c r="BJ357" s="24" t="s">
        <v>87</v>
      </c>
      <c r="BK357" s="233">
        <f>ROUND(I357*H357,2)</f>
        <v>0</v>
      </c>
      <c r="BL357" s="24" t="s">
        <v>174</v>
      </c>
      <c r="BM357" s="24" t="s">
        <v>529</v>
      </c>
    </row>
    <row r="358" s="1" customFormat="1">
      <c r="B358" s="47"/>
      <c r="C358" s="75"/>
      <c r="D358" s="234" t="s">
        <v>176</v>
      </c>
      <c r="E358" s="75"/>
      <c r="F358" s="235" t="s">
        <v>530</v>
      </c>
      <c r="G358" s="75"/>
      <c r="H358" s="75"/>
      <c r="I358" s="192"/>
      <c r="J358" s="75"/>
      <c r="K358" s="75"/>
      <c r="L358" s="73"/>
      <c r="M358" s="236"/>
      <c r="N358" s="48"/>
      <c r="O358" s="48"/>
      <c r="P358" s="48"/>
      <c r="Q358" s="48"/>
      <c r="R358" s="48"/>
      <c r="S358" s="48"/>
      <c r="T358" s="96"/>
      <c r="AT358" s="24" t="s">
        <v>176</v>
      </c>
      <c r="AU358" s="24" t="s">
        <v>89</v>
      </c>
    </row>
    <row r="359" s="11" customFormat="1">
      <c r="B359" s="237"/>
      <c r="C359" s="238"/>
      <c r="D359" s="234" t="s">
        <v>178</v>
      </c>
      <c r="E359" s="239" t="s">
        <v>34</v>
      </c>
      <c r="F359" s="240" t="s">
        <v>531</v>
      </c>
      <c r="G359" s="238"/>
      <c r="H359" s="239" t="s">
        <v>34</v>
      </c>
      <c r="I359" s="241"/>
      <c r="J359" s="238"/>
      <c r="K359" s="238"/>
      <c r="L359" s="242"/>
      <c r="M359" s="243"/>
      <c r="N359" s="244"/>
      <c r="O359" s="244"/>
      <c r="P359" s="244"/>
      <c r="Q359" s="244"/>
      <c r="R359" s="244"/>
      <c r="S359" s="244"/>
      <c r="T359" s="245"/>
      <c r="AT359" s="246" t="s">
        <v>178</v>
      </c>
      <c r="AU359" s="246" t="s">
        <v>89</v>
      </c>
      <c r="AV359" s="11" t="s">
        <v>87</v>
      </c>
      <c r="AW359" s="11" t="s">
        <v>42</v>
      </c>
      <c r="AX359" s="11" t="s">
        <v>79</v>
      </c>
      <c r="AY359" s="246" t="s">
        <v>167</v>
      </c>
    </row>
    <row r="360" s="12" customFormat="1">
      <c r="B360" s="247"/>
      <c r="C360" s="248"/>
      <c r="D360" s="234" t="s">
        <v>178</v>
      </c>
      <c r="E360" s="249" t="s">
        <v>34</v>
      </c>
      <c r="F360" s="250" t="s">
        <v>532</v>
      </c>
      <c r="G360" s="248"/>
      <c r="H360" s="251">
        <v>19.899999999999999</v>
      </c>
      <c r="I360" s="252"/>
      <c r="J360" s="248"/>
      <c r="K360" s="248"/>
      <c r="L360" s="253"/>
      <c r="M360" s="254"/>
      <c r="N360" s="255"/>
      <c r="O360" s="255"/>
      <c r="P360" s="255"/>
      <c r="Q360" s="255"/>
      <c r="R360" s="255"/>
      <c r="S360" s="255"/>
      <c r="T360" s="256"/>
      <c r="AT360" s="257" t="s">
        <v>178</v>
      </c>
      <c r="AU360" s="257" t="s">
        <v>89</v>
      </c>
      <c r="AV360" s="12" t="s">
        <v>89</v>
      </c>
      <c r="AW360" s="12" t="s">
        <v>42</v>
      </c>
      <c r="AX360" s="12" t="s">
        <v>79</v>
      </c>
      <c r="AY360" s="257" t="s">
        <v>167</v>
      </c>
    </row>
    <row r="361" s="12" customFormat="1">
      <c r="B361" s="247"/>
      <c r="C361" s="248"/>
      <c r="D361" s="234" t="s">
        <v>178</v>
      </c>
      <c r="E361" s="249" t="s">
        <v>34</v>
      </c>
      <c r="F361" s="250" t="s">
        <v>533</v>
      </c>
      <c r="G361" s="248"/>
      <c r="H361" s="251">
        <v>10.5</v>
      </c>
      <c r="I361" s="252"/>
      <c r="J361" s="248"/>
      <c r="K361" s="248"/>
      <c r="L361" s="253"/>
      <c r="M361" s="254"/>
      <c r="N361" s="255"/>
      <c r="O361" s="255"/>
      <c r="P361" s="255"/>
      <c r="Q361" s="255"/>
      <c r="R361" s="255"/>
      <c r="S361" s="255"/>
      <c r="T361" s="256"/>
      <c r="AT361" s="257" t="s">
        <v>178</v>
      </c>
      <c r="AU361" s="257" t="s">
        <v>89</v>
      </c>
      <c r="AV361" s="12" t="s">
        <v>89</v>
      </c>
      <c r="AW361" s="12" t="s">
        <v>42</v>
      </c>
      <c r="AX361" s="12" t="s">
        <v>79</v>
      </c>
      <c r="AY361" s="257" t="s">
        <v>167</v>
      </c>
    </row>
    <row r="362" s="12" customFormat="1">
      <c r="B362" s="247"/>
      <c r="C362" s="248"/>
      <c r="D362" s="234" t="s">
        <v>178</v>
      </c>
      <c r="E362" s="249" t="s">
        <v>34</v>
      </c>
      <c r="F362" s="250" t="s">
        <v>534</v>
      </c>
      <c r="G362" s="248"/>
      <c r="H362" s="251">
        <v>42.5</v>
      </c>
      <c r="I362" s="252"/>
      <c r="J362" s="248"/>
      <c r="K362" s="248"/>
      <c r="L362" s="253"/>
      <c r="M362" s="254"/>
      <c r="N362" s="255"/>
      <c r="O362" s="255"/>
      <c r="P362" s="255"/>
      <c r="Q362" s="255"/>
      <c r="R362" s="255"/>
      <c r="S362" s="255"/>
      <c r="T362" s="256"/>
      <c r="AT362" s="257" t="s">
        <v>178</v>
      </c>
      <c r="AU362" s="257" t="s">
        <v>89</v>
      </c>
      <c r="AV362" s="12" t="s">
        <v>89</v>
      </c>
      <c r="AW362" s="12" t="s">
        <v>42</v>
      </c>
      <c r="AX362" s="12" t="s">
        <v>79</v>
      </c>
      <c r="AY362" s="257" t="s">
        <v>167</v>
      </c>
    </row>
    <row r="363" s="11" customFormat="1">
      <c r="B363" s="237"/>
      <c r="C363" s="238"/>
      <c r="D363" s="234" t="s">
        <v>178</v>
      </c>
      <c r="E363" s="239" t="s">
        <v>34</v>
      </c>
      <c r="F363" s="240" t="s">
        <v>535</v>
      </c>
      <c r="G363" s="238"/>
      <c r="H363" s="239" t="s">
        <v>34</v>
      </c>
      <c r="I363" s="241"/>
      <c r="J363" s="238"/>
      <c r="K363" s="238"/>
      <c r="L363" s="242"/>
      <c r="M363" s="243"/>
      <c r="N363" s="244"/>
      <c r="O363" s="244"/>
      <c r="P363" s="244"/>
      <c r="Q363" s="244"/>
      <c r="R363" s="244"/>
      <c r="S363" s="244"/>
      <c r="T363" s="245"/>
      <c r="AT363" s="246" t="s">
        <v>178</v>
      </c>
      <c r="AU363" s="246" t="s">
        <v>89</v>
      </c>
      <c r="AV363" s="11" t="s">
        <v>87</v>
      </c>
      <c r="AW363" s="11" t="s">
        <v>42</v>
      </c>
      <c r="AX363" s="11" t="s">
        <v>79</v>
      </c>
      <c r="AY363" s="246" t="s">
        <v>167</v>
      </c>
    </row>
    <row r="364" s="12" customFormat="1">
      <c r="B364" s="247"/>
      <c r="C364" s="248"/>
      <c r="D364" s="234" t="s">
        <v>178</v>
      </c>
      <c r="E364" s="249" t="s">
        <v>34</v>
      </c>
      <c r="F364" s="250" t="s">
        <v>536</v>
      </c>
      <c r="G364" s="248"/>
      <c r="H364" s="251">
        <v>31</v>
      </c>
      <c r="I364" s="252"/>
      <c r="J364" s="248"/>
      <c r="K364" s="248"/>
      <c r="L364" s="253"/>
      <c r="M364" s="254"/>
      <c r="N364" s="255"/>
      <c r="O364" s="255"/>
      <c r="P364" s="255"/>
      <c r="Q364" s="255"/>
      <c r="R364" s="255"/>
      <c r="S364" s="255"/>
      <c r="T364" s="256"/>
      <c r="AT364" s="257" t="s">
        <v>178</v>
      </c>
      <c r="AU364" s="257" t="s">
        <v>89</v>
      </c>
      <c r="AV364" s="12" t="s">
        <v>89</v>
      </c>
      <c r="AW364" s="12" t="s">
        <v>42</v>
      </c>
      <c r="AX364" s="12" t="s">
        <v>79</v>
      </c>
      <c r="AY364" s="257" t="s">
        <v>167</v>
      </c>
    </row>
    <row r="365" s="13" customFormat="1">
      <c r="B365" s="258"/>
      <c r="C365" s="259"/>
      <c r="D365" s="234" t="s">
        <v>178</v>
      </c>
      <c r="E365" s="260" t="s">
        <v>34</v>
      </c>
      <c r="F365" s="261" t="s">
        <v>203</v>
      </c>
      <c r="G365" s="259"/>
      <c r="H365" s="262">
        <v>103.90000000000001</v>
      </c>
      <c r="I365" s="263"/>
      <c r="J365" s="259"/>
      <c r="K365" s="259"/>
      <c r="L365" s="264"/>
      <c r="M365" s="265"/>
      <c r="N365" s="266"/>
      <c r="O365" s="266"/>
      <c r="P365" s="266"/>
      <c r="Q365" s="266"/>
      <c r="R365" s="266"/>
      <c r="S365" s="266"/>
      <c r="T365" s="267"/>
      <c r="AT365" s="268" t="s">
        <v>178</v>
      </c>
      <c r="AU365" s="268" t="s">
        <v>89</v>
      </c>
      <c r="AV365" s="13" t="s">
        <v>174</v>
      </c>
      <c r="AW365" s="13" t="s">
        <v>42</v>
      </c>
      <c r="AX365" s="13" t="s">
        <v>87</v>
      </c>
      <c r="AY365" s="268" t="s">
        <v>167</v>
      </c>
    </row>
    <row r="366" s="1" customFormat="1" ht="22.8" customHeight="1">
      <c r="B366" s="47"/>
      <c r="C366" s="270" t="s">
        <v>537</v>
      </c>
      <c r="D366" s="270" t="s">
        <v>336</v>
      </c>
      <c r="E366" s="271" t="s">
        <v>538</v>
      </c>
      <c r="F366" s="272" t="s">
        <v>539</v>
      </c>
      <c r="G366" s="273" t="s">
        <v>540</v>
      </c>
      <c r="H366" s="274">
        <v>6.2999999999999998</v>
      </c>
      <c r="I366" s="275"/>
      <c r="J366" s="276">
        <f>ROUND(I366*H366,2)</f>
        <v>0</v>
      </c>
      <c r="K366" s="272" t="s">
        <v>477</v>
      </c>
      <c r="L366" s="277"/>
      <c r="M366" s="278" t="s">
        <v>34</v>
      </c>
      <c r="N366" s="279" t="s">
        <v>50</v>
      </c>
      <c r="O366" s="48"/>
      <c r="P366" s="231">
        <f>O366*H366</f>
        <v>0</v>
      </c>
      <c r="Q366" s="231">
        <v>0.00012</v>
      </c>
      <c r="R366" s="231">
        <f>Q366*H366</f>
        <v>0.00075599999999999994</v>
      </c>
      <c r="S366" s="231">
        <v>0</v>
      </c>
      <c r="T366" s="232">
        <f>S366*H366</f>
        <v>0</v>
      </c>
      <c r="AR366" s="24" t="s">
        <v>225</v>
      </c>
      <c r="AT366" s="24" t="s">
        <v>336</v>
      </c>
      <c r="AU366" s="24" t="s">
        <v>89</v>
      </c>
      <c r="AY366" s="24" t="s">
        <v>167</v>
      </c>
      <c r="BE366" s="233">
        <f>IF(N366="základní",J366,0)</f>
        <v>0</v>
      </c>
      <c r="BF366" s="233">
        <f>IF(N366="snížená",J366,0)</f>
        <v>0</v>
      </c>
      <c r="BG366" s="233">
        <f>IF(N366="zákl. přenesená",J366,0)</f>
        <v>0</v>
      </c>
      <c r="BH366" s="233">
        <f>IF(N366="sníž. přenesená",J366,0)</f>
        <v>0</v>
      </c>
      <c r="BI366" s="233">
        <f>IF(N366="nulová",J366,0)</f>
        <v>0</v>
      </c>
      <c r="BJ366" s="24" t="s">
        <v>87</v>
      </c>
      <c r="BK366" s="233">
        <f>ROUND(I366*H366,2)</f>
        <v>0</v>
      </c>
      <c r="BL366" s="24" t="s">
        <v>174</v>
      </c>
      <c r="BM366" s="24" t="s">
        <v>541</v>
      </c>
    </row>
    <row r="367" s="1" customFormat="1">
      <c r="B367" s="47"/>
      <c r="C367" s="75"/>
      <c r="D367" s="234" t="s">
        <v>340</v>
      </c>
      <c r="E367" s="75"/>
      <c r="F367" s="235" t="s">
        <v>542</v>
      </c>
      <c r="G367" s="75"/>
      <c r="H367" s="75"/>
      <c r="I367" s="192"/>
      <c r="J367" s="75"/>
      <c r="K367" s="75"/>
      <c r="L367" s="73"/>
      <c r="M367" s="236"/>
      <c r="N367" s="48"/>
      <c r="O367" s="48"/>
      <c r="P367" s="48"/>
      <c r="Q367" s="48"/>
      <c r="R367" s="48"/>
      <c r="S367" s="48"/>
      <c r="T367" s="96"/>
      <c r="AT367" s="24" t="s">
        <v>340</v>
      </c>
      <c r="AU367" s="24" t="s">
        <v>89</v>
      </c>
    </row>
    <row r="368" s="12" customFormat="1">
      <c r="B368" s="247"/>
      <c r="C368" s="248"/>
      <c r="D368" s="234" t="s">
        <v>178</v>
      </c>
      <c r="E368" s="249" t="s">
        <v>34</v>
      </c>
      <c r="F368" s="250" t="s">
        <v>543</v>
      </c>
      <c r="G368" s="248"/>
      <c r="H368" s="251">
        <v>6</v>
      </c>
      <c r="I368" s="252"/>
      <c r="J368" s="248"/>
      <c r="K368" s="248"/>
      <c r="L368" s="253"/>
      <c r="M368" s="254"/>
      <c r="N368" s="255"/>
      <c r="O368" s="255"/>
      <c r="P368" s="255"/>
      <c r="Q368" s="255"/>
      <c r="R368" s="255"/>
      <c r="S368" s="255"/>
      <c r="T368" s="256"/>
      <c r="AT368" s="257" t="s">
        <v>178</v>
      </c>
      <c r="AU368" s="257" t="s">
        <v>89</v>
      </c>
      <c r="AV368" s="12" t="s">
        <v>89</v>
      </c>
      <c r="AW368" s="12" t="s">
        <v>42</v>
      </c>
      <c r="AX368" s="12" t="s">
        <v>87</v>
      </c>
      <c r="AY368" s="257" t="s">
        <v>167</v>
      </c>
    </row>
    <row r="369" s="12" customFormat="1">
      <c r="B369" s="247"/>
      <c r="C369" s="248"/>
      <c r="D369" s="234" t="s">
        <v>178</v>
      </c>
      <c r="E369" s="248"/>
      <c r="F369" s="250" t="s">
        <v>544</v>
      </c>
      <c r="G369" s="248"/>
      <c r="H369" s="251">
        <v>6.2999999999999998</v>
      </c>
      <c r="I369" s="252"/>
      <c r="J369" s="248"/>
      <c r="K369" s="248"/>
      <c r="L369" s="253"/>
      <c r="M369" s="254"/>
      <c r="N369" s="255"/>
      <c r="O369" s="255"/>
      <c r="P369" s="255"/>
      <c r="Q369" s="255"/>
      <c r="R369" s="255"/>
      <c r="S369" s="255"/>
      <c r="T369" s="256"/>
      <c r="AT369" s="257" t="s">
        <v>178</v>
      </c>
      <c r="AU369" s="257" t="s">
        <v>89</v>
      </c>
      <c r="AV369" s="12" t="s">
        <v>89</v>
      </c>
      <c r="AW369" s="12" t="s">
        <v>6</v>
      </c>
      <c r="AX369" s="12" t="s">
        <v>87</v>
      </c>
      <c r="AY369" s="257" t="s">
        <v>167</v>
      </c>
    </row>
    <row r="370" s="1" customFormat="1" ht="22.8" customHeight="1">
      <c r="B370" s="47"/>
      <c r="C370" s="270" t="s">
        <v>545</v>
      </c>
      <c r="D370" s="270" t="s">
        <v>336</v>
      </c>
      <c r="E370" s="271" t="s">
        <v>546</v>
      </c>
      <c r="F370" s="272" t="s">
        <v>547</v>
      </c>
      <c r="G370" s="273" t="s">
        <v>540</v>
      </c>
      <c r="H370" s="274">
        <v>39.899999999999999</v>
      </c>
      <c r="I370" s="275"/>
      <c r="J370" s="276">
        <f>ROUND(I370*H370,2)</f>
        <v>0</v>
      </c>
      <c r="K370" s="272" t="s">
        <v>477</v>
      </c>
      <c r="L370" s="277"/>
      <c r="M370" s="278" t="s">
        <v>34</v>
      </c>
      <c r="N370" s="279" t="s">
        <v>50</v>
      </c>
      <c r="O370" s="48"/>
      <c r="P370" s="231">
        <f>O370*H370</f>
        <v>0</v>
      </c>
      <c r="Q370" s="231">
        <v>0.00025000000000000001</v>
      </c>
      <c r="R370" s="231">
        <f>Q370*H370</f>
        <v>0.0099749999999999995</v>
      </c>
      <c r="S370" s="231">
        <v>0</v>
      </c>
      <c r="T370" s="232">
        <f>S370*H370</f>
        <v>0</v>
      </c>
      <c r="AR370" s="24" t="s">
        <v>225</v>
      </c>
      <c r="AT370" s="24" t="s">
        <v>336</v>
      </c>
      <c r="AU370" s="24" t="s">
        <v>89</v>
      </c>
      <c r="AY370" s="24" t="s">
        <v>167</v>
      </c>
      <c r="BE370" s="233">
        <f>IF(N370="základní",J370,0)</f>
        <v>0</v>
      </c>
      <c r="BF370" s="233">
        <f>IF(N370="snížená",J370,0)</f>
        <v>0</v>
      </c>
      <c r="BG370" s="233">
        <f>IF(N370="zákl. přenesená",J370,0)</f>
        <v>0</v>
      </c>
      <c r="BH370" s="233">
        <f>IF(N370="sníž. přenesená",J370,0)</f>
        <v>0</v>
      </c>
      <c r="BI370" s="233">
        <f>IF(N370="nulová",J370,0)</f>
        <v>0</v>
      </c>
      <c r="BJ370" s="24" t="s">
        <v>87</v>
      </c>
      <c r="BK370" s="233">
        <f>ROUND(I370*H370,2)</f>
        <v>0</v>
      </c>
      <c r="BL370" s="24" t="s">
        <v>174</v>
      </c>
      <c r="BM370" s="24" t="s">
        <v>548</v>
      </c>
    </row>
    <row r="371" s="1" customFormat="1">
      <c r="B371" s="47"/>
      <c r="C371" s="75"/>
      <c r="D371" s="234" t="s">
        <v>340</v>
      </c>
      <c r="E371" s="75"/>
      <c r="F371" s="235" t="s">
        <v>549</v>
      </c>
      <c r="G371" s="75"/>
      <c r="H371" s="75"/>
      <c r="I371" s="192"/>
      <c r="J371" s="75"/>
      <c r="K371" s="75"/>
      <c r="L371" s="73"/>
      <c r="M371" s="236"/>
      <c r="N371" s="48"/>
      <c r="O371" s="48"/>
      <c r="P371" s="48"/>
      <c r="Q371" s="48"/>
      <c r="R371" s="48"/>
      <c r="S371" s="48"/>
      <c r="T371" s="96"/>
      <c r="AT371" s="24" t="s">
        <v>340</v>
      </c>
      <c r="AU371" s="24" t="s">
        <v>89</v>
      </c>
    </row>
    <row r="372" s="11" customFormat="1">
      <c r="B372" s="237"/>
      <c r="C372" s="238"/>
      <c r="D372" s="234" t="s">
        <v>178</v>
      </c>
      <c r="E372" s="239" t="s">
        <v>34</v>
      </c>
      <c r="F372" s="240" t="s">
        <v>531</v>
      </c>
      <c r="G372" s="238"/>
      <c r="H372" s="239" t="s">
        <v>34</v>
      </c>
      <c r="I372" s="241"/>
      <c r="J372" s="238"/>
      <c r="K372" s="238"/>
      <c r="L372" s="242"/>
      <c r="M372" s="243"/>
      <c r="N372" s="244"/>
      <c r="O372" s="244"/>
      <c r="P372" s="244"/>
      <c r="Q372" s="244"/>
      <c r="R372" s="244"/>
      <c r="S372" s="244"/>
      <c r="T372" s="245"/>
      <c r="AT372" s="246" t="s">
        <v>178</v>
      </c>
      <c r="AU372" s="246" t="s">
        <v>89</v>
      </c>
      <c r="AV372" s="11" t="s">
        <v>87</v>
      </c>
      <c r="AW372" s="11" t="s">
        <v>42</v>
      </c>
      <c r="AX372" s="11" t="s">
        <v>79</v>
      </c>
      <c r="AY372" s="246" t="s">
        <v>167</v>
      </c>
    </row>
    <row r="373" s="12" customFormat="1">
      <c r="B373" s="247"/>
      <c r="C373" s="248"/>
      <c r="D373" s="234" t="s">
        <v>178</v>
      </c>
      <c r="E373" s="249" t="s">
        <v>34</v>
      </c>
      <c r="F373" s="250" t="s">
        <v>550</v>
      </c>
      <c r="G373" s="248"/>
      <c r="H373" s="251">
        <v>7.96</v>
      </c>
      <c r="I373" s="252"/>
      <c r="J373" s="248"/>
      <c r="K373" s="248"/>
      <c r="L373" s="253"/>
      <c r="M373" s="254"/>
      <c r="N373" s="255"/>
      <c r="O373" s="255"/>
      <c r="P373" s="255"/>
      <c r="Q373" s="255"/>
      <c r="R373" s="255"/>
      <c r="S373" s="255"/>
      <c r="T373" s="256"/>
      <c r="AT373" s="257" t="s">
        <v>178</v>
      </c>
      <c r="AU373" s="257" t="s">
        <v>89</v>
      </c>
      <c r="AV373" s="12" t="s">
        <v>89</v>
      </c>
      <c r="AW373" s="12" t="s">
        <v>42</v>
      </c>
      <c r="AX373" s="12" t="s">
        <v>79</v>
      </c>
      <c r="AY373" s="257" t="s">
        <v>167</v>
      </c>
    </row>
    <row r="374" s="12" customFormat="1">
      <c r="B374" s="247"/>
      <c r="C374" s="248"/>
      <c r="D374" s="234" t="s">
        <v>178</v>
      </c>
      <c r="E374" s="249" t="s">
        <v>34</v>
      </c>
      <c r="F374" s="250" t="s">
        <v>551</v>
      </c>
      <c r="G374" s="248"/>
      <c r="H374" s="251">
        <v>17</v>
      </c>
      <c r="I374" s="252"/>
      <c r="J374" s="248"/>
      <c r="K374" s="248"/>
      <c r="L374" s="253"/>
      <c r="M374" s="254"/>
      <c r="N374" s="255"/>
      <c r="O374" s="255"/>
      <c r="P374" s="255"/>
      <c r="Q374" s="255"/>
      <c r="R374" s="255"/>
      <c r="S374" s="255"/>
      <c r="T374" s="256"/>
      <c r="AT374" s="257" t="s">
        <v>178</v>
      </c>
      <c r="AU374" s="257" t="s">
        <v>89</v>
      </c>
      <c r="AV374" s="12" t="s">
        <v>89</v>
      </c>
      <c r="AW374" s="12" t="s">
        <v>42</v>
      </c>
      <c r="AX374" s="12" t="s">
        <v>79</v>
      </c>
      <c r="AY374" s="257" t="s">
        <v>167</v>
      </c>
    </row>
    <row r="375" s="11" customFormat="1">
      <c r="B375" s="237"/>
      <c r="C375" s="238"/>
      <c r="D375" s="234" t="s">
        <v>178</v>
      </c>
      <c r="E375" s="239" t="s">
        <v>34</v>
      </c>
      <c r="F375" s="240" t="s">
        <v>535</v>
      </c>
      <c r="G375" s="238"/>
      <c r="H375" s="239" t="s">
        <v>34</v>
      </c>
      <c r="I375" s="241"/>
      <c r="J375" s="238"/>
      <c r="K375" s="238"/>
      <c r="L375" s="242"/>
      <c r="M375" s="243"/>
      <c r="N375" s="244"/>
      <c r="O375" s="244"/>
      <c r="P375" s="244"/>
      <c r="Q375" s="244"/>
      <c r="R375" s="244"/>
      <c r="S375" s="244"/>
      <c r="T375" s="245"/>
      <c r="AT375" s="246" t="s">
        <v>178</v>
      </c>
      <c r="AU375" s="246" t="s">
        <v>89</v>
      </c>
      <c r="AV375" s="11" t="s">
        <v>87</v>
      </c>
      <c r="AW375" s="11" t="s">
        <v>42</v>
      </c>
      <c r="AX375" s="11" t="s">
        <v>79</v>
      </c>
      <c r="AY375" s="246" t="s">
        <v>167</v>
      </c>
    </row>
    <row r="376" s="12" customFormat="1">
      <c r="B376" s="247"/>
      <c r="C376" s="248"/>
      <c r="D376" s="234" t="s">
        <v>178</v>
      </c>
      <c r="E376" s="249" t="s">
        <v>34</v>
      </c>
      <c r="F376" s="250" t="s">
        <v>552</v>
      </c>
      <c r="G376" s="248"/>
      <c r="H376" s="251">
        <v>12.4</v>
      </c>
      <c r="I376" s="252"/>
      <c r="J376" s="248"/>
      <c r="K376" s="248"/>
      <c r="L376" s="253"/>
      <c r="M376" s="254"/>
      <c r="N376" s="255"/>
      <c r="O376" s="255"/>
      <c r="P376" s="255"/>
      <c r="Q376" s="255"/>
      <c r="R376" s="255"/>
      <c r="S376" s="255"/>
      <c r="T376" s="256"/>
      <c r="AT376" s="257" t="s">
        <v>178</v>
      </c>
      <c r="AU376" s="257" t="s">
        <v>89</v>
      </c>
      <c r="AV376" s="12" t="s">
        <v>89</v>
      </c>
      <c r="AW376" s="12" t="s">
        <v>42</v>
      </c>
      <c r="AX376" s="12" t="s">
        <v>79</v>
      </c>
      <c r="AY376" s="257" t="s">
        <v>167</v>
      </c>
    </row>
    <row r="377" s="12" customFormat="1">
      <c r="B377" s="247"/>
      <c r="C377" s="248"/>
      <c r="D377" s="234" t="s">
        <v>178</v>
      </c>
      <c r="E377" s="249" t="s">
        <v>34</v>
      </c>
      <c r="F377" s="250" t="s">
        <v>553</v>
      </c>
      <c r="G377" s="248"/>
      <c r="H377" s="251">
        <v>0.64000000000000001</v>
      </c>
      <c r="I377" s="252"/>
      <c r="J377" s="248"/>
      <c r="K377" s="248"/>
      <c r="L377" s="253"/>
      <c r="M377" s="254"/>
      <c r="N377" s="255"/>
      <c r="O377" s="255"/>
      <c r="P377" s="255"/>
      <c r="Q377" s="255"/>
      <c r="R377" s="255"/>
      <c r="S377" s="255"/>
      <c r="T377" s="256"/>
      <c r="AT377" s="257" t="s">
        <v>178</v>
      </c>
      <c r="AU377" s="257" t="s">
        <v>89</v>
      </c>
      <c r="AV377" s="12" t="s">
        <v>89</v>
      </c>
      <c r="AW377" s="12" t="s">
        <v>42</v>
      </c>
      <c r="AX377" s="12" t="s">
        <v>79</v>
      </c>
      <c r="AY377" s="257" t="s">
        <v>167</v>
      </c>
    </row>
    <row r="378" s="13" customFormat="1">
      <c r="B378" s="258"/>
      <c r="C378" s="259"/>
      <c r="D378" s="234" t="s">
        <v>178</v>
      </c>
      <c r="E378" s="260" t="s">
        <v>34</v>
      </c>
      <c r="F378" s="261" t="s">
        <v>203</v>
      </c>
      <c r="G378" s="259"/>
      <c r="H378" s="262">
        <v>38</v>
      </c>
      <c r="I378" s="263"/>
      <c r="J378" s="259"/>
      <c r="K378" s="259"/>
      <c r="L378" s="264"/>
      <c r="M378" s="265"/>
      <c r="N378" s="266"/>
      <c r="O378" s="266"/>
      <c r="P378" s="266"/>
      <c r="Q378" s="266"/>
      <c r="R378" s="266"/>
      <c r="S378" s="266"/>
      <c r="T378" s="267"/>
      <c r="AT378" s="268" t="s">
        <v>178</v>
      </c>
      <c r="AU378" s="268" t="s">
        <v>89</v>
      </c>
      <c r="AV378" s="13" t="s">
        <v>174</v>
      </c>
      <c r="AW378" s="13" t="s">
        <v>42</v>
      </c>
      <c r="AX378" s="13" t="s">
        <v>87</v>
      </c>
      <c r="AY378" s="268" t="s">
        <v>167</v>
      </c>
    </row>
    <row r="379" s="12" customFormat="1">
      <c r="B379" s="247"/>
      <c r="C379" s="248"/>
      <c r="D379" s="234" t="s">
        <v>178</v>
      </c>
      <c r="E379" s="248"/>
      <c r="F379" s="250" t="s">
        <v>554</v>
      </c>
      <c r="G379" s="248"/>
      <c r="H379" s="251">
        <v>39.899999999999999</v>
      </c>
      <c r="I379" s="252"/>
      <c r="J379" s="248"/>
      <c r="K379" s="248"/>
      <c r="L379" s="253"/>
      <c r="M379" s="254"/>
      <c r="N379" s="255"/>
      <c r="O379" s="255"/>
      <c r="P379" s="255"/>
      <c r="Q379" s="255"/>
      <c r="R379" s="255"/>
      <c r="S379" s="255"/>
      <c r="T379" s="256"/>
      <c r="AT379" s="257" t="s">
        <v>178</v>
      </c>
      <c r="AU379" s="257" t="s">
        <v>89</v>
      </c>
      <c r="AV379" s="12" t="s">
        <v>89</v>
      </c>
      <c r="AW379" s="12" t="s">
        <v>6</v>
      </c>
      <c r="AX379" s="12" t="s">
        <v>87</v>
      </c>
      <c r="AY379" s="257" t="s">
        <v>167</v>
      </c>
    </row>
    <row r="380" s="1" customFormat="1" ht="22.8" customHeight="1">
      <c r="B380" s="47"/>
      <c r="C380" s="222" t="s">
        <v>555</v>
      </c>
      <c r="D380" s="222" t="s">
        <v>169</v>
      </c>
      <c r="E380" s="223" t="s">
        <v>556</v>
      </c>
      <c r="F380" s="224" t="s">
        <v>557</v>
      </c>
      <c r="G380" s="225" t="s">
        <v>172</v>
      </c>
      <c r="H380" s="226">
        <v>212.114</v>
      </c>
      <c r="I380" s="227"/>
      <c r="J380" s="228">
        <f>ROUND(I380*H380,2)</f>
        <v>0</v>
      </c>
      <c r="K380" s="224" t="s">
        <v>173</v>
      </c>
      <c r="L380" s="73"/>
      <c r="M380" s="229" t="s">
        <v>34</v>
      </c>
      <c r="N380" s="230" t="s">
        <v>50</v>
      </c>
      <c r="O380" s="48"/>
      <c r="P380" s="231">
        <f>O380*H380</f>
        <v>0</v>
      </c>
      <c r="Q380" s="231">
        <v>0.015960499999999999</v>
      </c>
      <c r="R380" s="231">
        <f>Q380*H380</f>
        <v>3.3854454969999996</v>
      </c>
      <c r="S380" s="231">
        <v>0</v>
      </c>
      <c r="T380" s="232">
        <f>S380*H380</f>
        <v>0</v>
      </c>
      <c r="AR380" s="24" t="s">
        <v>174</v>
      </c>
      <c r="AT380" s="24" t="s">
        <v>169</v>
      </c>
      <c r="AU380" s="24" t="s">
        <v>89</v>
      </c>
      <c r="AY380" s="24" t="s">
        <v>167</v>
      </c>
      <c r="BE380" s="233">
        <f>IF(N380="základní",J380,0)</f>
        <v>0</v>
      </c>
      <c r="BF380" s="233">
        <f>IF(N380="snížená",J380,0)</f>
        <v>0</v>
      </c>
      <c r="BG380" s="233">
        <f>IF(N380="zákl. přenesená",J380,0)</f>
        <v>0</v>
      </c>
      <c r="BH380" s="233">
        <f>IF(N380="sníž. přenesená",J380,0)</f>
        <v>0</v>
      </c>
      <c r="BI380" s="233">
        <f>IF(N380="nulová",J380,0)</f>
        <v>0</v>
      </c>
      <c r="BJ380" s="24" t="s">
        <v>87</v>
      </c>
      <c r="BK380" s="233">
        <f>ROUND(I380*H380,2)</f>
        <v>0</v>
      </c>
      <c r="BL380" s="24" t="s">
        <v>174</v>
      </c>
      <c r="BM380" s="24" t="s">
        <v>558</v>
      </c>
    </row>
    <row r="381" s="12" customFormat="1">
      <c r="B381" s="247"/>
      <c r="C381" s="248"/>
      <c r="D381" s="234" t="s">
        <v>178</v>
      </c>
      <c r="E381" s="249" t="s">
        <v>34</v>
      </c>
      <c r="F381" s="250" t="s">
        <v>559</v>
      </c>
      <c r="G381" s="248"/>
      <c r="H381" s="251">
        <v>212.114</v>
      </c>
      <c r="I381" s="252"/>
      <c r="J381" s="248"/>
      <c r="K381" s="248"/>
      <c r="L381" s="253"/>
      <c r="M381" s="254"/>
      <c r="N381" s="255"/>
      <c r="O381" s="255"/>
      <c r="P381" s="255"/>
      <c r="Q381" s="255"/>
      <c r="R381" s="255"/>
      <c r="S381" s="255"/>
      <c r="T381" s="256"/>
      <c r="AT381" s="257" t="s">
        <v>178</v>
      </c>
      <c r="AU381" s="257" t="s">
        <v>89</v>
      </c>
      <c r="AV381" s="12" t="s">
        <v>89</v>
      </c>
      <c r="AW381" s="12" t="s">
        <v>42</v>
      </c>
      <c r="AX381" s="12" t="s">
        <v>87</v>
      </c>
      <c r="AY381" s="257" t="s">
        <v>167</v>
      </c>
    </row>
    <row r="382" s="1" customFormat="1" ht="22.8" customHeight="1">
      <c r="B382" s="47"/>
      <c r="C382" s="222" t="s">
        <v>560</v>
      </c>
      <c r="D382" s="222" t="s">
        <v>169</v>
      </c>
      <c r="E382" s="223" t="s">
        <v>561</v>
      </c>
      <c r="F382" s="224" t="s">
        <v>562</v>
      </c>
      <c r="G382" s="225" t="s">
        <v>172</v>
      </c>
      <c r="H382" s="226">
        <v>24.315999999999999</v>
      </c>
      <c r="I382" s="227"/>
      <c r="J382" s="228">
        <f>ROUND(I382*H382,2)</f>
        <v>0</v>
      </c>
      <c r="K382" s="224" t="s">
        <v>173</v>
      </c>
      <c r="L382" s="73"/>
      <c r="M382" s="229" t="s">
        <v>34</v>
      </c>
      <c r="N382" s="230" t="s">
        <v>50</v>
      </c>
      <c r="O382" s="48"/>
      <c r="P382" s="231">
        <f>O382*H382</f>
        <v>0</v>
      </c>
      <c r="Q382" s="231">
        <v>0.00628</v>
      </c>
      <c r="R382" s="231">
        <f>Q382*H382</f>
        <v>0.15270448</v>
      </c>
      <c r="S382" s="231">
        <v>0</v>
      </c>
      <c r="T382" s="232">
        <f>S382*H382</f>
        <v>0</v>
      </c>
      <c r="AR382" s="24" t="s">
        <v>174</v>
      </c>
      <c r="AT382" s="24" t="s">
        <v>169</v>
      </c>
      <c r="AU382" s="24" t="s">
        <v>89</v>
      </c>
      <c r="AY382" s="24" t="s">
        <v>167</v>
      </c>
      <c r="BE382" s="233">
        <f>IF(N382="základní",J382,0)</f>
        <v>0</v>
      </c>
      <c r="BF382" s="233">
        <f>IF(N382="snížená",J382,0)</f>
        <v>0</v>
      </c>
      <c r="BG382" s="233">
        <f>IF(N382="zákl. přenesená",J382,0)</f>
        <v>0</v>
      </c>
      <c r="BH382" s="233">
        <f>IF(N382="sníž. přenesená",J382,0)</f>
        <v>0</v>
      </c>
      <c r="BI382" s="233">
        <f>IF(N382="nulová",J382,0)</f>
        <v>0</v>
      </c>
      <c r="BJ382" s="24" t="s">
        <v>87</v>
      </c>
      <c r="BK382" s="233">
        <f>ROUND(I382*H382,2)</f>
        <v>0</v>
      </c>
      <c r="BL382" s="24" t="s">
        <v>174</v>
      </c>
      <c r="BM382" s="24" t="s">
        <v>563</v>
      </c>
    </row>
    <row r="383" s="11" customFormat="1">
      <c r="B383" s="237"/>
      <c r="C383" s="238"/>
      <c r="D383" s="234" t="s">
        <v>178</v>
      </c>
      <c r="E383" s="239" t="s">
        <v>34</v>
      </c>
      <c r="F383" s="240" t="s">
        <v>516</v>
      </c>
      <c r="G383" s="238"/>
      <c r="H383" s="239" t="s">
        <v>34</v>
      </c>
      <c r="I383" s="241"/>
      <c r="J383" s="238"/>
      <c r="K383" s="238"/>
      <c r="L383" s="242"/>
      <c r="M383" s="243"/>
      <c r="N383" s="244"/>
      <c r="O383" s="244"/>
      <c r="P383" s="244"/>
      <c r="Q383" s="244"/>
      <c r="R383" s="244"/>
      <c r="S383" s="244"/>
      <c r="T383" s="245"/>
      <c r="AT383" s="246" t="s">
        <v>178</v>
      </c>
      <c r="AU383" s="246" t="s">
        <v>89</v>
      </c>
      <c r="AV383" s="11" t="s">
        <v>87</v>
      </c>
      <c r="AW383" s="11" t="s">
        <v>42</v>
      </c>
      <c r="AX383" s="11" t="s">
        <v>79</v>
      </c>
      <c r="AY383" s="246" t="s">
        <v>167</v>
      </c>
    </row>
    <row r="384" s="12" customFormat="1">
      <c r="B384" s="247"/>
      <c r="C384" s="248"/>
      <c r="D384" s="234" t="s">
        <v>178</v>
      </c>
      <c r="E384" s="249" t="s">
        <v>34</v>
      </c>
      <c r="F384" s="250" t="s">
        <v>517</v>
      </c>
      <c r="G384" s="248"/>
      <c r="H384" s="251">
        <v>24.664999999999999</v>
      </c>
      <c r="I384" s="252"/>
      <c r="J384" s="248"/>
      <c r="K384" s="248"/>
      <c r="L384" s="253"/>
      <c r="M384" s="254"/>
      <c r="N384" s="255"/>
      <c r="O384" s="255"/>
      <c r="P384" s="255"/>
      <c r="Q384" s="255"/>
      <c r="R384" s="255"/>
      <c r="S384" s="255"/>
      <c r="T384" s="256"/>
      <c r="AT384" s="257" t="s">
        <v>178</v>
      </c>
      <c r="AU384" s="257" t="s">
        <v>89</v>
      </c>
      <c r="AV384" s="12" t="s">
        <v>89</v>
      </c>
      <c r="AW384" s="12" t="s">
        <v>42</v>
      </c>
      <c r="AX384" s="12" t="s">
        <v>79</v>
      </c>
      <c r="AY384" s="257" t="s">
        <v>167</v>
      </c>
    </row>
    <row r="385" s="12" customFormat="1">
      <c r="B385" s="247"/>
      <c r="C385" s="248"/>
      <c r="D385" s="234" t="s">
        <v>178</v>
      </c>
      <c r="E385" s="249" t="s">
        <v>34</v>
      </c>
      <c r="F385" s="250" t="s">
        <v>518</v>
      </c>
      <c r="G385" s="248"/>
      <c r="H385" s="251">
        <v>5.7999999999999998</v>
      </c>
      <c r="I385" s="252"/>
      <c r="J385" s="248"/>
      <c r="K385" s="248"/>
      <c r="L385" s="253"/>
      <c r="M385" s="254"/>
      <c r="N385" s="255"/>
      <c r="O385" s="255"/>
      <c r="P385" s="255"/>
      <c r="Q385" s="255"/>
      <c r="R385" s="255"/>
      <c r="S385" s="255"/>
      <c r="T385" s="256"/>
      <c r="AT385" s="257" t="s">
        <v>178</v>
      </c>
      <c r="AU385" s="257" t="s">
        <v>89</v>
      </c>
      <c r="AV385" s="12" t="s">
        <v>89</v>
      </c>
      <c r="AW385" s="12" t="s">
        <v>42</v>
      </c>
      <c r="AX385" s="12" t="s">
        <v>79</v>
      </c>
      <c r="AY385" s="257" t="s">
        <v>167</v>
      </c>
    </row>
    <row r="386" s="11" customFormat="1">
      <c r="B386" s="237"/>
      <c r="C386" s="238"/>
      <c r="D386" s="234" t="s">
        <v>178</v>
      </c>
      <c r="E386" s="239" t="s">
        <v>34</v>
      </c>
      <c r="F386" s="240" t="s">
        <v>505</v>
      </c>
      <c r="G386" s="238"/>
      <c r="H386" s="239" t="s">
        <v>34</v>
      </c>
      <c r="I386" s="241"/>
      <c r="J386" s="238"/>
      <c r="K386" s="238"/>
      <c r="L386" s="242"/>
      <c r="M386" s="243"/>
      <c r="N386" s="244"/>
      <c r="O386" s="244"/>
      <c r="P386" s="244"/>
      <c r="Q386" s="244"/>
      <c r="R386" s="244"/>
      <c r="S386" s="244"/>
      <c r="T386" s="245"/>
      <c r="AT386" s="246" t="s">
        <v>178</v>
      </c>
      <c r="AU386" s="246" t="s">
        <v>89</v>
      </c>
      <c r="AV386" s="11" t="s">
        <v>87</v>
      </c>
      <c r="AW386" s="11" t="s">
        <v>42</v>
      </c>
      <c r="AX386" s="11" t="s">
        <v>79</v>
      </c>
      <c r="AY386" s="246" t="s">
        <v>167</v>
      </c>
    </row>
    <row r="387" s="12" customFormat="1">
      <c r="B387" s="247"/>
      <c r="C387" s="248"/>
      <c r="D387" s="234" t="s">
        <v>178</v>
      </c>
      <c r="E387" s="249" t="s">
        <v>34</v>
      </c>
      <c r="F387" s="250" t="s">
        <v>519</v>
      </c>
      <c r="G387" s="248"/>
      <c r="H387" s="251">
        <v>-6.5090000000000003</v>
      </c>
      <c r="I387" s="252"/>
      <c r="J387" s="248"/>
      <c r="K387" s="248"/>
      <c r="L387" s="253"/>
      <c r="M387" s="254"/>
      <c r="N387" s="255"/>
      <c r="O387" s="255"/>
      <c r="P387" s="255"/>
      <c r="Q387" s="255"/>
      <c r="R387" s="255"/>
      <c r="S387" s="255"/>
      <c r="T387" s="256"/>
      <c r="AT387" s="257" t="s">
        <v>178</v>
      </c>
      <c r="AU387" s="257" t="s">
        <v>89</v>
      </c>
      <c r="AV387" s="12" t="s">
        <v>89</v>
      </c>
      <c r="AW387" s="12" t="s">
        <v>42</v>
      </c>
      <c r="AX387" s="12" t="s">
        <v>79</v>
      </c>
      <c r="AY387" s="257" t="s">
        <v>167</v>
      </c>
    </row>
    <row r="388" s="11" customFormat="1">
      <c r="B388" s="237"/>
      <c r="C388" s="238"/>
      <c r="D388" s="234" t="s">
        <v>178</v>
      </c>
      <c r="E388" s="239" t="s">
        <v>34</v>
      </c>
      <c r="F388" s="240" t="s">
        <v>564</v>
      </c>
      <c r="G388" s="238"/>
      <c r="H388" s="239" t="s">
        <v>34</v>
      </c>
      <c r="I388" s="241"/>
      <c r="J388" s="238"/>
      <c r="K388" s="238"/>
      <c r="L388" s="242"/>
      <c r="M388" s="243"/>
      <c r="N388" s="244"/>
      <c r="O388" s="244"/>
      <c r="P388" s="244"/>
      <c r="Q388" s="244"/>
      <c r="R388" s="244"/>
      <c r="S388" s="244"/>
      <c r="T388" s="245"/>
      <c r="AT388" s="246" t="s">
        <v>178</v>
      </c>
      <c r="AU388" s="246" t="s">
        <v>89</v>
      </c>
      <c r="AV388" s="11" t="s">
        <v>87</v>
      </c>
      <c r="AW388" s="11" t="s">
        <v>42</v>
      </c>
      <c r="AX388" s="11" t="s">
        <v>79</v>
      </c>
      <c r="AY388" s="246" t="s">
        <v>167</v>
      </c>
    </row>
    <row r="389" s="12" customFormat="1">
      <c r="B389" s="247"/>
      <c r="C389" s="248"/>
      <c r="D389" s="234" t="s">
        <v>178</v>
      </c>
      <c r="E389" s="249" t="s">
        <v>34</v>
      </c>
      <c r="F389" s="250" t="s">
        <v>565</v>
      </c>
      <c r="G389" s="248"/>
      <c r="H389" s="251">
        <v>0.35999999999999999</v>
      </c>
      <c r="I389" s="252"/>
      <c r="J389" s="248"/>
      <c r="K389" s="248"/>
      <c r="L389" s="253"/>
      <c r="M389" s="254"/>
      <c r="N389" s="255"/>
      <c r="O389" s="255"/>
      <c r="P389" s="255"/>
      <c r="Q389" s="255"/>
      <c r="R389" s="255"/>
      <c r="S389" s="255"/>
      <c r="T389" s="256"/>
      <c r="AT389" s="257" t="s">
        <v>178</v>
      </c>
      <c r="AU389" s="257" t="s">
        <v>89</v>
      </c>
      <c r="AV389" s="12" t="s">
        <v>89</v>
      </c>
      <c r="AW389" s="12" t="s">
        <v>42</v>
      </c>
      <c r="AX389" s="12" t="s">
        <v>79</v>
      </c>
      <c r="AY389" s="257" t="s">
        <v>167</v>
      </c>
    </row>
    <row r="390" s="13" customFormat="1">
      <c r="B390" s="258"/>
      <c r="C390" s="259"/>
      <c r="D390" s="234" t="s">
        <v>178</v>
      </c>
      <c r="E390" s="260" t="s">
        <v>34</v>
      </c>
      <c r="F390" s="261" t="s">
        <v>203</v>
      </c>
      <c r="G390" s="259"/>
      <c r="H390" s="262">
        <v>24.315999999999999</v>
      </c>
      <c r="I390" s="263"/>
      <c r="J390" s="259"/>
      <c r="K390" s="259"/>
      <c r="L390" s="264"/>
      <c r="M390" s="265"/>
      <c r="N390" s="266"/>
      <c r="O390" s="266"/>
      <c r="P390" s="266"/>
      <c r="Q390" s="266"/>
      <c r="R390" s="266"/>
      <c r="S390" s="266"/>
      <c r="T390" s="267"/>
      <c r="AT390" s="268" t="s">
        <v>178</v>
      </c>
      <c r="AU390" s="268" t="s">
        <v>89</v>
      </c>
      <c r="AV390" s="13" t="s">
        <v>174</v>
      </c>
      <c r="AW390" s="13" t="s">
        <v>42</v>
      </c>
      <c r="AX390" s="13" t="s">
        <v>87</v>
      </c>
      <c r="AY390" s="268" t="s">
        <v>167</v>
      </c>
    </row>
    <row r="391" s="1" customFormat="1" ht="22.8" customHeight="1">
      <c r="B391" s="47"/>
      <c r="C391" s="222" t="s">
        <v>566</v>
      </c>
      <c r="D391" s="222" t="s">
        <v>169</v>
      </c>
      <c r="E391" s="223" t="s">
        <v>567</v>
      </c>
      <c r="F391" s="224" t="s">
        <v>568</v>
      </c>
      <c r="G391" s="225" t="s">
        <v>172</v>
      </c>
      <c r="H391" s="226">
        <v>187.798</v>
      </c>
      <c r="I391" s="227"/>
      <c r="J391" s="228">
        <f>ROUND(I391*H391,2)</f>
        <v>0</v>
      </c>
      <c r="K391" s="224" t="s">
        <v>173</v>
      </c>
      <c r="L391" s="73"/>
      <c r="M391" s="229" t="s">
        <v>34</v>
      </c>
      <c r="N391" s="230" t="s">
        <v>50</v>
      </c>
      <c r="O391" s="48"/>
      <c r="P391" s="231">
        <f>O391*H391</f>
        <v>0</v>
      </c>
      <c r="Q391" s="231">
        <v>0.00348</v>
      </c>
      <c r="R391" s="231">
        <f>Q391*H391</f>
        <v>0.65353704000000001</v>
      </c>
      <c r="S391" s="231">
        <v>0</v>
      </c>
      <c r="T391" s="232">
        <f>S391*H391</f>
        <v>0</v>
      </c>
      <c r="AR391" s="24" t="s">
        <v>174</v>
      </c>
      <c r="AT391" s="24" t="s">
        <v>169</v>
      </c>
      <c r="AU391" s="24" t="s">
        <v>89</v>
      </c>
      <c r="AY391" s="24" t="s">
        <v>167</v>
      </c>
      <c r="BE391" s="233">
        <f>IF(N391="základní",J391,0)</f>
        <v>0</v>
      </c>
      <c r="BF391" s="233">
        <f>IF(N391="snížená",J391,0)</f>
        <v>0</v>
      </c>
      <c r="BG391" s="233">
        <f>IF(N391="zákl. přenesená",J391,0)</f>
        <v>0</v>
      </c>
      <c r="BH391" s="233">
        <f>IF(N391="sníž. přenesená",J391,0)</f>
        <v>0</v>
      </c>
      <c r="BI391" s="233">
        <f>IF(N391="nulová",J391,0)</f>
        <v>0</v>
      </c>
      <c r="BJ391" s="24" t="s">
        <v>87</v>
      </c>
      <c r="BK391" s="233">
        <f>ROUND(I391*H391,2)</f>
        <v>0</v>
      </c>
      <c r="BL391" s="24" t="s">
        <v>174</v>
      </c>
      <c r="BM391" s="24" t="s">
        <v>569</v>
      </c>
    </row>
    <row r="392" s="12" customFormat="1">
      <c r="B392" s="247"/>
      <c r="C392" s="248"/>
      <c r="D392" s="234" t="s">
        <v>178</v>
      </c>
      <c r="E392" s="249" t="s">
        <v>34</v>
      </c>
      <c r="F392" s="250" t="s">
        <v>570</v>
      </c>
      <c r="G392" s="248"/>
      <c r="H392" s="251">
        <v>187.798</v>
      </c>
      <c r="I392" s="252"/>
      <c r="J392" s="248"/>
      <c r="K392" s="248"/>
      <c r="L392" s="253"/>
      <c r="M392" s="254"/>
      <c r="N392" s="255"/>
      <c r="O392" s="255"/>
      <c r="P392" s="255"/>
      <c r="Q392" s="255"/>
      <c r="R392" s="255"/>
      <c r="S392" s="255"/>
      <c r="T392" s="256"/>
      <c r="AT392" s="257" t="s">
        <v>178</v>
      </c>
      <c r="AU392" s="257" t="s">
        <v>89</v>
      </c>
      <c r="AV392" s="12" t="s">
        <v>89</v>
      </c>
      <c r="AW392" s="12" t="s">
        <v>42</v>
      </c>
      <c r="AX392" s="12" t="s">
        <v>87</v>
      </c>
      <c r="AY392" s="257" t="s">
        <v>167</v>
      </c>
    </row>
    <row r="393" s="1" customFormat="1" ht="22.8" customHeight="1">
      <c r="B393" s="47"/>
      <c r="C393" s="222" t="s">
        <v>571</v>
      </c>
      <c r="D393" s="222" t="s">
        <v>169</v>
      </c>
      <c r="E393" s="223" t="s">
        <v>572</v>
      </c>
      <c r="F393" s="224" t="s">
        <v>573</v>
      </c>
      <c r="G393" s="225" t="s">
        <v>172</v>
      </c>
      <c r="H393" s="226">
        <v>24.420000000000002</v>
      </c>
      <c r="I393" s="227"/>
      <c r="J393" s="228">
        <f>ROUND(I393*H393,2)</f>
        <v>0</v>
      </c>
      <c r="K393" s="224" t="s">
        <v>477</v>
      </c>
      <c r="L393" s="73"/>
      <c r="M393" s="229" t="s">
        <v>34</v>
      </c>
      <c r="N393" s="230" t="s">
        <v>50</v>
      </c>
      <c r="O393" s="48"/>
      <c r="P393" s="231">
        <f>O393*H393</f>
        <v>0</v>
      </c>
      <c r="Q393" s="231">
        <v>0.0028800000000000002</v>
      </c>
      <c r="R393" s="231">
        <f>Q393*H393</f>
        <v>0.070329600000000006</v>
      </c>
      <c r="S393" s="231">
        <v>0</v>
      </c>
      <c r="T393" s="232">
        <f>S393*H393</f>
        <v>0</v>
      </c>
      <c r="AR393" s="24" t="s">
        <v>174</v>
      </c>
      <c r="AT393" s="24" t="s">
        <v>169</v>
      </c>
      <c r="AU393" s="24" t="s">
        <v>89</v>
      </c>
      <c r="AY393" s="24" t="s">
        <v>167</v>
      </c>
      <c r="BE393" s="233">
        <f>IF(N393="základní",J393,0)</f>
        <v>0</v>
      </c>
      <c r="BF393" s="233">
        <f>IF(N393="snížená",J393,0)</f>
        <v>0</v>
      </c>
      <c r="BG393" s="233">
        <f>IF(N393="zákl. přenesená",J393,0)</f>
        <v>0</v>
      </c>
      <c r="BH393" s="233">
        <f>IF(N393="sníž. přenesená",J393,0)</f>
        <v>0</v>
      </c>
      <c r="BI393" s="233">
        <f>IF(N393="nulová",J393,0)</f>
        <v>0</v>
      </c>
      <c r="BJ393" s="24" t="s">
        <v>87</v>
      </c>
      <c r="BK393" s="233">
        <f>ROUND(I393*H393,2)</f>
        <v>0</v>
      </c>
      <c r="BL393" s="24" t="s">
        <v>174</v>
      </c>
      <c r="BM393" s="24" t="s">
        <v>574</v>
      </c>
    </row>
    <row r="394" s="11" customFormat="1">
      <c r="B394" s="237"/>
      <c r="C394" s="238"/>
      <c r="D394" s="234" t="s">
        <v>178</v>
      </c>
      <c r="E394" s="239" t="s">
        <v>34</v>
      </c>
      <c r="F394" s="240" t="s">
        <v>575</v>
      </c>
      <c r="G394" s="238"/>
      <c r="H394" s="239" t="s">
        <v>34</v>
      </c>
      <c r="I394" s="241"/>
      <c r="J394" s="238"/>
      <c r="K394" s="238"/>
      <c r="L394" s="242"/>
      <c r="M394" s="243"/>
      <c r="N394" s="244"/>
      <c r="O394" s="244"/>
      <c r="P394" s="244"/>
      <c r="Q394" s="244"/>
      <c r="R394" s="244"/>
      <c r="S394" s="244"/>
      <c r="T394" s="245"/>
      <c r="AT394" s="246" t="s">
        <v>178</v>
      </c>
      <c r="AU394" s="246" t="s">
        <v>89</v>
      </c>
      <c r="AV394" s="11" t="s">
        <v>87</v>
      </c>
      <c r="AW394" s="11" t="s">
        <v>42</v>
      </c>
      <c r="AX394" s="11" t="s">
        <v>79</v>
      </c>
      <c r="AY394" s="246" t="s">
        <v>167</v>
      </c>
    </row>
    <row r="395" s="12" customFormat="1">
      <c r="B395" s="247"/>
      <c r="C395" s="248"/>
      <c r="D395" s="234" t="s">
        <v>178</v>
      </c>
      <c r="E395" s="249" t="s">
        <v>34</v>
      </c>
      <c r="F395" s="250" t="s">
        <v>576</v>
      </c>
      <c r="G395" s="248"/>
      <c r="H395" s="251">
        <v>18.75</v>
      </c>
      <c r="I395" s="252"/>
      <c r="J395" s="248"/>
      <c r="K395" s="248"/>
      <c r="L395" s="253"/>
      <c r="M395" s="254"/>
      <c r="N395" s="255"/>
      <c r="O395" s="255"/>
      <c r="P395" s="255"/>
      <c r="Q395" s="255"/>
      <c r="R395" s="255"/>
      <c r="S395" s="255"/>
      <c r="T395" s="256"/>
      <c r="AT395" s="257" t="s">
        <v>178</v>
      </c>
      <c r="AU395" s="257" t="s">
        <v>89</v>
      </c>
      <c r="AV395" s="12" t="s">
        <v>89</v>
      </c>
      <c r="AW395" s="12" t="s">
        <v>42</v>
      </c>
      <c r="AX395" s="12" t="s">
        <v>79</v>
      </c>
      <c r="AY395" s="257" t="s">
        <v>167</v>
      </c>
    </row>
    <row r="396" s="11" customFormat="1">
      <c r="B396" s="237"/>
      <c r="C396" s="238"/>
      <c r="D396" s="234" t="s">
        <v>178</v>
      </c>
      <c r="E396" s="239" t="s">
        <v>34</v>
      </c>
      <c r="F396" s="240" t="s">
        <v>577</v>
      </c>
      <c r="G396" s="238"/>
      <c r="H396" s="239" t="s">
        <v>34</v>
      </c>
      <c r="I396" s="241"/>
      <c r="J396" s="238"/>
      <c r="K396" s="238"/>
      <c r="L396" s="242"/>
      <c r="M396" s="243"/>
      <c r="N396" s="244"/>
      <c r="O396" s="244"/>
      <c r="P396" s="244"/>
      <c r="Q396" s="244"/>
      <c r="R396" s="244"/>
      <c r="S396" s="244"/>
      <c r="T396" s="245"/>
      <c r="AT396" s="246" t="s">
        <v>178</v>
      </c>
      <c r="AU396" s="246" t="s">
        <v>89</v>
      </c>
      <c r="AV396" s="11" t="s">
        <v>87</v>
      </c>
      <c r="AW396" s="11" t="s">
        <v>42</v>
      </c>
      <c r="AX396" s="11" t="s">
        <v>79</v>
      </c>
      <c r="AY396" s="246" t="s">
        <v>167</v>
      </c>
    </row>
    <row r="397" s="12" customFormat="1">
      <c r="B397" s="247"/>
      <c r="C397" s="248"/>
      <c r="D397" s="234" t="s">
        <v>178</v>
      </c>
      <c r="E397" s="249" t="s">
        <v>34</v>
      </c>
      <c r="F397" s="250" t="s">
        <v>578</v>
      </c>
      <c r="G397" s="248"/>
      <c r="H397" s="251">
        <v>0.98999999999999999</v>
      </c>
      <c r="I397" s="252"/>
      <c r="J397" s="248"/>
      <c r="K397" s="248"/>
      <c r="L397" s="253"/>
      <c r="M397" s="254"/>
      <c r="N397" s="255"/>
      <c r="O397" s="255"/>
      <c r="P397" s="255"/>
      <c r="Q397" s="255"/>
      <c r="R397" s="255"/>
      <c r="S397" s="255"/>
      <c r="T397" s="256"/>
      <c r="AT397" s="257" t="s">
        <v>178</v>
      </c>
      <c r="AU397" s="257" t="s">
        <v>89</v>
      </c>
      <c r="AV397" s="12" t="s">
        <v>89</v>
      </c>
      <c r="AW397" s="12" t="s">
        <v>42</v>
      </c>
      <c r="AX397" s="12" t="s">
        <v>79</v>
      </c>
      <c r="AY397" s="257" t="s">
        <v>167</v>
      </c>
    </row>
    <row r="398" s="12" customFormat="1">
      <c r="B398" s="247"/>
      <c r="C398" s="248"/>
      <c r="D398" s="234" t="s">
        <v>178</v>
      </c>
      <c r="E398" s="249" t="s">
        <v>34</v>
      </c>
      <c r="F398" s="250" t="s">
        <v>579</v>
      </c>
      <c r="G398" s="248"/>
      <c r="H398" s="251">
        <v>0</v>
      </c>
      <c r="I398" s="252"/>
      <c r="J398" s="248"/>
      <c r="K398" s="248"/>
      <c r="L398" s="253"/>
      <c r="M398" s="254"/>
      <c r="N398" s="255"/>
      <c r="O398" s="255"/>
      <c r="P398" s="255"/>
      <c r="Q398" s="255"/>
      <c r="R398" s="255"/>
      <c r="S398" s="255"/>
      <c r="T398" s="256"/>
      <c r="AT398" s="257" t="s">
        <v>178</v>
      </c>
      <c r="AU398" s="257" t="s">
        <v>89</v>
      </c>
      <c r="AV398" s="12" t="s">
        <v>89</v>
      </c>
      <c r="AW398" s="12" t="s">
        <v>42</v>
      </c>
      <c r="AX398" s="12" t="s">
        <v>79</v>
      </c>
      <c r="AY398" s="257" t="s">
        <v>167</v>
      </c>
    </row>
    <row r="399" s="12" customFormat="1">
      <c r="B399" s="247"/>
      <c r="C399" s="248"/>
      <c r="D399" s="234" t="s">
        <v>178</v>
      </c>
      <c r="E399" s="249" t="s">
        <v>34</v>
      </c>
      <c r="F399" s="250" t="s">
        <v>580</v>
      </c>
      <c r="G399" s="248"/>
      <c r="H399" s="251">
        <v>1.675</v>
      </c>
      <c r="I399" s="252"/>
      <c r="J399" s="248"/>
      <c r="K399" s="248"/>
      <c r="L399" s="253"/>
      <c r="M399" s="254"/>
      <c r="N399" s="255"/>
      <c r="O399" s="255"/>
      <c r="P399" s="255"/>
      <c r="Q399" s="255"/>
      <c r="R399" s="255"/>
      <c r="S399" s="255"/>
      <c r="T399" s="256"/>
      <c r="AT399" s="257" t="s">
        <v>178</v>
      </c>
      <c r="AU399" s="257" t="s">
        <v>89</v>
      </c>
      <c r="AV399" s="12" t="s">
        <v>89</v>
      </c>
      <c r="AW399" s="12" t="s">
        <v>42</v>
      </c>
      <c r="AX399" s="12" t="s">
        <v>79</v>
      </c>
      <c r="AY399" s="257" t="s">
        <v>167</v>
      </c>
    </row>
    <row r="400" s="11" customFormat="1">
      <c r="B400" s="237"/>
      <c r="C400" s="238"/>
      <c r="D400" s="234" t="s">
        <v>178</v>
      </c>
      <c r="E400" s="239" t="s">
        <v>34</v>
      </c>
      <c r="F400" s="240" t="s">
        <v>581</v>
      </c>
      <c r="G400" s="238"/>
      <c r="H400" s="239" t="s">
        <v>34</v>
      </c>
      <c r="I400" s="241"/>
      <c r="J400" s="238"/>
      <c r="K400" s="238"/>
      <c r="L400" s="242"/>
      <c r="M400" s="243"/>
      <c r="N400" s="244"/>
      <c r="O400" s="244"/>
      <c r="P400" s="244"/>
      <c r="Q400" s="244"/>
      <c r="R400" s="244"/>
      <c r="S400" s="244"/>
      <c r="T400" s="245"/>
      <c r="AT400" s="246" t="s">
        <v>178</v>
      </c>
      <c r="AU400" s="246" t="s">
        <v>89</v>
      </c>
      <c r="AV400" s="11" t="s">
        <v>87</v>
      </c>
      <c r="AW400" s="11" t="s">
        <v>42</v>
      </c>
      <c r="AX400" s="11" t="s">
        <v>79</v>
      </c>
      <c r="AY400" s="246" t="s">
        <v>167</v>
      </c>
    </row>
    <row r="401" s="12" customFormat="1">
      <c r="B401" s="247"/>
      <c r="C401" s="248"/>
      <c r="D401" s="234" t="s">
        <v>178</v>
      </c>
      <c r="E401" s="249" t="s">
        <v>34</v>
      </c>
      <c r="F401" s="250" t="s">
        <v>582</v>
      </c>
      <c r="G401" s="248"/>
      <c r="H401" s="251">
        <v>3.0049999999999999</v>
      </c>
      <c r="I401" s="252"/>
      <c r="J401" s="248"/>
      <c r="K401" s="248"/>
      <c r="L401" s="253"/>
      <c r="M401" s="254"/>
      <c r="N401" s="255"/>
      <c r="O401" s="255"/>
      <c r="P401" s="255"/>
      <c r="Q401" s="255"/>
      <c r="R401" s="255"/>
      <c r="S401" s="255"/>
      <c r="T401" s="256"/>
      <c r="AT401" s="257" t="s">
        <v>178</v>
      </c>
      <c r="AU401" s="257" t="s">
        <v>89</v>
      </c>
      <c r="AV401" s="12" t="s">
        <v>89</v>
      </c>
      <c r="AW401" s="12" t="s">
        <v>42</v>
      </c>
      <c r="AX401" s="12" t="s">
        <v>79</v>
      </c>
      <c r="AY401" s="257" t="s">
        <v>167</v>
      </c>
    </row>
    <row r="402" s="13" customFormat="1">
      <c r="B402" s="258"/>
      <c r="C402" s="259"/>
      <c r="D402" s="234" t="s">
        <v>178</v>
      </c>
      <c r="E402" s="260" t="s">
        <v>34</v>
      </c>
      <c r="F402" s="261" t="s">
        <v>203</v>
      </c>
      <c r="G402" s="259"/>
      <c r="H402" s="262">
        <v>24.420000000000002</v>
      </c>
      <c r="I402" s="263"/>
      <c r="J402" s="259"/>
      <c r="K402" s="259"/>
      <c r="L402" s="264"/>
      <c r="M402" s="265"/>
      <c r="N402" s="266"/>
      <c r="O402" s="266"/>
      <c r="P402" s="266"/>
      <c r="Q402" s="266"/>
      <c r="R402" s="266"/>
      <c r="S402" s="266"/>
      <c r="T402" s="267"/>
      <c r="AT402" s="268" t="s">
        <v>178</v>
      </c>
      <c r="AU402" s="268" t="s">
        <v>89</v>
      </c>
      <c r="AV402" s="13" t="s">
        <v>174</v>
      </c>
      <c r="AW402" s="13" t="s">
        <v>42</v>
      </c>
      <c r="AX402" s="13" t="s">
        <v>87</v>
      </c>
      <c r="AY402" s="268" t="s">
        <v>167</v>
      </c>
    </row>
    <row r="403" s="1" customFormat="1" ht="22.8" customHeight="1">
      <c r="B403" s="47"/>
      <c r="C403" s="222" t="s">
        <v>583</v>
      </c>
      <c r="D403" s="222" t="s">
        <v>169</v>
      </c>
      <c r="E403" s="223" t="s">
        <v>584</v>
      </c>
      <c r="F403" s="224" t="s">
        <v>585</v>
      </c>
      <c r="G403" s="225" t="s">
        <v>172</v>
      </c>
      <c r="H403" s="226">
        <v>24.420000000000002</v>
      </c>
      <c r="I403" s="227"/>
      <c r="J403" s="228">
        <f>ROUND(I403*H403,2)</f>
        <v>0</v>
      </c>
      <c r="K403" s="224" t="s">
        <v>477</v>
      </c>
      <c r="L403" s="73"/>
      <c r="M403" s="229" t="s">
        <v>34</v>
      </c>
      <c r="N403" s="230" t="s">
        <v>50</v>
      </c>
      <c r="O403" s="48"/>
      <c r="P403" s="231">
        <f>O403*H403</f>
        <v>0</v>
      </c>
      <c r="Q403" s="231">
        <v>0</v>
      </c>
      <c r="R403" s="231">
        <f>Q403*H403</f>
        <v>0</v>
      </c>
      <c r="S403" s="231">
        <v>0</v>
      </c>
      <c r="T403" s="232">
        <f>S403*H403</f>
        <v>0</v>
      </c>
      <c r="AR403" s="24" t="s">
        <v>174</v>
      </c>
      <c r="AT403" s="24" t="s">
        <v>169</v>
      </c>
      <c r="AU403" s="24" t="s">
        <v>89</v>
      </c>
      <c r="AY403" s="24" t="s">
        <v>167</v>
      </c>
      <c r="BE403" s="233">
        <f>IF(N403="základní",J403,0)</f>
        <v>0</v>
      </c>
      <c r="BF403" s="233">
        <f>IF(N403="snížená",J403,0)</f>
        <v>0</v>
      </c>
      <c r="BG403" s="233">
        <f>IF(N403="zákl. přenesená",J403,0)</f>
        <v>0</v>
      </c>
      <c r="BH403" s="233">
        <f>IF(N403="sníž. přenesená",J403,0)</f>
        <v>0</v>
      </c>
      <c r="BI403" s="233">
        <f>IF(N403="nulová",J403,0)</f>
        <v>0</v>
      </c>
      <c r="BJ403" s="24" t="s">
        <v>87</v>
      </c>
      <c r="BK403" s="233">
        <f>ROUND(I403*H403,2)</f>
        <v>0</v>
      </c>
      <c r="BL403" s="24" t="s">
        <v>174</v>
      </c>
      <c r="BM403" s="24" t="s">
        <v>586</v>
      </c>
    </row>
    <row r="404" s="11" customFormat="1">
      <c r="B404" s="237"/>
      <c r="C404" s="238"/>
      <c r="D404" s="234" t="s">
        <v>178</v>
      </c>
      <c r="E404" s="239" t="s">
        <v>34</v>
      </c>
      <c r="F404" s="240" t="s">
        <v>575</v>
      </c>
      <c r="G404" s="238"/>
      <c r="H404" s="239" t="s">
        <v>34</v>
      </c>
      <c r="I404" s="241"/>
      <c r="J404" s="238"/>
      <c r="K404" s="238"/>
      <c r="L404" s="242"/>
      <c r="M404" s="243"/>
      <c r="N404" s="244"/>
      <c r="O404" s="244"/>
      <c r="P404" s="244"/>
      <c r="Q404" s="244"/>
      <c r="R404" s="244"/>
      <c r="S404" s="244"/>
      <c r="T404" s="245"/>
      <c r="AT404" s="246" t="s">
        <v>178</v>
      </c>
      <c r="AU404" s="246" t="s">
        <v>89</v>
      </c>
      <c r="AV404" s="11" t="s">
        <v>87</v>
      </c>
      <c r="AW404" s="11" t="s">
        <v>42</v>
      </c>
      <c r="AX404" s="11" t="s">
        <v>79</v>
      </c>
      <c r="AY404" s="246" t="s">
        <v>167</v>
      </c>
    </row>
    <row r="405" s="12" customFormat="1">
      <c r="B405" s="247"/>
      <c r="C405" s="248"/>
      <c r="D405" s="234" t="s">
        <v>178</v>
      </c>
      <c r="E405" s="249" t="s">
        <v>34</v>
      </c>
      <c r="F405" s="250" t="s">
        <v>576</v>
      </c>
      <c r="G405" s="248"/>
      <c r="H405" s="251">
        <v>18.75</v>
      </c>
      <c r="I405" s="252"/>
      <c r="J405" s="248"/>
      <c r="K405" s="248"/>
      <c r="L405" s="253"/>
      <c r="M405" s="254"/>
      <c r="N405" s="255"/>
      <c r="O405" s="255"/>
      <c r="P405" s="255"/>
      <c r="Q405" s="255"/>
      <c r="R405" s="255"/>
      <c r="S405" s="255"/>
      <c r="T405" s="256"/>
      <c r="AT405" s="257" t="s">
        <v>178</v>
      </c>
      <c r="AU405" s="257" t="s">
        <v>89</v>
      </c>
      <c r="AV405" s="12" t="s">
        <v>89</v>
      </c>
      <c r="AW405" s="12" t="s">
        <v>42</v>
      </c>
      <c r="AX405" s="12" t="s">
        <v>79</v>
      </c>
      <c r="AY405" s="257" t="s">
        <v>167</v>
      </c>
    </row>
    <row r="406" s="11" customFormat="1">
      <c r="B406" s="237"/>
      <c r="C406" s="238"/>
      <c r="D406" s="234" t="s">
        <v>178</v>
      </c>
      <c r="E406" s="239" t="s">
        <v>34</v>
      </c>
      <c r="F406" s="240" t="s">
        <v>577</v>
      </c>
      <c r="G406" s="238"/>
      <c r="H406" s="239" t="s">
        <v>34</v>
      </c>
      <c r="I406" s="241"/>
      <c r="J406" s="238"/>
      <c r="K406" s="238"/>
      <c r="L406" s="242"/>
      <c r="M406" s="243"/>
      <c r="N406" s="244"/>
      <c r="O406" s="244"/>
      <c r="P406" s="244"/>
      <c r="Q406" s="244"/>
      <c r="R406" s="244"/>
      <c r="S406" s="244"/>
      <c r="T406" s="245"/>
      <c r="AT406" s="246" t="s">
        <v>178</v>
      </c>
      <c r="AU406" s="246" t="s">
        <v>89</v>
      </c>
      <c r="AV406" s="11" t="s">
        <v>87</v>
      </c>
      <c r="AW406" s="11" t="s">
        <v>42</v>
      </c>
      <c r="AX406" s="11" t="s">
        <v>79</v>
      </c>
      <c r="AY406" s="246" t="s">
        <v>167</v>
      </c>
    </row>
    <row r="407" s="12" customFormat="1">
      <c r="B407" s="247"/>
      <c r="C407" s="248"/>
      <c r="D407" s="234" t="s">
        <v>178</v>
      </c>
      <c r="E407" s="249" t="s">
        <v>34</v>
      </c>
      <c r="F407" s="250" t="s">
        <v>578</v>
      </c>
      <c r="G407" s="248"/>
      <c r="H407" s="251">
        <v>0.98999999999999999</v>
      </c>
      <c r="I407" s="252"/>
      <c r="J407" s="248"/>
      <c r="K407" s="248"/>
      <c r="L407" s="253"/>
      <c r="M407" s="254"/>
      <c r="N407" s="255"/>
      <c r="O407" s="255"/>
      <c r="P407" s="255"/>
      <c r="Q407" s="255"/>
      <c r="R407" s="255"/>
      <c r="S407" s="255"/>
      <c r="T407" s="256"/>
      <c r="AT407" s="257" t="s">
        <v>178</v>
      </c>
      <c r="AU407" s="257" t="s">
        <v>89</v>
      </c>
      <c r="AV407" s="12" t="s">
        <v>89</v>
      </c>
      <c r="AW407" s="12" t="s">
        <v>42</v>
      </c>
      <c r="AX407" s="12" t="s">
        <v>79</v>
      </c>
      <c r="AY407" s="257" t="s">
        <v>167</v>
      </c>
    </row>
    <row r="408" s="12" customFormat="1">
      <c r="B408" s="247"/>
      <c r="C408" s="248"/>
      <c r="D408" s="234" t="s">
        <v>178</v>
      </c>
      <c r="E408" s="249" t="s">
        <v>34</v>
      </c>
      <c r="F408" s="250" t="s">
        <v>579</v>
      </c>
      <c r="G408" s="248"/>
      <c r="H408" s="251">
        <v>0</v>
      </c>
      <c r="I408" s="252"/>
      <c r="J408" s="248"/>
      <c r="K408" s="248"/>
      <c r="L408" s="253"/>
      <c r="M408" s="254"/>
      <c r="N408" s="255"/>
      <c r="O408" s="255"/>
      <c r="P408" s="255"/>
      <c r="Q408" s="255"/>
      <c r="R408" s="255"/>
      <c r="S408" s="255"/>
      <c r="T408" s="256"/>
      <c r="AT408" s="257" t="s">
        <v>178</v>
      </c>
      <c r="AU408" s="257" t="s">
        <v>89</v>
      </c>
      <c r="AV408" s="12" t="s">
        <v>89</v>
      </c>
      <c r="AW408" s="12" t="s">
        <v>42</v>
      </c>
      <c r="AX408" s="12" t="s">
        <v>79</v>
      </c>
      <c r="AY408" s="257" t="s">
        <v>167</v>
      </c>
    </row>
    <row r="409" s="12" customFormat="1">
      <c r="B409" s="247"/>
      <c r="C409" s="248"/>
      <c r="D409" s="234" t="s">
        <v>178</v>
      </c>
      <c r="E409" s="249" t="s">
        <v>34</v>
      </c>
      <c r="F409" s="250" t="s">
        <v>580</v>
      </c>
      <c r="G409" s="248"/>
      <c r="H409" s="251">
        <v>1.675</v>
      </c>
      <c r="I409" s="252"/>
      <c r="J409" s="248"/>
      <c r="K409" s="248"/>
      <c r="L409" s="253"/>
      <c r="M409" s="254"/>
      <c r="N409" s="255"/>
      <c r="O409" s="255"/>
      <c r="P409" s="255"/>
      <c r="Q409" s="255"/>
      <c r="R409" s="255"/>
      <c r="S409" s="255"/>
      <c r="T409" s="256"/>
      <c r="AT409" s="257" t="s">
        <v>178</v>
      </c>
      <c r="AU409" s="257" t="s">
        <v>89</v>
      </c>
      <c r="AV409" s="12" t="s">
        <v>89</v>
      </c>
      <c r="AW409" s="12" t="s">
        <v>42</v>
      </c>
      <c r="AX409" s="12" t="s">
        <v>79</v>
      </c>
      <c r="AY409" s="257" t="s">
        <v>167</v>
      </c>
    </row>
    <row r="410" s="11" customFormat="1">
      <c r="B410" s="237"/>
      <c r="C410" s="238"/>
      <c r="D410" s="234" t="s">
        <v>178</v>
      </c>
      <c r="E410" s="239" t="s">
        <v>34</v>
      </c>
      <c r="F410" s="240" t="s">
        <v>581</v>
      </c>
      <c r="G410" s="238"/>
      <c r="H410" s="239" t="s">
        <v>34</v>
      </c>
      <c r="I410" s="241"/>
      <c r="J410" s="238"/>
      <c r="K410" s="238"/>
      <c r="L410" s="242"/>
      <c r="M410" s="243"/>
      <c r="N410" s="244"/>
      <c r="O410" s="244"/>
      <c r="P410" s="244"/>
      <c r="Q410" s="244"/>
      <c r="R410" s="244"/>
      <c r="S410" s="244"/>
      <c r="T410" s="245"/>
      <c r="AT410" s="246" t="s">
        <v>178</v>
      </c>
      <c r="AU410" s="246" t="s">
        <v>89</v>
      </c>
      <c r="AV410" s="11" t="s">
        <v>87</v>
      </c>
      <c r="AW410" s="11" t="s">
        <v>42</v>
      </c>
      <c r="AX410" s="11" t="s">
        <v>79</v>
      </c>
      <c r="AY410" s="246" t="s">
        <v>167</v>
      </c>
    </row>
    <row r="411" s="12" customFormat="1">
      <c r="B411" s="247"/>
      <c r="C411" s="248"/>
      <c r="D411" s="234" t="s">
        <v>178</v>
      </c>
      <c r="E411" s="249" t="s">
        <v>34</v>
      </c>
      <c r="F411" s="250" t="s">
        <v>582</v>
      </c>
      <c r="G411" s="248"/>
      <c r="H411" s="251">
        <v>3.0049999999999999</v>
      </c>
      <c r="I411" s="252"/>
      <c r="J411" s="248"/>
      <c r="K411" s="248"/>
      <c r="L411" s="253"/>
      <c r="M411" s="254"/>
      <c r="N411" s="255"/>
      <c r="O411" s="255"/>
      <c r="P411" s="255"/>
      <c r="Q411" s="255"/>
      <c r="R411" s="255"/>
      <c r="S411" s="255"/>
      <c r="T411" s="256"/>
      <c r="AT411" s="257" t="s">
        <v>178</v>
      </c>
      <c r="AU411" s="257" t="s">
        <v>89</v>
      </c>
      <c r="AV411" s="12" t="s">
        <v>89</v>
      </c>
      <c r="AW411" s="12" t="s">
        <v>42</v>
      </c>
      <c r="AX411" s="12" t="s">
        <v>79</v>
      </c>
      <c r="AY411" s="257" t="s">
        <v>167</v>
      </c>
    </row>
    <row r="412" s="13" customFormat="1">
      <c r="B412" s="258"/>
      <c r="C412" s="259"/>
      <c r="D412" s="234" t="s">
        <v>178</v>
      </c>
      <c r="E412" s="260" t="s">
        <v>34</v>
      </c>
      <c r="F412" s="261" t="s">
        <v>203</v>
      </c>
      <c r="G412" s="259"/>
      <c r="H412" s="262">
        <v>24.420000000000002</v>
      </c>
      <c r="I412" s="263"/>
      <c r="J412" s="259"/>
      <c r="K412" s="259"/>
      <c r="L412" s="264"/>
      <c r="M412" s="265"/>
      <c r="N412" s="266"/>
      <c r="O412" s="266"/>
      <c r="P412" s="266"/>
      <c r="Q412" s="266"/>
      <c r="R412" s="266"/>
      <c r="S412" s="266"/>
      <c r="T412" s="267"/>
      <c r="AT412" s="268" t="s">
        <v>178</v>
      </c>
      <c r="AU412" s="268" t="s">
        <v>89</v>
      </c>
      <c r="AV412" s="13" t="s">
        <v>174</v>
      </c>
      <c r="AW412" s="13" t="s">
        <v>42</v>
      </c>
      <c r="AX412" s="13" t="s">
        <v>87</v>
      </c>
      <c r="AY412" s="268" t="s">
        <v>167</v>
      </c>
    </row>
    <row r="413" s="1" customFormat="1" ht="22.8" customHeight="1">
      <c r="B413" s="47"/>
      <c r="C413" s="222" t="s">
        <v>587</v>
      </c>
      <c r="D413" s="222" t="s">
        <v>169</v>
      </c>
      <c r="E413" s="223" t="s">
        <v>588</v>
      </c>
      <c r="F413" s="224" t="s">
        <v>589</v>
      </c>
      <c r="G413" s="225" t="s">
        <v>172</v>
      </c>
      <c r="H413" s="226">
        <v>37.475000000000001</v>
      </c>
      <c r="I413" s="227"/>
      <c r="J413" s="228">
        <f>ROUND(I413*H413,2)</f>
        <v>0</v>
      </c>
      <c r="K413" s="224" t="s">
        <v>173</v>
      </c>
      <c r="L413" s="73"/>
      <c r="M413" s="229" t="s">
        <v>34</v>
      </c>
      <c r="N413" s="230" t="s">
        <v>50</v>
      </c>
      <c r="O413" s="48"/>
      <c r="P413" s="231">
        <f>O413*H413</f>
        <v>0</v>
      </c>
      <c r="Q413" s="231">
        <v>0.000121</v>
      </c>
      <c r="R413" s="231">
        <f>Q413*H413</f>
        <v>0.0045344750000000005</v>
      </c>
      <c r="S413" s="231">
        <v>0</v>
      </c>
      <c r="T413" s="232">
        <f>S413*H413</f>
        <v>0</v>
      </c>
      <c r="AR413" s="24" t="s">
        <v>174</v>
      </c>
      <c r="AT413" s="24" t="s">
        <v>169</v>
      </c>
      <c r="AU413" s="24" t="s">
        <v>89</v>
      </c>
      <c r="AY413" s="24" t="s">
        <v>167</v>
      </c>
      <c r="BE413" s="233">
        <f>IF(N413="základní",J413,0)</f>
        <v>0</v>
      </c>
      <c r="BF413" s="233">
        <f>IF(N413="snížená",J413,0)</f>
        <v>0</v>
      </c>
      <c r="BG413" s="233">
        <f>IF(N413="zákl. přenesená",J413,0)</f>
        <v>0</v>
      </c>
      <c r="BH413" s="233">
        <f>IF(N413="sníž. přenesená",J413,0)</f>
        <v>0</v>
      </c>
      <c r="BI413" s="233">
        <f>IF(N413="nulová",J413,0)</f>
        <v>0</v>
      </c>
      <c r="BJ413" s="24" t="s">
        <v>87</v>
      </c>
      <c r="BK413" s="233">
        <f>ROUND(I413*H413,2)</f>
        <v>0</v>
      </c>
      <c r="BL413" s="24" t="s">
        <v>174</v>
      </c>
      <c r="BM413" s="24" t="s">
        <v>590</v>
      </c>
    </row>
    <row r="414" s="1" customFormat="1">
      <c r="B414" s="47"/>
      <c r="C414" s="75"/>
      <c r="D414" s="234" t="s">
        <v>176</v>
      </c>
      <c r="E414" s="75"/>
      <c r="F414" s="235" t="s">
        <v>591</v>
      </c>
      <c r="G414" s="75"/>
      <c r="H414" s="75"/>
      <c r="I414" s="192"/>
      <c r="J414" s="75"/>
      <c r="K414" s="75"/>
      <c r="L414" s="73"/>
      <c r="M414" s="236"/>
      <c r="N414" s="48"/>
      <c r="O414" s="48"/>
      <c r="P414" s="48"/>
      <c r="Q414" s="48"/>
      <c r="R414" s="48"/>
      <c r="S414" s="48"/>
      <c r="T414" s="96"/>
      <c r="AT414" s="24" t="s">
        <v>176</v>
      </c>
      <c r="AU414" s="24" t="s">
        <v>89</v>
      </c>
    </row>
    <row r="415" s="11" customFormat="1">
      <c r="B415" s="237"/>
      <c r="C415" s="238"/>
      <c r="D415" s="234" t="s">
        <v>178</v>
      </c>
      <c r="E415" s="239" t="s">
        <v>34</v>
      </c>
      <c r="F415" s="240" t="s">
        <v>592</v>
      </c>
      <c r="G415" s="238"/>
      <c r="H415" s="239" t="s">
        <v>34</v>
      </c>
      <c r="I415" s="241"/>
      <c r="J415" s="238"/>
      <c r="K415" s="238"/>
      <c r="L415" s="242"/>
      <c r="M415" s="243"/>
      <c r="N415" s="244"/>
      <c r="O415" s="244"/>
      <c r="P415" s="244"/>
      <c r="Q415" s="244"/>
      <c r="R415" s="244"/>
      <c r="S415" s="244"/>
      <c r="T415" s="245"/>
      <c r="AT415" s="246" t="s">
        <v>178</v>
      </c>
      <c r="AU415" s="246" t="s">
        <v>89</v>
      </c>
      <c r="AV415" s="11" t="s">
        <v>87</v>
      </c>
      <c r="AW415" s="11" t="s">
        <v>42</v>
      </c>
      <c r="AX415" s="11" t="s">
        <v>79</v>
      </c>
      <c r="AY415" s="246" t="s">
        <v>167</v>
      </c>
    </row>
    <row r="416" s="12" customFormat="1">
      <c r="B416" s="247"/>
      <c r="C416" s="248"/>
      <c r="D416" s="234" t="s">
        <v>178</v>
      </c>
      <c r="E416" s="249" t="s">
        <v>34</v>
      </c>
      <c r="F416" s="250" t="s">
        <v>593</v>
      </c>
      <c r="G416" s="248"/>
      <c r="H416" s="251">
        <v>8.6400000000000006</v>
      </c>
      <c r="I416" s="252"/>
      <c r="J416" s="248"/>
      <c r="K416" s="248"/>
      <c r="L416" s="253"/>
      <c r="M416" s="254"/>
      <c r="N416" s="255"/>
      <c r="O416" s="255"/>
      <c r="P416" s="255"/>
      <c r="Q416" s="255"/>
      <c r="R416" s="255"/>
      <c r="S416" s="255"/>
      <c r="T416" s="256"/>
      <c r="AT416" s="257" t="s">
        <v>178</v>
      </c>
      <c r="AU416" s="257" t="s">
        <v>89</v>
      </c>
      <c r="AV416" s="12" t="s">
        <v>89</v>
      </c>
      <c r="AW416" s="12" t="s">
        <v>42</v>
      </c>
      <c r="AX416" s="12" t="s">
        <v>79</v>
      </c>
      <c r="AY416" s="257" t="s">
        <v>167</v>
      </c>
    </row>
    <row r="417" s="12" customFormat="1">
      <c r="B417" s="247"/>
      <c r="C417" s="248"/>
      <c r="D417" s="234" t="s">
        <v>178</v>
      </c>
      <c r="E417" s="249" t="s">
        <v>34</v>
      </c>
      <c r="F417" s="250" t="s">
        <v>594</v>
      </c>
      <c r="G417" s="248"/>
      <c r="H417" s="251">
        <v>3.96</v>
      </c>
      <c r="I417" s="252"/>
      <c r="J417" s="248"/>
      <c r="K417" s="248"/>
      <c r="L417" s="253"/>
      <c r="M417" s="254"/>
      <c r="N417" s="255"/>
      <c r="O417" s="255"/>
      <c r="P417" s="255"/>
      <c r="Q417" s="255"/>
      <c r="R417" s="255"/>
      <c r="S417" s="255"/>
      <c r="T417" s="256"/>
      <c r="AT417" s="257" t="s">
        <v>178</v>
      </c>
      <c r="AU417" s="257" t="s">
        <v>89</v>
      </c>
      <c r="AV417" s="12" t="s">
        <v>89</v>
      </c>
      <c r="AW417" s="12" t="s">
        <v>42</v>
      </c>
      <c r="AX417" s="12" t="s">
        <v>79</v>
      </c>
      <c r="AY417" s="257" t="s">
        <v>167</v>
      </c>
    </row>
    <row r="418" s="11" customFormat="1">
      <c r="B418" s="237"/>
      <c r="C418" s="238"/>
      <c r="D418" s="234" t="s">
        <v>178</v>
      </c>
      <c r="E418" s="239" t="s">
        <v>34</v>
      </c>
      <c r="F418" s="240" t="s">
        <v>595</v>
      </c>
      <c r="G418" s="238"/>
      <c r="H418" s="239" t="s">
        <v>34</v>
      </c>
      <c r="I418" s="241"/>
      <c r="J418" s="238"/>
      <c r="K418" s="238"/>
      <c r="L418" s="242"/>
      <c r="M418" s="243"/>
      <c r="N418" s="244"/>
      <c r="O418" s="244"/>
      <c r="P418" s="244"/>
      <c r="Q418" s="244"/>
      <c r="R418" s="244"/>
      <c r="S418" s="244"/>
      <c r="T418" s="245"/>
      <c r="AT418" s="246" t="s">
        <v>178</v>
      </c>
      <c r="AU418" s="246" t="s">
        <v>89</v>
      </c>
      <c r="AV418" s="11" t="s">
        <v>87</v>
      </c>
      <c r="AW418" s="11" t="s">
        <v>42</v>
      </c>
      <c r="AX418" s="11" t="s">
        <v>79</v>
      </c>
      <c r="AY418" s="246" t="s">
        <v>167</v>
      </c>
    </row>
    <row r="419" s="12" customFormat="1">
      <c r="B419" s="247"/>
      <c r="C419" s="248"/>
      <c r="D419" s="234" t="s">
        <v>178</v>
      </c>
      <c r="E419" s="249" t="s">
        <v>34</v>
      </c>
      <c r="F419" s="250" t="s">
        <v>596</v>
      </c>
      <c r="G419" s="248"/>
      <c r="H419" s="251">
        <v>24.875</v>
      </c>
      <c r="I419" s="252"/>
      <c r="J419" s="248"/>
      <c r="K419" s="248"/>
      <c r="L419" s="253"/>
      <c r="M419" s="254"/>
      <c r="N419" s="255"/>
      <c r="O419" s="255"/>
      <c r="P419" s="255"/>
      <c r="Q419" s="255"/>
      <c r="R419" s="255"/>
      <c r="S419" s="255"/>
      <c r="T419" s="256"/>
      <c r="AT419" s="257" t="s">
        <v>178</v>
      </c>
      <c r="AU419" s="257" t="s">
        <v>89</v>
      </c>
      <c r="AV419" s="12" t="s">
        <v>89</v>
      </c>
      <c r="AW419" s="12" t="s">
        <v>42</v>
      </c>
      <c r="AX419" s="12" t="s">
        <v>79</v>
      </c>
      <c r="AY419" s="257" t="s">
        <v>167</v>
      </c>
    </row>
    <row r="420" s="13" customFormat="1">
      <c r="B420" s="258"/>
      <c r="C420" s="259"/>
      <c r="D420" s="234" t="s">
        <v>178</v>
      </c>
      <c r="E420" s="260" t="s">
        <v>34</v>
      </c>
      <c r="F420" s="261" t="s">
        <v>203</v>
      </c>
      <c r="G420" s="259"/>
      <c r="H420" s="262">
        <v>37.475000000000001</v>
      </c>
      <c r="I420" s="263"/>
      <c r="J420" s="259"/>
      <c r="K420" s="259"/>
      <c r="L420" s="264"/>
      <c r="M420" s="265"/>
      <c r="N420" s="266"/>
      <c r="O420" s="266"/>
      <c r="P420" s="266"/>
      <c r="Q420" s="266"/>
      <c r="R420" s="266"/>
      <c r="S420" s="266"/>
      <c r="T420" s="267"/>
      <c r="AT420" s="268" t="s">
        <v>178</v>
      </c>
      <c r="AU420" s="268" t="s">
        <v>89</v>
      </c>
      <c r="AV420" s="13" t="s">
        <v>174</v>
      </c>
      <c r="AW420" s="13" t="s">
        <v>42</v>
      </c>
      <c r="AX420" s="13" t="s">
        <v>87</v>
      </c>
      <c r="AY420" s="268" t="s">
        <v>167</v>
      </c>
    </row>
    <row r="421" s="1" customFormat="1" ht="14.4" customHeight="1">
      <c r="B421" s="47"/>
      <c r="C421" s="222" t="s">
        <v>597</v>
      </c>
      <c r="D421" s="222" t="s">
        <v>169</v>
      </c>
      <c r="E421" s="223" t="s">
        <v>598</v>
      </c>
      <c r="F421" s="224" t="s">
        <v>599</v>
      </c>
      <c r="G421" s="225" t="s">
        <v>172</v>
      </c>
      <c r="H421" s="226">
        <v>67.719999999999999</v>
      </c>
      <c r="I421" s="227"/>
      <c r="J421" s="228">
        <f>ROUND(I421*H421,2)</f>
        <v>0</v>
      </c>
      <c r="K421" s="224" t="s">
        <v>173</v>
      </c>
      <c r="L421" s="73"/>
      <c r="M421" s="229" t="s">
        <v>34</v>
      </c>
      <c r="N421" s="230" t="s">
        <v>50</v>
      </c>
      <c r="O421" s="48"/>
      <c r="P421" s="231">
        <f>O421*H421</f>
        <v>0</v>
      </c>
      <c r="Q421" s="231">
        <v>0</v>
      </c>
      <c r="R421" s="231">
        <f>Q421*H421</f>
        <v>0</v>
      </c>
      <c r="S421" s="231">
        <v>0</v>
      </c>
      <c r="T421" s="232">
        <f>S421*H421</f>
        <v>0</v>
      </c>
      <c r="AR421" s="24" t="s">
        <v>174</v>
      </c>
      <c r="AT421" s="24" t="s">
        <v>169</v>
      </c>
      <c r="AU421" s="24" t="s">
        <v>89</v>
      </c>
      <c r="AY421" s="24" t="s">
        <v>167</v>
      </c>
      <c r="BE421" s="233">
        <f>IF(N421="základní",J421,0)</f>
        <v>0</v>
      </c>
      <c r="BF421" s="233">
        <f>IF(N421="snížená",J421,0)</f>
        <v>0</v>
      </c>
      <c r="BG421" s="233">
        <f>IF(N421="zákl. přenesená",J421,0)</f>
        <v>0</v>
      </c>
      <c r="BH421" s="233">
        <f>IF(N421="sníž. přenesená",J421,0)</f>
        <v>0</v>
      </c>
      <c r="BI421" s="233">
        <f>IF(N421="nulová",J421,0)</f>
        <v>0</v>
      </c>
      <c r="BJ421" s="24" t="s">
        <v>87</v>
      </c>
      <c r="BK421" s="233">
        <f>ROUND(I421*H421,2)</f>
        <v>0</v>
      </c>
      <c r="BL421" s="24" t="s">
        <v>174</v>
      </c>
      <c r="BM421" s="24" t="s">
        <v>600</v>
      </c>
    </row>
    <row r="422" s="11" customFormat="1">
      <c r="B422" s="237"/>
      <c r="C422" s="238"/>
      <c r="D422" s="234" t="s">
        <v>178</v>
      </c>
      <c r="E422" s="239" t="s">
        <v>34</v>
      </c>
      <c r="F422" s="240" t="s">
        <v>601</v>
      </c>
      <c r="G422" s="238"/>
      <c r="H422" s="239" t="s">
        <v>34</v>
      </c>
      <c r="I422" s="241"/>
      <c r="J422" s="238"/>
      <c r="K422" s="238"/>
      <c r="L422" s="242"/>
      <c r="M422" s="243"/>
      <c r="N422" s="244"/>
      <c r="O422" s="244"/>
      <c r="P422" s="244"/>
      <c r="Q422" s="244"/>
      <c r="R422" s="244"/>
      <c r="S422" s="244"/>
      <c r="T422" s="245"/>
      <c r="AT422" s="246" t="s">
        <v>178</v>
      </c>
      <c r="AU422" s="246" t="s">
        <v>89</v>
      </c>
      <c r="AV422" s="11" t="s">
        <v>87</v>
      </c>
      <c r="AW422" s="11" t="s">
        <v>42</v>
      </c>
      <c r="AX422" s="11" t="s">
        <v>79</v>
      </c>
      <c r="AY422" s="246" t="s">
        <v>167</v>
      </c>
    </row>
    <row r="423" s="12" customFormat="1">
      <c r="B423" s="247"/>
      <c r="C423" s="248"/>
      <c r="D423" s="234" t="s">
        <v>178</v>
      </c>
      <c r="E423" s="249" t="s">
        <v>34</v>
      </c>
      <c r="F423" s="250" t="s">
        <v>602</v>
      </c>
      <c r="G423" s="248"/>
      <c r="H423" s="251">
        <v>19.550000000000001</v>
      </c>
      <c r="I423" s="252"/>
      <c r="J423" s="248"/>
      <c r="K423" s="248"/>
      <c r="L423" s="253"/>
      <c r="M423" s="254"/>
      <c r="N423" s="255"/>
      <c r="O423" s="255"/>
      <c r="P423" s="255"/>
      <c r="Q423" s="255"/>
      <c r="R423" s="255"/>
      <c r="S423" s="255"/>
      <c r="T423" s="256"/>
      <c r="AT423" s="257" t="s">
        <v>178</v>
      </c>
      <c r="AU423" s="257" t="s">
        <v>89</v>
      </c>
      <c r="AV423" s="12" t="s">
        <v>89</v>
      </c>
      <c r="AW423" s="12" t="s">
        <v>42</v>
      </c>
      <c r="AX423" s="12" t="s">
        <v>79</v>
      </c>
      <c r="AY423" s="257" t="s">
        <v>167</v>
      </c>
    </row>
    <row r="424" s="11" customFormat="1">
      <c r="B424" s="237"/>
      <c r="C424" s="238"/>
      <c r="D424" s="234" t="s">
        <v>178</v>
      </c>
      <c r="E424" s="239" t="s">
        <v>34</v>
      </c>
      <c r="F424" s="240" t="s">
        <v>603</v>
      </c>
      <c r="G424" s="238"/>
      <c r="H424" s="239" t="s">
        <v>34</v>
      </c>
      <c r="I424" s="241"/>
      <c r="J424" s="238"/>
      <c r="K424" s="238"/>
      <c r="L424" s="242"/>
      <c r="M424" s="243"/>
      <c r="N424" s="244"/>
      <c r="O424" s="244"/>
      <c r="P424" s="244"/>
      <c r="Q424" s="244"/>
      <c r="R424" s="244"/>
      <c r="S424" s="244"/>
      <c r="T424" s="245"/>
      <c r="AT424" s="246" t="s">
        <v>178</v>
      </c>
      <c r="AU424" s="246" t="s">
        <v>89</v>
      </c>
      <c r="AV424" s="11" t="s">
        <v>87</v>
      </c>
      <c r="AW424" s="11" t="s">
        <v>42</v>
      </c>
      <c r="AX424" s="11" t="s">
        <v>79</v>
      </c>
      <c r="AY424" s="246" t="s">
        <v>167</v>
      </c>
    </row>
    <row r="425" s="12" customFormat="1">
      <c r="B425" s="247"/>
      <c r="C425" s="248"/>
      <c r="D425" s="234" t="s">
        <v>178</v>
      </c>
      <c r="E425" s="249" t="s">
        <v>34</v>
      </c>
      <c r="F425" s="250" t="s">
        <v>604</v>
      </c>
      <c r="G425" s="248"/>
      <c r="H425" s="251">
        <v>18.02</v>
      </c>
      <c r="I425" s="252"/>
      <c r="J425" s="248"/>
      <c r="K425" s="248"/>
      <c r="L425" s="253"/>
      <c r="M425" s="254"/>
      <c r="N425" s="255"/>
      <c r="O425" s="255"/>
      <c r="P425" s="255"/>
      <c r="Q425" s="255"/>
      <c r="R425" s="255"/>
      <c r="S425" s="255"/>
      <c r="T425" s="256"/>
      <c r="AT425" s="257" t="s">
        <v>178</v>
      </c>
      <c r="AU425" s="257" t="s">
        <v>89</v>
      </c>
      <c r="AV425" s="12" t="s">
        <v>89</v>
      </c>
      <c r="AW425" s="12" t="s">
        <v>42</v>
      </c>
      <c r="AX425" s="12" t="s">
        <v>79</v>
      </c>
      <c r="AY425" s="257" t="s">
        <v>167</v>
      </c>
    </row>
    <row r="426" s="11" customFormat="1">
      <c r="B426" s="237"/>
      <c r="C426" s="238"/>
      <c r="D426" s="234" t="s">
        <v>178</v>
      </c>
      <c r="E426" s="239" t="s">
        <v>34</v>
      </c>
      <c r="F426" s="240" t="s">
        <v>605</v>
      </c>
      <c r="G426" s="238"/>
      <c r="H426" s="239" t="s">
        <v>34</v>
      </c>
      <c r="I426" s="241"/>
      <c r="J426" s="238"/>
      <c r="K426" s="238"/>
      <c r="L426" s="242"/>
      <c r="M426" s="243"/>
      <c r="N426" s="244"/>
      <c r="O426" s="244"/>
      <c r="P426" s="244"/>
      <c r="Q426" s="244"/>
      <c r="R426" s="244"/>
      <c r="S426" s="244"/>
      <c r="T426" s="245"/>
      <c r="AT426" s="246" t="s">
        <v>178</v>
      </c>
      <c r="AU426" s="246" t="s">
        <v>89</v>
      </c>
      <c r="AV426" s="11" t="s">
        <v>87</v>
      </c>
      <c r="AW426" s="11" t="s">
        <v>42</v>
      </c>
      <c r="AX426" s="11" t="s">
        <v>79</v>
      </c>
      <c r="AY426" s="246" t="s">
        <v>167</v>
      </c>
    </row>
    <row r="427" s="12" customFormat="1">
      <c r="B427" s="247"/>
      <c r="C427" s="248"/>
      <c r="D427" s="234" t="s">
        <v>178</v>
      </c>
      <c r="E427" s="249" t="s">
        <v>34</v>
      </c>
      <c r="F427" s="250" t="s">
        <v>606</v>
      </c>
      <c r="G427" s="248"/>
      <c r="H427" s="251">
        <v>30.149999999999999</v>
      </c>
      <c r="I427" s="252"/>
      <c r="J427" s="248"/>
      <c r="K427" s="248"/>
      <c r="L427" s="253"/>
      <c r="M427" s="254"/>
      <c r="N427" s="255"/>
      <c r="O427" s="255"/>
      <c r="P427" s="255"/>
      <c r="Q427" s="255"/>
      <c r="R427" s="255"/>
      <c r="S427" s="255"/>
      <c r="T427" s="256"/>
      <c r="AT427" s="257" t="s">
        <v>178</v>
      </c>
      <c r="AU427" s="257" t="s">
        <v>89</v>
      </c>
      <c r="AV427" s="12" t="s">
        <v>89</v>
      </c>
      <c r="AW427" s="12" t="s">
        <v>42</v>
      </c>
      <c r="AX427" s="12" t="s">
        <v>79</v>
      </c>
      <c r="AY427" s="257" t="s">
        <v>167</v>
      </c>
    </row>
    <row r="428" s="13" customFormat="1">
      <c r="B428" s="258"/>
      <c r="C428" s="259"/>
      <c r="D428" s="234" t="s">
        <v>178</v>
      </c>
      <c r="E428" s="260" t="s">
        <v>34</v>
      </c>
      <c r="F428" s="261" t="s">
        <v>203</v>
      </c>
      <c r="G428" s="259"/>
      <c r="H428" s="262">
        <v>67.719999999999999</v>
      </c>
      <c r="I428" s="263"/>
      <c r="J428" s="259"/>
      <c r="K428" s="259"/>
      <c r="L428" s="264"/>
      <c r="M428" s="265"/>
      <c r="N428" s="266"/>
      <c r="O428" s="266"/>
      <c r="P428" s="266"/>
      <c r="Q428" s="266"/>
      <c r="R428" s="266"/>
      <c r="S428" s="266"/>
      <c r="T428" s="267"/>
      <c r="AT428" s="268" t="s">
        <v>178</v>
      </c>
      <c r="AU428" s="268" t="s">
        <v>89</v>
      </c>
      <c r="AV428" s="13" t="s">
        <v>174</v>
      </c>
      <c r="AW428" s="13" t="s">
        <v>42</v>
      </c>
      <c r="AX428" s="13" t="s">
        <v>87</v>
      </c>
      <c r="AY428" s="268" t="s">
        <v>167</v>
      </c>
    </row>
    <row r="429" s="1" customFormat="1" ht="22.8" customHeight="1">
      <c r="B429" s="47"/>
      <c r="C429" s="222" t="s">
        <v>607</v>
      </c>
      <c r="D429" s="222" t="s">
        <v>169</v>
      </c>
      <c r="E429" s="223" t="s">
        <v>608</v>
      </c>
      <c r="F429" s="224" t="s">
        <v>609</v>
      </c>
      <c r="G429" s="225" t="s">
        <v>192</v>
      </c>
      <c r="H429" s="226">
        <v>0.65100000000000002</v>
      </c>
      <c r="I429" s="227"/>
      <c r="J429" s="228">
        <f>ROUND(I429*H429,2)</f>
        <v>0</v>
      </c>
      <c r="K429" s="224" t="s">
        <v>173</v>
      </c>
      <c r="L429" s="73"/>
      <c r="M429" s="229" t="s">
        <v>34</v>
      </c>
      <c r="N429" s="230" t="s">
        <v>50</v>
      </c>
      <c r="O429" s="48"/>
      <c r="P429" s="231">
        <f>O429*H429</f>
        <v>0</v>
      </c>
      <c r="Q429" s="231">
        <v>2.45329</v>
      </c>
      <c r="R429" s="231">
        <f>Q429*H429</f>
        <v>1.5970917900000001</v>
      </c>
      <c r="S429" s="231">
        <v>0</v>
      </c>
      <c r="T429" s="232">
        <f>S429*H429</f>
        <v>0</v>
      </c>
      <c r="AR429" s="24" t="s">
        <v>174</v>
      </c>
      <c r="AT429" s="24" t="s">
        <v>169</v>
      </c>
      <c r="AU429" s="24" t="s">
        <v>89</v>
      </c>
      <c r="AY429" s="24" t="s">
        <v>167</v>
      </c>
      <c r="BE429" s="233">
        <f>IF(N429="základní",J429,0)</f>
        <v>0</v>
      </c>
      <c r="BF429" s="233">
        <f>IF(N429="snížená",J429,0)</f>
        <v>0</v>
      </c>
      <c r="BG429" s="233">
        <f>IF(N429="zákl. přenesená",J429,0)</f>
        <v>0</v>
      </c>
      <c r="BH429" s="233">
        <f>IF(N429="sníž. přenesená",J429,0)</f>
        <v>0</v>
      </c>
      <c r="BI429" s="233">
        <f>IF(N429="nulová",J429,0)</f>
        <v>0</v>
      </c>
      <c r="BJ429" s="24" t="s">
        <v>87</v>
      </c>
      <c r="BK429" s="233">
        <f>ROUND(I429*H429,2)</f>
        <v>0</v>
      </c>
      <c r="BL429" s="24" t="s">
        <v>174</v>
      </c>
      <c r="BM429" s="24" t="s">
        <v>610</v>
      </c>
    </row>
    <row r="430" s="1" customFormat="1">
      <c r="B430" s="47"/>
      <c r="C430" s="75"/>
      <c r="D430" s="234" t="s">
        <v>176</v>
      </c>
      <c r="E430" s="75"/>
      <c r="F430" s="235" t="s">
        <v>611</v>
      </c>
      <c r="G430" s="75"/>
      <c r="H430" s="75"/>
      <c r="I430" s="192"/>
      <c r="J430" s="75"/>
      <c r="K430" s="75"/>
      <c r="L430" s="73"/>
      <c r="M430" s="236"/>
      <c r="N430" s="48"/>
      <c r="O430" s="48"/>
      <c r="P430" s="48"/>
      <c r="Q430" s="48"/>
      <c r="R430" s="48"/>
      <c r="S430" s="48"/>
      <c r="T430" s="96"/>
      <c r="AT430" s="24" t="s">
        <v>176</v>
      </c>
      <c r="AU430" s="24" t="s">
        <v>89</v>
      </c>
    </row>
    <row r="431" s="11" customFormat="1">
      <c r="B431" s="237"/>
      <c r="C431" s="238"/>
      <c r="D431" s="234" t="s">
        <v>178</v>
      </c>
      <c r="E431" s="239" t="s">
        <v>34</v>
      </c>
      <c r="F431" s="240" t="s">
        <v>612</v>
      </c>
      <c r="G431" s="238"/>
      <c r="H431" s="239" t="s">
        <v>34</v>
      </c>
      <c r="I431" s="241"/>
      <c r="J431" s="238"/>
      <c r="K431" s="238"/>
      <c r="L431" s="242"/>
      <c r="M431" s="243"/>
      <c r="N431" s="244"/>
      <c r="O431" s="244"/>
      <c r="P431" s="244"/>
      <c r="Q431" s="244"/>
      <c r="R431" s="244"/>
      <c r="S431" s="244"/>
      <c r="T431" s="245"/>
      <c r="AT431" s="246" t="s">
        <v>178</v>
      </c>
      <c r="AU431" s="246" t="s">
        <v>89</v>
      </c>
      <c r="AV431" s="11" t="s">
        <v>87</v>
      </c>
      <c r="AW431" s="11" t="s">
        <v>42</v>
      </c>
      <c r="AX431" s="11" t="s">
        <v>79</v>
      </c>
      <c r="AY431" s="246" t="s">
        <v>167</v>
      </c>
    </row>
    <row r="432" s="12" customFormat="1">
      <c r="B432" s="247"/>
      <c r="C432" s="248"/>
      <c r="D432" s="234" t="s">
        <v>178</v>
      </c>
      <c r="E432" s="249" t="s">
        <v>34</v>
      </c>
      <c r="F432" s="250" t="s">
        <v>613</v>
      </c>
      <c r="G432" s="248"/>
      <c r="H432" s="251">
        <v>0.188</v>
      </c>
      <c r="I432" s="252"/>
      <c r="J432" s="248"/>
      <c r="K432" s="248"/>
      <c r="L432" s="253"/>
      <c r="M432" s="254"/>
      <c r="N432" s="255"/>
      <c r="O432" s="255"/>
      <c r="P432" s="255"/>
      <c r="Q432" s="255"/>
      <c r="R432" s="255"/>
      <c r="S432" s="255"/>
      <c r="T432" s="256"/>
      <c r="AT432" s="257" t="s">
        <v>178</v>
      </c>
      <c r="AU432" s="257" t="s">
        <v>89</v>
      </c>
      <c r="AV432" s="12" t="s">
        <v>89</v>
      </c>
      <c r="AW432" s="12" t="s">
        <v>42</v>
      </c>
      <c r="AX432" s="12" t="s">
        <v>79</v>
      </c>
      <c r="AY432" s="257" t="s">
        <v>167</v>
      </c>
    </row>
    <row r="433" s="12" customFormat="1">
      <c r="B433" s="247"/>
      <c r="C433" s="248"/>
      <c r="D433" s="234" t="s">
        <v>178</v>
      </c>
      <c r="E433" s="249" t="s">
        <v>34</v>
      </c>
      <c r="F433" s="250" t="s">
        <v>614</v>
      </c>
      <c r="G433" s="248"/>
      <c r="H433" s="251">
        <v>0.039</v>
      </c>
      <c r="I433" s="252"/>
      <c r="J433" s="248"/>
      <c r="K433" s="248"/>
      <c r="L433" s="253"/>
      <c r="M433" s="254"/>
      <c r="N433" s="255"/>
      <c r="O433" s="255"/>
      <c r="P433" s="255"/>
      <c r="Q433" s="255"/>
      <c r="R433" s="255"/>
      <c r="S433" s="255"/>
      <c r="T433" s="256"/>
      <c r="AT433" s="257" t="s">
        <v>178</v>
      </c>
      <c r="AU433" s="257" t="s">
        <v>89</v>
      </c>
      <c r="AV433" s="12" t="s">
        <v>89</v>
      </c>
      <c r="AW433" s="12" t="s">
        <v>42</v>
      </c>
      <c r="AX433" s="12" t="s">
        <v>79</v>
      </c>
      <c r="AY433" s="257" t="s">
        <v>167</v>
      </c>
    </row>
    <row r="434" s="12" customFormat="1">
      <c r="B434" s="247"/>
      <c r="C434" s="248"/>
      <c r="D434" s="234" t="s">
        <v>178</v>
      </c>
      <c r="E434" s="249" t="s">
        <v>34</v>
      </c>
      <c r="F434" s="250" t="s">
        <v>615</v>
      </c>
      <c r="G434" s="248"/>
      <c r="H434" s="251">
        <v>0.42399999999999999</v>
      </c>
      <c r="I434" s="252"/>
      <c r="J434" s="248"/>
      <c r="K434" s="248"/>
      <c r="L434" s="253"/>
      <c r="M434" s="254"/>
      <c r="N434" s="255"/>
      <c r="O434" s="255"/>
      <c r="P434" s="255"/>
      <c r="Q434" s="255"/>
      <c r="R434" s="255"/>
      <c r="S434" s="255"/>
      <c r="T434" s="256"/>
      <c r="AT434" s="257" t="s">
        <v>178</v>
      </c>
      <c r="AU434" s="257" t="s">
        <v>89</v>
      </c>
      <c r="AV434" s="12" t="s">
        <v>89</v>
      </c>
      <c r="AW434" s="12" t="s">
        <v>42</v>
      </c>
      <c r="AX434" s="12" t="s">
        <v>79</v>
      </c>
      <c r="AY434" s="257" t="s">
        <v>167</v>
      </c>
    </row>
    <row r="435" s="13" customFormat="1">
      <c r="B435" s="258"/>
      <c r="C435" s="259"/>
      <c r="D435" s="234" t="s">
        <v>178</v>
      </c>
      <c r="E435" s="260" t="s">
        <v>34</v>
      </c>
      <c r="F435" s="261" t="s">
        <v>203</v>
      </c>
      <c r="G435" s="259"/>
      <c r="H435" s="262">
        <v>0.65100000000000002</v>
      </c>
      <c r="I435" s="263"/>
      <c r="J435" s="259"/>
      <c r="K435" s="259"/>
      <c r="L435" s="264"/>
      <c r="M435" s="265"/>
      <c r="N435" s="266"/>
      <c r="O435" s="266"/>
      <c r="P435" s="266"/>
      <c r="Q435" s="266"/>
      <c r="R435" s="266"/>
      <c r="S435" s="266"/>
      <c r="T435" s="267"/>
      <c r="AT435" s="268" t="s">
        <v>178</v>
      </c>
      <c r="AU435" s="268" t="s">
        <v>89</v>
      </c>
      <c r="AV435" s="13" t="s">
        <v>174</v>
      </c>
      <c r="AW435" s="13" t="s">
        <v>42</v>
      </c>
      <c r="AX435" s="13" t="s">
        <v>87</v>
      </c>
      <c r="AY435" s="268" t="s">
        <v>167</v>
      </c>
    </row>
    <row r="436" s="1" customFormat="1" ht="34.2" customHeight="1">
      <c r="B436" s="47"/>
      <c r="C436" s="222" t="s">
        <v>616</v>
      </c>
      <c r="D436" s="222" t="s">
        <v>169</v>
      </c>
      <c r="E436" s="223" t="s">
        <v>617</v>
      </c>
      <c r="F436" s="224" t="s">
        <v>618</v>
      </c>
      <c r="G436" s="225" t="s">
        <v>192</v>
      </c>
      <c r="H436" s="226">
        <v>4.601</v>
      </c>
      <c r="I436" s="227"/>
      <c r="J436" s="228">
        <f>ROUND(I436*H436,2)</f>
        <v>0</v>
      </c>
      <c r="K436" s="224" t="s">
        <v>173</v>
      </c>
      <c r="L436" s="73"/>
      <c r="M436" s="229" t="s">
        <v>34</v>
      </c>
      <c r="N436" s="230" t="s">
        <v>50</v>
      </c>
      <c r="O436" s="48"/>
      <c r="P436" s="231">
        <f>O436*H436</f>
        <v>0</v>
      </c>
      <c r="Q436" s="231">
        <v>2.2563399999999998</v>
      </c>
      <c r="R436" s="231">
        <f>Q436*H436</f>
        <v>10.381420339999998</v>
      </c>
      <c r="S436" s="231">
        <v>0</v>
      </c>
      <c r="T436" s="232">
        <f>S436*H436</f>
        <v>0</v>
      </c>
      <c r="AR436" s="24" t="s">
        <v>174</v>
      </c>
      <c r="AT436" s="24" t="s">
        <v>169</v>
      </c>
      <c r="AU436" s="24" t="s">
        <v>89</v>
      </c>
      <c r="AY436" s="24" t="s">
        <v>167</v>
      </c>
      <c r="BE436" s="233">
        <f>IF(N436="základní",J436,0)</f>
        <v>0</v>
      </c>
      <c r="BF436" s="233">
        <f>IF(N436="snížená",J436,0)</f>
        <v>0</v>
      </c>
      <c r="BG436" s="233">
        <f>IF(N436="zákl. přenesená",J436,0)</f>
        <v>0</v>
      </c>
      <c r="BH436" s="233">
        <f>IF(N436="sníž. přenesená",J436,0)</f>
        <v>0</v>
      </c>
      <c r="BI436" s="233">
        <f>IF(N436="nulová",J436,0)</f>
        <v>0</v>
      </c>
      <c r="BJ436" s="24" t="s">
        <v>87</v>
      </c>
      <c r="BK436" s="233">
        <f>ROUND(I436*H436,2)</f>
        <v>0</v>
      </c>
      <c r="BL436" s="24" t="s">
        <v>174</v>
      </c>
      <c r="BM436" s="24" t="s">
        <v>619</v>
      </c>
    </row>
    <row r="437" s="11" customFormat="1">
      <c r="B437" s="237"/>
      <c r="C437" s="238"/>
      <c r="D437" s="234" t="s">
        <v>178</v>
      </c>
      <c r="E437" s="239" t="s">
        <v>34</v>
      </c>
      <c r="F437" s="240" t="s">
        <v>620</v>
      </c>
      <c r="G437" s="238"/>
      <c r="H437" s="239" t="s">
        <v>34</v>
      </c>
      <c r="I437" s="241"/>
      <c r="J437" s="238"/>
      <c r="K437" s="238"/>
      <c r="L437" s="242"/>
      <c r="M437" s="243"/>
      <c r="N437" s="244"/>
      <c r="O437" s="244"/>
      <c r="P437" s="244"/>
      <c r="Q437" s="244"/>
      <c r="R437" s="244"/>
      <c r="S437" s="244"/>
      <c r="T437" s="245"/>
      <c r="AT437" s="246" t="s">
        <v>178</v>
      </c>
      <c r="AU437" s="246" t="s">
        <v>89</v>
      </c>
      <c r="AV437" s="11" t="s">
        <v>87</v>
      </c>
      <c r="AW437" s="11" t="s">
        <v>42</v>
      </c>
      <c r="AX437" s="11" t="s">
        <v>79</v>
      </c>
      <c r="AY437" s="246" t="s">
        <v>167</v>
      </c>
    </row>
    <row r="438" s="11" customFormat="1">
      <c r="B438" s="237"/>
      <c r="C438" s="238"/>
      <c r="D438" s="234" t="s">
        <v>178</v>
      </c>
      <c r="E438" s="239" t="s">
        <v>34</v>
      </c>
      <c r="F438" s="240" t="s">
        <v>621</v>
      </c>
      <c r="G438" s="238"/>
      <c r="H438" s="239" t="s">
        <v>34</v>
      </c>
      <c r="I438" s="241"/>
      <c r="J438" s="238"/>
      <c r="K438" s="238"/>
      <c r="L438" s="242"/>
      <c r="M438" s="243"/>
      <c r="N438" s="244"/>
      <c r="O438" s="244"/>
      <c r="P438" s="244"/>
      <c r="Q438" s="244"/>
      <c r="R438" s="244"/>
      <c r="S438" s="244"/>
      <c r="T438" s="245"/>
      <c r="AT438" s="246" t="s">
        <v>178</v>
      </c>
      <c r="AU438" s="246" t="s">
        <v>89</v>
      </c>
      <c r="AV438" s="11" t="s">
        <v>87</v>
      </c>
      <c r="AW438" s="11" t="s">
        <v>42</v>
      </c>
      <c r="AX438" s="11" t="s">
        <v>79</v>
      </c>
      <c r="AY438" s="246" t="s">
        <v>167</v>
      </c>
    </row>
    <row r="439" s="12" customFormat="1">
      <c r="B439" s="247"/>
      <c r="C439" s="248"/>
      <c r="D439" s="234" t="s">
        <v>178</v>
      </c>
      <c r="E439" s="249" t="s">
        <v>34</v>
      </c>
      <c r="F439" s="250" t="s">
        <v>622</v>
      </c>
      <c r="G439" s="248"/>
      <c r="H439" s="251">
        <v>0.72399999999999998</v>
      </c>
      <c r="I439" s="252"/>
      <c r="J439" s="248"/>
      <c r="K439" s="248"/>
      <c r="L439" s="253"/>
      <c r="M439" s="254"/>
      <c r="N439" s="255"/>
      <c r="O439" s="255"/>
      <c r="P439" s="255"/>
      <c r="Q439" s="255"/>
      <c r="R439" s="255"/>
      <c r="S439" s="255"/>
      <c r="T439" s="256"/>
      <c r="AT439" s="257" t="s">
        <v>178</v>
      </c>
      <c r="AU439" s="257" t="s">
        <v>89</v>
      </c>
      <c r="AV439" s="12" t="s">
        <v>89</v>
      </c>
      <c r="AW439" s="12" t="s">
        <v>42</v>
      </c>
      <c r="AX439" s="12" t="s">
        <v>79</v>
      </c>
      <c r="AY439" s="257" t="s">
        <v>167</v>
      </c>
    </row>
    <row r="440" s="11" customFormat="1">
      <c r="B440" s="237"/>
      <c r="C440" s="238"/>
      <c r="D440" s="234" t="s">
        <v>178</v>
      </c>
      <c r="E440" s="239" t="s">
        <v>34</v>
      </c>
      <c r="F440" s="240" t="s">
        <v>623</v>
      </c>
      <c r="G440" s="238"/>
      <c r="H440" s="239" t="s">
        <v>34</v>
      </c>
      <c r="I440" s="241"/>
      <c r="J440" s="238"/>
      <c r="K440" s="238"/>
      <c r="L440" s="242"/>
      <c r="M440" s="243"/>
      <c r="N440" s="244"/>
      <c r="O440" s="244"/>
      <c r="P440" s="244"/>
      <c r="Q440" s="244"/>
      <c r="R440" s="244"/>
      <c r="S440" s="244"/>
      <c r="T440" s="245"/>
      <c r="AT440" s="246" t="s">
        <v>178</v>
      </c>
      <c r="AU440" s="246" t="s">
        <v>89</v>
      </c>
      <c r="AV440" s="11" t="s">
        <v>87</v>
      </c>
      <c r="AW440" s="11" t="s">
        <v>42</v>
      </c>
      <c r="AX440" s="11" t="s">
        <v>79</v>
      </c>
      <c r="AY440" s="246" t="s">
        <v>167</v>
      </c>
    </row>
    <row r="441" s="12" customFormat="1">
      <c r="B441" s="247"/>
      <c r="C441" s="248"/>
      <c r="D441" s="234" t="s">
        <v>178</v>
      </c>
      <c r="E441" s="249" t="s">
        <v>34</v>
      </c>
      <c r="F441" s="250" t="s">
        <v>624</v>
      </c>
      <c r="G441" s="248"/>
      <c r="H441" s="251">
        <v>0.63800000000000001</v>
      </c>
      <c r="I441" s="252"/>
      <c r="J441" s="248"/>
      <c r="K441" s="248"/>
      <c r="L441" s="253"/>
      <c r="M441" s="254"/>
      <c r="N441" s="255"/>
      <c r="O441" s="255"/>
      <c r="P441" s="255"/>
      <c r="Q441" s="255"/>
      <c r="R441" s="255"/>
      <c r="S441" s="255"/>
      <c r="T441" s="256"/>
      <c r="AT441" s="257" t="s">
        <v>178</v>
      </c>
      <c r="AU441" s="257" t="s">
        <v>89</v>
      </c>
      <c r="AV441" s="12" t="s">
        <v>89</v>
      </c>
      <c r="AW441" s="12" t="s">
        <v>42</v>
      </c>
      <c r="AX441" s="12" t="s">
        <v>79</v>
      </c>
      <c r="AY441" s="257" t="s">
        <v>167</v>
      </c>
    </row>
    <row r="442" s="11" customFormat="1">
      <c r="B442" s="237"/>
      <c r="C442" s="238"/>
      <c r="D442" s="234" t="s">
        <v>178</v>
      </c>
      <c r="E442" s="239" t="s">
        <v>34</v>
      </c>
      <c r="F442" s="240" t="s">
        <v>625</v>
      </c>
      <c r="G442" s="238"/>
      <c r="H442" s="239" t="s">
        <v>34</v>
      </c>
      <c r="I442" s="241"/>
      <c r="J442" s="238"/>
      <c r="K442" s="238"/>
      <c r="L442" s="242"/>
      <c r="M442" s="243"/>
      <c r="N442" s="244"/>
      <c r="O442" s="244"/>
      <c r="P442" s="244"/>
      <c r="Q442" s="244"/>
      <c r="R442" s="244"/>
      <c r="S442" s="244"/>
      <c r="T442" s="245"/>
      <c r="AT442" s="246" t="s">
        <v>178</v>
      </c>
      <c r="AU442" s="246" t="s">
        <v>89</v>
      </c>
      <c r="AV442" s="11" t="s">
        <v>87</v>
      </c>
      <c r="AW442" s="11" t="s">
        <v>42</v>
      </c>
      <c r="AX442" s="11" t="s">
        <v>79</v>
      </c>
      <c r="AY442" s="246" t="s">
        <v>167</v>
      </c>
    </row>
    <row r="443" s="12" customFormat="1">
      <c r="B443" s="247"/>
      <c r="C443" s="248"/>
      <c r="D443" s="234" t="s">
        <v>178</v>
      </c>
      <c r="E443" s="249" t="s">
        <v>34</v>
      </c>
      <c r="F443" s="250" t="s">
        <v>626</v>
      </c>
      <c r="G443" s="248"/>
      <c r="H443" s="251">
        <v>2.3540000000000001</v>
      </c>
      <c r="I443" s="252"/>
      <c r="J443" s="248"/>
      <c r="K443" s="248"/>
      <c r="L443" s="253"/>
      <c r="M443" s="254"/>
      <c r="N443" s="255"/>
      <c r="O443" s="255"/>
      <c r="P443" s="255"/>
      <c r="Q443" s="255"/>
      <c r="R443" s="255"/>
      <c r="S443" s="255"/>
      <c r="T443" s="256"/>
      <c r="AT443" s="257" t="s">
        <v>178</v>
      </c>
      <c r="AU443" s="257" t="s">
        <v>89</v>
      </c>
      <c r="AV443" s="12" t="s">
        <v>89</v>
      </c>
      <c r="AW443" s="12" t="s">
        <v>42</v>
      </c>
      <c r="AX443" s="12" t="s">
        <v>79</v>
      </c>
      <c r="AY443" s="257" t="s">
        <v>167</v>
      </c>
    </row>
    <row r="444" s="11" customFormat="1">
      <c r="B444" s="237"/>
      <c r="C444" s="238"/>
      <c r="D444" s="234" t="s">
        <v>178</v>
      </c>
      <c r="E444" s="239" t="s">
        <v>34</v>
      </c>
      <c r="F444" s="240" t="s">
        <v>627</v>
      </c>
      <c r="G444" s="238"/>
      <c r="H444" s="239" t="s">
        <v>34</v>
      </c>
      <c r="I444" s="241"/>
      <c r="J444" s="238"/>
      <c r="K444" s="238"/>
      <c r="L444" s="242"/>
      <c r="M444" s="243"/>
      <c r="N444" s="244"/>
      <c r="O444" s="244"/>
      <c r="P444" s="244"/>
      <c r="Q444" s="244"/>
      <c r="R444" s="244"/>
      <c r="S444" s="244"/>
      <c r="T444" s="245"/>
      <c r="AT444" s="246" t="s">
        <v>178</v>
      </c>
      <c r="AU444" s="246" t="s">
        <v>89</v>
      </c>
      <c r="AV444" s="11" t="s">
        <v>87</v>
      </c>
      <c r="AW444" s="11" t="s">
        <v>42</v>
      </c>
      <c r="AX444" s="11" t="s">
        <v>79</v>
      </c>
      <c r="AY444" s="246" t="s">
        <v>167</v>
      </c>
    </row>
    <row r="445" s="12" customFormat="1">
      <c r="B445" s="247"/>
      <c r="C445" s="248"/>
      <c r="D445" s="234" t="s">
        <v>178</v>
      </c>
      <c r="E445" s="249" t="s">
        <v>34</v>
      </c>
      <c r="F445" s="250" t="s">
        <v>628</v>
      </c>
      <c r="G445" s="248"/>
      <c r="H445" s="251">
        <v>0.63</v>
      </c>
      <c r="I445" s="252"/>
      <c r="J445" s="248"/>
      <c r="K445" s="248"/>
      <c r="L445" s="253"/>
      <c r="M445" s="254"/>
      <c r="N445" s="255"/>
      <c r="O445" s="255"/>
      <c r="P445" s="255"/>
      <c r="Q445" s="255"/>
      <c r="R445" s="255"/>
      <c r="S445" s="255"/>
      <c r="T445" s="256"/>
      <c r="AT445" s="257" t="s">
        <v>178</v>
      </c>
      <c r="AU445" s="257" t="s">
        <v>89</v>
      </c>
      <c r="AV445" s="12" t="s">
        <v>89</v>
      </c>
      <c r="AW445" s="12" t="s">
        <v>42</v>
      </c>
      <c r="AX445" s="12" t="s">
        <v>79</v>
      </c>
      <c r="AY445" s="257" t="s">
        <v>167</v>
      </c>
    </row>
    <row r="446" s="11" customFormat="1">
      <c r="B446" s="237"/>
      <c r="C446" s="238"/>
      <c r="D446" s="234" t="s">
        <v>178</v>
      </c>
      <c r="E446" s="239" t="s">
        <v>34</v>
      </c>
      <c r="F446" s="240" t="s">
        <v>629</v>
      </c>
      <c r="G446" s="238"/>
      <c r="H446" s="239" t="s">
        <v>34</v>
      </c>
      <c r="I446" s="241"/>
      <c r="J446" s="238"/>
      <c r="K446" s="238"/>
      <c r="L446" s="242"/>
      <c r="M446" s="243"/>
      <c r="N446" s="244"/>
      <c r="O446" s="244"/>
      <c r="P446" s="244"/>
      <c r="Q446" s="244"/>
      <c r="R446" s="244"/>
      <c r="S446" s="244"/>
      <c r="T446" s="245"/>
      <c r="AT446" s="246" t="s">
        <v>178</v>
      </c>
      <c r="AU446" s="246" t="s">
        <v>89</v>
      </c>
      <c r="AV446" s="11" t="s">
        <v>87</v>
      </c>
      <c r="AW446" s="11" t="s">
        <v>42</v>
      </c>
      <c r="AX446" s="11" t="s">
        <v>79</v>
      </c>
      <c r="AY446" s="246" t="s">
        <v>167</v>
      </c>
    </row>
    <row r="447" s="12" customFormat="1">
      <c r="B447" s="247"/>
      <c r="C447" s="248"/>
      <c r="D447" s="234" t="s">
        <v>178</v>
      </c>
      <c r="E447" s="249" t="s">
        <v>34</v>
      </c>
      <c r="F447" s="250" t="s">
        <v>630</v>
      </c>
      <c r="G447" s="248"/>
      <c r="H447" s="251">
        <v>0.255</v>
      </c>
      <c r="I447" s="252"/>
      <c r="J447" s="248"/>
      <c r="K447" s="248"/>
      <c r="L447" s="253"/>
      <c r="M447" s="254"/>
      <c r="N447" s="255"/>
      <c r="O447" s="255"/>
      <c r="P447" s="255"/>
      <c r="Q447" s="255"/>
      <c r="R447" s="255"/>
      <c r="S447" s="255"/>
      <c r="T447" s="256"/>
      <c r="AT447" s="257" t="s">
        <v>178</v>
      </c>
      <c r="AU447" s="257" t="s">
        <v>89</v>
      </c>
      <c r="AV447" s="12" t="s">
        <v>89</v>
      </c>
      <c r="AW447" s="12" t="s">
        <v>42</v>
      </c>
      <c r="AX447" s="12" t="s">
        <v>79</v>
      </c>
      <c r="AY447" s="257" t="s">
        <v>167</v>
      </c>
    </row>
    <row r="448" s="13" customFormat="1">
      <c r="B448" s="258"/>
      <c r="C448" s="259"/>
      <c r="D448" s="234" t="s">
        <v>178</v>
      </c>
      <c r="E448" s="260" t="s">
        <v>34</v>
      </c>
      <c r="F448" s="261" t="s">
        <v>203</v>
      </c>
      <c r="G448" s="259"/>
      <c r="H448" s="262">
        <v>4.601</v>
      </c>
      <c r="I448" s="263"/>
      <c r="J448" s="259"/>
      <c r="K448" s="259"/>
      <c r="L448" s="264"/>
      <c r="M448" s="265"/>
      <c r="N448" s="266"/>
      <c r="O448" s="266"/>
      <c r="P448" s="266"/>
      <c r="Q448" s="266"/>
      <c r="R448" s="266"/>
      <c r="S448" s="266"/>
      <c r="T448" s="267"/>
      <c r="AT448" s="268" t="s">
        <v>178</v>
      </c>
      <c r="AU448" s="268" t="s">
        <v>89</v>
      </c>
      <c r="AV448" s="13" t="s">
        <v>174</v>
      </c>
      <c r="AW448" s="13" t="s">
        <v>42</v>
      </c>
      <c r="AX448" s="13" t="s">
        <v>87</v>
      </c>
      <c r="AY448" s="268" t="s">
        <v>167</v>
      </c>
    </row>
    <row r="449" s="1" customFormat="1" ht="22.8" customHeight="1">
      <c r="B449" s="47"/>
      <c r="C449" s="222" t="s">
        <v>631</v>
      </c>
      <c r="D449" s="222" t="s">
        <v>169</v>
      </c>
      <c r="E449" s="223" t="s">
        <v>632</v>
      </c>
      <c r="F449" s="224" t="s">
        <v>633</v>
      </c>
      <c r="G449" s="225" t="s">
        <v>192</v>
      </c>
      <c r="H449" s="226">
        <v>0.058999999999999997</v>
      </c>
      <c r="I449" s="227"/>
      <c r="J449" s="228">
        <f>ROUND(I449*H449,2)</f>
        <v>0</v>
      </c>
      <c r="K449" s="224" t="s">
        <v>173</v>
      </c>
      <c r="L449" s="73"/>
      <c r="M449" s="229" t="s">
        <v>34</v>
      </c>
      <c r="N449" s="230" t="s">
        <v>50</v>
      </c>
      <c r="O449" s="48"/>
      <c r="P449" s="231">
        <f>O449*H449</f>
        <v>0</v>
      </c>
      <c r="Q449" s="231">
        <v>2.2563399999999998</v>
      </c>
      <c r="R449" s="231">
        <f>Q449*H449</f>
        <v>0.13312405999999999</v>
      </c>
      <c r="S449" s="231">
        <v>0</v>
      </c>
      <c r="T449" s="232">
        <f>S449*H449</f>
        <v>0</v>
      </c>
      <c r="AR449" s="24" t="s">
        <v>174</v>
      </c>
      <c r="AT449" s="24" t="s">
        <v>169</v>
      </c>
      <c r="AU449" s="24" t="s">
        <v>89</v>
      </c>
      <c r="AY449" s="24" t="s">
        <v>167</v>
      </c>
      <c r="BE449" s="233">
        <f>IF(N449="základní",J449,0)</f>
        <v>0</v>
      </c>
      <c r="BF449" s="233">
        <f>IF(N449="snížená",J449,0)</f>
        <v>0</v>
      </c>
      <c r="BG449" s="233">
        <f>IF(N449="zákl. přenesená",J449,0)</f>
        <v>0</v>
      </c>
      <c r="BH449" s="233">
        <f>IF(N449="sníž. přenesená",J449,0)</f>
        <v>0</v>
      </c>
      <c r="BI449" s="233">
        <f>IF(N449="nulová",J449,0)</f>
        <v>0</v>
      </c>
      <c r="BJ449" s="24" t="s">
        <v>87</v>
      </c>
      <c r="BK449" s="233">
        <f>ROUND(I449*H449,2)</f>
        <v>0</v>
      </c>
      <c r="BL449" s="24" t="s">
        <v>174</v>
      </c>
      <c r="BM449" s="24" t="s">
        <v>634</v>
      </c>
    </row>
    <row r="450" s="11" customFormat="1">
      <c r="B450" s="237"/>
      <c r="C450" s="238"/>
      <c r="D450" s="234" t="s">
        <v>178</v>
      </c>
      <c r="E450" s="239" t="s">
        <v>34</v>
      </c>
      <c r="F450" s="240" t="s">
        <v>635</v>
      </c>
      <c r="G450" s="238"/>
      <c r="H450" s="239" t="s">
        <v>34</v>
      </c>
      <c r="I450" s="241"/>
      <c r="J450" s="238"/>
      <c r="K450" s="238"/>
      <c r="L450" s="242"/>
      <c r="M450" s="243"/>
      <c r="N450" s="244"/>
      <c r="O450" s="244"/>
      <c r="P450" s="244"/>
      <c r="Q450" s="244"/>
      <c r="R450" s="244"/>
      <c r="S450" s="244"/>
      <c r="T450" s="245"/>
      <c r="AT450" s="246" t="s">
        <v>178</v>
      </c>
      <c r="AU450" s="246" t="s">
        <v>89</v>
      </c>
      <c r="AV450" s="11" t="s">
        <v>87</v>
      </c>
      <c r="AW450" s="11" t="s">
        <v>42</v>
      </c>
      <c r="AX450" s="11" t="s">
        <v>79</v>
      </c>
      <c r="AY450" s="246" t="s">
        <v>167</v>
      </c>
    </row>
    <row r="451" s="12" customFormat="1">
      <c r="B451" s="247"/>
      <c r="C451" s="248"/>
      <c r="D451" s="234" t="s">
        <v>178</v>
      </c>
      <c r="E451" s="249" t="s">
        <v>34</v>
      </c>
      <c r="F451" s="250" t="s">
        <v>636</v>
      </c>
      <c r="G451" s="248"/>
      <c r="H451" s="251">
        <v>0.035000000000000003</v>
      </c>
      <c r="I451" s="252"/>
      <c r="J451" s="248"/>
      <c r="K451" s="248"/>
      <c r="L451" s="253"/>
      <c r="M451" s="254"/>
      <c r="N451" s="255"/>
      <c r="O451" s="255"/>
      <c r="P451" s="255"/>
      <c r="Q451" s="255"/>
      <c r="R451" s="255"/>
      <c r="S451" s="255"/>
      <c r="T451" s="256"/>
      <c r="AT451" s="257" t="s">
        <v>178</v>
      </c>
      <c r="AU451" s="257" t="s">
        <v>89</v>
      </c>
      <c r="AV451" s="12" t="s">
        <v>89</v>
      </c>
      <c r="AW451" s="12" t="s">
        <v>42</v>
      </c>
      <c r="AX451" s="12" t="s">
        <v>79</v>
      </c>
      <c r="AY451" s="257" t="s">
        <v>167</v>
      </c>
    </row>
    <row r="452" s="12" customFormat="1">
      <c r="B452" s="247"/>
      <c r="C452" s="248"/>
      <c r="D452" s="234" t="s">
        <v>178</v>
      </c>
      <c r="E452" s="249" t="s">
        <v>34</v>
      </c>
      <c r="F452" s="250" t="s">
        <v>637</v>
      </c>
      <c r="G452" s="248"/>
      <c r="H452" s="251">
        <v>0.024</v>
      </c>
      <c r="I452" s="252"/>
      <c r="J452" s="248"/>
      <c r="K452" s="248"/>
      <c r="L452" s="253"/>
      <c r="M452" s="254"/>
      <c r="N452" s="255"/>
      <c r="O452" s="255"/>
      <c r="P452" s="255"/>
      <c r="Q452" s="255"/>
      <c r="R452" s="255"/>
      <c r="S452" s="255"/>
      <c r="T452" s="256"/>
      <c r="AT452" s="257" t="s">
        <v>178</v>
      </c>
      <c r="AU452" s="257" t="s">
        <v>89</v>
      </c>
      <c r="AV452" s="12" t="s">
        <v>89</v>
      </c>
      <c r="AW452" s="12" t="s">
        <v>42</v>
      </c>
      <c r="AX452" s="12" t="s">
        <v>79</v>
      </c>
      <c r="AY452" s="257" t="s">
        <v>167</v>
      </c>
    </row>
    <row r="453" s="13" customFormat="1">
      <c r="B453" s="258"/>
      <c r="C453" s="259"/>
      <c r="D453" s="234" t="s">
        <v>178</v>
      </c>
      <c r="E453" s="260" t="s">
        <v>34</v>
      </c>
      <c r="F453" s="261" t="s">
        <v>203</v>
      </c>
      <c r="G453" s="259"/>
      <c r="H453" s="262">
        <v>0.058999999999999997</v>
      </c>
      <c r="I453" s="263"/>
      <c r="J453" s="259"/>
      <c r="K453" s="259"/>
      <c r="L453" s="264"/>
      <c r="M453" s="265"/>
      <c r="N453" s="266"/>
      <c r="O453" s="266"/>
      <c r="P453" s="266"/>
      <c r="Q453" s="266"/>
      <c r="R453" s="266"/>
      <c r="S453" s="266"/>
      <c r="T453" s="267"/>
      <c r="AT453" s="268" t="s">
        <v>178</v>
      </c>
      <c r="AU453" s="268" t="s">
        <v>89</v>
      </c>
      <c r="AV453" s="13" t="s">
        <v>174</v>
      </c>
      <c r="AW453" s="13" t="s">
        <v>42</v>
      </c>
      <c r="AX453" s="13" t="s">
        <v>87</v>
      </c>
      <c r="AY453" s="268" t="s">
        <v>167</v>
      </c>
    </row>
    <row r="454" s="1" customFormat="1" ht="22.8" customHeight="1">
      <c r="B454" s="47"/>
      <c r="C454" s="222" t="s">
        <v>638</v>
      </c>
      <c r="D454" s="222" t="s">
        <v>169</v>
      </c>
      <c r="E454" s="223" t="s">
        <v>639</v>
      </c>
      <c r="F454" s="224" t="s">
        <v>640</v>
      </c>
      <c r="G454" s="225" t="s">
        <v>356</v>
      </c>
      <c r="H454" s="226">
        <v>91.980000000000004</v>
      </c>
      <c r="I454" s="227"/>
      <c r="J454" s="228">
        <f>ROUND(I454*H454,2)</f>
        <v>0</v>
      </c>
      <c r="K454" s="224" t="s">
        <v>173</v>
      </c>
      <c r="L454" s="73"/>
      <c r="M454" s="229" t="s">
        <v>34</v>
      </c>
      <c r="N454" s="230" t="s">
        <v>50</v>
      </c>
      <c r="O454" s="48"/>
      <c r="P454" s="231">
        <f>O454*H454</f>
        <v>0</v>
      </c>
      <c r="Q454" s="231">
        <v>0.0010499999999999999</v>
      </c>
      <c r="R454" s="231">
        <f>Q454*H454</f>
        <v>0.096578999999999998</v>
      </c>
      <c r="S454" s="231">
        <v>0</v>
      </c>
      <c r="T454" s="232">
        <f>S454*H454</f>
        <v>0</v>
      </c>
      <c r="AR454" s="24" t="s">
        <v>174</v>
      </c>
      <c r="AT454" s="24" t="s">
        <v>169</v>
      </c>
      <c r="AU454" s="24" t="s">
        <v>89</v>
      </c>
      <c r="AY454" s="24" t="s">
        <v>167</v>
      </c>
      <c r="BE454" s="233">
        <f>IF(N454="základní",J454,0)</f>
        <v>0</v>
      </c>
      <c r="BF454" s="233">
        <f>IF(N454="snížená",J454,0)</f>
        <v>0</v>
      </c>
      <c r="BG454" s="233">
        <f>IF(N454="zákl. přenesená",J454,0)</f>
        <v>0</v>
      </c>
      <c r="BH454" s="233">
        <f>IF(N454="sníž. přenesená",J454,0)</f>
        <v>0</v>
      </c>
      <c r="BI454" s="233">
        <f>IF(N454="nulová",J454,0)</f>
        <v>0</v>
      </c>
      <c r="BJ454" s="24" t="s">
        <v>87</v>
      </c>
      <c r="BK454" s="233">
        <f>ROUND(I454*H454,2)</f>
        <v>0</v>
      </c>
      <c r="BL454" s="24" t="s">
        <v>174</v>
      </c>
      <c r="BM454" s="24" t="s">
        <v>641</v>
      </c>
    </row>
    <row r="455" s="1" customFormat="1">
      <c r="B455" s="47"/>
      <c r="C455" s="75"/>
      <c r="D455" s="234" t="s">
        <v>176</v>
      </c>
      <c r="E455" s="75"/>
      <c r="F455" s="235" t="s">
        <v>642</v>
      </c>
      <c r="G455" s="75"/>
      <c r="H455" s="75"/>
      <c r="I455" s="192"/>
      <c r="J455" s="75"/>
      <c r="K455" s="75"/>
      <c r="L455" s="73"/>
      <c r="M455" s="236"/>
      <c r="N455" s="48"/>
      <c r="O455" s="48"/>
      <c r="P455" s="48"/>
      <c r="Q455" s="48"/>
      <c r="R455" s="48"/>
      <c r="S455" s="48"/>
      <c r="T455" s="96"/>
      <c r="AT455" s="24" t="s">
        <v>176</v>
      </c>
      <c r="AU455" s="24" t="s">
        <v>89</v>
      </c>
    </row>
    <row r="456" s="11" customFormat="1">
      <c r="B456" s="237"/>
      <c r="C456" s="238"/>
      <c r="D456" s="234" t="s">
        <v>178</v>
      </c>
      <c r="E456" s="239" t="s">
        <v>34</v>
      </c>
      <c r="F456" s="240" t="s">
        <v>643</v>
      </c>
      <c r="G456" s="238"/>
      <c r="H456" s="239" t="s">
        <v>34</v>
      </c>
      <c r="I456" s="241"/>
      <c r="J456" s="238"/>
      <c r="K456" s="238"/>
      <c r="L456" s="242"/>
      <c r="M456" s="243"/>
      <c r="N456" s="244"/>
      <c r="O456" s="244"/>
      <c r="P456" s="244"/>
      <c r="Q456" s="244"/>
      <c r="R456" s="244"/>
      <c r="S456" s="244"/>
      <c r="T456" s="245"/>
      <c r="AT456" s="246" t="s">
        <v>178</v>
      </c>
      <c r="AU456" s="246" t="s">
        <v>89</v>
      </c>
      <c r="AV456" s="11" t="s">
        <v>87</v>
      </c>
      <c r="AW456" s="11" t="s">
        <v>42</v>
      </c>
      <c r="AX456" s="11" t="s">
        <v>79</v>
      </c>
      <c r="AY456" s="246" t="s">
        <v>167</v>
      </c>
    </row>
    <row r="457" s="12" customFormat="1">
      <c r="B457" s="247"/>
      <c r="C457" s="248"/>
      <c r="D457" s="234" t="s">
        <v>178</v>
      </c>
      <c r="E457" s="249" t="s">
        <v>34</v>
      </c>
      <c r="F457" s="250" t="s">
        <v>644</v>
      </c>
      <c r="G457" s="248"/>
      <c r="H457" s="251">
        <v>31.98</v>
      </c>
      <c r="I457" s="252"/>
      <c r="J457" s="248"/>
      <c r="K457" s="248"/>
      <c r="L457" s="253"/>
      <c r="M457" s="254"/>
      <c r="N457" s="255"/>
      <c r="O457" s="255"/>
      <c r="P457" s="255"/>
      <c r="Q457" s="255"/>
      <c r="R457" s="255"/>
      <c r="S457" s="255"/>
      <c r="T457" s="256"/>
      <c r="AT457" s="257" t="s">
        <v>178</v>
      </c>
      <c r="AU457" s="257" t="s">
        <v>89</v>
      </c>
      <c r="AV457" s="12" t="s">
        <v>89</v>
      </c>
      <c r="AW457" s="12" t="s">
        <v>42</v>
      </c>
      <c r="AX457" s="12" t="s">
        <v>79</v>
      </c>
      <c r="AY457" s="257" t="s">
        <v>167</v>
      </c>
    </row>
    <row r="458" s="11" customFormat="1">
      <c r="B458" s="237"/>
      <c r="C458" s="238"/>
      <c r="D458" s="234" t="s">
        <v>178</v>
      </c>
      <c r="E458" s="239" t="s">
        <v>34</v>
      </c>
      <c r="F458" s="240" t="s">
        <v>645</v>
      </c>
      <c r="G458" s="238"/>
      <c r="H458" s="239" t="s">
        <v>34</v>
      </c>
      <c r="I458" s="241"/>
      <c r="J458" s="238"/>
      <c r="K458" s="238"/>
      <c r="L458" s="242"/>
      <c r="M458" s="243"/>
      <c r="N458" s="244"/>
      <c r="O458" s="244"/>
      <c r="P458" s="244"/>
      <c r="Q458" s="244"/>
      <c r="R458" s="244"/>
      <c r="S458" s="244"/>
      <c r="T458" s="245"/>
      <c r="AT458" s="246" t="s">
        <v>178</v>
      </c>
      <c r="AU458" s="246" t="s">
        <v>89</v>
      </c>
      <c r="AV458" s="11" t="s">
        <v>87</v>
      </c>
      <c r="AW458" s="11" t="s">
        <v>42</v>
      </c>
      <c r="AX458" s="11" t="s">
        <v>79</v>
      </c>
      <c r="AY458" s="246" t="s">
        <v>167</v>
      </c>
    </row>
    <row r="459" s="12" customFormat="1">
      <c r="B459" s="247"/>
      <c r="C459" s="248"/>
      <c r="D459" s="234" t="s">
        <v>178</v>
      </c>
      <c r="E459" s="249" t="s">
        <v>34</v>
      </c>
      <c r="F459" s="250" t="s">
        <v>631</v>
      </c>
      <c r="G459" s="248"/>
      <c r="H459" s="251">
        <v>60</v>
      </c>
      <c r="I459" s="252"/>
      <c r="J459" s="248"/>
      <c r="K459" s="248"/>
      <c r="L459" s="253"/>
      <c r="M459" s="254"/>
      <c r="N459" s="255"/>
      <c r="O459" s="255"/>
      <c r="P459" s="255"/>
      <c r="Q459" s="255"/>
      <c r="R459" s="255"/>
      <c r="S459" s="255"/>
      <c r="T459" s="256"/>
      <c r="AT459" s="257" t="s">
        <v>178</v>
      </c>
      <c r="AU459" s="257" t="s">
        <v>89</v>
      </c>
      <c r="AV459" s="12" t="s">
        <v>89</v>
      </c>
      <c r="AW459" s="12" t="s">
        <v>42</v>
      </c>
      <c r="AX459" s="12" t="s">
        <v>79</v>
      </c>
      <c r="AY459" s="257" t="s">
        <v>167</v>
      </c>
    </row>
    <row r="460" s="13" customFormat="1">
      <c r="B460" s="258"/>
      <c r="C460" s="259"/>
      <c r="D460" s="234" t="s">
        <v>178</v>
      </c>
      <c r="E460" s="260" t="s">
        <v>34</v>
      </c>
      <c r="F460" s="261" t="s">
        <v>203</v>
      </c>
      <c r="G460" s="259"/>
      <c r="H460" s="262">
        <v>91.980000000000004</v>
      </c>
      <c r="I460" s="263"/>
      <c r="J460" s="259"/>
      <c r="K460" s="259"/>
      <c r="L460" s="264"/>
      <c r="M460" s="265"/>
      <c r="N460" s="266"/>
      <c r="O460" s="266"/>
      <c r="P460" s="266"/>
      <c r="Q460" s="266"/>
      <c r="R460" s="266"/>
      <c r="S460" s="266"/>
      <c r="T460" s="267"/>
      <c r="AT460" s="268" t="s">
        <v>178</v>
      </c>
      <c r="AU460" s="268" t="s">
        <v>89</v>
      </c>
      <c r="AV460" s="13" t="s">
        <v>174</v>
      </c>
      <c r="AW460" s="13" t="s">
        <v>42</v>
      </c>
      <c r="AX460" s="13" t="s">
        <v>87</v>
      </c>
      <c r="AY460" s="268" t="s">
        <v>167</v>
      </c>
    </row>
    <row r="461" s="1" customFormat="1" ht="14.4" customHeight="1">
      <c r="B461" s="47"/>
      <c r="C461" s="222" t="s">
        <v>646</v>
      </c>
      <c r="D461" s="222" t="s">
        <v>169</v>
      </c>
      <c r="E461" s="223" t="s">
        <v>647</v>
      </c>
      <c r="F461" s="224" t="s">
        <v>648</v>
      </c>
      <c r="G461" s="225" t="s">
        <v>172</v>
      </c>
      <c r="H461" s="226">
        <v>114.399</v>
      </c>
      <c r="I461" s="227"/>
      <c r="J461" s="228">
        <f>ROUND(I461*H461,2)</f>
        <v>0</v>
      </c>
      <c r="K461" s="224" t="s">
        <v>173</v>
      </c>
      <c r="L461" s="73"/>
      <c r="M461" s="229" t="s">
        <v>34</v>
      </c>
      <c r="N461" s="230" t="s">
        <v>50</v>
      </c>
      <c r="O461" s="48"/>
      <c r="P461" s="231">
        <f>O461*H461</f>
        <v>0</v>
      </c>
      <c r="Q461" s="231">
        <v>1.44E-06</v>
      </c>
      <c r="R461" s="231">
        <f>Q461*H461</f>
        <v>0.00016473456</v>
      </c>
      <c r="S461" s="231">
        <v>0</v>
      </c>
      <c r="T461" s="232">
        <f>S461*H461</f>
        <v>0</v>
      </c>
      <c r="AR461" s="24" t="s">
        <v>174</v>
      </c>
      <c r="AT461" s="24" t="s">
        <v>169</v>
      </c>
      <c r="AU461" s="24" t="s">
        <v>89</v>
      </c>
      <c r="AY461" s="24" t="s">
        <v>167</v>
      </c>
      <c r="BE461" s="233">
        <f>IF(N461="základní",J461,0)</f>
        <v>0</v>
      </c>
      <c r="BF461" s="233">
        <f>IF(N461="snížená",J461,0)</f>
        <v>0</v>
      </c>
      <c r="BG461" s="233">
        <f>IF(N461="zákl. přenesená",J461,0)</f>
        <v>0</v>
      </c>
      <c r="BH461" s="233">
        <f>IF(N461="sníž. přenesená",J461,0)</f>
        <v>0</v>
      </c>
      <c r="BI461" s="233">
        <f>IF(N461="nulová",J461,0)</f>
        <v>0</v>
      </c>
      <c r="BJ461" s="24" t="s">
        <v>87</v>
      </c>
      <c r="BK461" s="233">
        <f>ROUND(I461*H461,2)</f>
        <v>0</v>
      </c>
      <c r="BL461" s="24" t="s">
        <v>174</v>
      </c>
      <c r="BM461" s="24" t="s">
        <v>649</v>
      </c>
    </row>
    <row r="462" s="1" customFormat="1" ht="22.8" customHeight="1">
      <c r="B462" s="47"/>
      <c r="C462" s="222" t="s">
        <v>650</v>
      </c>
      <c r="D462" s="222" t="s">
        <v>169</v>
      </c>
      <c r="E462" s="223" t="s">
        <v>651</v>
      </c>
      <c r="F462" s="224" t="s">
        <v>652</v>
      </c>
      <c r="G462" s="225" t="s">
        <v>356</v>
      </c>
      <c r="H462" s="226">
        <v>92</v>
      </c>
      <c r="I462" s="227"/>
      <c r="J462" s="228">
        <f>ROUND(I462*H462,2)</f>
        <v>0</v>
      </c>
      <c r="K462" s="224" t="s">
        <v>173</v>
      </c>
      <c r="L462" s="73"/>
      <c r="M462" s="229" t="s">
        <v>34</v>
      </c>
      <c r="N462" s="230" t="s">
        <v>50</v>
      </c>
      <c r="O462" s="48"/>
      <c r="P462" s="231">
        <f>O462*H462</f>
        <v>0</v>
      </c>
      <c r="Q462" s="231">
        <v>0.000205</v>
      </c>
      <c r="R462" s="231">
        <f>Q462*H462</f>
        <v>0.018859999999999998</v>
      </c>
      <c r="S462" s="231">
        <v>0</v>
      </c>
      <c r="T462" s="232">
        <f>S462*H462</f>
        <v>0</v>
      </c>
      <c r="AR462" s="24" t="s">
        <v>174</v>
      </c>
      <c r="AT462" s="24" t="s">
        <v>169</v>
      </c>
      <c r="AU462" s="24" t="s">
        <v>89</v>
      </c>
      <c r="AY462" s="24" t="s">
        <v>167</v>
      </c>
      <c r="BE462" s="233">
        <f>IF(N462="základní",J462,0)</f>
        <v>0</v>
      </c>
      <c r="BF462" s="233">
        <f>IF(N462="snížená",J462,0)</f>
        <v>0</v>
      </c>
      <c r="BG462" s="233">
        <f>IF(N462="zákl. přenesená",J462,0)</f>
        <v>0</v>
      </c>
      <c r="BH462" s="233">
        <f>IF(N462="sníž. přenesená",J462,0)</f>
        <v>0</v>
      </c>
      <c r="BI462" s="233">
        <f>IF(N462="nulová",J462,0)</f>
        <v>0</v>
      </c>
      <c r="BJ462" s="24" t="s">
        <v>87</v>
      </c>
      <c r="BK462" s="233">
        <f>ROUND(I462*H462,2)</f>
        <v>0</v>
      </c>
      <c r="BL462" s="24" t="s">
        <v>174</v>
      </c>
      <c r="BM462" s="24" t="s">
        <v>653</v>
      </c>
    </row>
    <row r="463" s="1" customFormat="1">
      <c r="B463" s="47"/>
      <c r="C463" s="75"/>
      <c r="D463" s="234" t="s">
        <v>176</v>
      </c>
      <c r="E463" s="75"/>
      <c r="F463" s="235" t="s">
        <v>654</v>
      </c>
      <c r="G463" s="75"/>
      <c r="H463" s="75"/>
      <c r="I463" s="192"/>
      <c r="J463" s="75"/>
      <c r="K463" s="75"/>
      <c r="L463" s="73"/>
      <c r="M463" s="236"/>
      <c r="N463" s="48"/>
      <c r="O463" s="48"/>
      <c r="P463" s="48"/>
      <c r="Q463" s="48"/>
      <c r="R463" s="48"/>
      <c r="S463" s="48"/>
      <c r="T463" s="96"/>
      <c r="AT463" s="24" t="s">
        <v>176</v>
      </c>
      <c r="AU463" s="24" t="s">
        <v>89</v>
      </c>
    </row>
    <row r="464" s="11" customFormat="1">
      <c r="B464" s="237"/>
      <c r="C464" s="238"/>
      <c r="D464" s="234" t="s">
        <v>178</v>
      </c>
      <c r="E464" s="239" t="s">
        <v>34</v>
      </c>
      <c r="F464" s="240" t="s">
        <v>655</v>
      </c>
      <c r="G464" s="238"/>
      <c r="H464" s="239" t="s">
        <v>34</v>
      </c>
      <c r="I464" s="241"/>
      <c r="J464" s="238"/>
      <c r="K464" s="238"/>
      <c r="L464" s="242"/>
      <c r="M464" s="243"/>
      <c r="N464" s="244"/>
      <c r="O464" s="244"/>
      <c r="P464" s="244"/>
      <c r="Q464" s="244"/>
      <c r="R464" s="244"/>
      <c r="S464" s="244"/>
      <c r="T464" s="245"/>
      <c r="AT464" s="246" t="s">
        <v>178</v>
      </c>
      <c r="AU464" s="246" t="s">
        <v>89</v>
      </c>
      <c r="AV464" s="11" t="s">
        <v>87</v>
      </c>
      <c r="AW464" s="11" t="s">
        <v>42</v>
      </c>
      <c r="AX464" s="11" t="s">
        <v>79</v>
      </c>
      <c r="AY464" s="246" t="s">
        <v>167</v>
      </c>
    </row>
    <row r="465" s="12" customFormat="1">
      <c r="B465" s="247"/>
      <c r="C465" s="248"/>
      <c r="D465" s="234" t="s">
        <v>178</v>
      </c>
      <c r="E465" s="249" t="s">
        <v>34</v>
      </c>
      <c r="F465" s="250" t="s">
        <v>656</v>
      </c>
      <c r="G465" s="248"/>
      <c r="H465" s="251">
        <v>92</v>
      </c>
      <c r="I465" s="252"/>
      <c r="J465" s="248"/>
      <c r="K465" s="248"/>
      <c r="L465" s="253"/>
      <c r="M465" s="254"/>
      <c r="N465" s="255"/>
      <c r="O465" s="255"/>
      <c r="P465" s="255"/>
      <c r="Q465" s="255"/>
      <c r="R465" s="255"/>
      <c r="S465" s="255"/>
      <c r="T465" s="256"/>
      <c r="AT465" s="257" t="s">
        <v>178</v>
      </c>
      <c r="AU465" s="257" t="s">
        <v>89</v>
      </c>
      <c r="AV465" s="12" t="s">
        <v>89</v>
      </c>
      <c r="AW465" s="12" t="s">
        <v>42</v>
      </c>
      <c r="AX465" s="12" t="s">
        <v>87</v>
      </c>
      <c r="AY465" s="257" t="s">
        <v>167</v>
      </c>
    </row>
    <row r="466" s="1" customFormat="1" ht="22.8" customHeight="1">
      <c r="B466" s="47"/>
      <c r="C466" s="222" t="s">
        <v>657</v>
      </c>
      <c r="D466" s="222" t="s">
        <v>169</v>
      </c>
      <c r="E466" s="223" t="s">
        <v>658</v>
      </c>
      <c r="F466" s="224" t="s">
        <v>659</v>
      </c>
      <c r="G466" s="225" t="s">
        <v>172</v>
      </c>
      <c r="H466" s="226">
        <v>11.4</v>
      </c>
      <c r="I466" s="227"/>
      <c r="J466" s="228">
        <f>ROUND(I466*H466,2)</f>
        <v>0</v>
      </c>
      <c r="K466" s="224" t="s">
        <v>34</v>
      </c>
      <c r="L466" s="73"/>
      <c r="M466" s="229" t="s">
        <v>34</v>
      </c>
      <c r="N466" s="230" t="s">
        <v>50</v>
      </c>
      <c r="O466" s="48"/>
      <c r="P466" s="231">
        <f>O466*H466</f>
        <v>0</v>
      </c>
      <c r="Q466" s="231">
        <v>0.37940000000000002</v>
      </c>
      <c r="R466" s="231">
        <f>Q466*H466</f>
        <v>4.3251600000000003</v>
      </c>
      <c r="S466" s="231">
        <v>0</v>
      </c>
      <c r="T466" s="232">
        <f>S466*H466</f>
        <v>0</v>
      </c>
      <c r="AR466" s="24" t="s">
        <v>174</v>
      </c>
      <c r="AT466" s="24" t="s">
        <v>169</v>
      </c>
      <c r="AU466" s="24" t="s">
        <v>89</v>
      </c>
      <c r="AY466" s="24" t="s">
        <v>167</v>
      </c>
      <c r="BE466" s="233">
        <f>IF(N466="základní",J466,0)</f>
        <v>0</v>
      </c>
      <c r="BF466" s="233">
        <f>IF(N466="snížená",J466,0)</f>
        <v>0</v>
      </c>
      <c r="BG466" s="233">
        <f>IF(N466="zákl. přenesená",J466,0)</f>
        <v>0</v>
      </c>
      <c r="BH466" s="233">
        <f>IF(N466="sníž. přenesená",J466,0)</f>
        <v>0</v>
      </c>
      <c r="BI466" s="233">
        <f>IF(N466="nulová",J466,0)</f>
        <v>0</v>
      </c>
      <c r="BJ466" s="24" t="s">
        <v>87</v>
      </c>
      <c r="BK466" s="233">
        <f>ROUND(I466*H466,2)</f>
        <v>0</v>
      </c>
      <c r="BL466" s="24" t="s">
        <v>174</v>
      </c>
      <c r="BM466" s="24" t="s">
        <v>660</v>
      </c>
    </row>
    <row r="467" s="12" customFormat="1">
      <c r="B467" s="247"/>
      <c r="C467" s="248"/>
      <c r="D467" s="234" t="s">
        <v>178</v>
      </c>
      <c r="E467" s="249" t="s">
        <v>34</v>
      </c>
      <c r="F467" s="250" t="s">
        <v>661</v>
      </c>
      <c r="G467" s="248"/>
      <c r="H467" s="251">
        <v>11.4</v>
      </c>
      <c r="I467" s="252"/>
      <c r="J467" s="248"/>
      <c r="K467" s="248"/>
      <c r="L467" s="253"/>
      <c r="M467" s="254"/>
      <c r="N467" s="255"/>
      <c r="O467" s="255"/>
      <c r="P467" s="255"/>
      <c r="Q467" s="255"/>
      <c r="R467" s="255"/>
      <c r="S467" s="255"/>
      <c r="T467" s="256"/>
      <c r="AT467" s="257" t="s">
        <v>178</v>
      </c>
      <c r="AU467" s="257" t="s">
        <v>89</v>
      </c>
      <c r="AV467" s="12" t="s">
        <v>89</v>
      </c>
      <c r="AW467" s="12" t="s">
        <v>42</v>
      </c>
      <c r="AX467" s="12" t="s">
        <v>87</v>
      </c>
      <c r="AY467" s="257" t="s">
        <v>167</v>
      </c>
    </row>
    <row r="468" s="1" customFormat="1" ht="22.8" customHeight="1">
      <c r="B468" s="47"/>
      <c r="C468" s="222" t="s">
        <v>662</v>
      </c>
      <c r="D468" s="222" t="s">
        <v>169</v>
      </c>
      <c r="E468" s="223" t="s">
        <v>663</v>
      </c>
      <c r="F468" s="224" t="s">
        <v>664</v>
      </c>
      <c r="G468" s="225" t="s">
        <v>321</v>
      </c>
      <c r="H468" s="226">
        <v>14</v>
      </c>
      <c r="I468" s="227"/>
      <c r="J468" s="228">
        <f>ROUND(I468*H468,2)</f>
        <v>0</v>
      </c>
      <c r="K468" s="224" t="s">
        <v>173</v>
      </c>
      <c r="L468" s="73"/>
      <c r="M468" s="229" t="s">
        <v>34</v>
      </c>
      <c r="N468" s="230" t="s">
        <v>50</v>
      </c>
      <c r="O468" s="48"/>
      <c r="P468" s="231">
        <f>O468*H468</f>
        <v>0</v>
      </c>
      <c r="Q468" s="231">
        <v>0</v>
      </c>
      <c r="R468" s="231">
        <f>Q468*H468</f>
        <v>0</v>
      </c>
      <c r="S468" s="231">
        <v>0</v>
      </c>
      <c r="T468" s="232">
        <f>S468*H468</f>
        <v>0</v>
      </c>
      <c r="AR468" s="24" t="s">
        <v>174</v>
      </c>
      <c r="AT468" s="24" t="s">
        <v>169</v>
      </c>
      <c r="AU468" s="24" t="s">
        <v>89</v>
      </c>
      <c r="AY468" s="24" t="s">
        <v>167</v>
      </c>
      <c r="BE468" s="233">
        <f>IF(N468="základní",J468,0)</f>
        <v>0</v>
      </c>
      <c r="BF468" s="233">
        <f>IF(N468="snížená",J468,0)</f>
        <v>0</v>
      </c>
      <c r="BG468" s="233">
        <f>IF(N468="zákl. přenesená",J468,0)</f>
        <v>0</v>
      </c>
      <c r="BH468" s="233">
        <f>IF(N468="sníž. přenesená",J468,0)</f>
        <v>0</v>
      </c>
      <c r="BI468" s="233">
        <f>IF(N468="nulová",J468,0)</f>
        <v>0</v>
      </c>
      <c r="BJ468" s="24" t="s">
        <v>87</v>
      </c>
      <c r="BK468" s="233">
        <f>ROUND(I468*H468,2)</f>
        <v>0</v>
      </c>
      <c r="BL468" s="24" t="s">
        <v>174</v>
      </c>
      <c r="BM468" s="24" t="s">
        <v>665</v>
      </c>
    </row>
    <row r="469" s="1" customFormat="1">
      <c r="B469" s="47"/>
      <c r="C469" s="75"/>
      <c r="D469" s="234" t="s">
        <v>176</v>
      </c>
      <c r="E469" s="75"/>
      <c r="F469" s="235" t="s">
        <v>666</v>
      </c>
      <c r="G469" s="75"/>
      <c r="H469" s="75"/>
      <c r="I469" s="192"/>
      <c r="J469" s="75"/>
      <c r="K469" s="75"/>
      <c r="L469" s="73"/>
      <c r="M469" s="236"/>
      <c r="N469" s="48"/>
      <c r="O469" s="48"/>
      <c r="P469" s="48"/>
      <c r="Q469" s="48"/>
      <c r="R469" s="48"/>
      <c r="S469" s="48"/>
      <c r="T469" s="96"/>
      <c r="AT469" s="24" t="s">
        <v>176</v>
      </c>
      <c r="AU469" s="24" t="s">
        <v>89</v>
      </c>
    </row>
    <row r="470" s="1" customFormat="1" ht="14.4" customHeight="1">
      <c r="B470" s="47"/>
      <c r="C470" s="270" t="s">
        <v>667</v>
      </c>
      <c r="D470" s="270" t="s">
        <v>336</v>
      </c>
      <c r="E470" s="271" t="s">
        <v>668</v>
      </c>
      <c r="F470" s="272" t="s">
        <v>669</v>
      </c>
      <c r="G470" s="273" t="s">
        <v>321</v>
      </c>
      <c r="H470" s="274">
        <v>14</v>
      </c>
      <c r="I470" s="275"/>
      <c r="J470" s="276">
        <f>ROUND(I470*H470,2)</f>
        <v>0</v>
      </c>
      <c r="K470" s="272" t="s">
        <v>173</v>
      </c>
      <c r="L470" s="277"/>
      <c r="M470" s="278" t="s">
        <v>34</v>
      </c>
      <c r="N470" s="279" t="s">
        <v>50</v>
      </c>
      <c r="O470" s="48"/>
      <c r="P470" s="231">
        <f>O470*H470</f>
        <v>0</v>
      </c>
      <c r="Q470" s="231">
        <v>0.00012</v>
      </c>
      <c r="R470" s="231">
        <f>Q470*H470</f>
        <v>0.0016800000000000001</v>
      </c>
      <c r="S470" s="231">
        <v>0</v>
      </c>
      <c r="T470" s="232">
        <f>S470*H470</f>
        <v>0</v>
      </c>
      <c r="AR470" s="24" t="s">
        <v>225</v>
      </c>
      <c r="AT470" s="24" t="s">
        <v>336</v>
      </c>
      <c r="AU470" s="24" t="s">
        <v>89</v>
      </c>
      <c r="AY470" s="24" t="s">
        <v>167</v>
      </c>
      <c r="BE470" s="233">
        <f>IF(N470="základní",J470,0)</f>
        <v>0</v>
      </c>
      <c r="BF470" s="233">
        <f>IF(N470="snížená",J470,0)</f>
        <v>0</v>
      </c>
      <c r="BG470" s="233">
        <f>IF(N470="zákl. přenesená",J470,0)</f>
        <v>0</v>
      </c>
      <c r="BH470" s="233">
        <f>IF(N470="sníž. přenesená",J470,0)</f>
        <v>0</v>
      </c>
      <c r="BI470" s="233">
        <f>IF(N470="nulová",J470,0)</f>
        <v>0</v>
      </c>
      <c r="BJ470" s="24" t="s">
        <v>87</v>
      </c>
      <c r="BK470" s="233">
        <f>ROUND(I470*H470,2)</f>
        <v>0</v>
      </c>
      <c r="BL470" s="24" t="s">
        <v>174</v>
      </c>
      <c r="BM470" s="24" t="s">
        <v>670</v>
      </c>
    </row>
    <row r="471" s="1" customFormat="1" ht="14.4" customHeight="1">
      <c r="B471" s="47"/>
      <c r="C471" s="222" t="s">
        <v>671</v>
      </c>
      <c r="D471" s="222" t="s">
        <v>169</v>
      </c>
      <c r="E471" s="223" t="s">
        <v>672</v>
      </c>
      <c r="F471" s="224" t="s">
        <v>673</v>
      </c>
      <c r="G471" s="225" t="s">
        <v>172</v>
      </c>
      <c r="H471" s="226">
        <v>114.399</v>
      </c>
      <c r="I471" s="227"/>
      <c r="J471" s="228">
        <f>ROUND(I471*H471,2)</f>
        <v>0</v>
      </c>
      <c r="K471" s="224" t="s">
        <v>477</v>
      </c>
      <c r="L471" s="73"/>
      <c r="M471" s="229" t="s">
        <v>34</v>
      </c>
      <c r="N471" s="230" t="s">
        <v>50</v>
      </c>
      <c r="O471" s="48"/>
      <c r="P471" s="231">
        <f>O471*H471</f>
        <v>0</v>
      </c>
      <c r="Q471" s="231">
        <v>0</v>
      </c>
      <c r="R471" s="231">
        <f>Q471*H471</f>
        <v>0</v>
      </c>
      <c r="S471" s="231">
        <v>0</v>
      </c>
      <c r="T471" s="232">
        <f>S471*H471</f>
        <v>0</v>
      </c>
      <c r="AR471" s="24" t="s">
        <v>174</v>
      </c>
      <c r="AT471" s="24" t="s">
        <v>169</v>
      </c>
      <c r="AU471" s="24" t="s">
        <v>89</v>
      </c>
      <c r="AY471" s="24" t="s">
        <v>167</v>
      </c>
      <c r="BE471" s="233">
        <f>IF(N471="základní",J471,0)</f>
        <v>0</v>
      </c>
      <c r="BF471" s="233">
        <f>IF(N471="snížená",J471,0)</f>
        <v>0</v>
      </c>
      <c r="BG471" s="233">
        <f>IF(N471="zákl. přenesená",J471,0)</f>
        <v>0</v>
      </c>
      <c r="BH471" s="233">
        <f>IF(N471="sníž. přenesená",J471,0)</f>
        <v>0</v>
      </c>
      <c r="BI471" s="233">
        <f>IF(N471="nulová",J471,0)</f>
        <v>0</v>
      </c>
      <c r="BJ471" s="24" t="s">
        <v>87</v>
      </c>
      <c r="BK471" s="233">
        <f>ROUND(I471*H471,2)</f>
        <v>0</v>
      </c>
      <c r="BL471" s="24" t="s">
        <v>174</v>
      </c>
      <c r="BM471" s="24" t="s">
        <v>674</v>
      </c>
    </row>
    <row r="472" s="1" customFormat="1" ht="22.8" customHeight="1">
      <c r="B472" s="47"/>
      <c r="C472" s="270" t="s">
        <v>675</v>
      </c>
      <c r="D472" s="270" t="s">
        <v>336</v>
      </c>
      <c r="E472" s="271" t="s">
        <v>676</v>
      </c>
      <c r="F472" s="272" t="s">
        <v>677</v>
      </c>
      <c r="G472" s="273" t="s">
        <v>172</v>
      </c>
      <c r="H472" s="274">
        <v>120.119</v>
      </c>
      <c r="I472" s="275"/>
      <c r="J472" s="276">
        <f>ROUND(I472*H472,2)</f>
        <v>0</v>
      </c>
      <c r="K472" s="272" t="s">
        <v>477</v>
      </c>
      <c r="L472" s="277"/>
      <c r="M472" s="278" t="s">
        <v>34</v>
      </c>
      <c r="N472" s="279" t="s">
        <v>50</v>
      </c>
      <c r="O472" s="48"/>
      <c r="P472" s="231">
        <f>O472*H472</f>
        <v>0</v>
      </c>
      <c r="Q472" s="231">
        <v>0</v>
      </c>
      <c r="R472" s="231">
        <f>Q472*H472</f>
        <v>0</v>
      </c>
      <c r="S472" s="231">
        <v>0</v>
      </c>
      <c r="T472" s="232">
        <f>S472*H472</f>
        <v>0</v>
      </c>
      <c r="AR472" s="24" t="s">
        <v>225</v>
      </c>
      <c r="AT472" s="24" t="s">
        <v>336</v>
      </c>
      <c r="AU472" s="24" t="s">
        <v>89</v>
      </c>
      <c r="AY472" s="24" t="s">
        <v>167</v>
      </c>
      <c r="BE472" s="233">
        <f>IF(N472="základní",J472,0)</f>
        <v>0</v>
      </c>
      <c r="BF472" s="233">
        <f>IF(N472="snížená",J472,0)</f>
        <v>0</v>
      </c>
      <c r="BG472" s="233">
        <f>IF(N472="zákl. přenesená",J472,0)</f>
        <v>0</v>
      </c>
      <c r="BH472" s="233">
        <f>IF(N472="sníž. přenesená",J472,0)</f>
        <v>0</v>
      </c>
      <c r="BI472" s="233">
        <f>IF(N472="nulová",J472,0)</f>
        <v>0</v>
      </c>
      <c r="BJ472" s="24" t="s">
        <v>87</v>
      </c>
      <c r="BK472" s="233">
        <f>ROUND(I472*H472,2)</f>
        <v>0</v>
      </c>
      <c r="BL472" s="24" t="s">
        <v>174</v>
      </c>
      <c r="BM472" s="24" t="s">
        <v>678</v>
      </c>
    </row>
    <row r="473" s="12" customFormat="1">
      <c r="B473" s="247"/>
      <c r="C473" s="248"/>
      <c r="D473" s="234" t="s">
        <v>178</v>
      </c>
      <c r="E473" s="248"/>
      <c r="F473" s="250" t="s">
        <v>679</v>
      </c>
      <c r="G473" s="248"/>
      <c r="H473" s="251">
        <v>120.119</v>
      </c>
      <c r="I473" s="252"/>
      <c r="J473" s="248"/>
      <c r="K473" s="248"/>
      <c r="L473" s="253"/>
      <c r="M473" s="254"/>
      <c r="N473" s="255"/>
      <c r="O473" s="255"/>
      <c r="P473" s="255"/>
      <c r="Q473" s="255"/>
      <c r="R473" s="255"/>
      <c r="S473" s="255"/>
      <c r="T473" s="256"/>
      <c r="AT473" s="257" t="s">
        <v>178</v>
      </c>
      <c r="AU473" s="257" t="s">
        <v>89</v>
      </c>
      <c r="AV473" s="12" t="s">
        <v>89</v>
      </c>
      <c r="AW473" s="12" t="s">
        <v>6</v>
      </c>
      <c r="AX473" s="12" t="s">
        <v>87</v>
      </c>
      <c r="AY473" s="257" t="s">
        <v>167</v>
      </c>
    </row>
    <row r="474" s="1" customFormat="1" ht="14.4" customHeight="1">
      <c r="B474" s="47"/>
      <c r="C474" s="222" t="s">
        <v>680</v>
      </c>
      <c r="D474" s="222" t="s">
        <v>169</v>
      </c>
      <c r="E474" s="223" t="s">
        <v>681</v>
      </c>
      <c r="F474" s="224" t="s">
        <v>682</v>
      </c>
      <c r="G474" s="225" t="s">
        <v>172</v>
      </c>
      <c r="H474" s="226">
        <v>165.00299999999999</v>
      </c>
      <c r="I474" s="227"/>
      <c r="J474" s="228">
        <f>ROUND(I474*H474,2)</f>
        <v>0</v>
      </c>
      <c r="K474" s="224" t="s">
        <v>477</v>
      </c>
      <c r="L474" s="73"/>
      <c r="M474" s="229" t="s">
        <v>34</v>
      </c>
      <c r="N474" s="230" t="s">
        <v>50</v>
      </c>
      <c r="O474" s="48"/>
      <c r="P474" s="231">
        <f>O474*H474</f>
        <v>0</v>
      </c>
      <c r="Q474" s="231">
        <v>0</v>
      </c>
      <c r="R474" s="231">
        <f>Q474*H474</f>
        <v>0</v>
      </c>
      <c r="S474" s="231">
        <v>0</v>
      </c>
      <c r="T474" s="232">
        <f>S474*H474</f>
        <v>0</v>
      </c>
      <c r="AR474" s="24" t="s">
        <v>174</v>
      </c>
      <c r="AT474" s="24" t="s">
        <v>169</v>
      </c>
      <c r="AU474" s="24" t="s">
        <v>89</v>
      </c>
      <c r="AY474" s="24" t="s">
        <v>167</v>
      </c>
      <c r="BE474" s="233">
        <f>IF(N474="základní",J474,0)</f>
        <v>0</v>
      </c>
      <c r="BF474" s="233">
        <f>IF(N474="snížená",J474,0)</f>
        <v>0</v>
      </c>
      <c r="BG474" s="233">
        <f>IF(N474="zákl. přenesená",J474,0)</f>
        <v>0</v>
      </c>
      <c r="BH474" s="233">
        <f>IF(N474="sníž. přenesená",J474,0)</f>
        <v>0</v>
      </c>
      <c r="BI474" s="233">
        <f>IF(N474="nulová",J474,0)</f>
        <v>0</v>
      </c>
      <c r="BJ474" s="24" t="s">
        <v>87</v>
      </c>
      <c r="BK474" s="233">
        <f>ROUND(I474*H474,2)</f>
        <v>0</v>
      </c>
      <c r="BL474" s="24" t="s">
        <v>174</v>
      </c>
      <c r="BM474" s="24" t="s">
        <v>683</v>
      </c>
    </row>
    <row r="475" s="11" customFormat="1">
      <c r="B475" s="237"/>
      <c r="C475" s="238"/>
      <c r="D475" s="234" t="s">
        <v>178</v>
      </c>
      <c r="E475" s="239" t="s">
        <v>34</v>
      </c>
      <c r="F475" s="240" t="s">
        <v>684</v>
      </c>
      <c r="G475" s="238"/>
      <c r="H475" s="239" t="s">
        <v>34</v>
      </c>
      <c r="I475" s="241"/>
      <c r="J475" s="238"/>
      <c r="K475" s="238"/>
      <c r="L475" s="242"/>
      <c r="M475" s="243"/>
      <c r="N475" s="244"/>
      <c r="O475" s="244"/>
      <c r="P475" s="244"/>
      <c r="Q475" s="244"/>
      <c r="R475" s="244"/>
      <c r="S475" s="244"/>
      <c r="T475" s="245"/>
      <c r="AT475" s="246" t="s">
        <v>178</v>
      </c>
      <c r="AU475" s="246" t="s">
        <v>89</v>
      </c>
      <c r="AV475" s="11" t="s">
        <v>87</v>
      </c>
      <c r="AW475" s="11" t="s">
        <v>42</v>
      </c>
      <c r="AX475" s="11" t="s">
        <v>79</v>
      </c>
      <c r="AY475" s="246" t="s">
        <v>167</v>
      </c>
    </row>
    <row r="476" s="12" customFormat="1">
      <c r="B476" s="247"/>
      <c r="C476" s="248"/>
      <c r="D476" s="234" t="s">
        <v>178</v>
      </c>
      <c r="E476" s="249" t="s">
        <v>34</v>
      </c>
      <c r="F476" s="250" t="s">
        <v>685</v>
      </c>
      <c r="G476" s="248"/>
      <c r="H476" s="251">
        <v>9.8000000000000007</v>
      </c>
      <c r="I476" s="252"/>
      <c r="J476" s="248"/>
      <c r="K476" s="248"/>
      <c r="L476" s="253"/>
      <c r="M476" s="254"/>
      <c r="N476" s="255"/>
      <c r="O476" s="255"/>
      <c r="P476" s="255"/>
      <c r="Q476" s="255"/>
      <c r="R476" s="255"/>
      <c r="S476" s="255"/>
      <c r="T476" s="256"/>
      <c r="AT476" s="257" t="s">
        <v>178</v>
      </c>
      <c r="AU476" s="257" t="s">
        <v>89</v>
      </c>
      <c r="AV476" s="12" t="s">
        <v>89</v>
      </c>
      <c r="AW476" s="12" t="s">
        <v>42</v>
      </c>
      <c r="AX476" s="12" t="s">
        <v>79</v>
      </c>
      <c r="AY476" s="257" t="s">
        <v>167</v>
      </c>
    </row>
    <row r="477" s="12" customFormat="1">
      <c r="B477" s="247"/>
      <c r="C477" s="248"/>
      <c r="D477" s="234" t="s">
        <v>178</v>
      </c>
      <c r="E477" s="249" t="s">
        <v>34</v>
      </c>
      <c r="F477" s="250" t="s">
        <v>686</v>
      </c>
      <c r="G477" s="248"/>
      <c r="H477" s="251">
        <v>9.5999999999999996</v>
      </c>
      <c r="I477" s="252"/>
      <c r="J477" s="248"/>
      <c r="K477" s="248"/>
      <c r="L477" s="253"/>
      <c r="M477" s="254"/>
      <c r="N477" s="255"/>
      <c r="O477" s="255"/>
      <c r="P477" s="255"/>
      <c r="Q477" s="255"/>
      <c r="R477" s="255"/>
      <c r="S477" s="255"/>
      <c r="T477" s="256"/>
      <c r="AT477" s="257" t="s">
        <v>178</v>
      </c>
      <c r="AU477" s="257" t="s">
        <v>89</v>
      </c>
      <c r="AV477" s="12" t="s">
        <v>89</v>
      </c>
      <c r="AW477" s="12" t="s">
        <v>42</v>
      </c>
      <c r="AX477" s="12" t="s">
        <v>79</v>
      </c>
      <c r="AY477" s="257" t="s">
        <v>167</v>
      </c>
    </row>
    <row r="478" s="11" customFormat="1">
      <c r="B478" s="237"/>
      <c r="C478" s="238"/>
      <c r="D478" s="234" t="s">
        <v>178</v>
      </c>
      <c r="E478" s="239" t="s">
        <v>34</v>
      </c>
      <c r="F478" s="240" t="s">
        <v>687</v>
      </c>
      <c r="G478" s="238"/>
      <c r="H478" s="239" t="s">
        <v>34</v>
      </c>
      <c r="I478" s="241"/>
      <c r="J478" s="238"/>
      <c r="K478" s="238"/>
      <c r="L478" s="242"/>
      <c r="M478" s="243"/>
      <c r="N478" s="244"/>
      <c r="O478" s="244"/>
      <c r="P478" s="244"/>
      <c r="Q478" s="244"/>
      <c r="R478" s="244"/>
      <c r="S478" s="244"/>
      <c r="T478" s="245"/>
      <c r="AT478" s="246" t="s">
        <v>178</v>
      </c>
      <c r="AU478" s="246" t="s">
        <v>89</v>
      </c>
      <c r="AV478" s="11" t="s">
        <v>87</v>
      </c>
      <c r="AW478" s="11" t="s">
        <v>42</v>
      </c>
      <c r="AX478" s="11" t="s">
        <v>79</v>
      </c>
      <c r="AY478" s="246" t="s">
        <v>167</v>
      </c>
    </row>
    <row r="479" s="12" customFormat="1">
      <c r="B479" s="247"/>
      <c r="C479" s="248"/>
      <c r="D479" s="234" t="s">
        <v>178</v>
      </c>
      <c r="E479" s="249" t="s">
        <v>34</v>
      </c>
      <c r="F479" s="250" t="s">
        <v>688</v>
      </c>
      <c r="G479" s="248"/>
      <c r="H479" s="251">
        <v>7.5949999999999998</v>
      </c>
      <c r="I479" s="252"/>
      <c r="J479" s="248"/>
      <c r="K479" s="248"/>
      <c r="L479" s="253"/>
      <c r="M479" s="254"/>
      <c r="N479" s="255"/>
      <c r="O479" s="255"/>
      <c r="P479" s="255"/>
      <c r="Q479" s="255"/>
      <c r="R479" s="255"/>
      <c r="S479" s="255"/>
      <c r="T479" s="256"/>
      <c r="AT479" s="257" t="s">
        <v>178</v>
      </c>
      <c r="AU479" s="257" t="s">
        <v>89</v>
      </c>
      <c r="AV479" s="12" t="s">
        <v>89</v>
      </c>
      <c r="AW479" s="12" t="s">
        <v>42</v>
      </c>
      <c r="AX479" s="12" t="s">
        <v>79</v>
      </c>
      <c r="AY479" s="257" t="s">
        <v>167</v>
      </c>
    </row>
    <row r="480" s="12" customFormat="1">
      <c r="B480" s="247"/>
      <c r="C480" s="248"/>
      <c r="D480" s="234" t="s">
        <v>178</v>
      </c>
      <c r="E480" s="249" t="s">
        <v>34</v>
      </c>
      <c r="F480" s="250" t="s">
        <v>689</v>
      </c>
      <c r="G480" s="248"/>
      <c r="H480" s="251">
        <v>14.268000000000001</v>
      </c>
      <c r="I480" s="252"/>
      <c r="J480" s="248"/>
      <c r="K480" s="248"/>
      <c r="L480" s="253"/>
      <c r="M480" s="254"/>
      <c r="N480" s="255"/>
      <c r="O480" s="255"/>
      <c r="P480" s="255"/>
      <c r="Q480" s="255"/>
      <c r="R480" s="255"/>
      <c r="S480" s="255"/>
      <c r="T480" s="256"/>
      <c r="AT480" s="257" t="s">
        <v>178</v>
      </c>
      <c r="AU480" s="257" t="s">
        <v>89</v>
      </c>
      <c r="AV480" s="12" t="s">
        <v>89</v>
      </c>
      <c r="AW480" s="12" t="s">
        <v>42</v>
      </c>
      <c r="AX480" s="12" t="s">
        <v>79</v>
      </c>
      <c r="AY480" s="257" t="s">
        <v>167</v>
      </c>
    </row>
    <row r="481" s="12" customFormat="1">
      <c r="B481" s="247"/>
      <c r="C481" s="248"/>
      <c r="D481" s="234" t="s">
        <v>178</v>
      </c>
      <c r="E481" s="249" t="s">
        <v>34</v>
      </c>
      <c r="F481" s="250" t="s">
        <v>690</v>
      </c>
      <c r="G481" s="248"/>
      <c r="H481" s="251">
        <v>9.9990000000000006</v>
      </c>
      <c r="I481" s="252"/>
      <c r="J481" s="248"/>
      <c r="K481" s="248"/>
      <c r="L481" s="253"/>
      <c r="M481" s="254"/>
      <c r="N481" s="255"/>
      <c r="O481" s="255"/>
      <c r="P481" s="255"/>
      <c r="Q481" s="255"/>
      <c r="R481" s="255"/>
      <c r="S481" s="255"/>
      <c r="T481" s="256"/>
      <c r="AT481" s="257" t="s">
        <v>178</v>
      </c>
      <c r="AU481" s="257" t="s">
        <v>89</v>
      </c>
      <c r="AV481" s="12" t="s">
        <v>89</v>
      </c>
      <c r="AW481" s="12" t="s">
        <v>42</v>
      </c>
      <c r="AX481" s="12" t="s">
        <v>79</v>
      </c>
      <c r="AY481" s="257" t="s">
        <v>167</v>
      </c>
    </row>
    <row r="482" s="12" customFormat="1">
      <c r="B482" s="247"/>
      <c r="C482" s="248"/>
      <c r="D482" s="234" t="s">
        <v>178</v>
      </c>
      <c r="E482" s="249" t="s">
        <v>34</v>
      </c>
      <c r="F482" s="250" t="s">
        <v>691</v>
      </c>
      <c r="G482" s="248"/>
      <c r="H482" s="251">
        <v>9.9990000000000006</v>
      </c>
      <c r="I482" s="252"/>
      <c r="J482" s="248"/>
      <c r="K482" s="248"/>
      <c r="L482" s="253"/>
      <c r="M482" s="254"/>
      <c r="N482" s="255"/>
      <c r="O482" s="255"/>
      <c r="P482" s="255"/>
      <c r="Q482" s="255"/>
      <c r="R482" s="255"/>
      <c r="S482" s="255"/>
      <c r="T482" s="256"/>
      <c r="AT482" s="257" t="s">
        <v>178</v>
      </c>
      <c r="AU482" s="257" t="s">
        <v>89</v>
      </c>
      <c r="AV482" s="12" t="s">
        <v>89</v>
      </c>
      <c r="AW482" s="12" t="s">
        <v>42</v>
      </c>
      <c r="AX482" s="12" t="s">
        <v>79</v>
      </c>
      <c r="AY482" s="257" t="s">
        <v>167</v>
      </c>
    </row>
    <row r="483" s="12" customFormat="1">
      <c r="B483" s="247"/>
      <c r="C483" s="248"/>
      <c r="D483" s="234" t="s">
        <v>178</v>
      </c>
      <c r="E483" s="249" t="s">
        <v>34</v>
      </c>
      <c r="F483" s="250" t="s">
        <v>692</v>
      </c>
      <c r="G483" s="248"/>
      <c r="H483" s="251">
        <v>17.797999999999998</v>
      </c>
      <c r="I483" s="252"/>
      <c r="J483" s="248"/>
      <c r="K483" s="248"/>
      <c r="L483" s="253"/>
      <c r="M483" s="254"/>
      <c r="N483" s="255"/>
      <c r="O483" s="255"/>
      <c r="P483" s="255"/>
      <c r="Q483" s="255"/>
      <c r="R483" s="255"/>
      <c r="S483" s="255"/>
      <c r="T483" s="256"/>
      <c r="AT483" s="257" t="s">
        <v>178</v>
      </c>
      <c r="AU483" s="257" t="s">
        <v>89</v>
      </c>
      <c r="AV483" s="12" t="s">
        <v>89</v>
      </c>
      <c r="AW483" s="12" t="s">
        <v>42</v>
      </c>
      <c r="AX483" s="12" t="s">
        <v>79</v>
      </c>
      <c r="AY483" s="257" t="s">
        <v>167</v>
      </c>
    </row>
    <row r="484" s="12" customFormat="1">
      <c r="B484" s="247"/>
      <c r="C484" s="248"/>
      <c r="D484" s="234" t="s">
        <v>178</v>
      </c>
      <c r="E484" s="249" t="s">
        <v>34</v>
      </c>
      <c r="F484" s="250" t="s">
        <v>693</v>
      </c>
      <c r="G484" s="248"/>
      <c r="H484" s="251">
        <v>4.4699999999999998</v>
      </c>
      <c r="I484" s="252"/>
      <c r="J484" s="248"/>
      <c r="K484" s="248"/>
      <c r="L484" s="253"/>
      <c r="M484" s="254"/>
      <c r="N484" s="255"/>
      <c r="O484" s="255"/>
      <c r="P484" s="255"/>
      <c r="Q484" s="255"/>
      <c r="R484" s="255"/>
      <c r="S484" s="255"/>
      <c r="T484" s="256"/>
      <c r="AT484" s="257" t="s">
        <v>178</v>
      </c>
      <c r="AU484" s="257" t="s">
        <v>89</v>
      </c>
      <c r="AV484" s="12" t="s">
        <v>89</v>
      </c>
      <c r="AW484" s="12" t="s">
        <v>42</v>
      </c>
      <c r="AX484" s="12" t="s">
        <v>79</v>
      </c>
      <c r="AY484" s="257" t="s">
        <v>167</v>
      </c>
    </row>
    <row r="485" s="11" customFormat="1">
      <c r="B485" s="237"/>
      <c r="C485" s="238"/>
      <c r="D485" s="234" t="s">
        <v>178</v>
      </c>
      <c r="E485" s="239" t="s">
        <v>34</v>
      </c>
      <c r="F485" s="240" t="s">
        <v>694</v>
      </c>
      <c r="G485" s="238"/>
      <c r="H485" s="239" t="s">
        <v>34</v>
      </c>
      <c r="I485" s="241"/>
      <c r="J485" s="238"/>
      <c r="K485" s="238"/>
      <c r="L485" s="242"/>
      <c r="M485" s="243"/>
      <c r="N485" s="244"/>
      <c r="O485" s="244"/>
      <c r="P485" s="244"/>
      <c r="Q485" s="244"/>
      <c r="R485" s="244"/>
      <c r="S485" s="244"/>
      <c r="T485" s="245"/>
      <c r="AT485" s="246" t="s">
        <v>178</v>
      </c>
      <c r="AU485" s="246" t="s">
        <v>89</v>
      </c>
      <c r="AV485" s="11" t="s">
        <v>87</v>
      </c>
      <c r="AW485" s="11" t="s">
        <v>42</v>
      </c>
      <c r="AX485" s="11" t="s">
        <v>79</v>
      </c>
      <c r="AY485" s="246" t="s">
        <v>167</v>
      </c>
    </row>
    <row r="486" s="12" customFormat="1">
      <c r="B486" s="247"/>
      <c r="C486" s="248"/>
      <c r="D486" s="234" t="s">
        <v>178</v>
      </c>
      <c r="E486" s="249" t="s">
        <v>34</v>
      </c>
      <c r="F486" s="250" t="s">
        <v>695</v>
      </c>
      <c r="G486" s="248"/>
      <c r="H486" s="251">
        <v>29.170000000000002</v>
      </c>
      <c r="I486" s="252"/>
      <c r="J486" s="248"/>
      <c r="K486" s="248"/>
      <c r="L486" s="253"/>
      <c r="M486" s="254"/>
      <c r="N486" s="255"/>
      <c r="O486" s="255"/>
      <c r="P486" s="255"/>
      <c r="Q486" s="255"/>
      <c r="R486" s="255"/>
      <c r="S486" s="255"/>
      <c r="T486" s="256"/>
      <c r="AT486" s="257" t="s">
        <v>178</v>
      </c>
      <c r="AU486" s="257" t="s">
        <v>89</v>
      </c>
      <c r="AV486" s="12" t="s">
        <v>89</v>
      </c>
      <c r="AW486" s="12" t="s">
        <v>42</v>
      </c>
      <c r="AX486" s="12" t="s">
        <v>79</v>
      </c>
      <c r="AY486" s="257" t="s">
        <v>167</v>
      </c>
    </row>
    <row r="487" s="12" customFormat="1">
      <c r="B487" s="247"/>
      <c r="C487" s="248"/>
      <c r="D487" s="234" t="s">
        <v>178</v>
      </c>
      <c r="E487" s="249" t="s">
        <v>34</v>
      </c>
      <c r="F487" s="250" t="s">
        <v>696</v>
      </c>
      <c r="G487" s="248"/>
      <c r="H487" s="251">
        <v>1.7</v>
      </c>
      <c r="I487" s="252"/>
      <c r="J487" s="248"/>
      <c r="K487" s="248"/>
      <c r="L487" s="253"/>
      <c r="M487" s="254"/>
      <c r="N487" s="255"/>
      <c r="O487" s="255"/>
      <c r="P487" s="255"/>
      <c r="Q487" s="255"/>
      <c r="R487" s="255"/>
      <c r="S487" s="255"/>
      <c r="T487" s="256"/>
      <c r="AT487" s="257" t="s">
        <v>178</v>
      </c>
      <c r="AU487" s="257" t="s">
        <v>89</v>
      </c>
      <c r="AV487" s="12" t="s">
        <v>89</v>
      </c>
      <c r="AW487" s="12" t="s">
        <v>42</v>
      </c>
      <c r="AX487" s="12" t="s">
        <v>79</v>
      </c>
      <c r="AY487" s="257" t="s">
        <v>167</v>
      </c>
    </row>
    <row r="488" s="14" customFormat="1">
      <c r="B488" s="280"/>
      <c r="C488" s="281"/>
      <c r="D488" s="234" t="s">
        <v>178</v>
      </c>
      <c r="E488" s="282" t="s">
        <v>34</v>
      </c>
      <c r="F488" s="283" t="s">
        <v>697</v>
      </c>
      <c r="G488" s="281"/>
      <c r="H488" s="284">
        <v>114.399</v>
      </c>
      <c r="I488" s="285"/>
      <c r="J488" s="281"/>
      <c r="K488" s="281"/>
      <c r="L488" s="286"/>
      <c r="M488" s="287"/>
      <c r="N488" s="288"/>
      <c r="O488" s="288"/>
      <c r="P488" s="288"/>
      <c r="Q488" s="288"/>
      <c r="R488" s="288"/>
      <c r="S488" s="288"/>
      <c r="T488" s="289"/>
      <c r="AT488" s="290" t="s">
        <v>178</v>
      </c>
      <c r="AU488" s="290" t="s">
        <v>89</v>
      </c>
      <c r="AV488" s="14" t="s">
        <v>185</v>
      </c>
      <c r="AW488" s="14" t="s">
        <v>42</v>
      </c>
      <c r="AX488" s="14" t="s">
        <v>79</v>
      </c>
      <c r="AY488" s="290" t="s">
        <v>167</v>
      </c>
    </row>
    <row r="489" s="11" customFormat="1">
      <c r="B489" s="237"/>
      <c r="C489" s="238"/>
      <c r="D489" s="234" t="s">
        <v>178</v>
      </c>
      <c r="E489" s="239" t="s">
        <v>34</v>
      </c>
      <c r="F489" s="240" t="s">
        <v>577</v>
      </c>
      <c r="G489" s="238"/>
      <c r="H489" s="239" t="s">
        <v>34</v>
      </c>
      <c r="I489" s="241"/>
      <c r="J489" s="238"/>
      <c r="K489" s="238"/>
      <c r="L489" s="242"/>
      <c r="M489" s="243"/>
      <c r="N489" s="244"/>
      <c r="O489" s="244"/>
      <c r="P489" s="244"/>
      <c r="Q489" s="244"/>
      <c r="R489" s="244"/>
      <c r="S489" s="244"/>
      <c r="T489" s="245"/>
      <c r="AT489" s="246" t="s">
        <v>178</v>
      </c>
      <c r="AU489" s="246" t="s">
        <v>89</v>
      </c>
      <c r="AV489" s="11" t="s">
        <v>87</v>
      </c>
      <c r="AW489" s="11" t="s">
        <v>42</v>
      </c>
      <c r="AX489" s="11" t="s">
        <v>79</v>
      </c>
      <c r="AY489" s="246" t="s">
        <v>167</v>
      </c>
    </row>
    <row r="490" s="12" customFormat="1">
      <c r="B490" s="247"/>
      <c r="C490" s="248"/>
      <c r="D490" s="234" t="s">
        <v>178</v>
      </c>
      <c r="E490" s="249" t="s">
        <v>34</v>
      </c>
      <c r="F490" s="250" t="s">
        <v>698</v>
      </c>
      <c r="G490" s="248"/>
      <c r="H490" s="251">
        <v>1.161</v>
      </c>
      <c r="I490" s="252"/>
      <c r="J490" s="248"/>
      <c r="K490" s="248"/>
      <c r="L490" s="253"/>
      <c r="M490" s="254"/>
      <c r="N490" s="255"/>
      <c r="O490" s="255"/>
      <c r="P490" s="255"/>
      <c r="Q490" s="255"/>
      <c r="R490" s="255"/>
      <c r="S490" s="255"/>
      <c r="T490" s="256"/>
      <c r="AT490" s="257" t="s">
        <v>178</v>
      </c>
      <c r="AU490" s="257" t="s">
        <v>89</v>
      </c>
      <c r="AV490" s="12" t="s">
        <v>89</v>
      </c>
      <c r="AW490" s="12" t="s">
        <v>42</v>
      </c>
      <c r="AX490" s="12" t="s">
        <v>79</v>
      </c>
      <c r="AY490" s="257" t="s">
        <v>167</v>
      </c>
    </row>
    <row r="491" s="12" customFormat="1">
      <c r="B491" s="247"/>
      <c r="C491" s="248"/>
      <c r="D491" s="234" t="s">
        <v>178</v>
      </c>
      <c r="E491" s="249" t="s">
        <v>34</v>
      </c>
      <c r="F491" s="250" t="s">
        <v>699</v>
      </c>
      <c r="G491" s="248"/>
      <c r="H491" s="251">
        <v>1.942</v>
      </c>
      <c r="I491" s="252"/>
      <c r="J491" s="248"/>
      <c r="K491" s="248"/>
      <c r="L491" s="253"/>
      <c r="M491" s="254"/>
      <c r="N491" s="255"/>
      <c r="O491" s="255"/>
      <c r="P491" s="255"/>
      <c r="Q491" s="255"/>
      <c r="R491" s="255"/>
      <c r="S491" s="255"/>
      <c r="T491" s="256"/>
      <c r="AT491" s="257" t="s">
        <v>178</v>
      </c>
      <c r="AU491" s="257" t="s">
        <v>89</v>
      </c>
      <c r="AV491" s="12" t="s">
        <v>89</v>
      </c>
      <c r="AW491" s="12" t="s">
        <v>42</v>
      </c>
      <c r="AX491" s="12" t="s">
        <v>79</v>
      </c>
      <c r="AY491" s="257" t="s">
        <v>167</v>
      </c>
    </row>
    <row r="492" s="12" customFormat="1">
      <c r="B492" s="247"/>
      <c r="C492" s="248"/>
      <c r="D492" s="234" t="s">
        <v>178</v>
      </c>
      <c r="E492" s="249" t="s">
        <v>34</v>
      </c>
      <c r="F492" s="250" t="s">
        <v>700</v>
      </c>
      <c r="G492" s="248"/>
      <c r="H492" s="251">
        <v>6.9199999999999999</v>
      </c>
      <c r="I492" s="252"/>
      <c r="J492" s="248"/>
      <c r="K492" s="248"/>
      <c r="L492" s="253"/>
      <c r="M492" s="254"/>
      <c r="N492" s="255"/>
      <c r="O492" s="255"/>
      <c r="P492" s="255"/>
      <c r="Q492" s="255"/>
      <c r="R492" s="255"/>
      <c r="S492" s="255"/>
      <c r="T492" s="256"/>
      <c r="AT492" s="257" t="s">
        <v>178</v>
      </c>
      <c r="AU492" s="257" t="s">
        <v>89</v>
      </c>
      <c r="AV492" s="12" t="s">
        <v>89</v>
      </c>
      <c r="AW492" s="12" t="s">
        <v>42</v>
      </c>
      <c r="AX492" s="12" t="s">
        <v>79</v>
      </c>
      <c r="AY492" s="257" t="s">
        <v>167</v>
      </c>
    </row>
    <row r="493" s="12" customFormat="1">
      <c r="B493" s="247"/>
      <c r="C493" s="248"/>
      <c r="D493" s="234" t="s">
        <v>178</v>
      </c>
      <c r="E493" s="249" t="s">
        <v>34</v>
      </c>
      <c r="F493" s="250" t="s">
        <v>701</v>
      </c>
      <c r="G493" s="248"/>
      <c r="H493" s="251">
        <v>6.9100000000000001</v>
      </c>
      <c r="I493" s="252"/>
      <c r="J493" s="248"/>
      <c r="K493" s="248"/>
      <c r="L493" s="253"/>
      <c r="M493" s="254"/>
      <c r="N493" s="255"/>
      <c r="O493" s="255"/>
      <c r="P493" s="255"/>
      <c r="Q493" s="255"/>
      <c r="R493" s="255"/>
      <c r="S493" s="255"/>
      <c r="T493" s="256"/>
      <c r="AT493" s="257" t="s">
        <v>178</v>
      </c>
      <c r="AU493" s="257" t="s">
        <v>89</v>
      </c>
      <c r="AV493" s="12" t="s">
        <v>89</v>
      </c>
      <c r="AW493" s="12" t="s">
        <v>42</v>
      </c>
      <c r="AX493" s="12" t="s">
        <v>79</v>
      </c>
      <c r="AY493" s="257" t="s">
        <v>167</v>
      </c>
    </row>
    <row r="494" s="12" customFormat="1">
      <c r="B494" s="247"/>
      <c r="C494" s="248"/>
      <c r="D494" s="234" t="s">
        <v>178</v>
      </c>
      <c r="E494" s="249" t="s">
        <v>34</v>
      </c>
      <c r="F494" s="250" t="s">
        <v>702</v>
      </c>
      <c r="G494" s="248"/>
      <c r="H494" s="251">
        <v>2.262</v>
      </c>
      <c r="I494" s="252"/>
      <c r="J494" s="248"/>
      <c r="K494" s="248"/>
      <c r="L494" s="253"/>
      <c r="M494" s="254"/>
      <c r="N494" s="255"/>
      <c r="O494" s="255"/>
      <c r="P494" s="255"/>
      <c r="Q494" s="255"/>
      <c r="R494" s="255"/>
      <c r="S494" s="255"/>
      <c r="T494" s="256"/>
      <c r="AT494" s="257" t="s">
        <v>178</v>
      </c>
      <c r="AU494" s="257" t="s">
        <v>89</v>
      </c>
      <c r="AV494" s="12" t="s">
        <v>89</v>
      </c>
      <c r="AW494" s="12" t="s">
        <v>42</v>
      </c>
      <c r="AX494" s="12" t="s">
        <v>79</v>
      </c>
      <c r="AY494" s="257" t="s">
        <v>167</v>
      </c>
    </row>
    <row r="495" s="12" customFormat="1">
      <c r="B495" s="247"/>
      <c r="C495" s="248"/>
      <c r="D495" s="234" t="s">
        <v>178</v>
      </c>
      <c r="E495" s="249" t="s">
        <v>34</v>
      </c>
      <c r="F495" s="250" t="s">
        <v>703</v>
      </c>
      <c r="G495" s="248"/>
      <c r="H495" s="251">
        <v>0.66000000000000003</v>
      </c>
      <c r="I495" s="252"/>
      <c r="J495" s="248"/>
      <c r="K495" s="248"/>
      <c r="L495" s="253"/>
      <c r="M495" s="254"/>
      <c r="N495" s="255"/>
      <c r="O495" s="255"/>
      <c r="P495" s="255"/>
      <c r="Q495" s="255"/>
      <c r="R495" s="255"/>
      <c r="S495" s="255"/>
      <c r="T495" s="256"/>
      <c r="AT495" s="257" t="s">
        <v>178</v>
      </c>
      <c r="AU495" s="257" t="s">
        <v>89</v>
      </c>
      <c r="AV495" s="12" t="s">
        <v>89</v>
      </c>
      <c r="AW495" s="12" t="s">
        <v>42</v>
      </c>
      <c r="AX495" s="12" t="s">
        <v>79</v>
      </c>
      <c r="AY495" s="257" t="s">
        <v>167</v>
      </c>
    </row>
    <row r="496" s="12" customFormat="1">
      <c r="B496" s="247"/>
      <c r="C496" s="248"/>
      <c r="D496" s="234" t="s">
        <v>178</v>
      </c>
      <c r="E496" s="249" t="s">
        <v>34</v>
      </c>
      <c r="F496" s="250" t="s">
        <v>704</v>
      </c>
      <c r="G496" s="248"/>
      <c r="H496" s="251">
        <v>3.2970000000000002</v>
      </c>
      <c r="I496" s="252"/>
      <c r="J496" s="248"/>
      <c r="K496" s="248"/>
      <c r="L496" s="253"/>
      <c r="M496" s="254"/>
      <c r="N496" s="255"/>
      <c r="O496" s="255"/>
      <c r="P496" s="255"/>
      <c r="Q496" s="255"/>
      <c r="R496" s="255"/>
      <c r="S496" s="255"/>
      <c r="T496" s="256"/>
      <c r="AT496" s="257" t="s">
        <v>178</v>
      </c>
      <c r="AU496" s="257" t="s">
        <v>89</v>
      </c>
      <c r="AV496" s="12" t="s">
        <v>89</v>
      </c>
      <c r="AW496" s="12" t="s">
        <v>42</v>
      </c>
      <c r="AX496" s="12" t="s">
        <v>79</v>
      </c>
      <c r="AY496" s="257" t="s">
        <v>167</v>
      </c>
    </row>
    <row r="497" s="12" customFormat="1">
      <c r="B497" s="247"/>
      <c r="C497" s="248"/>
      <c r="D497" s="234" t="s">
        <v>178</v>
      </c>
      <c r="E497" s="249" t="s">
        <v>34</v>
      </c>
      <c r="F497" s="250" t="s">
        <v>705</v>
      </c>
      <c r="G497" s="248"/>
      <c r="H497" s="251">
        <v>2.1499999999999999</v>
      </c>
      <c r="I497" s="252"/>
      <c r="J497" s="248"/>
      <c r="K497" s="248"/>
      <c r="L497" s="253"/>
      <c r="M497" s="254"/>
      <c r="N497" s="255"/>
      <c r="O497" s="255"/>
      <c r="P497" s="255"/>
      <c r="Q497" s="255"/>
      <c r="R497" s="255"/>
      <c r="S497" s="255"/>
      <c r="T497" s="256"/>
      <c r="AT497" s="257" t="s">
        <v>178</v>
      </c>
      <c r="AU497" s="257" t="s">
        <v>89</v>
      </c>
      <c r="AV497" s="12" t="s">
        <v>89</v>
      </c>
      <c r="AW497" s="12" t="s">
        <v>42</v>
      </c>
      <c r="AX497" s="12" t="s">
        <v>79</v>
      </c>
      <c r="AY497" s="257" t="s">
        <v>167</v>
      </c>
    </row>
    <row r="498" s="14" customFormat="1">
      <c r="B498" s="280"/>
      <c r="C498" s="281"/>
      <c r="D498" s="234" t="s">
        <v>178</v>
      </c>
      <c r="E498" s="282" t="s">
        <v>34</v>
      </c>
      <c r="F498" s="283" t="s">
        <v>697</v>
      </c>
      <c r="G498" s="281"/>
      <c r="H498" s="284">
        <v>25.302</v>
      </c>
      <c r="I498" s="285"/>
      <c r="J498" s="281"/>
      <c r="K498" s="281"/>
      <c r="L498" s="286"/>
      <c r="M498" s="287"/>
      <c r="N498" s="288"/>
      <c r="O498" s="288"/>
      <c r="P498" s="288"/>
      <c r="Q498" s="288"/>
      <c r="R498" s="288"/>
      <c r="S498" s="288"/>
      <c r="T498" s="289"/>
      <c r="AT498" s="290" t="s">
        <v>178</v>
      </c>
      <c r="AU498" s="290" t="s">
        <v>89</v>
      </c>
      <c r="AV498" s="14" t="s">
        <v>185</v>
      </c>
      <c r="AW498" s="14" t="s">
        <v>42</v>
      </c>
      <c r="AX498" s="14" t="s">
        <v>79</v>
      </c>
      <c r="AY498" s="290" t="s">
        <v>167</v>
      </c>
    </row>
    <row r="499" s="11" customFormat="1">
      <c r="B499" s="237"/>
      <c r="C499" s="238"/>
      <c r="D499" s="234" t="s">
        <v>178</v>
      </c>
      <c r="E499" s="239" t="s">
        <v>34</v>
      </c>
      <c r="F499" s="240" t="s">
        <v>706</v>
      </c>
      <c r="G499" s="238"/>
      <c r="H499" s="239" t="s">
        <v>34</v>
      </c>
      <c r="I499" s="241"/>
      <c r="J499" s="238"/>
      <c r="K499" s="238"/>
      <c r="L499" s="242"/>
      <c r="M499" s="243"/>
      <c r="N499" s="244"/>
      <c r="O499" s="244"/>
      <c r="P499" s="244"/>
      <c r="Q499" s="244"/>
      <c r="R499" s="244"/>
      <c r="S499" s="244"/>
      <c r="T499" s="245"/>
      <c r="AT499" s="246" t="s">
        <v>178</v>
      </c>
      <c r="AU499" s="246" t="s">
        <v>89</v>
      </c>
      <c r="AV499" s="11" t="s">
        <v>87</v>
      </c>
      <c r="AW499" s="11" t="s">
        <v>42</v>
      </c>
      <c r="AX499" s="11" t="s">
        <v>79</v>
      </c>
      <c r="AY499" s="246" t="s">
        <v>167</v>
      </c>
    </row>
    <row r="500" s="12" customFormat="1">
      <c r="B500" s="247"/>
      <c r="C500" s="248"/>
      <c r="D500" s="234" t="s">
        <v>178</v>
      </c>
      <c r="E500" s="249" t="s">
        <v>34</v>
      </c>
      <c r="F500" s="250" t="s">
        <v>707</v>
      </c>
      <c r="G500" s="248"/>
      <c r="H500" s="251">
        <v>25.302</v>
      </c>
      <c r="I500" s="252"/>
      <c r="J500" s="248"/>
      <c r="K500" s="248"/>
      <c r="L500" s="253"/>
      <c r="M500" s="254"/>
      <c r="N500" s="255"/>
      <c r="O500" s="255"/>
      <c r="P500" s="255"/>
      <c r="Q500" s="255"/>
      <c r="R500" s="255"/>
      <c r="S500" s="255"/>
      <c r="T500" s="256"/>
      <c r="AT500" s="257" t="s">
        <v>178</v>
      </c>
      <c r="AU500" s="257" t="s">
        <v>89</v>
      </c>
      <c r="AV500" s="12" t="s">
        <v>89</v>
      </c>
      <c r="AW500" s="12" t="s">
        <v>42</v>
      </c>
      <c r="AX500" s="12" t="s">
        <v>79</v>
      </c>
      <c r="AY500" s="257" t="s">
        <v>167</v>
      </c>
    </row>
    <row r="501" s="13" customFormat="1">
      <c r="B501" s="258"/>
      <c r="C501" s="259"/>
      <c r="D501" s="234" t="s">
        <v>178</v>
      </c>
      <c r="E501" s="260" t="s">
        <v>34</v>
      </c>
      <c r="F501" s="261" t="s">
        <v>203</v>
      </c>
      <c r="G501" s="259"/>
      <c r="H501" s="262">
        <v>165.00299999999999</v>
      </c>
      <c r="I501" s="263"/>
      <c r="J501" s="259"/>
      <c r="K501" s="259"/>
      <c r="L501" s="264"/>
      <c r="M501" s="265"/>
      <c r="N501" s="266"/>
      <c r="O501" s="266"/>
      <c r="P501" s="266"/>
      <c r="Q501" s="266"/>
      <c r="R501" s="266"/>
      <c r="S501" s="266"/>
      <c r="T501" s="267"/>
      <c r="AT501" s="268" t="s">
        <v>178</v>
      </c>
      <c r="AU501" s="268" t="s">
        <v>89</v>
      </c>
      <c r="AV501" s="13" t="s">
        <v>174</v>
      </c>
      <c r="AW501" s="13" t="s">
        <v>42</v>
      </c>
      <c r="AX501" s="13" t="s">
        <v>87</v>
      </c>
      <c r="AY501" s="268" t="s">
        <v>167</v>
      </c>
    </row>
    <row r="502" s="1" customFormat="1" ht="22.8" customHeight="1">
      <c r="B502" s="47"/>
      <c r="C502" s="270" t="s">
        <v>708</v>
      </c>
      <c r="D502" s="270" t="s">
        <v>336</v>
      </c>
      <c r="E502" s="271" t="s">
        <v>709</v>
      </c>
      <c r="F502" s="272" t="s">
        <v>710</v>
      </c>
      <c r="G502" s="273" t="s">
        <v>172</v>
      </c>
      <c r="H502" s="274">
        <v>120.119</v>
      </c>
      <c r="I502" s="275"/>
      <c r="J502" s="276">
        <f>ROUND(I502*H502,2)</f>
        <v>0</v>
      </c>
      <c r="K502" s="272" t="s">
        <v>477</v>
      </c>
      <c r="L502" s="277"/>
      <c r="M502" s="278" t="s">
        <v>34</v>
      </c>
      <c r="N502" s="279" t="s">
        <v>50</v>
      </c>
      <c r="O502" s="48"/>
      <c r="P502" s="231">
        <f>O502*H502</f>
        <v>0</v>
      </c>
      <c r="Q502" s="231">
        <v>0</v>
      </c>
      <c r="R502" s="231">
        <f>Q502*H502</f>
        <v>0</v>
      </c>
      <c r="S502" s="231">
        <v>0</v>
      </c>
      <c r="T502" s="232">
        <f>S502*H502</f>
        <v>0</v>
      </c>
      <c r="AR502" s="24" t="s">
        <v>225</v>
      </c>
      <c r="AT502" s="24" t="s">
        <v>336</v>
      </c>
      <c r="AU502" s="24" t="s">
        <v>89</v>
      </c>
      <c r="AY502" s="24" t="s">
        <v>167</v>
      </c>
      <c r="BE502" s="233">
        <f>IF(N502="základní",J502,0)</f>
        <v>0</v>
      </c>
      <c r="BF502" s="233">
        <f>IF(N502="snížená",J502,0)</f>
        <v>0</v>
      </c>
      <c r="BG502" s="233">
        <f>IF(N502="zákl. přenesená",J502,0)</f>
        <v>0</v>
      </c>
      <c r="BH502" s="233">
        <f>IF(N502="sníž. přenesená",J502,0)</f>
        <v>0</v>
      </c>
      <c r="BI502" s="233">
        <f>IF(N502="nulová",J502,0)</f>
        <v>0</v>
      </c>
      <c r="BJ502" s="24" t="s">
        <v>87</v>
      </c>
      <c r="BK502" s="233">
        <f>ROUND(I502*H502,2)</f>
        <v>0</v>
      </c>
      <c r="BL502" s="24" t="s">
        <v>174</v>
      </c>
      <c r="BM502" s="24" t="s">
        <v>711</v>
      </c>
    </row>
    <row r="503" s="11" customFormat="1">
      <c r="B503" s="237"/>
      <c r="C503" s="238"/>
      <c r="D503" s="234" t="s">
        <v>178</v>
      </c>
      <c r="E503" s="239" t="s">
        <v>34</v>
      </c>
      <c r="F503" s="240" t="s">
        <v>712</v>
      </c>
      <c r="G503" s="238"/>
      <c r="H503" s="239" t="s">
        <v>34</v>
      </c>
      <c r="I503" s="241"/>
      <c r="J503" s="238"/>
      <c r="K503" s="238"/>
      <c r="L503" s="242"/>
      <c r="M503" s="243"/>
      <c r="N503" s="244"/>
      <c r="O503" s="244"/>
      <c r="P503" s="244"/>
      <c r="Q503" s="244"/>
      <c r="R503" s="244"/>
      <c r="S503" s="244"/>
      <c r="T503" s="245"/>
      <c r="AT503" s="246" t="s">
        <v>178</v>
      </c>
      <c r="AU503" s="246" t="s">
        <v>89</v>
      </c>
      <c r="AV503" s="11" t="s">
        <v>87</v>
      </c>
      <c r="AW503" s="11" t="s">
        <v>42</v>
      </c>
      <c r="AX503" s="11" t="s">
        <v>79</v>
      </c>
      <c r="AY503" s="246" t="s">
        <v>167</v>
      </c>
    </row>
    <row r="504" s="12" customFormat="1">
      <c r="B504" s="247"/>
      <c r="C504" s="248"/>
      <c r="D504" s="234" t="s">
        <v>178</v>
      </c>
      <c r="E504" s="249" t="s">
        <v>34</v>
      </c>
      <c r="F504" s="250" t="s">
        <v>713</v>
      </c>
      <c r="G504" s="248"/>
      <c r="H504" s="251">
        <v>114.399</v>
      </c>
      <c r="I504" s="252"/>
      <c r="J504" s="248"/>
      <c r="K504" s="248"/>
      <c r="L504" s="253"/>
      <c r="M504" s="254"/>
      <c r="N504" s="255"/>
      <c r="O504" s="255"/>
      <c r="P504" s="255"/>
      <c r="Q504" s="255"/>
      <c r="R504" s="255"/>
      <c r="S504" s="255"/>
      <c r="T504" s="256"/>
      <c r="AT504" s="257" t="s">
        <v>178</v>
      </c>
      <c r="AU504" s="257" t="s">
        <v>89</v>
      </c>
      <c r="AV504" s="12" t="s">
        <v>89</v>
      </c>
      <c r="AW504" s="12" t="s">
        <v>42</v>
      </c>
      <c r="AX504" s="12" t="s">
        <v>87</v>
      </c>
      <c r="AY504" s="257" t="s">
        <v>167</v>
      </c>
    </row>
    <row r="505" s="12" customFormat="1">
      <c r="B505" s="247"/>
      <c r="C505" s="248"/>
      <c r="D505" s="234" t="s">
        <v>178</v>
      </c>
      <c r="E505" s="248"/>
      <c r="F505" s="250" t="s">
        <v>679</v>
      </c>
      <c r="G505" s="248"/>
      <c r="H505" s="251">
        <v>120.119</v>
      </c>
      <c r="I505" s="252"/>
      <c r="J505" s="248"/>
      <c r="K505" s="248"/>
      <c r="L505" s="253"/>
      <c r="M505" s="254"/>
      <c r="N505" s="255"/>
      <c r="O505" s="255"/>
      <c r="P505" s="255"/>
      <c r="Q505" s="255"/>
      <c r="R505" s="255"/>
      <c r="S505" s="255"/>
      <c r="T505" s="256"/>
      <c r="AT505" s="257" t="s">
        <v>178</v>
      </c>
      <c r="AU505" s="257" t="s">
        <v>89</v>
      </c>
      <c r="AV505" s="12" t="s">
        <v>89</v>
      </c>
      <c r="AW505" s="12" t="s">
        <v>6</v>
      </c>
      <c r="AX505" s="12" t="s">
        <v>87</v>
      </c>
      <c r="AY505" s="257" t="s">
        <v>167</v>
      </c>
    </row>
    <row r="506" s="1" customFormat="1" ht="22.8" customHeight="1">
      <c r="B506" s="47"/>
      <c r="C506" s="270" t="s">
        <v>714</v>
      </c>
      <c r="D506" s="270" t="s">
        <v>336</v>
      </c>
      <c r="E506" s="271" t="s">
        <v>715</v>
      </c>
      <c r="F506" s="272" t="s">
        <v>716</v>
      </c>
      <c r="G506" s="273" t="s">
        <v>172</v>
      </c>
      <c r="H506" s="274">
        <v>50.603999999999999</v>
      </c>
      <c r="I506" s="275"/>
      <c r="J506" s="276">
        <f>ROUND(I506*H506,2)</f>
        <v>0</v>
      </c>
      <c r="K506" s="272" t="s">
        <v>477</v>
      </c>
      <c r="L506" s="277"/>
      <c r="M506" s="278" t="s">
        <v>34</v>
      </c>
      <c r="N506" s="279" t="s">
        <v>50</v>
      </c>
      <c r="O506" s="48"/>
      <c r="P506" s="231">
        <f>O506*H506</f>
        <v>0</v>
      </c>
      <c r="Q506" s="231">
        <v>0</v>
      </c>
      <c r="R506" s="231">
        <f>Q506*H506</f>
        <v>0</v>
      </c>
      <c r="S506" s="231">
        <v>0</v>
      </c>
      <c r="T506" s="232">
        <f>S506*H506</f>
        <v>0</v>
      </c>
      <c r="AR506" s="24" t="s">
        <v>225</v>
      </c>
      <c r="AT506" s="24" t="s">
        <v>336</v>
      </c>
      <c r="AU506" s="24" t="s">
        <v>89</v>
      </c>
      <c r="AY506" s="24" t="s">
        <v>167</v>
      </c>
      <c r="BE506" s="233">
        <f>IF(N506="základní",J506,0)</f>
        <v>0</v>
      </c>
      <c r="BF506" s="233">
        <f>IF(N506="snížená",J506,0)</f>
        <v>0</v>
      </c>
      <c r="BG506" s="233">
        <f>IF(N506="zákl. přenesená",J506,0)</f>
        <v>0</v>
      </c>
      <c r="BH506" s="233">
        <f>IF(N506="sníž. přenesená",J506,0)</f>
        <v>0</v>
      </c>
      <c r="BI506" s="233">
        <f>IF(N506="nulová",J506,0)</f>
        <v>0</v>
      </c>
      <c r="BJ506" s="24" t="s">
        <v>87</v>
      </c>
      <c r="BK506" s="233">
        <f>ROUND(I506*H506,2)</f>
        <v>0</v>
      </c>
      <c r="BL506" s="24" t="s">
        <v>174</v>
      </c>
      <c r="BM506" s="24" t="s">
        <v>717</v>
      </c>
    </row>
    <row r="507" s="11" customFormat="1">
      <c r="B507" s="237"/>
      <c r="C507" s="238"/>
      <c r="D507" s="234" t="s">
        <v>178</v>
      </c>
      <c r="E507" s="239" t="s">
        <v>34</v>
      </c>
      <c r="F507" s="240" t="s">
        <v>718</v>
      </c>
      <c r="G507" s="238"/>
      <c r="H507" s="239" t="s">
        <v>34</v>
      </c>
      <c r="I507" s="241"/>
      <c r="J507" s="238"/>
      <c r="K507" s="238"/>
      <c r="L507" s="242"/>
      <c r="M507" s="243"/>
      <c r="N507" s="244"/>
      <c r="O507" s="244"/>
      <c r="P507" s="244"/>
      <c r="Q507" s="244"/>
      <c r="R507" s="244"/>
      <c r="S507" s="244"/>
      <c r="T507" s="245"/>
      <c r="AT507" s="246" t="s">
        <v>178</v>
      </c>
      <c r="AU507" s="246" t="s">
        <v>89</v>
      </c>
      <c r="AV507" s="11" t="s">
        <v>87</v>
      </c>
      <c r="AW507" s="11" t="s">
        <v>42</v>
      </c>
      <c r="AX507" s="11" t="s">
        <v>79</v>
      </c>
      <c r="AY507" s="246" t="s">
        <v>167</v>
      </c>
    </row>
    <row r="508" s="12" customFormat="1">
      <c r="B508" s="247"/>
      <c r="C508" s="248"/>
      <c r="D508" s="234" t="s">
        <v>178</v>
      </c>
      <c r="E508" s="249" t="s">
        <v>34</v>
      </c>
      <c r="F508" s="250" t="s">
        <v>719</v>
      </c>
      <c r="G508" s="248"/>
      <c r="H508" s="251">
        <v>50.603999999999999</v>
      </c>
      <c r="I508" s="252"/>
      <c r="J508" s="248"/>
      <c r="K508" s="248"/>
      <c r="L508" s="253"/>
      <c r="M508" s="254"/>
      <c r="N508" s="255"/>
      <c r="O508" s="255"/>
      <c r="P508" s="255"/>
      <c r="Q508" s="255"/>
      <c r="R508" s="255"/>
      <c r="S508" s="255"/>
      <c r="T508" s="256"/>
      <c r="AT508" s="257" t="s">
        <v>178</v>
      </c>
      <c r="AU508" s="257" t="s">
        <v>89</v>
      </c>
      <c r="AV508" s="12" t="s">
        <v>89</v>
      </c>
      <c r="AW508" s="12" t="s">
        <v>42</v>
      </c>
      <c r="AX508" s="12" t="s">
        <v>87</v>
      </c>
      <c r="AY508" s="257" t="s">
        <v>167</v>
      </c>
    </row>
    <row r="509" s="1" customFormat="1" ht="14.4" customHeight="1">
      <c r="B509" s="47"/>
      <c r="C509" s="222" t="s">
        <v>720</v>
      </c>
      <c r="D509" s="222" t="s">
        <v>169</v>
      </c>
      <c r="E509" s="223" t="s">
        <v>721</v>
      </c>
      <c r="F509" s="224" t="s">
        <v>722</v>
      </c>
      <c r="G509" s="225" t="s">
        <v>172</v>
      </c>
      <c r="H509" s="226">
        <v>30.870000000000001</v>
      </c>
      <c r="I509" s="227"/>
      <c r="J509" s="228">
        <f>ROUND(I509*H509,2)</f>
        <v>0</v>
      </c>
      <c r="K509" s="224" t="s">
        <v>477</v>
      </c>
      <c r="L509" s="73"/>
      <c r="M509" s="229" t="s">
        <v>34</v>
      </c>
      <c r="N509" s="230" t="s">
        <v>50</v>
      </c>
      <c r="O509" s="48"/>
      <c r="P509" s="231">
        <f>O509*H509</f>
        <v>0</v>
      </c>
      <c r="Q509" s="231">
        <v>0</v>
      </c>
      <c r="R509" s="231">
        <f>Q509*H509</f>
        <v>0</v>
      </c>
      <c r="S509" s="231">
        <v>0</v>
      </c>
      <c r="T509" s="232">
        <f>S509*H509</f>
        <v>0</v>
      </c>
      <c r="AR509" s="24" t="s">
        <v>174</v>
      </c>
      <c r="AT509" s="24" t="s">
        <v>169</v>
      </c>
      <c r="AU509" s="24" t="s">
        <v>89</v>
      </c>
      <c r="AY509" s="24" t="s">
        <v>167</v>
      </c>
      <c r="BE509" s="233">
        <f>IF(N509="základní",J509,0)</f>
        <v>0</v>
      </c>
      <c r="BF509" s="233">
        <f>IF(N509="snížená",J509,0)</f>
        <v>0</v>
      </c>
      <c r="BG509" s="233">
        <f>IF(N509="zákl. přenesená",J509,0)</f>
        <v>0</v>
      </c>
      <c r="BH509" s="233">
        <f>IF(N509="sníž. přenesená",J509,0)</f>
        <v>0</v>
      </c>
      <c r="BI509" s="233">
        <f>IF(N509="nulová",J509,0)</f>
        <v>0</v>
      </c>
      <c r="BJ509" s="24" t="s">
        <v>87</v>
      </c>
      <c r="BK509" s="233">
        <f>ROUND(I509*H509,2)</f>
        <v>0</v>
      </c>
      <c r="BL509" s="24" t="s">
        <v>174</v>
      </c>
      <c r="BM509" s="24" t="s">
        <v>723</v>
      </c>
    </row>
    <row r="510" s="11" customFormat="1">
      <c r="B510" s="237"/>
      <c r="C510" s="238"/>
      <c r="D510" s="234" t="s">
        <v>178</v>
      </c>
      <c r="E510" s="239" t="s">
        <v>34</v>
      </c>
      <c r="F510" s="240" t="s">
        <v>724</v>
      </c>
      <c r="G510" s="238"/>
      <c r="H510" s="239" t="s">
        <v>34</v>
      </c>
      <c r="I510" s="241"/>
      <c r="J510" s="238"/>
      <c r="K510" s="238"/>
      <c r="L510" s="242"/>
      <c r="M510" s="243"/>
      <c r="N510" s="244"/>
      <c r="O510" s="244"/>
      <c r="P510" s="244"/>
      <c r="Q510" s="244"/>
      <c r="R510" s="244"/>
      <c r="S510" s="244"/>
      <c r="T510" s="245"/>
      <c r="AT510" s="246" t="s">
        <v>178</v>
      </c>
      <c r="AU510" s="246" t="s">
        <v>89</v>
      </c>
      <c r="AV510" s="11" t="s">
        <v>87</v>
      </c>
      <c r="AW510" s="11" t="s">
        <v>42</v>
      </c>
      <c r="AX510" s="11" t="s">
        <v>79</v>
      </c>
      <c r="AY510" s="246" t="s">
        <v>167</v>
      </c>
    </row>
    <row r="511" s="12" customFormat="1">
      <c r="B511" s="247"/>
      <c r="C511" s="248"/>
      <c r="D511" s="234" t="s">
        <v>178</v>
      </c>
      <c r="E511" s="249" t="s">
        <v>34</v>
      </c>
      <c r="F511" s="250" t="s">
        <v>725</v>
      </c>
      <c r="G511" s="248"/>
      <c r="H511" s="251">
        <v>30.870000000000001</v>
      </c>
      <c r="I511" s="252"/>
      <c r="J511" s="248"/>
      <c r="K511" s="248"/>
      <c r="L511" s="253"/>
      <c r="M511" s="254"/>
      <c r="N511" s="255"/>
      <c r="O511" s="255"/>
      <c r="P511" s="255"/>
      <c r="Q511" s="255"/>
      <c r="R511" s="255"/>
      <c r="S511" s="255"/>
      <c r="T511" s="256"/>
      <c r="AT511" s="257" t="s">
        <v>178</v>
      </c>
      <c r="AU511" s="257" t="s">
        <v>89</v>
      </c>
      <c r="AV511" s="12" t="s">
        <v>89</v>
      </c>
      <c r="AW511" s="12" t="s">
        <v>42</v>
      </c>
      <c r="AX511" s="12" t="s">
        <v>87</v>
      </c>
      <c r="AY511" s="257" t="s">
        <v>167</v>
      </c>
    </row>
    <row r="512" s="1" customFormat="1" ht="14.4" customHeight="1">
      <c r="B512" s="47"/>
      <c r="C512" s="270" t="s">
        <v>726</v>
      </c>
      <c r="D512" s="270" t="s">
        <v>336</v>
      </c>
      <c r="E512" s="271" t="s">
        <v>727</v>
      </c>
      <c r="F512" s="272" t="s">
        <v>728</v>
      </c>
      <c r="G512" s="273" t="s">
        <v>172</v>
      </c>
      <c r="H512" s="274">
        <v>32.414000000000001</v>
      </c>
      <c r="I512" s="275"/>
      <c r="J512" s="276">
        <f>ROUND(I512*H512,2)</f>
        <v>0</v>
      </c>
      <c r="K512" s="272" t="s">
        <v>477</v>
      </c>
      <c r="L512" s="277"/>
      <c r="M512" s="278" t="s">
        <v>34</v>
      </c>
      <c r="N512" s="279" t="s">
        <v>50</v>
      </c>
      <c r="O512" s="48"/>
      <c r="P512" s="231">
        <f>O512*H512</f>
        <v>0</v>
      </c>
      <c r="Q512" s="231">
        <v>0</v>
      </c>
      <c r="R512" s="231">
        <f>Q512*H512</f>
        <v>0</v>
      </c>
      <c r="S512" s="231">
        <v>0</v>
      </c>
      <c r="T512" s="232">
        <f>S512*H512</f>
        <v>0</v>
      </c>
      <c r="AR512" s="24" t="s">
        <v>225</v>
      </c>
      <c r="AT512" s="24" t="s">
        <v>336</v>
      </c>
      <c r="AU512" s="24" t="s">
        <v>89</v>
      </c>
      <c r="AY512" s="24" t="s">
        <v>167</v>
      </c>
      <c r="BE512" s="233">
        <f>IF(N512="základní",J512,0)</f>
        <v>0</v>
      </c>
      <c r="BF512" s="233">
        <f>IF(N512="snížená",J512,0)</f>
        <v>0</v>
      </c>
      <c r="BG512" s="233">
        <f>IF(N512="zákl. přenesená",J512,0)</f>
        <v>0</v>
      </c>
      <c r="BH512" s="233">
        <f>IF(N512="sníž. přenesená",J512,0)</f>
        <v>0</v>
      </c>
      <c r="BI512" s="233">
        <f>IF(N512="nulová",J512,0)</f>
        <v>0</v>
      </c>
      <c r="BJ512" s="24" t="s">
        <v>87</v>
      </c>
      <c r="BK512" s="233">
        <f>ROUND(I512*H512,2)</f>
        <v>0</v>
      </c>
      <c r="BL512" s="24" t="s">
        <v>174</v>
      </c>
      <c r="BM512" s="24" t="s">
        <v>729</v>
      </c>
    </row>
    <row r="513" s="11" customFormat="1">
      <c r="B513" s="237"/>
      <c r="C513" s="238"/>
      <c r="D513" s="234" t="s">
        <v>178</v>
      </c>
      <c r="E513" s="239" t="s">
        <v>34</v>
      </c>
      <c r="F513" s="240" t="s">
        <v>724</v>
      </c>
      <c r="G513" s="238"/>
      <c r="H513" s="239" t="s">
        <v>34</v>
      </c>
      <c r="I513" s="241"/>
      <c r="J513" s="238"/>
      <c r="K513" s="238"/>
      <c r="L513" s="242"/>
      <c r="M513" s="243"/>
      <c r="N513" s="244"/>
      <c r="O513" s="244"/>
      <c r="P513" s="244"/>
      <c r="Q513" s="244"/>
      <c r="R513" s="244"/>
      <c r="S513" s="244"/>
      <c r="T513" s="245"/>
      <c r="AT513" s="246" t="s">
        <v>178</v>
      </c>
      <c r="AU513" s="246" t="s">
        <v>89</v>
      </c>
      <c r="AV513" s="11" t="s">
        <v>87</v>
      </c>
      <c r="AW513" s="11" t="s">
        <v>42</v>
      </c>
      <c r="AX513" s="11" t="s">
        <v>79</v>
      </c>
      <c r="AY513" s="246" t="s">
        <v>167</v>
      </c>
    </row>
    <row r="514" s="12" customFormat="1">
      <c r="B514" s="247"/>
      <c r="C514" s="248"/>
      <c r="D514" s="234" t="s">
        <v>178</v>
      </c>
      <c r="E514" s="249" t="s">
        <v>34</v>
      </c>
      <c r="F514" s="250" t="s">
        <v>725</v>
      </c>
      <c r="G514" s="248"/>
      <c r="H514" s="251">
        <v>30.870000000000001</v>
      </c>
      <c r="I514" s="252"/>
      <c r="J514" s="248"/>
      <c r="K514" s="248"/>
      <c r="L514" s="253"/>
      <c r="M514" s="254"/>
      <c r="N514" s="255"/>
      <c r="O514" s="255"/>
      <c r="P514" s="255"/>
      <c r="Q514" s="255"/>
      <c r="R514" s="255"/>
      <c r="S514" s="255"/>
      <c r="T514" s="256"/>
      <c r="AT514" s="257" t="s">
        <v>178</v>
      </c>
      <c r="AU514" s="257" t="s">
        <v>89</v>
      </c>
      <c r="AV514" s="12" t="s">
        <v>89</v>
      </c>
      <c r="AW514" s="12" t="s">
        <v>42</v>
      </c>
      <c r="AX514" s="12" t="s">
        <v>87</v>
      </c>
      <c r="AY514" s="257" t="s">
        <v>167</v>
      </c>
    </row>
    <row r="515" s="12" customFormat="1">
      <c r="B515" s="247"/>
      <c r="C515" s="248"/>
      <c r="D515" s="234" t="s">
        <v>178</v>
      </c>
      <c r="E515" s="248"/>
      <c r="F515" s="250" t="s">
        <v>730</v>
      </c>
      <c r="G515" s="248"/>
      <c r="H515" s="251">
        <v>32.414000000000001</v>
      </c>
      <c r="I515" s="252"/>
      <c r="J515" s="248"/>
      <c r="K515" s="248"/>
      <c r="L515" s="253"/>
      <c r="M515" s="254"/>
      <c r="N515" s="255"/>
      <c r="O515" s="255"/>
      <c r="P515" s="255"/>
      <c r="Q515" s="255"/>
      <c r="R515" s="255"/>
      <c r="S515" s="255"/>
      <c r="T515" s="256"/>
      <c r="AT515" s="257" t="s">
        <v>178</v>
      </c>
      <c r="AU515" s="257" t="s">
        <v>89</v>
      </c>
      <c r="AV515" s="12" t="s">
        <v>89</v>
      </c>
      <c r="AW515" s="12" t="s">
        <v>6</v>
      </c>
      <c r="AX515" s="12" t="s">
        <v>87</v>
      </c>
      <c r="AY515" s="257" t="s">
        <v>167</v>
      </c>
    </row>
    <row r="516" s="10" customFormat="1" ht="29.88" customHeight="1">
      <c r="B516" s="206"/>
      <c r="C516" s="207"/>
      <c r="D516" s="208" t="s">
        <v>78</v>
      </c>
      <c r="E516" s="220" t="s">
        <v>231</v>
      </c>
      <c r="F516" s="220" t="s">
        <v>731</v>
      </c>
      <c r="G516" s="207"/>
      <c r="H516" s="207"/>
      <c r="I516" s="210"/>
      <c r="J516" s="221">
        <f>BK516</f>
        <v>0</v>
      </c>
      <c r="K516" s="207"/>
      <c r="L516" s="212"/>
      <c r="M516" s="213"/>
      <c r="N516" s="214"/>
      <c r="O516" s="214"/>
      <c r="P516" s="215">
        <f>SUM(P517:P661)</f>
        <v>0</v>
      </c>
      <c r="Q516" s="214"/>
      <c r="R516" s="215">
        <f>SUM(R517:R661)</f>
        <v>0.11327499125</v>
      </c>
      <c r="S516" s="214"/>
      <c r="T516" s="216">
        <f>SUM(T517:T661)</f>
        <v>27.043123999999999</v>
      </c>
      <c r="AR516" s="217" t="s">
        <v>87</v>
      </c>
      <c r="AT516" s="218" t="s">
        <v>78</v>
      </c>
      <c r="AU516" s="218" t="s">
        <v>87</v>
      </c>
      <c r="AY516" s="217" t="s">
        <v>167</v>
      </c>
      <c r="BK516" s="219">
        <f>SUM(BK517:BK661)</f>
        <v>0</v>
      </c>
    </row>
    <row r="517" s="1" customFormat="1" ht="22.8" customHeight="1">
      <c r="B517" s="47"/>
      <c r="C517" s="222" t="s">
        <v>732</v>
      </c>
      <c r="D517" s="222" t="s">
        <v>169</v>
      </c>
      <c r="E517" s="223" t="s">
        <v>733</v>
      </c>
      <c r="F517" s="224" t="s">
        <v>734</v>
      </c>
      <c r="G517" s="225" t="s">
        <v>356</v>
      </c>
      <c r="H517" s="226">
        <v>92</v>
      </c>
      <c r="I517" s="227"/>
      <c r="J517" s="228">
        <f>ROUND(I517*H517,2)</f>
        <v>0</v>
      </c>
      <c r="K517" s="224" t="s">
        <v>173</v>
      </c>
      <c r="L517" s="73"/>
      <c r="M517" s="229" t="s">
        <v>34</v>
      </c>
      <c r="N517" s="230" t="s">
        <v>50</v>
      </c>
      <c r="O517" s="48"/>
      <c r="P517" s="231">
        <f>O517*H517</f>
        <v>0</v>
      </c>
      <c r="Q517" s="231">
        <v>5.5199999999999997E-06</v>
      </c>
      <c r="R517" s="231">
        <f>Q517*H517</f>
        <v>0.00050783999999999996</v>
      </c>
      <c r="S517" s="231">
        <v>0</v>
      </c>
      <c r="T517" s="232">
        <f>S517*H517</f>
        <v>0</v>
      </c>
      <c r="AR517" s="24" t="s">
        <v>174</v>
      </c>
      <c r="AT517" s="24" t="s">
        <v>169</v>
      </c>
      <c r="AU517" s="24" t="s">
        <v>89</v>
      </c>
      <c r="AY517" s="24" t="s">
        <v>167</v>
      </c>
      <c r="BE517" s="233">
        <f>IF(N517="základní",J517,0)</f>
        <v>0</v>
      </c>
      <c r="BF517" s="233">
        <f>IF(N517="snížená",J517,0)</f>
        <v>0</v>
      </c>
      <c r="BG517" s="233">
        <f>IF(N517="zákl. přenesená",J517,0)</f>
        <v>0</v>
      </c>
      <c r="BH517" s="233">
        <f>IF(N517="sníž. přenesená",J517,0)</f>
        <v>0</v>
      </c>
      <c r="BI517" s="233">
        <f>IF(N517="nulová",J517,0)</f>
        <v>0</v>
      </c>
      <c r="BJ517" s="24" t="s">
        <v>87</v>
      </c>
      <c r="BK517" s="233">
        <f>ROUND(I517*H517,2)</f>
        <v>0</v>
      </c>
      <c r="BL517" s="24" t="s">
        <v>174</v>
      </c>
      <c r="BM517" s="24" t="s">
        <v>735</v>
      </c>
    </row>
    <row r="518" s="1" customFormat="1">
      <c r="B518" s="47"/>
      <c r="C518" s="75"/>
      <c r="D518" s="234" t="s">
        <v>176</v>
      </c>
      <c r="E518" s="75"/>
      <c r="F518" s="235" t="s">
        <v>736</v>
      </c>
      <c r="G518" s="75"/>
      <c r="H518" s="75"/>
      <c r="I518" s="192"/>
      <c r="J518" s="75"/>
      <c r="K518" s="75"/>
      <c r="L518" s="73"/>
      <c r="M518" s="236"/>
      <c r="N518" s="48"/>
      <c r="O518" s="48"/>
      <c r="P518" s="48"/>
      <c r="Q518" s="48"/>
      <c r="R518" s="48"/>
      <c r="S518" s="48"/>
      <c r="T518" s="96"/>
      <c r="AT518" s="24" t="s">
        <v>176</v>
      </c>
      <c r="AU518" s="24" t="s">
        <v>89</v>
      </c>
    </row>
    <row r="519" s="1" customFormat="1" ht="22.8" customHeight="1">
      <c r="B519" s="47"/>
      <c r="C519" s="222" t="s">
        <v>737</v>
      </c>
      <c r="D519" s="222" t="s">
        <v>169</v>
      </c>
      <c r="E519" s="223" t="s">
        <v>738</v>
      </c>
      <c r="F519" s="224" t="s">
        <v>739</v>
      </c>
      <c r="G519" s="225" t="s">
        <v>356</v>
      </c>
      <c r="H519" s="226">
        <v>3.3999999999999999</v>
      </c>
      <c r="I519" s="227"/>
      <c r="J519" s="228">
        <f>ROUND(I519*H519,2)</f>
        <v>0</v>
      </c>
      <c r="K519" s="224" t="s">
        <v>173</v>
      </c>
      <c r="L519" s="73"/>
      <c r="M519" s="229" t="s">
        <v>34</v>
      </c>
      <c r="N519" s="230" t="s">
        <v>50</v>
      </c>
      <c r="O519" s="48"/>
      <c r="P519" s="231">
        <f>O519*H519</f>
        <v>0</v>
      </c>
      <c r="Q519" s="231">
        <v>2.6250000000000001E-05</v>
      </c>
      <c r="R519" s="231">
        <f>Q519*H519</f>
        <v>8.9250000000000001E-05</v>
      </c>
      <c r="S519" s="231">
        <v>0</v>
      </c>
      <c r="T519" s="232">
        <f>S519*H519</f>
        <v>0</v>
      </c>
      <c r="AR519" s="24" t="s">
        <v>174</v>
      </c>
      <c r="AT519" s="24" t="s">
        <v>169</v>
      </c>
      <c r="AU519" s="24" t="s">
        <v>89</v>
      </c>
      <c r="AY519" s="24" t="s">
        <v>167</v>
      </c>
      <c r="BE519" s="233">
        <f>IF(N519="základní",J519,0)</f>
        <v>0</v>
      </c>
      <c r="BF519" s="233">
        <f>IF(N519="snížená",J519,0)</f>
        <v>0</v>
      </c>
      <c r="BG519" s="233">
        <f>IF(N519="zákl. přenesená",J519,0)</f>
        <v>0</v>
      </c>
      <c r="BH519" s="233">
        <f>IF(N519="sníž. přenesená",J519,0)</f>
        <v>0</v>
      </c>
      <c r="BI519" s="233">
        <f>IF(N519="nulová",J519,0)</f>
        <v>0</v>
      </c>
      <c r="BJ519" s="24" t="s">
        <v>87</v>
      </c>
      <c r="BK519" s="233">
        <f>ROUND(I519*H519,2)</f>
        <v>0</v>
      </c>
      <c r="BL519" s="24" t="s">
        <v>174</v>
      </c>
      <c r="BM519" s="24" t="s">
        <v>740</v>
      </c>
    </row>
    <row r="520" s="1" customFormat="1">
      <c r="B520" s="47"/>
      <c r="C520" s="75"/>
      <c r="D520" s="234" t="s">
        <v>176</v>
      </c>
      <c r="E520" s="75"/>
      <c r="F520" s="235" t="s">
        <v>741</v>
      </c>
      <c r="G520" s="75"/>
      <c r="H520" s="75"/>
      <c r="I520" s="192"/>
      <c r="J520" s="75"/>
      <c r="K520" s="75"/>
      <c r="L520" s="73"/>
      <c r="M520" s="236"/>
      <c r="N520" s="48"/>
      <c r="O520" s="48"/>
      <c r="P520" s="48"/>
      <c r="Q520" s="48"/>
      <c r="R520" s="48"/>
      <c r="S520" s="48"/>
      <c r="T520" s="96"/>
      <c r="AT520" s="24" t="s">
        <v>176</v>
      </c>
      <c r="AU520" s="24" t="s">
        <v>89</v>
      </c>
    </row>
    <row r="521" s="11" customFormat="1">
      <c r="B521" s="237"/>
      <c r="C521" s="238"/>
      <c r="D521" s="234" t="s">
        <v>178</v>
      </c>
      <c r="E521" s="239" t="s">
        <v>34</v>
      </c>
      <c r="F521" s="240" t="s">
        <v>742</v>
      </c>
      <c r="G521" s="238"/>
      <c r="H521" s="239" t="s">
        <v>34</v>
      </c>
      <c r="I521" s="241"/>
      <c r="J521" s="238"/>
      <c r="K521" s="238"/>
      <c r="L521" s="242"/>
      <c r="M521" s="243"/>
      <c r="N521" s="244"/>
      <c r="O521" s="244"/>
      <c r="P521" s="244"/>
      <c r="Q521" s="244"/>
      <c r="R521" s="244"/>
      <c r="S521" s="244"/>
      <c r="T521" s="245"/>
      <c r="AT521" s="246" t="s">
        <v>178</v>
      </c>
      <c r="AU521" s="246" t="s">
        <v>89</v>
      </c>
      <c r="AV521" s="11" t="s">
        <v>87</v>
      </c>
      <c r="AW521" s="11" t="s">
        <v>42</v>
      </c>
      <c r="AX521" s="11" t="s">
        <v>79</v>
      </c>
      <c r="AY521" s="246" t="s">
        <v>167</v>
      </c>
    </row>
    <row r="522" s="12" customFormat="1">
      <c r="B522" s="247"/>
      <c r="C522" s="248"/>
      <c r="D522" s="234" t="s">
        <v>178</v>
      </c>
      <c r="E522" s="249" t="s">
        <v>34</v>
      </c>
      <c r="F522" s="250" t="s">
        <v>743</v>
      </c>
      <c r="G522" s="248"/>
      <c r="H522" s="251">
        <v>3.3999999999999999</v>
      </c>
      <c r="I522" s="252"/>
      <c r="J522" s="248"/>
      <c r="K522" s="248"/>
      <c r="L522" s="253"/>
      <c r="M522" s="254"/>
      <c r="N522" s="255"/>
      <c r="O522" s="255"/>
      <c r="P522" s="255"/>
      <c r="Q522" s="255"/>
      <c r="R522" s="255"/>
      <c r="S522" s="255"/>
      <c r="T522" s="256"/>
      <c r="AT522" s="257" t="s">
        <v>178</v>
      </c>
      <c r="AU522" s="257" t="s">
        <v>89</v>
      </c>
      <c r="AV522" s="12" t="s">
        <v>89</v>
      </c>
      <c r="AW522" s="12" t="s">
        <v>42</v>
      </c>
      <c r="AX522" s="12" t="s">
        <v>87</v>
      </c>
      <c r="AY522" s="257" t="s">
        <v>167</v>
      </c>
    </row>
    <row r="523" s="1" customFormat="1" ht="34.2" customHeight="1">
      <c r="B523" s="47"/>
      <c r="C523" s="222" t="s">
        <v>744</v>
      </c>
      <c r="D523" s="222" t="s">
        <v>169</v>
      </c>
      <c r="E523" s="223" t="s">
        <v>745</v>
      </c>
      <c r="F523" s="224" t="s">
        <v>746</v>
      </c>
      <c r="G523" s="225" t="s">
        <v>172</v>
      </c>
      <c r="H523" s="226">
        <v>200.46299999999999</v>
      </c>
      <c r="I523" s="227"/>
      <c r="J523" s="228">
        <f>ROUND(I523*H523,2)</f>
        <v>0</v>
      </c>
      <c r="K523" s="224" t="s">
        <v>173</v>
      </c>
      <c r="L523" s="73"/>
      <c r="M523" s="229" t="s">
        <v>34</v>
      </c>
      <c r="N523" s="230" t="s">
        <v>50</v>
      </c>
      <c r="O523" s="48"/>
      <c r="P523" s="231">
        <f>O523*H523</f>
        <v>0</v>
      </c>
      <c r="Q523" s="231">
        <v>0</v>
      </c>
      <c r="R523" s="231">
        <f>Q523*H523</f>
        <v>0</v>
      </c>
      <c r="S523" s="231">
        <v>0</v>
      </c>
      <c r="T523" s="232">
        <f>S523*H523</f>
        <v>0</v>
      </c>
      <c r="AR523" s="24" t="s">
        <v>174</v>
      </c>
      <c r="AT523" s="24" t="s">
        <v>169</v>
      </c>
      <c r="AU523" s="24" t="s">
        <v>89</v>
      </c>
      <c r="AY523" s="24" t="s">
        <v>167</v>
      </c>
      <c r="BE523" s="233">
        <f>IF(N523="základní",J523,0)</f>
        <v>0</v>
      </c>
      <c r="BF523" s="233">
        <f>IF(N523="snížená",J523,0)</f>
        <v>0</v>
      </c>
      <c r="BG523" s="233">
        <f>IF(N523="zákl. přenesená",J523,0)</f>
        <v>0</v>
      </c>
      <c r="BH523" s="233">
        <f>IF(N523="sníž. přenesená",J523,0)</f>
        <v>0</v>
      </c>
      <c r="BI523" s="233">
        <f>IF(N523="nulová",J523,0)</f>
        <v>0</v>
      </c>
      <c r="BJ523" s="24" t="s">
        <v>87</v>
      </c>
      <c r="BK523" s="233">
        <f>ROUND(I523*H523,2)</f>
        <v>0</v>
      </c>
      <c r="BL523" s="24" t="s">
        <v>174</v>
      </c>
      <c r="BM523" s="24" t="s">
        <v>747</v>
      </c>
    </row>
    <row r="524" s="1" customFormat="1">
      <c r="B524" s="47"/>
      <c r="C524" s="75"/>
      <c r="D524" s="234" t="s">
        <v>176</v>
      </c>
      <c r="E524" s="75"/>
      <c r="F524" s="235" t="s">
        <v>748</v>
      </c>
      <c r="G524" s="75"/>
      <c r="H524" s="75"/>
      <c r="I524" s="192"/>
      <c r="J524" s="75"/>
      <c r="K524" s="75"/>
      <c r="L524" s="73"/>
      <c r="M524" s="236"/>
      <c r="N524" s="48"/>
      <c r="O524" s="48"/>
      <c r="P524" s="48"/>
      <c r="Q524" s="48"/>
      <c r="R524" s="48"/>
      <c r="S524" s="48"/>
      <c r="T524" s="96"/>
      <c r="AT524" s="24" t="s">
        <v>176</v>
      </c>
      <c r="AU524" s="24" t="s">
        <v>89</v>
      </c>
    </row>
    <row r="525" s="12" customFormat="1">
      <c r="B525" s="247"/>
      <c r="C525" s="248"/>
      <c r="D525" s="234" t="s">
        <v>178</v>
      </c>
      <c r="E525" s="249" t="s">
        <v>34</v>
      </c>
      <c r="F525" s="250" t="s">
        <v>749</v>
      </c>
      <c r="G525" s="248"/>
      <c r="H525" s="251">
        <v>164.46299999999999</v>
      </c>
      <c r="I525" s="252"/>
      <c r="J525" s="248"/>
      <c r="K525" s="248"/>
      <c r="L525" s="253"/>
      <c r="M525" s="254"/>
      <c r="N525" s="255"/>
      <c r="O525" s="255"/>
      <c r="P525" s="255"/>
      <c r="Q525" s="255"/>
      <c r="R525" s="255"/>
      <c r="S525" s="255"/>
      <c r="T525" s="256"/>
      <c r="AT525" s="257" t="s">
        <v>178</v>
      </c>
      <c r="AU525" s="257" t="s">
        <v>89</v>
      </c>
      <c r="AV525" s="12" t="s">
        <v>89</v>
      </c>
      <c r="AW525" s="12" t="s">
        <v>42</v>
      </c>
      <c r="AX525" s="12" t="s">
        <v>79</v>
      </c>
      <c r="AY525" s="257" t="s">
        <v>167</v>
      </c>
    </row>
    <row r="526" s="12" customFormat="1">
      <c r="B526" s="247"/>
      <c r="C526" s="248"/>
      <c r="D526" s="234" t="s">
        <v>178</v>
      </c>
      <c r="E526" s="249" t="s">
        <v>34</v>
      </c>
      <c r="F526" s="250" t="s">
        <v>750</v>
      </c>
      <c r="G526" s="248"/>
      <c r="H526" s="251">
        <v>36</v>
      </c>
      <c r="I526" s="252"/>
      <c r="J526" s="248"/>
      <c r="K526" s="248"/>
      <c r="L526" s="253"/>
      <c r="M526" s="254"/>
      <c r="N526" s="255"/>
      <c r="O526" s="255"/>
      <c r="P526" s="255"/>
      <c r="Q526" s="255"/>
      <c r="R526" s="255"/>
      <c r="S526" s="255"/>
      <c r="T526" s="256"/>
      <c r="AT526" s="257" t="s">
        <v>178</v>
      </c>
      <c r="AU526" s="257" t="s">
        <v>89</v>
      </c>
      <c r="AV526" s="12" t="s">
        <v>89</v>
      </c>
      <c r="AW526" s="12" t="s">
        <v>42</v>
      </c>
      <c r="AX526" s="12" t="s">
        <v>79</v>
      </c>
      <c r="AY526" s="257" t="s">
        <v>167</v>
      </c>
    </row>
    <row r="527" s="13" customFormat="1">
      <c r="B527" s="258"/>
      <c r="C527" s="259"/>
      <c r="D527" s="234" t="s">
        <v>178</v>
      </c>
      <c r="E527" s="260" t="s">
        <v>34</v>
      </c>
      <c r="F527" s="261" t="s">
        <v>203</v>
      </c>
      <c r="G527" s="259"/>
      <c r="H527" s="262">
        <v>200.46299999999999</v>
      </c>
      <c r="I527" s="263"/>
      <c r="J527" s="259"/>
      <c r="K527" s="259"/>
      <c r="L527" s="264"/>
      <c r="M527" s="265"/>
      <c r="N527" s="266"/>
      <c r="O527" s="266"/>
      <c r="P527" s="266"/>
      <c r="Q527" s="266"/>
      <c r="R527" s="266"/>
      <c r="S527" s="266"/>
      <c r="T527" s="267"/>
      <c r="AT527" s="268" t="s">
        <v>178</v>
      </c>
      <c r="AU527" s="268" t="s">
        <v>89</v>
      </c>
      <c r="AV527" s="13" t="s">
        <v>174</v>
      </c>
      <c r="AW527" s="13" t="s">
        <v>42</v>
      </c>
      <c r="AX527" s="13" t="s">
        <v>87</v>
      </c>
      <c r="AY527" s="268" t="s">
        <v>167</v>
      </c>
    </row>
    <row r="528" s="1" customFormat="1" ht="34.2" customHeight="1">
      <c r="B528" s="47"/>
      <c r="C528" s="222" t="s">
        <v>751</v>
      </c>
      <c r="D528" s="222" t="s">
        <v>169</v>
      </c>
      <c r="E528" s="223" t="s">
        <v>752</v>
      </c>
      <c r="F528" s="224" t="s">
        <v>753</v>
      </c>
      <c r="G528" s="225" t="s">
        <v>172</v>
      </c>
      <c r="H528" s="226">
        <v>9020.8349999999991</v>
      </c>
      <c r="I528" s="227"/>
      <c r="J528" s="228">
        <f>ROUND(I528*H528,2)</f>
        <v>0</v>
      </c>
      <c r="K528" s="224" t="s">
        <v>173</v>
      </c>
      <c r="L528" s="73"/>
      <c r="M528" s="229" t="s">
        <v>34</v>
      </c>
      <c r="N528" s="230" t="s">
        <v>50</v>
      </c>
      <c r="O528" s="48"/>
      <c r="P528" s="231">
        <f>O528*H528</f>
        <v>0</v>
      </c>
      <c r="Q528" s="231">
        <v>0</v>
      </c>
      <c r="R528" s="231">
        <f>Q528*H528</f>
        <v>0</v>
      </c>
      <c r="S528" s="231">
        <v>0</v>
      </c>
      <c r="T528" s="232">
        <f>S528*H528</f>
        <v>0</v>
      </c>
      <c r="AR528" s="24" t="s">
        <v>174</v>
      </c>
      <c r="AT528" s="24" t="s">
        <v>169</v>
      </c>
      <c r="AU528" s="24" t="s">
        <v>89</v>
      </c>
      <c r="AY528" s="24" t="s">
        <v>167</v>
      </c>
      <c r="BE528" s="233">
        <f>IF(N528="základní",J528,0)</f>
        <v>0</v>
      </c>
      <c r="BF528" s="233">
        <f>IF(N528="snížená",J528,0)</f>
        <v>0</v>
      </c>
      <c r="BG528" s="233">
        <f>IF(N528="zákl. přenesená",J528,0)</f>
        <v>0</v>
      </c>
      <c r="BH528" s="233">
        <f>IF(N528="sníž. přenesená",J528,0)</f>
        <v>0</v>
      </c>
      <c r="BI528" s="233">
        <f>IF(N528="nulová",J528,0)</f>
        <v>0</v>
      </c>
      <c r="BJ528" s="24" t="s">
        <v>87</v>
      </c>
      <c r="BK528" s="233">
        <f>ROUND(I528*H528,2)</f>
        <v>0</v>
      </c>
      <c r="BL528" s="24" t="s">
        <v>174</v>
      </c>
      <c r="BM528" s="24" t="s">
        <v>754</v>
      </c>
    </row>
    <row r="529" s="1" customFormat="1">
      <c r="B529" s="47"/>
      <c r="C529" s="75"/>
      <c r="D529" s="234" t="s">
        <v>176</v>
      </c>
      <c r="E529" s="75"/>
      <c r="F529" s="235" t="s">
        <v>748</v>
      </c>
      <c r="G529" s="75"/>
      <c r="H529" s="75"/>
      <c r="I529" s="192"/>
      <c r="J529" s="75"/>
      <c r="K529" s="75"/>
      <c r="L529" s="73"/>
      <c r="M529" s="236"/>
      <c r="N529" s="48"/>
      <c r="O529" s="48"/>
      <c r="P529" s="48"/>
      <c r="Q529" s="48"/>
      <c r="R529" s="48"/>
      <c r="S529" s="48"/>
      <c r="T529" s="96"/>
      <c r="AT529" s="24" t="s">
        <v>176</v>
      </c>
      <c r="AU529" s="24" t="s">
        <v>89</v>
      </c>
    </row>
    <row r="530" s="12" customFormat="1">
      <c r="B530" s="247"/>
      <c r="C530" s="248"/>
      <c r="D530" s="234" t="s">
        <v>178</v>
      </c>
      <c r="E530" s="249" t="s">
        <v>34</v>
      </c>
      <c r="F530" s="250" t="s">
        <v>755</v>
      </c>
      <c r="G530" s="248"/>
      <c r="H530" s="251">
        <v>9020.8349999999991</v>
      </c>
      <c r="I530" s="252"/>
      <c r="J530" s="248"/>
      <c r="K530" s="248"/>
      <c r="L530" s="253"/>
      <c r="M530" s="254"/>
      <c r="N530" s="255"/>
      <c r="O530" s="255"/>
      <c r="P530" s="255"/>
      <c r="Q530" s="255"/>
      <c r="R530" s="255"/>
      <c r="S530" s="255"/>
      <c r="T530" s="256"/>
      <c r="AT530" s="257" t="s">
        <v>178</v>
      </c>
      <c r="AU530" s="257" t="s">
        <v>89</v>
      </c>
      <c r="AV530" s="12" t="s">
        <v>89</v>
      </c>
      <c r="AW530" s="12" t="s">
        <v>42</v>
      </c>
      <c r="AX530" s="12" t="s">
        <v>87</v>
      </c>
      <c r="AY530" s="257" t="s">
        <v>167</v>
      </c>
    </row>
    <row r="531" s="1" customFormat="1" ht="34.2" customHeight="1">
      <c r="B531" s="47"/>
      <c r="C531" s="222" t="s">
        <v>756</v>
      </c>
      <c r="D531" s="222" t="s">
        <v>169</v>
      </c>
      <c r="E531" s="223" t="s">
        <v>757</v>
      </c>
      <c r="F531" s="224" t="s">
        <v>758</v>
      </c>
      <c r="G531" s="225" t="s">
        <v>172</v>
      </c>
      <c r="H531" s="226">
        <v>200.46299999999999</v>
      </c>
      <c r="I531" s="227"/>
      <c r="J531" s="228">
        <f>ROUND(I531*H531,2)</f>
        <v>0</v>
      </c>
      <c r="K531" s="224" t="s">
        <v>173</v>
      </c>
      <c r="L531" s="73"/>
      <c r="M531" s="229" t="s">
        <v>34</v>
      </c>
      <c r="N531" s="230" t="s">
        <v>50</v>
      </c>
      <c r="O531" s="48"/>
      <c r="P531" s="231">
        <f>O531*H531</f>
        <v>0</v>
      </c>
      <c r="Q531" s="231">
        <v>0</v>
      </c>
      <c r="R531" s="231">
        <f>Q531*H531</f>
        <v>0</v>
      </c>
      <c r="S531" s="231">
        <v>0</v>
      </c>
      <c r="T531" s="232">
        <f>S531*H531</f>
        <v>0</v>
      </c>
      <c r="AR531" s="24" t="s">
        <v>174</v>
      </c>
      <c r="AT531" s="24" t="s">
        <v>169</v>
      </c>
      <c r="AU531" s="24" t="s">
        <v>89</v>
      </c>
      <c r="AY531" s="24" t="s">
        <v>167</v>
      </c>
      <c r="BE531" s="233">
        <f>IF(N531="základní",J531,0)</f>
        <v>0</v>
      </c>
      <c r="BF531" s="233">
        <f>IF(N531="snížená",J531,0)</f>
        <v>0</v>
      </c>
      <c r="BG531" s="233">
        <f>IF(N531="zákl. přenesená",J531,0)</f>
        <v>0</v>
      </c>
      <c r="BH531" s="233">
        <f>IF(N531="sníž. přenesená",J531,0)</f>
        <v>0</v>
      </c>
      <c r="BI531" s="233">
        <f>IF(N531="nulová",J531,0)</f>
        <v>0</v>
      </c>
      <c r="BJ531" s="24" t="s">
        <v>87</v>
      </c>
      <c r="BK531" s="233">
        <f>ROUND(I531*H531,2)</f>
        <v>0</v>
      </c>
      <c r="BL531" s="24" t="s">
        <v>174</v>
      </c>
      <c r="BM531" s="24" t="s">
        <v>759</v>
      </c>
    </row>
    <row r="532" s="1" customFormat="1">
      <c r="B532" s="47"/>
      <c r="C532" s="75"/>
      <c r="D532" s="234" t="s">
        <v>176</v>
      </c>
      <c r="E532" s="75"/>
      <c r="F532" s="235" t="s">
        <v>760</v>
      </c>
      <c r="G532" s="75"/>
      <c r="H532" s="75"/>
      <c r="I532" s="192"/>
      <c r="J532" s="75"/>
      <c r="K532" s="75"/>
      <c r="L532" s="73"/>
      <c r="M532" s="236"/>
      <c r="N532" s="48"/>
      <c r="O532" s="48"/>
      <c r="P532" s="48"/>
      <c r="Q532" s="48"/>
      <c r="R532" s="48"/>
      <c r="S532" s="48"/>
      <c r="T532" s="96"/>
      <c r="AT532" s="24" t="s">
        <v>176</v>
      </c>
      <c r="AU532" s="24" t="s">
        <v>89</v>
      </c>
    </row>
    <row r="533" s="1" customFormat="1" ht="68.4" customHeight="1">
      <c r="B533" s="47"/>
      <c r="C533" s="222" t="s">
        <v>761</v>
      </c>
      <c r="D533" s="222" t="s">
        <v>169</v>
      </c>
      <c r="E533" s="223" t="s">
        <v>762</v>
      </c>
      <c r="F533" s="224" t="s">
        <v>763</v>
      </c>
      <c r="G533" s="225" t="s">
        <v>172</v>
      </c>
      <c r="H533" s="226">
        <v>163.25999999999999</v>
      </c>
      <c r="I533" s="227"/>
      <c r="J533" s="228">
        <f>ROUND(I533*H533,2)</f>
        <v>0</v>
      </c>
      <c r="K533" s="224" t="s">
        <v>764</v>
      </c>
      <c r="L533" s="73"/>
      <c r="M533" s="229" t="s">
        <v>34</v>
      </c>
      <c r="N533" s="230" t="s">
        <v>50</v>
      </c>
      <c r="O533" s="48"/>
      <c r="P533" s="231">
        <f>O533*H533</f>
        <v>0</v>
      </c>
      <c r="Q533" s="231">
        <v>4.0000000000000003E-05</v>
      </c>
      <c r="R533" s="231">
        <f>Q533*H533</f>
        <v>0.0065304000000000004</v>
      </c>
      <c r="S533" s="231">
        <v>0</v>
      </c>
      <c r="T533" s="232">
        <f>S533*H533</f>
        <v>0</v>
      </c>
      <c r="AR533" s="24" t="s">
        <v>174</v>
      </c>
      <c r="AT533" s="24" t="s">
        <v>169</v>
      </c>
      <c r="AU533" s="24" t="s">
        <v>89</v>
      </c>
      <c r="AY533" s="24" t="s">
        <v>167</v>
      </c>
      <c r="BE533" s="233">
        <f>IF(N533="základní",J533,0)</f>
        <v>0</v>
      </c>
      <c r="BF533" s="233">
        <f>IF(N533="snížená",J533,0)</f>
        <v>0</v>
      </c>
      <c r="BG533" s="233">
        <f>IF(N533="zákl. přenesená",J533,0)</f>
        <v>0</v>
      </c>
      <c r="BH533" s="233">
        <f>IF(N533="sníž. přenesená",J533,0)</f>
        <v>0</v>
      </c>
      <c r="BI533" s="233">
        <f>IF(N533="nulová",J533,0)</f>
        <v>0</v>
      </c>
      <c r="BJ533" s="24" t="s">
        <v>87</v>
      </c>
      <c r="BK533" s="233">
        <f>ROUND(I533*H533,2)</f>
        <v>0</v>
      </c>
      <c r="BL533" s="24" t="s">
        <v>174</v>
      </c>
      <c r="BM533" s="24" t="s">
        <v>765</v>
      </c>
    </row>
    <row r="534" s="12" customFormat="1">
      <c r="B534" s="247"/>
      <c r="C534" s="248"/>
      <c r="D534" s="234" t="s">
        <v>178</v>
      </c>
      <c r="E534" s="249" t="s">
        <v>34</v>
      </c>
      <c r="F534" s="250" t="s">
        <v>766</v>
      </c>
      <c r="G534" s="248"/>
      <c r="H534" s="251">
        <v>163.25999999999999</v>
      </c>
      <c r="I534" s="252"/>
      <c r="J534" s="248"/>
      <c r="K534" s="248"/>
      <c r="L534" s="253"/>
      <c r="M534" s="254"/>
      <c r="N534" s="255"/>
      <c r="O534" s="255"/>
      <c r="P534" s="255"/>
      <c r="Q534" s="255"/>
      <c r="R534" s="255"/>
      <c r="S534" s="255"/>
      <c r="T534" s="256"/>
      <c r="AT534" s="257" t="s">
        <v>178</v>
      </c>
      <c r="AU534" s="257" t="s">
        <v>89</v>
      </c>
      <c r="AV534" s="12" t="s">
        <v>89</v>
      </c>
      <c r="AW534" s="12" t="s">
        <v>42</v>
      </c>
      <c r="AX534" s="12" t="s">
        <v>87</v>
      </c>
      <c r="AY534" s="257" t="s">
        <v>167</v>
      </c>
    </row>
    <row r="535" s="1" customFormat="1" ht="22.8" customHeight="1">
      <c r="B535" s="47"/>
      <c r="C535" s="222" t="s">
        <v>767</v>
      </c>
      <c r="D535" s="222" t="s">
        <v>169</v>
      </c>
      <c r="E535" s="223" t="s">
        <v>768</v>
      </c>
      <c r="F535" s="224" t="s">
        <v>769</v>
      </c>
      <c r="G535" s="225" t="s">
        <v>321</v>
      </c>
      <c r="H535" s="226">
        <v>128</v>
      </c>
      <c r="I535" s="227"/>
      <c r="J535" s="228">
        <f>ROUND(I535*H535,2)</f>
        <v>0</v>
      </c>
      <c r="K535" s="224" t="s">
        <v>173</v>
      </c>
      <c r="L535" s="73"/>
      <c r="M535" s="229" t="s">
        <v>34</v>
      </c>
      <c r="N535" s="230" t="s">
        <v>50</v>
      </c>
      <c r="O535" s="48"/>
      <c r="P535" s="231">
        <f>O535*H535</f>
        <v>0</v>
      </c>
      <c r="Q535" s="231">
        <v>1.8640000000000001E-05</v>
      </c>
      <c r="R535" s="231">
        <f>Q535*H535</f>
        <v>0.0023859200000000001</v>
      </c>
      <c r="S535" s="231">
        <v>0</v>
      </c>
      <c r="T535" s="232">
        <f>S535*H535</f>
        <v>0</v>
      </c>
      <c r="AR535" s="24" t="s">
        <v>174</v>
      </c>
      <c r="AT535" s="24" t="s">
        <v>169</v>
      </c>
      <c r="AU535" s="24" t="s">
        <v>89</v>
      </c>
      <c r="AY535" s="24" t="s">
        <v>167</v>
      </c>
      <c r="BE535" s="233">
        <f>IF(N535="základní",J535,0)</f>
        <v>0</v>
      </c>
      <c r="BF535" s="233">
        <f>IF(N535="snížená",J535,0)</f>
        <v>0</v>
      </c>
      <c r="BG535" s="233">
        <f>IF(N535="zákl. přenesená",J535,0)</f>
        <v>0</v>
      </c>
      <c r="BH535" s="233">
        <f>IF(N535="sníž. přenesená",J535,0)</f>
        <v>0</v>
      </c>
      <c r="BI535" s="233">
        <f>IF(N535="nulová",J535,0)</f>
        <v>0</v>
      </c>
      <c r="BJ535" s="24" t="s">
        <v>87</v>
      </c>
      <c r="BK535" s="233">
        <f>ROUND(I535*H535,2)</f>
        <v>0</v>
      </c>
      <c r="BL535" s="24" t="s">
        <v>174</v>
      </c>
      <c r="BM535" s="24" t="s">
        <v>770</v>
      </c>
    </row>
    <row r="536" s="1" customFormat="1">
      <c r="B536" s="47"/>
      <c r="C536" s="75"/>
      <c r="D536" s="234" t="s">
        <v>176</v>
      </c>
      <c r="E536" s="75"/>
      <c r="F536" s="235" t="s">
        <v>771</v>
      </c>
      <c r="G536" s="75"/>
      <c r="H536" s="75"/>
      <c r="I536" s="192"/>
      <c r="J536" s="75"/>
      <c r="K536" s="75"/>
      <c r="L536" s="73"/>
      <c r="M536" s="236"/>
      <c r="N536" s="48"/>
      <c r="O536" s="48"/>
      <c r="P536" s="48"/>
      <c r="Q536" s="48"/>
      <c r="R536" s="48"/>
      <c r="S536" s="48"/>
      <c r="T536" s="96"/>
      <c r="AT536" s="24" t="s">
        <v>176</v>
      </c>
      <c r="AU536" s="24" t="s">
        <v>89</v>
      </c>
    </row>
    <row r="537" s="11" customFormat="1">
      <c r="B537" s="237"/>
      <c r="C537" s="238"/>
      <c r="D537" s="234" t="s">
        <v>178</v>
      </c>
      <c r="E537" s="239" t="s">
        <v>34</v>
      </c>
      <c r="F537" s="240" t="s">
        <v>772</v>
      </c>
      <c r="G537" s="238"/>
      <c r="H537" s="239" t="s">
        <v>34</v>
      </c>
      <c r="I537" s="241"/>
      <c r="J537" s="238"/>
      <c r="K537" s="238"/>
      <c r="L537" s="242"/>
      <c r="M537" s="243"/>
      <c r="N537" s="244"/>
      <c r="O537" s="244"/>
      <c r="P537" s="244"/>
      <c r="Q537" s="244"/>
      <c r="R537" s="244"/>
      <c r="S537" s="244"/>
      <c r="T537" s="245"/>
      <c r="AT537" s="246" t="s">
        <v>178</v>
      </c>
      <c r="AU537" s="246" t="s">
        <v>89</v>
      </c>
      <c r="AV537" s="11" t="s">
        <v>87</v>
      </c>
      <c r="AW537" s="11" t="s">
        <v>42</v>
      </c>
      <c r="AX537" s="11" t="s">
        <v>79</v>
      </c>
      <c r="AY537" s="246" t="s">
        <v>167</v>
      </c>
    </row>
    <row r="538" s="12" customFormat="1">
      <c r="B538" s="247"/>
      <c r="C538" s="248"/>
      <c r="D538" s="234" t="s">
        <v>178</v>
      </c>
      <c r="E538" s="249" t="s">
        <v>34</v>
      </c>
      <c r="F538" s="250" t="s">
        <v>773</v>
      </c>
      <c r="G538" s="248"/>
      <c r="H538" s="251">
        <v>32</v>
      </c>
      <c r="I538" s="252"/>
      <c r="J538" s="248"/>
      <c r="K538" s="248"/>
      <c r="L538" s="253"/>
      <c r="M538" s="254"/>
      <c r="N538" s="255"/>
      <c r="O538" s="255"/>
      <c r="P538" s="255"/>
      <c r="Q538" s="255"/>
      <c r="R538" s="255"/>
      <c r="S538" s="255"/>
      <c r="T538" s="256"/>
      <c r="AT538" s="257" t="s">
        <v>178</v>
      </c>
      <c r="AU538" s="257" t="s">
        <v>89</v>
      </c>
      <c r="AV538" s="12" t="s">
        <v>89</v>
      </c>
      <c r="AW538" s="12" t="s">
        <v>42</v>
      </c>
      <c r="AX538" s="12" t="s">
        <v>79</v>
      </c>
      <c r="AY538" s="257" t="s">
        <v>167</v>
      </c>
    </row>
    <row r="539" s="11" customFormat="1">
      <c r="B539" s="237"/>
      <c r="C539" s="238"/>
      <c r="D539" s="234" t="s">
        <v>178</v>
      </c>
      <c r="E539" s="239" t="s">
        <v>34</v>
      </c>
      <c r="F539" s="240" t="s">
        <v>774</v>
      </c>
      <c r="G539" s="238"/>
      <c r="H539" s="239" t="s">
        <v>34</v>
      </c>
      <c r="I539" s="241"/>
      <c r="J539" s="238"/>
      <c r="K539" s="238"/>
      <c r="L539" s="242"/>
      <c r="M539" s="243"/>
      <c r="N539" s="244"/>
      <c r="O539" s="244"/>
      <c r="P539" s="244"/>
      <c r="Q539" s="244"/>
      <c r="R539" s="244"/>
      <c r="S539" s="244"/>
      <c r="T539" s="245"/>
      <c r="AT539" s="246" t="s">
        <v>178</v>
      </c>
      <c r="AU539" s="246" t="s">
        <v>89</v>
      </c>
      <c r="AV539" s="11" t="s">
        <v>87</v>
      </c>
      <c r="AW539" s="11" t="s">
        <v>42</v>
      </c>
      <c r="AX539" s="11" t="s">
        <v>79</v>
      </c>
      <c r="AY539" s="246" t="s">
        <v>167</v>
      </c>
    </row>
    <row r="540" s="12" customFormat="1">
      <c r="B540" s="247"/>
      <c r="C540" s="248"/>
      <c r="D540" s="234" t="s">
        <v>178</v>
      </c>
      <c r="E540" s="249" t="s">
        <v>34</v>
      </c>
      <c r="F540" s="250" t="s">
        <v>775</v>
      </c>
      <c r="G540" s="248"/>
      <c r="H540" s="251">
        <v>64</v>
      </c>
      <c r="I540" s="252"/>
      <c r="J540" s="248"/>
      <c r="K540" s="248"/>
      <c r="L540" s="253"/>
      <c r="M540" s="254"/>
      <c r="N540" s="255"/>
      <c r="O540" s="255"/>
      <c r="P540" s="255"/>
      <c r="Q540" s="255"/>
      <c r="R540" s="255"/>
      <c r="S540" s="255"/>
      <c r="T540" s="256"/>
      <c r="AT540" s="257" t="s">
        <v>178</v>
      </c>
      <c r="AU540" s="257" t="s">
        <v>89</v>
      </c>
      <c r="AV540" s="12" t="s">
        <v>89</v>
      </c>
      <c r="AW540" s="12" t="s">
        <v>42</v>
      </c>
      <c r="AX540" s="12" t="s">
        <v>79</v>
      </c>
      <c r="AY540" s="257" t="s">
        <v>167</v>
      </c>
    </row>
    <row r="541" s="11" customFormat="1">
      <c r="B541" s="237"/>
      <c r="C541" s="238"/>
      <c r="D541" s="234" t="s">
        <v>178</v>
      </c>
      <c r="E541" s="239" t="s">
        <v>34</v>
      </c>
      <c r="F541" s="240" t="s">
        <v>776</v>
      </c>
      <c r="G541" s="238"/>
      <c r="H541" s="239" t="s">
        <v>34</v>
      </c>
      <c r="I541" s="241"/>
      <c r="J541" s="238"/>
      <c r="K541" s="238"/>
      <c r="L541" s="242"/>
      <c r="M541" s="243"/>
      <c r="N541" s="244"/>
      <c r="O541" s="244"/>
      <c r="P541" s="244"/>
      <c r="Q541" s="244"/>
      <c r="R541" s="244"/>
      <c r="S541" s="244"/>
      <c r="T541" s="245"/>
      <c r="AT541" s="246" t="s">
        <v>178</v>
      </c>
      <c r="AU541" s="246" t="s">
        <v>89</v>
      </c>
      <c r="AV541" s="11" t="s">
        <v>87</v>
      </c>
      <c r="AW541" s="11" t="s">
        <v>42</v>
      </c>
      <c r="AX541" s="11" t="s">
        <v>79</v>
      </c>
      <c r="AY541" s="246" t="s">
        <v>167</v>
      </c>
    </row>
    <row r="542" s="12" customFormat="1">
      <c r="B542" s="247"/>
      <c r="C542" s="248"/>
      <c r="D542" s="234" t="s">
        <v>178</v>
      </c>
      <c r="E542" s="249" t="s">
        <v>34</v>
      </c>
      <c r="F542" s="250" t="s">
        <v>777</v>
      </c>
      <c r="G542" s="248"/>
      <c r="H542" s="251">
        <v>32</v>
      </c>
      <c r="I542" s="252"/>
      <c r="J542" s="248"/>
      <c r="K542" s="248"/>
      <c r="L542" s="253"/>
      <c r="M542" s="254"/>
      <c r="N542" s="255"/>
      <c r="O542" s="255"/>
      <c r="P542" s="255"/>
      <c r="Q542" s="255"/>
      <c r="R542" s="255"/>
      <c r="S542" s="255"/>
      <c r="T542" s="256"/>
      <c r="AT542" s="257" t="s">
        <v>178</v>
      </c>
      <c r="AU542" s="257" t="s">
        <v>89</v>
      </c>
      <c r="AV542" s="12" t="s">
        <v>89</v>
      </c>
      <c r="AW542" s="12" t="s">
        <v>42</v>
      </c>
      <c r="AX542" s="12" t="s">
        <v>79</v>
      </c>
      <c r="AY542" s="257" t="s">
        <v>167</v>
      </c>
    </row>
    <row r="543" s="13" customFormat="1">
      <c r="B543" s="258"/>
      <c r="C543" s="259"/>
      <c r="D543" s="234" t="s">
        <v>178</v>
      </c>
      <c r="E543" s="260" t="s">
        <v>34</v>
      </c>
      <c r="F543" s="261" t="s">
        <v>203</v>
      </c>
      <c r="G543" s="259"/>
      <c r="H543" s="262">
        <v>128</v>
      </c>
      <c r="I543" s="263"/>
      <c r="J543" s="259"/>
      <c r="K543" s="259"/>
      <c r="L543" s="264"/>
      <c r="M543" s="265"/>
      <c r="N543" s="266"/>
      <c r="O543" s="266"/>
      <c r="P543" s="266"/>
      <c r="Q543" s="266"/>
      <c r="R543" s="266"/>
      <c r="S543" s="266"/>
      <c r="T543" s="267"/>
      <c r="AT543" s="268" t="s">
        <v>178</v>
      </c>
      <c r="AU543" s="268" t="s">
        <v>89</v>
      </c>
      <c r="AV543" s="13" t="s">
        <v>174</v>
      </c>
      <c r="AW543" s="13" t="s">
        <v>42</v>
      </c>
      <c r="AX543" s="13" t="s">
        <v>87</v>
      </c>
      <c r="AY543" s="268" t="s">
        <v>167</v>
      </c>
    </row>
    <row r="544" s="1" customFormat="1" ht="34.2" customHeight="1">
      <c r="B544" s="47"/>
      <c r="C544" s="222" t="s">
        <v>778</v>
      </c>
      <c r="D544" s="222" t="s">
        <v>169</v>
      </c>
      <c r="E544" s="223" t="s">
        <v>779</v>
      </c>
      <c r="F544" s="224" t="s">
        <v>780</v>
      </c>
      <c r="G544" s="225" t="s">
        <v>321</v>
      </c>
      <c r="H544" s="226">
        <v>128</v>
      </c>
      <c r="I544" s="227"/>
      <c r="J544" s="228">
        <f>ROUND(I544*H544,2)</f>
        <v>0</v>
      </c>
      <c r="K544" s="224" t="s">
        <v>173</v>
      </c>
      <c r="L544" s="73"/>
      <c r="M544" s="229" t="s">
        <v>34</v>
      </c>
      <c r="N544" s="230" t="s">
        <v>50</v>
      </c>
      <c r="O544" s="48"/>
      <c r="P544" s="231">
        <f>O544*H544</f>
        <v>0</v>
      </c>
      <c r="Q544" s="231">
        <v>4.4672000000000002E-05</v>
      </c>
      <c r="R544" s="231">
        <f>Q544*H544</f>
        <v>0.0057180160000000002</v>
      </c>
      <c r="S544" s="231">
        <v>0</v>
      </c>
      <c r="T544" s="232">
        <f>S544*H544</f>
        <v>0</v>
      </c>
      <c r="AR544" s="24" t="s">
        <v>174</v>
      </c>
      <c r="AT544" s="24" t="s">
        <v>169</v>
      </c>
      <c r="AU544" s="24" t="s">
        <v>89</v>
      </c>
      <c r="AY544" s="24" t="s">
        <v>167</v>
      </c>
      <c r="BE544" s="233">
        <f>IF(N544="základní",J544,0)</f>
        <v>0</v>
      </c>
      <c r="BF544" s="233">
        <f>IF(N544="snížená",J544,0)</f>
        <v>0</v>
      </c>
      <c r="BG544" s="233">
        <f>IF(N544="zákl. přenesená",J544,0)</f>
        <v>0</v>
      </c>
      <c r="BH544" s="233">
        <f>IF(N544="sníž. přenesená",J544,0)</f>
        <v>0</v>
      </c>
      <c r="BI544" s="233">
        <f>IF(N544="nulová",J544,0)</f>
        <v>0</v>
      </c>
      <c r="BJ544" s="24" t="s">
        <v>87</v>
      </c>
      <c r="BK544" s="233">
        <f>ROUND(I544*H544,2)</f>
        <v>0</v>
      </c>
      <c r="BL544" s="24" t="s">
        <v>174</v>
      </c>
      <c r="BM544" s="24" t="s">
        <v>781</v>
      </c>
    </row>
    <row r="545" s="1" customFormat="1">
      <c r="B545" s="47"/>
      <c r="C545" s="75"/>
      <c r="D545" s="234" t="s">
        <v>176</v>
      </c>
      <c r="E545" s="75"/>
      <c r="F545" s="235" t="s">
        <v>771</v>
      </c>
      <c r="G545" s="75"/>
      <c r="H545" s="75"/>
      <c r="I545" s="192"/>
      <c r="J545" s="75"/>
      <c r="K545" s="75"/>
      <c r="L545" s="73"/>
      <c r="M545" s="236"/>
      <c r="N545" s="48"/>
      <c r="O545" s="48"/>
      <c r="P545" s="48"/>
      <c r="Q545" s="48"/>
      <c r="R545" s="48"/>
      <c r="S545" s="48"/>
      <c r="T545" s="96"/>
      <c r="AT545" s="24" t="s">
        <v>176</v>
      </c>
      <c r="AU545" s="24" t="s">
        <v>89</v>
      </c>
    </row>
    <row r="546" s="1" customFormat="1" ht="22.8" customHeight="1">
      <c r="B546" s="47"/>
      <c r="C546" s="222" t="s">
        <v>782</v>
      </c>
      <c r="D546" s="222" t="s">
        <v>169</v>
      </c>
      <c r="E546" s="223" t="s">
        <v>783</v>
      </c>
      <c r="F546" s="224" t="s">
        <v>784</v>
      </c>
      <c r="G546" s="225" t="s">
        <v>321</v>
      </c>
      <c r="H546" s="226">
        <v>128</v>
      </c>
      <c r="I546" s="227"/>
      <c r="J546" s="228">
        <f>ROUND(I546*H546,2)</f>
        <v>0</v>
      </c>
      <c r="K546" s="224" t="s">
        <v>173</v>
      </c>
      <c r="L546" s="73"/>
      <c r="M546" s="229" t="s">
        <v>34</v>
      </c>
      <c r="N546" s="230" t="s">
        <v>50</v>
      </c>
      <c r="O546" s="48"/>
      <c r="P546" s="231">
        <f>O546*H546</f>
        <v>0</v>
      </c>
      <c r="Q546" s="231">
        <v>0.00027</v>
      </c>
      <c r="R546" s="231">
        <f>Q546*H546</f>
        <v>0.03456</v>
      </c>
      <c r="S546" s="231">
        <v>0</v>
      </c>
      <c r="T546" s="232">
        <f>S546*H546</f>
        <v>0</v>
      </c>
      <c r="AR546" s="24" t="s">
        <v>174</v>
      </c>
      <c r="AT546" s="24" t="s">
        <v>169</v>
      </c>
      <c r="AU546" s="24" t="s">
        <v>89</v>
      </c>
      <c r="AY546" s="24" t="s">
        <v>167</v>
      </c>
      <c r="BE546" s="233">
        <f>IF(N546="základní",J546,0)</f>
        <v>0</v>
      </c>
      <c r="BF546" s="233">
        <f>IF(N546="snížená",J546,0)</f>
        <v>0</v>
      </c>
      <c r="BG546" s="233">
        <f>IF(N546="zákl. přenesená",J546,0)</f>
        <v>0</v>
      </c>
      <c r="BH546" s="233">
        <f>IF(N546="sníž. přenesená",J546,0)</f>
        <v>0</v>
      </c>
      <c r="BI546" s="233">
        <f>IF(N546="nulová",J546,0)</f>
        <v>0</v>
      </c>
      <c r="BJ546" s="24" t="s">
        <v>87</v>
      </c>
      <c r="BK546" s="233">
        <f>ROUND(I546*H546,2)</f>
        <v>0</v>
      </c>
      <c r="BL546" s="24" t="s">
        <v>174</v>
      </c>
      <c r="BM546" s="24" t="s">
        <v>785</v>
      </c>
    </row>
    <row r="547" s="1" customFormat="1">
      <c r="B547" s="47"/>
      <c r="C547" s="75"/>
      <c r="D547" s="234" t="s">
        <v>176</v>
      </c>
      <c r="E547" s="75"/>
      <c r="F547" s="235" t="s">
        <v>771</v>
      </c>
      <c r="G547" s="75"/>
      <c r="H547" s="75"/>
      <c r="I547" s="192"/>
      <c r="J547" s="75"/>
      <c r="K547" s="75"/>
      <c r="L547" s="73"/>
      <c r="M547" s="236"/>
      <c r="N547" s="48"/>
      <c r="O547" s="48"/>
      <c r="P547" s="48"/>
      <c r="Q547" s="48"/>
      <c r="R547" s="48"/>
      <c r="S547" s="48"/>
      <c r="T547" s="96"/>
      <c r="AT547" s="24" t="s">
        <v>176</v>
      </c>
      <c r="AU547" s="24" t="s">
        <v>89</v>
      </c>
    </row>
    <row r="548" s="1" customFormat="1" ht="14.4" customHeight="1">
      <c r="B548" s="47"/>
      <c r="C548" s="222" t="s">
        <v>786</v>
      </c>
      <c r="D548" s="222" t="s">
        <v>169</v>
      </c>
      <c r="E548" s="223" t="s">
        <v>787</v>
      </c>
      <c r="F548" s="224" t="s">
        <v>788</v>
      </c>
      <c r="G548" s="225" t="s">
        <v>192</v>
      </c>
      <c r="H548" s="226">
        <v>0.78100000000000003</v>
      </c>
      <c r="I548" s="227"/>
      <c r="J548" s="228">
        <f>ROUND(I548*H548,2)</f>
        <v>0</v>
      </c>
      <c r="K548" s="224" t="s">
        <v>173</v>
      </c>
      <c r="L548" s="73"/>
      <c r="M548" s="229" t="s">
        <v>34</v>
      </c>
      <c r="N548" s="230" t="s">
        <v>50</v>
      </c>
      <c r="O548" s="48"/>
      <c r="P548" s="231">
        <f>O548*H548</f>
        <v>0</v>
      </c>
      <c r="Q548" s="231">
        <v>0</v>
      </c>
      <c r="R548" s="231">
        <f>Q548*H548</f>
        <v>0</v>
      </c>
      <c r="S548" s="231">
        <v>2</v>
      </c>
      <c r="T548" s="232">
        <f>S548*H548</f>
        <v>1.5620000000000001</v>
      </c>
      <c r="AR548" s="24" t="s">
        <v>174</v>
      </c>
      <c r="AT548" s="24" t="s">
        <v>169</v>
      </c>
      <c r="AU548" s="24" t="s">
        <v>89</v>
      </c>
      <c r="AY548" s="24" t="s">
        <v>167</v>
      </c>
      <c r="BE548" s="233">
        <f>IF(N548="základní",J548,0)</f>
        <v>0</v>
      </c>
      <c r="BF548" s="233">
        <f>IF(N548="snížená",J548,0)</f>
        <v>0</v>
      </c>
      <c r="BG548" s="233">
        <f>IF(N548="zákl. přenesená",J548,0)</f>
        <v>0</v>
      </c>
      <c r="BH548" s="233">
        <f>IF(N548="sníž. přenesená",J548,0)</f>
        <v>0</v>
      </c>
      <c r="BI548" s="233">
        <f>IF(N548="nulová",J548,0)</f>
        <v>0</v>
      </c>
      <c r="BJ548" s="24" t="s">
        <v>87</v>
      </c>
      <c r="BK548" s="233">
        <f>ROUND(I548*H548,2)</f>
        <v>0</v>
      </c>
      <c r="BL548" s="24" t="s">
        <v>174</v>
      </c>
      <c r="BM548" s="24" t="s">
        <v>789</v>
      </c>
    </row>
    <row r="549" s="11" customFormat="1">
      <c r="B549" s="237"/>
      <c r="C549" s="238"/>
      <c r="D549" s="234" t="s">
        <v>178</v>
      </c>
      <c r="E549" s="239" t="s">
        <v>34</v>
      </c>
      <c r="F549" s="240" t="s">
        <v>790</v>
      </c>
      <c r="G549" s="238"/>
      <c r="H549" s="239" t="s">
        <v>34</v>
      </c>
      <c r="I549" s="241"/>
      <c r="J549" s="238"/>
      <c r="K549" s="238"/>
      <c r="L549" s="242"/>
      <c r="M549" s="243"/>
      <c r="N549" s="244"/>
      <c r="O549" s="244"/>
      <c r="P549" s="244"/>
      <c r="Q549" s="244"/>
      <c r="R549" s="244"/>
      <c r="S549" s="244"/>
      <c r="T549" s="245"/>
      <c r="AT549" s="246" t="s">
        <v>178</v>
      </c>
      <c r="AU549" s="246" t="s">
        <v>89</v>
      </c>
      <c r="AV549" s="11" t="s">
        <v>87</v>
      </c>
      <c r="AW549" s="11" t="s">
        <v>42</v>
      </c>
      <c r="AX549" s="11" t="s">
        <v>79</v>
      </c>
      <c r="AY549" s="246" t="s">
        <v>167</v>
      </c>
    </row>
    <row r="550" s="12" customFormat="1">
      <c r="B550" s="247"/>
      <c r="C550" s="248"/>
      <c r="D550" s="234" t="s">
        <v>178</v>
      </c>
      <c r="E550" s="249" t="s">
        <v>34</v>
      </c>
      <c r="F550" s="250" t="s">
        <v>791</v>
      </c>
      <c r="G550" s="248"/>
      <c r="H550" s="251">
        <v>0.182</v>
      </c>
      <c r="I550" s="252"/>
      <c r="J550" s="248"/>
      <c r="K550" s="248"/>
      <c r="L550" s="253"/>
      <c r="M550" s="254"/>
      <c r="N550" s="255"/>
      <c r="O550" s="255"/>
      <c r="P550" s="255"/>
      <c r="Q550" s="255"/>
      <c r="R550" s="255"/>
      <c r="S550" s="255"/>
      <c r="T550" s="256"/>
      <c r="AT550" s="257" t="s">
        <v>178</v>
      </c>
      <c r="AU550" s="257" t="s">
        <v>89</v>
      </c>
      <c r="AV550" s="12" t="s">
        <v>89</v>
      </c>
      <c r="AW550" s="12" t="s">
        <v>42</v>
      </c>
      <c r="AX550" s="12" t="s">
        <v>79</v>
      </c>
      <c r="AY550" s="257" t="s">
        <v>167</v>
      </c>
    </row>
    <row r="551" s="11" customFormat="1">
      <c r="B551" s="237"/>
      <c r="C551" s="238"/>
      <c r="D551" s="234" t="s">
        <v>178</v>
      </c>
      <c r="E551" s="239" t="s">
        <v>34</v>
      </c>
      <c r="F551" s="240" t="s">
        <v>792</v>
      </c>
      <c r="G551" s="238"/>
      <c r="H551" s="239" t="s">
        <v>34</v>
      </c>
      <c r="I551" s="241"/>
      <c r="J551" s="238"/>
      <c r="K551" s="238"/>
      <c r="L551" s="242"/>
      <c r="M551" s="243"/>
      <c r="N551" s="244"/>
      <c r="O551" s="244"/>
      <c r="P551" s="244"/>
      <c r="Q551" s="244"/>
      <c r="R551" s="244"/>
      <c r="S551" s="244"/>
      <c r="T551" s="245"/>
      <c r="AT551" s="246" t="s">
        <v>178</v>
      </c>
      <c r="AU551" s="246" t="s">
        <v>89</v>
      </c>
      <c r="AV551" s="11" t="s">
        <v>87</v>
      </c>
      <c r="AW551" s="11" t="s">
        <v>42</v>
      </c>
      <c r="AX551" s="11" t="s">
        <v>79</v>
      </c>
      <c r="AY551" s="246" t="s">
        <v>167</v>
      </c>
    </row>
    <row r="552" s="12" customFormat="1">
      <c r="B552" s="247"/>
      <c r="C552" s="248"/>
      <c r="D552" s="234" t="s">
        <v>178</v>
      </c>
      <c r="E552" s="249" t="s">
        <v>34</v>
      </c>
      <c r="F552" s="250" t="s">
        <v>793</v>
      </c>
      <c r="G552" s="248"/>
      <c r="H552" s="251">
        <v>0.59899999999999998</v>
      </c>
      <c r="I552" s="252"/>
      <c r="J552" s="248"/>
      <c r="K552" s="248"/>
      <c r="L552" s="253"/>
      <c r="M552" s="254"/>
      <c r="N552" s="255"/>
      <c r="O552" s="255"/>
      <c r="P552" s="255"/>
      <c r="Q552" s="255"/>
      <c r="R552" s="255"/>
      <c r="S552" s="255"/>
      <c r="T552" s="256"/>
      <c r="AT552" s="257" t="s">
        <v>178</v>
      </c>
      <c r="AU552" s="257" t="s">
        <v>89</v>
      </c>
      <c r="AV552" s="12" t="s">
        <v>89</v>
      </c>
      <c r="AW552" s="12" t="s">
        <v>42</v>
      </c>
      <c r="AX552" s="12" t="s">
        <v>79</v>
      </c>
      <c r="AY552" s="257" t="s">
        <v>167</v>
      </c>
    </row>
    <row r="553" s="13" customFormat="1">
      <c r="B553" s="258"/>
      <c r="C553" s="259"/>
      <c r="D553" s="234" t="s">
        <v>178</v>
      </c>
      <c r="E553" s="260" t="s">
        <v>34</v>
      </c>
      <c r="F553" s="261" t="s">
        <v>203</v>
      </c>
      <c r="G553" s="259"/>
      <c r="H553" s="262">
        <v>0.78100000000000003</v>
      </c>
      <c r="I553" s="263"/>
      <c r="J553" s="259"/>
      <c r="K553" s="259"/>
      <c r="L553" s="264"/>
      <c r="M553" s="265"/>
      <c r="N553" s="266"/>
      <c r="O553" s="266"/>
      <c r="P553" s="266"/>
      <c r="Q553" s="266"/>
      <c r="R553" s="266"/>
      <c r="S553" s="266"/>
      <c r="T553" s="267"/>
      <c r="AT553" s="268" t="s">
        <v>178</v>
      </c>
      <c r="AU553" s="268" t="s">
        <v>89</v>
      </c>
      <c r="AV553" s="13" t="s">
        <v>174</v>
      </c>
      <c r="AW553" s="13" t="s">
        <v>42</v>
      </c>
      <c r="AX553" s="13" t="s">
        <v>87</v>
      </c>
      <c r="AY553" s="268" t="s">
        <v>167</v>
      </c>
    </row>
    <row r="554" s="1" customFormat="1" ht="22.8" customHeight="1">
      <c r="B554" s="47"/>
      <c r="C554" s="222" t="s">
        <v>794</v>
      </c>
      <c r="D554" s="222" t="s">
        <v>169</v>
      </c>
      <c r="E554" s="223" t="s">
        <v>795</v>
      </c>
      <c r="F554" s="224" t="s">
        <v>796</v>
      </c>
      <c r="G554" s="225" t="s">
        <v>192</v>
      </c>
      <c r="H554" s="226">
        <v>0.23400000000000001</v>
      </c>
      <c r="I554" s="227"/>
      <c r="J554" s="228">
        <f>ROUND(I554*H554,2)</f>
        <v>0</v>
      </c>
      <c r="K554" s="224" t="s">
        <v>173</v>
      </c>
      <c r="L554" s="73"/>
      <c r="M554" s="229" t="s">
        <v>34</v>
      </c>
      <c r="N554" s="230" t="s">
        <v>50</v>
      </c>
      <c r="O554" s="48"/>
      <c r="P554" s="231">
        <f>O554*H554</f>
        <v>0</v>
      </c>
      <c r="Q554" s="231">
        <v>0</v>
      </c>
      <c r="R554" s="231">
        <f>Q554*H554</f>
        <v>0</v>
      </c>
      <c r="S554" s="231">
        <v>1.8</v>
      </c>
      <c r="T554" s="232">
        <f>S554*H554</f>
        <v>0.42120000000000002</v>
      </c>
      <c r="AR554" s="24" t="s">
        <v>174</v>
      </c>
      <c r="AT554" s="24" t="s">
        <v>169</v>
      </c>
      <c r="AU554" s="24" t="s">
        <v>89</v>
      </c>
      <c r="AY554" s="24" t="s">
        <v>167</v>
      </c>
      <c r="BE554" s="233">
        <f>IF(N554="základní",J554,0)</f>
        <v>0</v>
      </c>
      <c r="BF554" s="233">
        <f>IF(N554="snížená",J554,0)</f>
        <v>0</v>
      </c>
      <c r="BG554" s="233">
        <f>IF(N554="zákl. přenesená",J554,0)</f>
        <v>0</v>
      </c>
      <c r="BH554" s="233">
        <f>IF(N554="sníž. přenesená",J554,0)</f>
        <v>0</v>
      </c>
      <c r="BI554" s="233">
        <f>IF(N554="nulová",J554,0)</f>
        <v>0</v>
      </c>
      <c r="BJ554" s="24" t="s">
        <v>87</v>
      </c>
      <c r="BK554" s="233">
        <f>ROUND(I554*H554,2)</f>
        <v>0</v>
      </c>
      <c r="BL554" s="24" t="s">
        <v>174</v>
      </c>
      <c r="BM554" s="24" t="s">
        <v>797</v>
      </c>
    </row>
    <row r="555" s="1" customFormat="1">
      <c r="B555" s="47"/>
      <c r="C555" s="75"/>
      <c r="D555" s="234" t="s">
        <v>176</v>
      </c>
      <c r="E555" s="75"/>
      <c r="F555" s="235" t="s">
        <v>798</v>
      </c>
      <c r="G555" s="75"/>
      <c r="H555" s="75"/>
      <c r="I555" s="192"/>
      <c r="J555" s="75"/>
      <c r="K555" s="75"/>
      <c r="L555" s="73"/>
      <c r="M555" s="236"/>
      <c r="N555" s="48"/>
      <c r="O555" s="48"/>
      <c r="P555" s="48"/>
      <c r="Q555" s="48"/>
      <c r="R555" s="48"/>
      <c r="S555" s="48"/>
      <c r="T555" s="96"/>
      <c r="AT555" s="24" t="s">
        <v>176</v>
      </c>
      <c r="AU555" s="24" t="s">
        <v>89</v>
      </c>
    </row>
    <row r="556" s="11" customFormat="1">
      <c r="B556" s="237"/>
      <c r="C556" s="238"/>
      <c r="D556" s="234" t="s">
        <v>178</v>
      </c>
      <c r="E556" s="239" t="s">
        <v>34</v>
      </c>
      <c r="F556" s="240" t="s">
        <v>799</v>
      </c>
      <c r="G556" s="238"/>
      <c r="H556" s="239" t="s">
        <v>34</v>
      </c>
      <c r="I556" s="241"/>
      <c r="J556" s="238"/>
      <c r="K556" s="238"/>
      <c r="L556" s="242"/>
      <c r="M556" s="243"/>
      <c r="N556" s="244"/>
      <c r="O556" s="244"/>
      <c r="P556" s="244"/>
      <c r="Q556" s="244"/>
      <c r="R556" s="244"/>
      <c r="S556" s="244"/>
      <c r="T556" s="245"/>
      <c r="AT556" s="246" t="s">
        <v>178</v>
      </c>
      <c r="AU556" s="246" t="s">
        <v>89</v>
      </c>
      <c r="AV556" s="11" t="s">
        <v>87</v>
      </c>
      <c r="AW556" s="11" t="s">
        <v>42</v>
      </c>
      <c r="AX556" s="11" t="s">
        <v>79</v>
      </c>
      <c r="AY556" s="246" t="s">
        <v>167</v>
      </c>
    </row>
    <row r="557" s="12" customFormat="1">
      <c r="B557" s="247"/>
      <c r="C557" s="248"/>
      <c r="D557" s="234" t="s">
        <v>178</v>
      </c>
      <c r="E557" s="249" t="s">
        <v>34</v>
      </c>
      <c r="F557" s="250" t="s">
        <v>800</v>
      </c>
      <c r="G557" s="248"/>
      <c r="H557" s="251">
        <v>0.23400000000000001</v>
      </c>
      <c r="I557" s="252"/>
      <c r="J557" s="248"/>
      <c r="K557" s="248"/>
      <c r="L557" s="253"/>
      <c r="M557" s="254"/>
      <c r="N557" s="255"/>
      <c r="O557" s="255"/>
      <c r="P557" s="255"/>
      <c r="Q557" s="255"/>
      <c r="R557" s="255"/>
      <c r="S557" s="255"/>
      <c r="T557" s="256"/>
      <c r="AT557" s="257" t="s">
        <v>178</v>
      </c>
      <c r="AU557" s="257" t="s">
        <v>89</v>
      </c>
      <c r="AV557" s="12" t="s">
        <v>89</v>
      </c>
      <c r="AW557" s="12" t="s">
        <v>42</v>
      </c>
      <c r="AX557" s="12" t="s">
        <v>87</v>
      </c>
      <c r="AY557" s="257" t="s">
        <v>167</v>
      </c>
    </row>
    <row r="558" s="1" customFormat="1" ht="34.2" customHeight="1">
      <c r="B558" s="47"/>
      <c r="C558" s="222" t="s">
        <v>801</v>
      </c>
      <c r="D558" s="222" t="s">
        <v>169</v>
      </c>
      <c r="E558" s="223" t="s">
        <v>802</v>
      </c>
      <c r="F558" s="224" t="s">
        <v>803</v>
      </c>
      <c r="G558" s="225" t="s">
        <v>192</v>
      </c>
      <c r="H558" s="226">
        <v>1.593</v>
      </c>
      <c r="I558" s="227"/>
      <c r="J558" s="228">
        <f>ROUND(I558*H558,2)</f>
        <v>0</v>
      </c>
      <c r="K558" s="224" t="s">
        <v>173</v>
      </c>
      <c r="L558" s="73"/>
      <c r="M558" s="229" t="s">
        <v>34</v>
      </c>
      <c r="N558" s="230" t="s">
        <v>50</v>
      </c>
      <c r="O558" s="48"/>
      <c r="P558" s="231">
        <f>O558*H558</f>
        <v>0</v>
      </c>
      <c r="Q558" s="231">
        <v>0</v>
      </c>
      <c r="R558" s="231">
        <f>Q558*H558</f>
        <v>0</v>
      </c>
      <c r="S558" s="231">
        <v>1.8</v>
      </c>
      <c r="T558" s="232">
        <f>S558*H558</f>
        <v>2.8673999999999999</v>
      </c>
      <c r="AR558" s="24" t="s">
        <v>174</v>
      </c>
      <c r="AT558" s="24" t="s">
        <v>169</v>
      </c>
      <c r="AU558" s="24" t="s">
        <v>89</v>
      </c>
      <c r="AY558" s="24" t="s">
        <v>167</v>
      </c>
      <c r="BE558" s="233">
        <f>IF(N558="základní",J558,0)</f>
        <v>0</v>
      </c>
      <c r="BF558" s="233">
        <f>IF(N558="snížená",J558,0)</f>
        <v>0</v>
      </c>
      <c r="BG558" s="233">
        <f>IF(N558="zákl. přenesená",J558,0)</f>
        <v>0</v>
      </c>
      <c r="BH558" s="233">
        <f>IF(N558="sníž. přenesená",J558,0)</f>
        <v>0</v>
      </c>
      <c r="BI558" s="233">
        <f>IF(N558="nulová",J558,0)</f>
        <v>0</v>
      </c>
      <c r="BJ558" s="24" t="s">
        <v>87</v>
      </c>
      <c r="BK558" s="233">
        <f>ROUND(I558*H558,2)</f>
        <v>0</v>
      </c>
      <c r="BL558" s="24" t="s">
        <v>174</v>
      </c>
      <c r="BM558" s="24" t="s">
        <v>804</v>
      </c>
    </row>
    <row r="559" s="1" customFormat="1">
      <c r="B559" s="47"/>
      <c r="C559" s="75"/>
      <c r="D559" s="234" t="s">
        <v>176</v>
      </c>
      <c r="E559" s="75"/>
      <c r="F559" s="235" t="s">
        <v>798</v>
      </c>
      <c r="G559" s="75"/>
      <c r="H559" s="75"/>
      <c r="I559" s="192"/>
      <c r="J559" s="75"/>
      <c r="K559" s="75"/>
      <c r="L559" s="73"/>
      <c r="M559" s="236"/>
      <c r="N559" s="48"/>
      <c r="O559" s="48"/>
      <c r="P559" s="48"/>
      <c r="Q559" s="48"/>
      <c r="R559" s="48"/>
      <c r="S559" s="48"/>
      <c r="T559" s="96"/>
      <c r="AT559" s="24" t="s">
        <v>176</v>
      </c>
      <c r="AU559" s="24" t="s">
        <v>89</v>
      </c>
    </row>
    <row r="560" s="11" customFormat="1">
      <c r="B560" s="237"/>
      <c r="C560" s="238"/>
      <c r="D560" s="234" t="s">
        <v>178</v>
      </c>
      <c r="E560" s="239" t="s">
        <v>34</v>
      </c>
      <c r="F560" s="240" t="s">
        <v>805</v>
      </c>
      <c r="G560" s="238"/>
      <c r="H560" s="239" t="s">
        <v>34</v>
      </c>
      <c r="I560" s="241"/>
      <c r="J560" s="238"/>
      <c r="K560" s="238"/>
      <c r="L560" s="242"/>
      <c r="M560" s="243"/>
      <c r="N560" s="244"/>
      <c r="O560" s="244"/>
      <c r="P560" s="244"/>
      <c r="Q560" s="244"/>
      <c r="R560" s="244"/>
      <c r="S560" s="244"/>
      <c r="T560" s="245"/>
      <c r="AT560" s="246" t="s">
        <v>178</v>
      </c>
      <c r="AU560" s="246" t="s">
        <v>89</v>
      </c>
      <c r="AV560" s="11" t="s">
        <v>87</v>
      </c>
      <c r="AW560" s="11" t="s">
        <v>42</v>
      </c>
      <c r="AX560" s="11" t="s">
        <v>79</v>
      </c>
      <c r="AY560" s="246" t="s">
        <v>167</v>
      </c>
    </row>
    <row r="561" s="12" customFormat="1">
      <c r="B561" s="247"/>
      <c r="C561" s="248"/>
      <c r="D561" s="234" t="s">
        <v>178</v>
      </c>
      <c r="E561" s="249" t="s">
        <v>34</v>
      </c>
      <c r="F561" s="250" t="s">
        <v>806</v>
      </c>
      <c r="G561" s="248"/>
      <c r="H561" s="251">
        <v>1.593</v>
      </c>
      <c r="I561" s="252"/>
      <c r="J561" s="248"/>
      <c r="K561" s="248"/>
      <c r="L561" s="253"/>
      <c r="M561" s="254"/>
      <c r="N561" s="255"/>
      <c r="O561" s="255"/>
      <c r="P561" s="255"/>
      <c r="Q561" s="255"/>
      <c r="R561" s="255"/>
      <c r="S561" s="255"/>
      <c r="T561" s="256"/>
      <c r="AT561" s="257" t="s">
        <v>178</v>
      </c>
      <c r="AU561" s="257" t="s">
        <v>89</v>
      </c>
      <c r="AV561" s="12" t="s">
        <v>89</v>
      </c>
      <c r="AW561" s="12" t="s">
        <v>42</v>
      </c>
      <c r="AX561" s="12" t="s">
        <v>87</v>
      </c>
      <c r="AY561" s="257" t="s">
        <v>167</v>
      </c>
    </row>
    <row r="562" s="1" customFormat="1" ht="22.8" customHeight="1">
      <c r="B562" s="47"/>
      <c r="C562" s="222" t="s">
        <v>807</v>
      </c>
      <c r="D562" s="222" t="s">
        <v>169</v>
      </c>
      <c r="E562" s="223" t="s">
        <v>808</v>
      </c>
      <c r="F562" s="224" t="s">
        <v>809</v>
      </c>
      <c r="G562" s="225" t="s">
        <v>192</v>
      </c>
      <c r="H562" s="226">
        <v>0.017999999999999999</v>
      </c>
      <c r="I562" s="227"/>
      <c r="J562" s="228">
        <f>ROUND(I562*H562,2)</f>
        <v>0</v>
      </c>
      <c r="K562" s="224" t="s">
        <v>173</v>
      </c>
      <c r="L562" s="73"/>
      <c r="M562" s="229" t="s">
        <v>34</v>
      </c>
      <c r="N562" s="230" t="s">
        <v>50</v>
      </c>
      <c r="O562" s="48"/>
      <c r="P562" s="231">
        <f>O562*H562</f>
        <v>0</v>
      </c>
      <c r="Q562" s="231">
        <v>0</v>
      </c>
      <c r="R562" s="231">
        <f>Q562*H562</f>
        <v>0</v>
      </c>
      <c r="S562" s="231">
        <v>2.2000000000000002</v>
      </c>
      <c r="T562" s="232">
        <f>S562*H562</f>
        <v>0.039600000000000003</v>
      </c>
      <c r="AR562" s="24" t="s">
        <v>174</v>
      </c>
      <c r="AT562" s="24" t="s">
        <v>169</v>
      </c>
      <c r="AU562" s="24" t="s">
        <v>89</v>
      </c>
      <c r="AY562" s="24" t="s">
        <v>167</v>
      </c>
      <c r="BE562" s="233">
        <f>IF(N562="základní",J562,0)</f>
        <v>0</v>
      </c>
      <c r="BF562" s="233">
        <f>IF(N562="snížená",J562,0)</f>
        <v>0</v>
      </c>
      <c r="BG562" s="233">
        <f>IF(N562="zákl. přenesená",J562,0)</f>
        <v>0</v>
      </c>
      <c r="BH562" s="233">
        <f>IF(N562="sníž. přenesená",J562,0)</f>
        <v>0</v>
      </c>
      <c r="BI562" s="233">
        <f>IF(N562="nulová",J562,0)</f>
        <v>0</v>
      </c>
      <c r="BJ562" s="24" t="s">
        <v>87</v>
      </c>
      <c r="BK562" s="233">
        <f>ROUND(I562*H562,2)</f>
        <v>0</v>
      </c>
      <c r="BL562" s="24" t="s">
        <v>174</v>
      </c>
      <c r="BM562" s="24" t="s">
        <v>810</v>
      </c>
    </row>
    <row r="563" s="1" customFormat="1">
      <c r="B563" s="47"/>
      <c r="C563" s="75"/>
      <c r="D563" s="234" t="s">
        <v>176</v>
      </c>
      <c r="E563" s="75"/>
      <c r="F563" s="235" t="s">
        <v>811</v>
      </c>
      <c r="G563" s="75"/>
      <c r="H563" s="75"/>
      <c r="I563" s="192"/>
      <c r="J563" s="75"/>
      <c r="K563" s="75"/>
      <c r="L563" s="73"/>
      <c r="M563" s="236"/>
      <c r="N563" s="48"/>
      <c r="O563" s="48"/>
      <c r="P563" s="48"/>
      <c r="Q563" s="48"/>
      <c r="R563" s="48"/>
      <c r="S563" s="48"/>
      <c r="T563" s="96"/>
      <c r="AT563" s="24" t="s">
        <v>176</v>
      </c>
      <c r="AU563" s="24" t="s">
        <v>89</v>
      </c>
    </row>
    <row r="564" s="11" customFormat="1">
      <c r="B564" s="237"/>
      <c r="C564" s="238"/>
      <c r="D564" s="234" t="s">
        <v>178</v>
      </c>
      <c r="E564" s="239" t="s">
        <v>34</v>
      </c>
      <c r="F564" s="240" t="s">
        <v>812</v>
      </c>
      <c r="G564" s="238"/>
      <c r="H564" s="239" t="s">
        <v>34</v>
      </c>
      <c r="I564" s="241"/>
      <c r="J564" s="238"/>
      <c r="K564" s="238"/>
      <c r="L564" s="242"/>
      <c r="M564" s="243"/>
      <c r="N564" s="244"/>
      <c r="O564" s="244"/>
      <c r="P564" s="244"/>
      <c r="Q564" s="244"/>
      <c r="R564" s="244"/>
      <c r="S564" s="244"/>
      <c r="T564" s="245"/>
      <c r="AT564" s="246" t="s">
        <v>178</v>
      </c>
      <c r="AU564" s="246" t="s">
        <v>89</v>
      </c>
      <c r="AV564" s="11" t="s">
        <v>87</v>
      </c>
      <c r="AW564" s="11" t="s">
        <v>42</v>
      </c>
      <c r="AX564" s="11" t="s">
        <v>79</v>
      </c>
      <c r="AY564" s="246" t="s">
        <v>167</v>
      </c>
    </row>
    <row r="565" s="12" customFormat="1">
      <c r="B565" s="247"/>
      <c r="C565" s="248"/>
      <c r="D565" s="234" t="s">
        <v>178</v>
      </c>
      <c r="E565" s="249" t="s">
        <v>34</v>
      </c>
      <c r="F565" s="250" t="s">
        <v>813</v>
      </c>
      <c r="G565" s="248"/>
      <c r="H565" s="251">
        <v>0.017999999999999999</v>
      </c>
      <c r="I565" s="252"/>
      <c r="J565" s="248"/>
      <c r="K565" s="248"/>
      <c r="L565" s="253"/>
      <c r="M565" s="254"/>
      <c r="N565" s="255"/>
      <c r="O565" s="255"/>
      <c r="P565" s="255"/>
      <c r="Q565" s="255"/>
      <c r="R565" s="255"/>
      <c r="S565" s="255"/>
      <c r="T565" s="256"/>
      <c r="AT565" s="257" t="s">
        <v>178</v>
      </c>
      <c r="AU565" s="257" t="s">
        <v>89</v>
      </c>
      <c r="AV565" s="12" t="s">
        <v>89</v>
      </c>
      <c r="AW565" s="12" t="s">
        <v>42</v>
      </c>
      <c r="AX565" s="12" t="s">
        <v>87</v>
      </c>
      <c r="AY565" s="257" t="s">
        <v>167</v>
      </c>
    </row>
    <row r="566" s="1" customFormat="1" ht="22.8" customHeight="1">
      <c r="B566" s="47"/>
      <c r="C566" s="222" t="s">
        <v>814</v>
      </c>
      <c r="D566" s="222" t="s">
        <v>169</v>
      </c>
      <c r="E566" s="223" t="s">
        <v>815</v>
      </c>
      <c r="F566" s="224" t="s">
        <v>816</v>
      </c>
      <c r="G566" s="225" t="s">
        <v>192</v>
      </c>
      <c r="H566" s="226">
        <v>0.44600000000000001</v>
      </c>
      <c r="I566" s="227"/>
      <c r="J566" s="228">
        <f>ROUND(I566*H566,2)</f>
        <v>0</v>
      </c>
      <c r="K566" s="224" t="s">
        <v>173</v>
      </c>
      <c r="L566" s="73"/>
      <c r="M566" s="229" t="s">
        <v>34</v>
      </c>
      <c r="N566" s="230" t="s">
        <v>50</v>
      </c>
      <c r="O566" s="48"/>
      <c r="P566" s="231">
        <f>O566*H566</f>
        <v>0</v>
      </c>
      <c r="Q566" s="231">
        <v>0</v>
      </c>
      <c r="R566" s="231">
        <f>Q566*H566</f>
        <v>0</v>
      </c>
      <c r="S566" s="231">
        <v>2.2000000000000002</v>
      </c>
      <c r="T566" s="232">
        <f>S566*H566</f>
        <v>0.98120000000000007</v>
      </c>
      <c r="AR566" s="24" t="s">
        <v>174</v>
      </c>
      <c r="AT566" s="24" t="s">
        <v>169</v>
      </c>
      <c r="AU566" s="24" t="s">
        <v>89</v>
      </c>
      <c r="AY566" s="24" t="s">
        <v>167</v>
      </c>
      <c r="BE566" s="233">
        <f>IF(N566="základní",J566,0)</f>
        <v>0</v>
      </c>
      <c r="BF566" s="233">
        <f>IF(N566="snížená",J566,0)</f>
        <v>0</v>
      </c>
      <c r="BG566" s="233">
        <f>IF(N566="zákl. přenesená",J566,0)</f>
        <v>0</v>
      </c>
      <c r="BH566" s="233">
        <f>IF(N566="sníž. přenesená",J566,0)</f>
        <v>0</v>
      </c>
      <c r="BI566" s="233">
        <f>IF(N566="nulová",J566,0)</f>
        <v>0</v>
      </c>
      <c r="BJ566" s="24" t="s">
        <v>87</v>
      </c>
      <c r="BK566" s="233">
        <f>ROUND(I566*H566,2)</f>
        <v>0</v>
      </c>
      <c r="BL566" s="24" t="s">
        <v>174</v>
      </c>
      <c r="BM566" s="24" t="s">
        <v>817</v>
      </c>
    </row>
    <row r="567" s="11" customFormat="1">
      <c r="B567" s="237"/>
      <c r="C567" s="238"/>
      <c r="D567" s="234" t="s">
        <v>178</v>
      </c>
      <c r="E567" s="239" t="s">
        <v>34</v>
      </c>
      <c r="F567" s="240" t="s">
        <v>621</v>
      </c>
      <c r="G567" s="238"/>
      <c r="H567" s="239" t="s">
        <v>34</v>
      </c>
      <c r="I567" s="241"/>
      <c r="J567" s="238"/>
      <c r="K567" s="238"/>
      <c r="L567" s="242"/>
      <c r="M567" s="243"/>
      <c r="N567" s="244"/>
      <c r="O567" s="244"/>
      <c r="P567" s="244"/>
      <c r="Q567" s="244"/>
      <c r="R567" s="244"/>
      <c r="S567" s="244"/>
      <c r="T567" s="245"/>
      <c r="AT567" s="246" t="s">
        <v>178</v>
      </c>
      <c r="AU567" s="246" t="s">
        <v>89</v>
      </c>
      <c r="AV567" s="11" t="s">
        <v>87</v>
      </c>
      <c r="AW567" s="11" t="s">
        <v>42</v>
      </c>
      <c r="AX567" s="11" t="s">
        <v>79</v>
      </c>
      <c r="AY567" s="246" t="s">
        <v>167</v>
      </c>
    </row>
    <row r="568" s="12" customFormat="1">
      <c r="B568" s="247"/>
      <c r="C568" s="248"/>
      <c r="D568" s="234" t="s">
        <v>178</v>
      </c>
      <c r="E568" s="249" t="s">
        <v>34</v>
      </c>
      <c r="F568" s="250" t="s">
        <v>818</v>
      </c>
      <c r="G568" s="248"/>
      <c r="H568" s="251">
        <v>0.33900000000000002</v>
      </c>
      <c r="I568" s="252"/>
      <c r="J568" s="248"/>
      <c r="K568" s="248"/>
      <c r="L568" s="253"/>
      <c r="M568" s="254"/>
      <c r="N568" s="255"/>
      <c r="O568" s="255"/>
      <c r="P568" s="255"/>
      <c r="Q568" s="255"/>
      <c r="R568" s="255"/>
      <c r="S568" s="255"/>
      <c r="T568" s="256"/>
      <c r="AT568" s="257" t="s">
        <v>178</v>
      </c>
      <c r="AU568" s="257" t="s">
        <v>89</v>
      </c>
      <c r="AV568" s="12" t="s">
        <v>89</v>
      </c>
      <c r="AW568" s="12" t="s">
        <v>42</v>
      </c>
      <c r="AX568" s="12" t="s">
        <v>79</v>
      </c>
      <c r="AY568" s="257" t="s">
        <v>167</v>
      </c>
    </row>
    <row r="569" s="11" customFormat="1">
      <c r="B569" s="237"/>
      <c r="C569" s="238"/>
      <c r="D569" s="234" t="s">
        <v>178</v>
      </c>
      <c r="E569" s="239" t="s">
        <v>34</v>
      </c>
      <c r="F569" s="240" t="s">
        <v>819</v>
      </c>
      <c r="G569" s="238"/>
      <c r="H569" s="239" t="s">
        <v>34</v>
      </c>
      <c r="I569" s="241"/>
      <c r="J569" s="238"/>
      <c r="K569" s="238"/>
      <c r="L569" s="242"/>
      <c r="M569" s="243"/>
      <c r="N569" s="244"/>
      <c r="O569" s="244"/>
      <c r="P569" s="244"/>
      <c r="Q569" s="244"/>
      <c r="R569" s="244"/>
      <c r="S569" s="244"/>
      <c r="T569" s="245"/>
      <c r="AT569" s="246" t="s">
        <v>178</v>
      </c>
      <c r="AU569" s="246" t="s">
        <v>89</v>
      </c>
      <c r="AV569" s="11" t="s">
        <v>87</v>
      </c>
      <c r="AW569" s="11" t="s">
        <v>42</v>
      </c>
      <c r="AX569" s="11" t="s">
        <v>79</v>
      </c>
      <c r="AY569" s="246" t="s">
        <v>167</v>
      </c>
    </row>
    <row r="570" s="12" customFormat="1">
      <c r="B570" s="247"/>
      <c r="C570" s="248"/>
      <c r="D570" s="234" t="s">
        <v>178</v>
      </c>
      <c r="E570" s="249" t="s">
        <v>34</v>
      </c>
      <c r="F570" s="250" t="s">
        <v>820</v>
      </c>
      <c r="G570" s="248"/>
      <c r="H570" s="251">
        <v>0.069000000000000006</v>
      </c>
      <c r="I570" s="252"/>
      <c r="J570" s="248"/>
      <c r="K570" s="248"/>
      <c r="L570" s="253"/>
      <c r="M570" s="254"/>
      <c r="N570" s="255"/>
      <c r="O570" s="255"/>
      <c r="P570" s="255"/>
      <c r="Q570" s="255"/>
      <c r="R570" s="255"/>
      <c r="S570" s="255"/>
      <c r="T570" s="256"/>
      <c r="AT570" s="257" t="s">
        <v>178</v>
      </c>
      <c r="AU570" s="257" t="s">
        <v>89</v>
      </c>
      <c r="AV570" s="12" t="s">
        <v>89</v>
      </c>
      <c r="AW570" s="12" t="s">
        <v>42</v>
      </c>
      <c r="AX570" s="12" t="s">
        <v>79</v>
      </c>
      <c r="AY570" s="257" t="s">
        <v>167</v>
      </c>
    </row>
    <row r="571" s="11" customFormat="1">
      <c r="B571" s="237"/>
      <c r="C571" s="238"/>
      <c r="D571" s="234" t="s">
        <v>178</v>
      </c>
      <c r="E571" s="239" t="s">
        <v>34</v>
      </c>
      <c r="F571" s="240" t="s">
        <v>821</v>
      </c>
      <c r="G571" s="238"/>
      <c r="H571" s="239" t="s">
        <v>34</v>
      </c>
      <c r="I571" s="241"/>
      <c r="J571" s="238"/>
      <c r="K571" s="238"/>
      <c r="L571" s="242"/>
      <c r="M571" s="243"/>
      <c r="N571" s="244"/>
      <c r="O571" s="244"/>
      <c r="P571" s="244"/>
      <c r="Q571" s="244"/>
      <c r="R571" s="244"/>
      <c r="S571" s="244"/>
      <c r="T571" s="245"/>
      <c r="AT571" s="246" t="s">
        <v>178</v>
      </c>
      <c r="AU571" s="246" t="s">
        <v>89</v>
      </c>
      <c r="AV571" s="11" t="s">
        <v>87</v>
      </c>
      <c r="AW571" s="11" t="s">
        <v>42</v>
      </c>
      <c r="AX571" s="11" t="s">
        <v>79</v>
      </c>
      <c r="AY571" s="246" t="s">
        <v>167</v>
      </c>
    </row>
    <row r="572" s="12" customFormat="1">
      <c r="B572" s="247"/>
      <c r="C572" s="248"/>
      <c r="D572" s="234" t="s">
        <v>178</v>
      </c>
      <c r="E572" s="249" t="s">
        <v>34</v>
      </c>
      <c r="F572" s="250" t="s">
        <v>822</v>
      </c>
      <c r="G572" s="248"/>
      <c r="H572" s="251">
        <v>0.037999999999999999</v>
      </c>
      <c r="I572" s="252"/>
      <c r="J572" s="248"/>
      <c r="K572" s="248"/>
      <c r="L572" s="253"/>
      <c r="M572" s="254"/>
      <c r="N572" s="255"/>
      <c r="O572" s="255"/>
      <c r="P572" s="255"/>
      <c r="Q572" s="255"/>
      <c r="R572" s="255"/>
      <c r="S572" s="255"/>
      <c r="T572" s="256"/>
      <c r="AT572" s="257" t="s">
        <v>178</v>
      </c>
      <c r="AU572" s="257" t="s">
        <v>89</v>
      </c>
      <c r="AV572" s="12" t="s">
        <v>89</v>
      </c>
      <c r="AW572" s="12" t="s">
        <v>42</v>
      </c>
      <c r="AX572" s="12" t="s">
        <v>79</v>
      </c>
      <c r="AY572" s="257" t="s">
        <v>167</v>
      </c>
    </row>
    <row r="573" s="13" customFormat="1">
      <c r="B573" s="258"/>
      <c r="C573" s="259"/>
      <c r="D573" s="234" t="s">
        <v>178</v>
      </c>
      <c r="E573" s="260" t="s">
        <v>34</v>
      </c>
      <c r="F573" s="261" t="s">
        <v>203</v>
      </c>
      <c r="G573" s="259"/>
      <c r="H573" s="262">
        <v>0.44600000000000001</v>
      </c>
      <c r="I573" s="263"/>
      <c r="J573" s="259"/>
      <c r="K573" s="259"/>
      <c r="L573" s="264"/>
      <c r="M573" s="265"/>
      <c r="N573" s="266"/>
      <c r="O573" s="266"/>
      <c r="P573" s="266"/>
      <c r="Q573" s="266"/>
      <c r="R573" s="266"/>
      <c r="S573" s="266"/>
      <c r="T573" s="267"/>
      <c r="AT573" s="268" t="s">
        <v>178</v>
      </c>
      <c r="AU573" s="268" t="s">
        <v>89</v>
      </c>
      <c r="AV573" s="13" t="s">
        <v>174</v>
      </c>
      <c r="AW573" s="13" t="s">
        <v>42</v>
      </c>
      <c r="AX573" s="13" t="s">
        <v>87</v>
      </c>
      <c r="AY573" s="268" t="s">
        <v>167</v>
      </c>
    </row>
    <row r="574" s="1" customFormat="1" ht="22.8" customHeight="1">
      <c r="B574" s="47"/>
      <c r="C574" s="222" t="s">
        <v>823</v>
      </c>
      <c r="D574" s="222" t="s">
        <v>169</v>
      </c>
      <c r="E574" s="223" t="s">
        <v>824</v>
      </c>
      <c r="F574" s="224" t="s">
        <v>825</v>
      </c>
      <c r="G574" s="225" t="s">
        <v>192</v>
      </c>
      <c r="H574" s="226">
        <v>0.47999999999999998</v>
      </c>
      <c r="I574" s="227"/>
      <c r="J574" s="228">
        <f>ROUND(I574*H574,2)</f>
        <v>0</v>
      </c>
      <c r="K574" s="224" t="s">
        <v>173</v>
      </c>
      <c r="L574" s="73"/>
      <c r="M574" s="229" t="s">
        <v>34</v>
      </c>
      <c r="N574" s="230" t="s">
        <v>50</v>
      </c>
      <c r="O574" s="48"/>
      <c r="P574" s="231">
        <f>O574*H574</f>
        <v>0</v>
      </c>
      <c r="Q574" s="231">
        <v>0</v>
      </c>
      <c r="R574" s="231">
        <f>Q574*H574</f>
        <v>0</v>
      </c>
      <c r="S574" s="231">
        <v>2.2000000000000002</v>
      </c>
      <c r="T574" s="232">
        <f>S574*H574</f>
        <v>1.0560000000000001</v>
      </c>
      <c r="AR574" s="24" t="s">
        <v>174</v>
      </c>
      <c r="AT574" s="24" t="s">
        <v>169</v>
      </c>
      <c r="AU574" s="24" t="s">
        <v>89</v>
      </c>
      <c r="AY574" s="24" t="s">
        <v>167</v>
      </c>
      <c r="BE574" s="233">
        <f>IF(N574="základní",J574,0)</f>
        <v>0</v>
      </c>
      <c r="BF574" s="233">
        <f>IF(N574="snížená",J574,0)</f>
        <v>0</v>
      </c>
      <c r="BG574" s="233">
        <f>IF(N574="zákl. přenesená",J574,0)</f>
        <v>0</v>
      </c>
      <c r="BH574" s="233">
        <f>IF(N574="sníž. přenesená",J574,0)</f>
        <v>0</v>
      </c>
      <c r="BI574" s="233">
        <f>IF(N574="nulová",J574,0)</f>
        <v>0</v>
      </c>
      <c r="BJ574" s="24" t="s">
        <v>87</v>
      </c>
      <c r="BK574" s="233">
        <f>ROUND(I574*H574,2)</f>
        <v>0</v>
      </c>
      <c r="BL574" s="24" t="s">
        <v>174</v>
      </c>
      <c r="BM574" s="24" t="s">
        <v>826</v>
      </c>
    </row>
    <row r="575" s="11" customFormat="1">
      <c r="B575" s="237"/>
      <c r="C575" s="238"/>
      <c r="D575" s="234" t="s">
        <v>178</v>
      </c>
      <c r="E575" s="239" t="s">
        <v>34</v>
      </c>
      <c r="F575" s="240" t="s">
        <v>623</v>
      </c>
      <c r="G575" s="238"/>
      <c r="H575" s="239" t="s">
        <v>34</v>
      </c>
      <c r="I575" s="241"/>
      <c r="J575" s="238"/>
      <c r="K575" s="238"/>
      <c r="L575" s="242"/>
      <c r="M575" s="243"/>
      <c r="N575" s="244"/>
      <c r="O575" s="244"/>
      <c r="P575" s="244"/>
      <c r="Q575" s="244"/>
      <c r="R575" s="244"/>
      <c r="S575" s="244"/>
      <c r="T575" s="245"/>
      <c r="AT575" s="246" t="s">
        <v>178</v>
      </c>
      <c r="AU575" s="246" t="s">
        <v>89</v>
      </c>
      <c r="AV575" s="11" t="s">
        <v>87</v>
      </c>
      <c r="AW575" s="11" t="s">
        <v>42</v>
      </c>
      <c r="AX575" s="11" t="s">
        <v>79</v>
      </c>
      <c r="AY575" s="246" t="s">
        <v>167</v>
      </c>
    </row>
    <row r="576" s="12" customFormat="1">
      <c r="B576" s="247"/>
      <c r="C576" s="248"/>
      <c r="D576" s="234" t="s">
        <v>178</v>
      </c>
      <c r="E576" s="249" t="s">
        <v>34</v>
      </c>
      <c r="F576" s="250" t="s">
        <v>827</v>
      </c>
      <c r="G576" s="248"/>
      <c r="H576" s="251">
        <v>0.47999999999999998</v>
      </c>
      <c r="I576" s="252"/>
      <c r="J576" s="248"/>
      <c r="K576" s="248"/>
      <c r="L576" s="253"/>
      <c r="M576" s="254"/>
      <c r="N576" s="255"/>
      <c r="O576" s="255"/>
      <c r="P576" s="255"/>
      <c r="Q576" s="255"/>
      <c r="R576" s="255"/>
      <c r="S576" s="255"/>
      <c r="T576" s="256"/>
      <c r="AT576" s="257" t="s">
        <v>178</v>
      </c>
      <c r="AU576" s="257" t="s">
        <v>89</v>
      </c>
      <c r="AV576" s="12" t="s">
        <v>89</v>
      </c>
      <c r="AW576" s="12" t="s">
        <v>42</v>
      </c>
      <c r="AX576" s="12" t="s">
        <v>87</v>
      </c>
      <c r="AY576" s="257" t="s">
        <v>167</v>
      </c>
    </row>
    <row r="577" s="1" customFormat="1" ht="22.8" customHeight="1">
      <c r="B577" s="47"/>
      <c r="C577" s="222" t="s">
        <v>828</v>
      </c>
      <c r="D577" s="222" t="s">
        <v>169</v>
      </c>
      <c r="E577" s="223" t="s">
        <v>829</v>
      </c>
      <c r="F577" s="224" t="s">
        <v>830</v>
      </c>
      <c r="G577" s="225" t="s">
        <v>192</v>
      </c>
      <c r="H577" s="226">
        <v>1.3660000000000001</v>
      </c>
      <c r="I577" s="227"/>
      <c r="J577" s="228">
        <f>ROUND(I577*H577,2)</f>
        <v>0</v>
      </c>
      <c r="K577" s="224" t="s">
        <v>173</v>
      </c>
      <c r="L577" s="73"/>
      <c r="M577" s="229" t="s">
        <v>34</v>
      </c>
      <c r="N577" s="230" t="s">
        <v>50</v>
      </c>
      <c r="O577" s="48"/>
      <c r="P577" s="231">
        <f>O577*H577</f>
        <v>0</v>
      </c>
      <c r="Q577" s="231">
        <v>0</v>
      </c>
      <c r="R577" s="231">
        <f>Q577*H577</f>
        <v>0</v>
      </c>
      <c r="S577" s="231">
        <v>2.2000000000000002</v>
      </c>
      <c r="T577" s="232">
        <f>S577*H577</f>
        <v>3.0052000000000003</v>
      </c>
      <c r="AR577" s="24" t="s">
        <v>174</v>
      </c>
      <c r="AT577" s="24" t="s">
        <v>169</v>
      </c>
      <c r="AU577" s="24" t="s">
        <v>89</v>
      </c>
      <c r="AY577" s="24" t="s">
        <v>167</v>
      </c>
      <c r="BE577" s="233">
        <f>IF(N577="základní",J577,0)</f>
        <v>0</v>
      </c>
      <c r="BF577" s="233">
        <f>IF(N577="snížená",J577,0)</f>
        <v>0</v>
      </c>
      <c r="BG577" s="233">
        <f>IF(N577="zákl. přenesená",J577,0)</f>
        <v>0</v>
      </c>
      <c r="BH577" s="233">
        <f>IF(N577="sníž. přenesená",J577,0)</f>
        <v>0</v>
      </c>
      <c r="BI577" s="233">
        <f>IF(N577="nulová",J577,0)</f>
        <v>0</v>
      </c>
      <c r="BJ577" s="24" t="s">
        <v>87</v>
      </c>
      <c r="BK577" s="233">
        <f>ROUND(I577*H577,2)</f>
        <v>0</v>
      </c>
      <c r="BL577" s="24" t="s">
        <v>174</v>
      </c>
      <c r="BM577" s="24" t="s">
        <v>831</v>
      </c>
    </row>
    <row r="578" s="11" customFormat="1">
      <c r="B578" s="237"/>
      <c r="C578" s="238"/>
      <c r="D578" s="234" t="s">
        <v>178</v>
      </c>
      <c r="E578" s="239" t="s">
        <v>34</v>
      </c>
      <c r="F578" s="240" t="s">
        <v>625</v>
      </c>
      <c r="G578" s="238"/>
      <c r="H578" s="239" t="s">
        <v>34</v>
      </c>
      <c r="I578" s="241"/>
      <c r="J578" s="238"/>
      <c r="K578" s="238"/>
      <c r="L578" s="242"/>
      <c r="M578" s="243"/>
      <c r="N578" s="244"/>
      <c r="O578" s="244"/>
      <c r="P578" s="244"/>
      <c r="Q578" s="244"/>
      <c r="R578" s="244"/>
      <c r="S578" s="244"/>
      <c r="T578" s="245"/>
      <c r="AT578" s="246" t="s">
        <v>178</v>
      </c>
      <c r="AU578" s="246" t="s">
        <v>89</v>
      </c>
      <c r="AV578" s="11" t="s">
        <v>87</v>
      </c>
      <c r="AW578" s="11" t="s">
        <v>42</v>
      </c>
      <c r="AX578" s="11" t="s">
        <v>79</v>
      </c>
      <c r="AY578" s="246" t="s">
        <v>167</v>
      </c>
    </row>
    <row r="579" s="12" customFormat="1">
      <c r="B579" s="247"/>
      <c r="C579" s="248"/>
      <c r="D579" s="234" t="s">
        <v>178</v>
      </c>
      <c r="E579" s="249" t="s">
        <v>34</v>
      </c>
      <c r="F579" s="250" t="s">
        <v>832</v>
      </c>
      <c r="G579" s="248"/>
      <c r="H579" s="251">
        <v>1.3660000000000001</v>
      </c>
      <c r="I579" s="252"/>
      <c r="J579" s="248"/>
      <c r="K579" s="248"/>
      <c r="L579" s="253"/>
      <c r="M579" s="254"/>
      <c r="N579" s="255"/>
      <c r="O579" s="255"/>
      <c r="P579" s="255"/>
      <c r="Q579" s="255"/>
      <c r="R579" s="255"/>
      <c r="S579" s="255"/>
      <c r="T579" s="256"/>
      <c r="AT579" s="257" t="s">
        <v>178</v>
      </c>
      <c r="AU579" s="257" t="s">
        <v>89</v>
      </c>
      <c r="AV579" s="12" t="s">
        <v>89</v>
      </c>
      <c r="AW579" s="12" t="s">
        <v>42</v>
      </c>
      <c r="AX579" s="12" t="s">
        <v>87</v>
      </c>
      <c r="AY579" s="257" t="s">
        <v>167</v>
      </c>
    </row>
    <row r="580" s="1" customFormat="1" ht="22.8" customHeight="1">
      <c r="B580" s="47"/>
      <c r="C580" s="222" t="s">
        <v>833</v>
      </c>
      <c r="D580" s="222" t="s">
        <v>169</v>
      </c>
      <c r="E580" s="223" t="s">
        <v>834</v>
      </c>
      <c r="F580" s="224" t="s">
        <v>835</v>
      </c>
      <c r="G580" s="225" t="s">
        <v>192</v>
      </c>
      <c r="H580" s="226">
        <v>0.50800000000000001</v>
      </c>
      <c r="I580" s="227"/>
      <c r="J580" s="228">
        <f>ROUND(I580*H580,2)</f>
        <v>0</v>
      </c>
      <c r="K580" s="224" t="s">
        <v>173</v>
      </c>
      <c r="L580" s="73"/>
      <c r="M580" s="229" t="s">
        <v>34</v>
      </c>
      <c r="N580" s="230" t="s">
        <v>50</v>
      </c>
      <c r="O580" s="48"/>
      <c r="P580" s="231">
        <f>O580*H580</f>
        <v>0</v>
      </c>
      <c r="Q580" s="231">
        <v>0</v>
      </c>
      <c r="R580" s="231">
        <f>Q580*H580</f>
        <v>0</v>
      </c>
      <c r="S580" s="231">
        <v>2.2000000000000002</v>
      </c>
      <c r="T580" s="232">
        <f>S580*H580</f>
        <v>1.1176000000000002</v>
      </c>
      <c r="AR580" s="24" t="s">
        <v>174</v>
      </c>
      <c r="AT580" s="24" t="s">
        <v>169</v>
      </c>
      <c r="AU580" s="24" t="s">
        <v>89</v>
      </c>
      <c r="AY580" s="24" t="s">
        <v>167</v>
      </c>
      <c r="BE580" s="233">
        <f>IF(N580="základní",J580,0)</f>
        <v>0</v>
      </c>
      <c r="BF580" s="233">
        <f>IF(N580="snížená",J580,0)</f>
        <v>0</v>
      </c>
      <c r="BG580" s="233">
        <f>IF(N580="zákl. přenesená",J580,0)</f>
        <v>0</v>
      </c>
      <c r="BH580" s="233">
        <f>IF(N580="sníž. přenesená",J580,0)</f>
        <v>0</v>
      </c>
      <c r="BI580" s="233">
        <f>IF(N580="nulová",J580,0)</f>
        <v>0</v>
      </c>
      <c r="BJ580" s="24" t="s">
        <v>87</v>
      </c>
      <c r="BK580" s="233">
        <f>ROUND(I580*H580,2)</f>
        <v>0</v>
      </c>
      <c r="BL580" s="24" t="s">
        <v>174</v>
      </c>
      <c r="BM580" s="24" t="s">
        <v>836</v>
      </c>
    </row>
    <row r="581" s="11" customFormat="1">
      <c r="B581" s="237"/>
      <c r="C581" s="238"/>
      <c r="D581" s="234" t="s">
        <v>178</v>
      </c>
      <c r="E581" s="239" t="s">
        <v>34</v>
      </c>
      <c r="F581" s="240" t="s">
        <v>621</v>
      </c>
      <c r="G581" s="238"/>
      <c r="H581" s="239" t="s">
        <v>34</v>
      </c>
      <c r="I581" s="241"/>
      <c r="J581" s="238"/>
      <c r="K581" s="238"/>
      <c r="L581" s="242"/>
      <c r="M581" s="243"/>
      <c r="N581" s="244"/>
      <c r="O581" s="244"/>
      <c r="P581" s="244"/>
      <c r="Q581" s="244"/>
      <c r="R581" s="244"/>
      <c r="S581" s="244"/>
      <c r="T581" s="245"/>
      <c r="AT581" s="246" t="s">
        <v>178</v>
      </c>
      <c r="AU581" s="246" t="s">
        <v>89</v>
      </c>
      <c r="AV581" s="11" t="s">
        <v>87</v>
      </c>
      <c r="AW581" s="11" t="s">
        <v>42</v>
      </c>
      <c r="AX581" s="11" t="s">
        <v>79</v>
      </c>
      <c r="AY581" s="246" t="s">
        <v>167</v>
      </c>
    </row>
    <row r="582" s="12" customFormat="1">
      <c r="B582" s="247"/>
      <c r="C582" s="248"/>
      <c r="D582" s="234" t="s">
        <v>178</v>
      </c>
      <c r="E582" s="249" t="s">
        <v>34</v>
      </c>
      <c r="F582" s="250" t="s">
        <v>837</v>
      </c>
      <c r="G582" s="248"/>
      <c r="H582" s="251">
        <v>0.50800000000000001</v>
      </c>
      <c r="I582" s="252"/>
      <c r="J582" s="248"/>
      <c r="K582" s="248"/>
      <c r="L582" s="253"/>
      <c r="M582" s="254"/>
      <c r="N582" s="255"/>
      <c r="O582" s="255"/>
      <c r="P582" s="255"/>
      <c r="Q582" s="255"/>
      <c r="R582" s="255"/>
      <c r="S582" s="255"/>
      <c r="T582" s="256"/>
      <c r="AT582" s="257" t="s">
        <v>178</v>
      </c>
      <c r="AU582" s="257" t="s">
        <v>89</v>
      </c>
      <c r="AV582" s="12" t="s">
        <v>89</v>
      </c>
      <c r="AW582" s="12" t="s">
        <v>42</v>
      </c>
      <c r="AX582" s="12" t="s">
        <v>79</v>
      </c>
      <c r="AY582" s="257" t="s">
        <v>167</v>
      </c>
    </row>
    <row r="583" s="13" customFormat="1">
      <c r="B583" s="258"/>
      <c r="C583" s="259"/>
      <c r="D583" s="234" t="s">
        <v>178</v>
      </c>
      <c r="E583" s="260" t="s">
        <v>34</v>
      </c>
      <c r="F583" s="261" t="s">
        <v>203</v>
      </c>
      <c r="G583" s="259"/>
      <c r="H583" s="262">
        <v>0.50800000000000001</v>
      </c>
      <c r="I583" s="263"/>
      <c r="J583" s="259"/>
      <c r="K583" s="259"/>
      <c r="L583" s="264"/>
      <c r="M583" s="265"/>
      <c r="N583" s="266"/>
      <c r="O583" s="266"/>
      <c r="P583" s="266"/>
      <c r="Q583" s="266"/>
      <c r="R583" s="266"/>
      <c r="S583" s="266"/>
      <c r="T583" s="267"/>
      <c r="AT583" s="268" t="s">
        <v>178</v>
      </c>
      <c r="AU583" s="268" t="s">
        <v>89</v>
      </c>
      <c r="AV583" s="13" t="s">
        <v>174</v>
      </c>
      <c r="AW583" s="13" t="s">
        <v>42</v>
      </c>
      <c r="AX583" s="13" t="s">
        <v>87</v>
      </c>
      <c r="AY583" s="268" t="s">
        <v>167</v>
      </c>
    </row>
    <row r="584" s="1" customFormat="1" ht="22.8" customHeight="1">
      <c r="B584" s="47"/>
      <c r="C584" s="222" t="s">
        <v>838</v>
      </c>
      <c r="D584" s="222" t="s">
        <v>169</v>
      </c>
      <c r="E584" s="223" t="s">
        <v>839</v>
      </c>
      <c r="F584" s="224" t="s">
        <v>840</v>
      </c>
      <c r="G584" s="225" t="s">
        <v>192</v>
      </c>
      <c r="H584" s="226">
        <v>0.71999999999999997</v>
      </c>
      <c r="I584" s="227"/>
      <c r="J584" s="228">
        <f>ROUND(I584*H584,2)</f>
        <v>0</v>
      </c>
      <c r="K584" s="224" t="s">
        <v>173</v>
      </c>
      <c r="L584" s="73"/>
      <c r="M584" s="229" t="s">
        <v>34</v>
      </c>
      <c r="N584" s="230" t="s">
        <v>50</v>
      </c>
      <c r="O584" s="48"/>
      <c r="P584" s="231">
        <f>O584*H584</f>
        <v>0</v>
      </c>
      <c r="Q584" s="231">
        <v>0</v>
      </c>
      <c r="R584" s="231">
        <f>Q584*H584</f>
        <v>0</v>
      </c>
      <c r="S584" s="231">
        <v>2.2000000000000002</v>
      </c>
      <c r="T584" s="232">
        <f>S584*H584</f>
        <v>1.5840000000000001</v>
      </c>
      <c r="AR584" s="24" t="s">
        <v>174</v>
      </c>
      <c r="AT584" s="24" t="s">
        <v>169</v>
      </c>
      <c r="AU584" s="24" t="s">
        <v>89</v>
      </c>
      <c r="AY584" s="24" t="s">
        <v>167</v>
      </c>
      <c r="BE584" s="233">
        <f>IF(N584="základní",J584,0)</f>
        <v>0</v>
      </c>
      <c r="BF584" s="233">
        <f>IF(N584="snížená",J584,0)</f>
        <v>0</v>
      </c>
      <c r="BG584" s="233">
        <f>IF(N584="zákl. přenesená",J584,0)</f>
        <v>0</v>
      </c>
      <c r="BH584" s="233">
        <f>IF(N584="sníž. přenesená",J584,0)</f>
        <v>0</v>
      </c>
      <c r="BI584" s="233">
        <f>IF(N584="nulová",J584,0)</f>
        <v>0</v>
      </c>
      <c r="BJ584" s="24" t="s">
        <v>87</v>
      </c>
      <c r="BK584" s="233">
        <f>ROUND(I584*H584,2)</f>
        <v>0</v>
      </c>
      <c r="BL584" s="24" t="s">
        <v>174</v>
      </c>
      <c r="BM584" s="24" t="s">
        <v>841</v>
      </c>
    </row>
    <row r="585" s="11" customFormat="1">
      <c r="B585" s="237"/>
      <c r="C585" s="238"/>
      <c r="D585" s="234" t="s">
        <v>178</v>
      </c>
      <c r="E585" s="239" t="s">
        <v>34</v>
      </c>
      <c r="F585" s="240" t="s">
        <v>623</v>
      </c>
      <c r="G585" s="238"/>
      <c r="H585" s="239" t="s">
        <v>34</v>
      </c>
      <c r="I585" s="241"/>
      <c r="J585" s="238"/>
      <c r="K585" s="238"/>
      <c r="L585" s="242"/>
      <c r="M585" s="243"/>
      <c r="N585" s="244"/>
      <c r="O585" s="244"/>
      <c r="P585" s="244"/>
      <c r="Q585" s="244"/>
      <c r="R585" s="244"/>
      <c r="S585" s="244"/>
      <c r="T585" s="245"/>
      <c r="AT585" s="246" t="s">
        <v>178</v>
      </c>
      <c r="AU585" s="246" t="s">
        <v>89</v>
      </c>
      <c r="AV585" s="11" t="s">
        <v>87</v>
      </c>
      <c r="AW585" s="11" t="s">
        <v>42</v>
      </c>
      <c r="AX585" s="11" t="s">
        <v>79</v>
      </c>
      <c r="AY585" s="246" t="s">
        <v>167</v>
      </c>
    </row>
    <row r="586" s="12" customFormat="1">
      <c r="B586" s="247"/>
      <c r="C586" s="248"/>
      <c r="D586" s="234" t="s">
        <v>178</v>
      </c>
      <c r="E586" s="249" t="s">
        <v>34</v>
      </c>
      <c r="F586" s="250" t="s">
        <v>842</v>
      </c>
      <c r="G586" s="248"/>
      <c r="H586" s="251">
        <v>0.71999999999999997</v>
      </c>
      <c r="I586" s="252"/>
      <c r="J586" s="248"/>
      <c r="K586" s="248"/>
      <c r="L586" s="253"/>
      <c r="M586" s="254"/>
      <c r="N586" s="255"/>
      <c r="O586" s="255"/>
      <c r="P586" s="255"/>
      <c r="Q586" s="255"/>
      <c r="R586" s="255"/>
      <c r="S586" s="255"/>
      <c r="T586" s="256"/>
      <c r="AT586" s="257" t="s">
        <v>178</v>
      </c>
      <c r="AU586" s="257" t="s">
        <v>89</v>
      </c>
      <c r="AV586" s="12" t="s">
        <v>89</v>
      </c>
      <c r="AW586" s="12" t="s">
        <v>42</v>
      </c>
      <c r="AX586" s="12" t="s">
        <v>87</v>
      </c>
      <c r="AY586" s="257" t="s">
        <v>167</v>
      </c>
    </row>
    <row r="587" s="1" customFormat="1" ht="22.8" customHeight="1">
      <c r="B587" s="47"/>
      <c r="C587" s="222" t="s">
        <v>656</v>
      </c>
      <c r="D587" s="222" t="s">
        <v>169</v>
      </c>
      <c r="E587" s="223" t="s">
        <v>843</v>
      </c>
      <c r="F587" s="224" t="s">
        <v>844</v>
      </c>
      <c r="G587" s="225" t="s">
        <v>192</v>
      </c>
      <c r="H587" s="226">
        <v>2.0489999999999999</v>
      </c>
      <c r="I587" s="227"/>
      <c r="J587" s="228">
        <f>ROUND(I587*H587,2)</f>
        <v>0</v>
      </c>
      <c r="K587" s="224" t="s">
        <v>173</v>
      </c>
      <c r="L587" s="73"/>
      <c r="M587" s="229" t="s">
        <v>34</v>
      </c>
      <c r="N587" s="230" t="s">
        <v>50</v>
      </c>
      <c r="O587" s="48"/>
      <c r="P587" s="231">
        <f>O587*H587</f>
        <v>0</v>
      </c>
      <c r="Q587" s="231">
        <v>0</v>
      </c>
      <c r="R587" s="231">
        <f>Q587*H587</f>
        <v>0</v>
      </c>
      <c r="S587" s="231">
        <v>2.2000000000000002</v>
      </c>
      <c r="T587" s="232">
        <f>S587*H587</f>
        <v>4.5078000000000005</v>
      </c>
      <c r="AR587" s="24" t="s">
        <v>174</v>
      </c>
      <c r="AT587" s="24" t="s">
        <v>169</v>
      </c>
      <c r="AU587" s="24" t="s">
        <v>89</v>
      </c>
      <c r="AY587" s="24" t="s">
        <v>167</v>
      </c>
      <c r="BE587" s="233">
        <f>IF(N587="základní",J587,0)</f>
        <v>0</v>
      </c>
      <c r="BF587" s="233">
        <f>IF(N587="snížená",J587,0)</f>
        <v>0</v>
      </c>
      <c r="BG587" s="233">
        <f>IF(N587="zákl. přenesená",J587,0)</f>
        <v>0</v>
      </c>
      <c r="BH587" s="233">
        <f>IF(N587="sníž. přenesená",J587,0)</f>
        <v>0</v>
      </c>
      <c r="BI587" s="233">
        <f>IF(N587="nulová",J587,0)</f>
        <v>0</v>
      </c>
      <c r="BJ587" s="24" t="s">
        <v>87</v>
      </c>
      <c r="BK587" s="233">
        <f>ROUND(I587*H587,2)</f>
        <v>0</v>
      </c>
      <c r="BL587" s="24" t="s">
        <v>174</v>
      </c>
      <c r="BM587" s="24" t="s">
        <v>845</v>
      </c>
    </row>
    <row r="588" s="11" customFormat="1">
      <c r="B588" s="237"/>
      <c r="C588" s="238"/>
      <c r="D588" s="234" t="s">
        <v>178</v>
      </c>
      <c r="E588" s="239" t="s">
        <v>34</v>
      </c>
      <c r="F588" s="240" t="s">
        <v>625</v>
      </c>
      <c r="G588" s="238"/>
      <c r="H588" s="239" t="s">
        <v>34</v>
      </c>
      <c r="I588" s="241"/>
      <c r="J588" s="238"/>
      <c r="K588" s="238"/>
      <c r="L588" s="242"/>
      <c r="M588" s="243"/>
      <c r="N588" s="244"/>
      <c r="O588" s="244"/>
      <c r="P588" s="244"/>
      <c r="Q588" s="244"/>
      <c r="R588" s="244"/>
      <c r="S588" s="244"/>
      <c r="T588" s="245"/>
      <c r="AT588" s="246" t="s">
        <v>178</v>
      </c>
      <c r="AU588" s="246" t="s">
        <v>89</v>
      </c>
      <c r="AV588" s="11" t="s">
        <v>87</v>
      </c>
      <c r="AW588" s="11" t="s">
        <v>42</v>
      </c>
      <c r="AX588" s="11" t="s">
        <v>79</v>
      </c>
      <c r="AY588" s="246" t="s">
        <v>167</v>
      </c>
    </row>
    <row r="589" s="12" customFormat="1">
      <c r="B589" s="247"/>
      <c r="C589" s="248"/>
      <c r="D589" s="234" t="s">
        <v>178</v>
      </c>
      <c r="E589" s="249" t="s">
        <v>34</v>
      </c>
      <c r="F589" s="250" t="s">
        <v>846</v>
      </c>
      <c r="G589" s="248"/>
      <c r="H589" s="251">
        <v>2.0489999999999999</v>
      </c>
      <c r="I589" s="252"/>
      <c r="J589" s="248"/>
      <c r="K589" s="248"/>
      <c r="L589" s="253"/>
      <c r="M589" s="254"/>
      <c r="N589" s="255"/>
      <c r="O589" s="255"/>
      <c r="P589" s="255"/>
      <c r="Q589" s="255"/>
      <c r="R589" s="255"/>
      <c r="S589" s="255"/>
      <c r="T589" s="256"/>
      <c r="AT589" s="257" t="s">
        <v>178</v>
      </c>
      <c r="AU589" s="257" t="s">
        <v>89</v>
      </c>
      <c r="AV589" s="12" t="s">
        <v>89</v>
      </c>
      <c r="AW589" s="12" t="s">
        <v>42</v>
      </c>
      <c r="AX589" s="12" t="s">
        <v>87</v>
      </c>
      <c r="AY589" s="257" t="s">
        <v>167</v>
      </c>
    </row>
    <row r="590" s="1" customFormat="1" ht="34.2" customHeight="1">
      <c r="B590" s="47"/>
      <c r="C590" s="222" t="s">
        <v>847</v>
      </c>
      <c r="D590" s="222" t="s">
        <v>169</v>
      </c>
      <c r="E590" s="223" t="s">
        <v>848</v>
      </c>
      <c r="F590" s="224" t="s">
        <v>849</v>
      </c>
      <c r="G590" s="225" t="s">
        <v>172</v>
      </c>
      <c r="H590" s="226">
        <v>14.4</v>
      </c>
      <c r="I590" s="227"/>
      <c r="J590" s="228">
        <f>ROUND(I590*H590,2)</f>
        <v>0</v>
      </c>
      <c r="K590" s="224" t="s">
        <v>173</v>
      </c>
      <c r="L590" s="73"/>
      <c r="M590" s="229" t="s">
        <v>34</v>
      </c>
      <c r="N590" s="230" t="s">
        <v>50</v>
      </c>
      <c r="O590" s="48"/>
      <c r="P590" s="231">
        <f>O590*H590</f>
        <v>0</v>
      </c>
      <c r="Q590" s="231">
        <v>0</v>
      </c>
      <c r="R590" s="231">
        <f>Q590*H590</f>
        <v>0</v>
      </c>
      <c r="S590" s="231">
        <v>0.060999999999999999</v>
      </c>
      <c r="T590" s="232">
        <f>S590*H590</f>
        <v>0.87839999999999996</v>
      </c>
      <c r="AR590" s="24" t="s">
        <v>174</v>
      </c>
      <c r="AT590" s="24" t="s">
        <v>169</v>
      </c>
      <c r="AU590" s="24" t="s">
        <v>89</v>
      </c>
      <c r="AY590" s="24" t="s">
        <v>167</v>
      </c>
      <c r="BE590" s="233">
        <f>IF(N590="základní",J590,0)</f>
        <v>0</v>
      </c>
      <c r="BF590" s="233">
        <f>IF(N590="snížená",J590,0)</f>
        <v>0</v>
      </c>
      <c r="BG590" s="233">
        <f>IF(N590="zákl. přenesená",J590,0)</f>
        <v>0</v>
      </c>
      <c r="BH590" s="233">
        <f>IF(N590="sníž. přenesená",J590,0)</f>
        <v>0</v>
      </c>
      <c r="BI590" s="233">
        <f>IF(N590="nulová",J590,0)</f>
        <v>0</v>
      </c>
      <c r="BJ590" s="24" t="s">
        <v>87</v>
      </c>
      <c r="BK590" s="233">
        <f>ROUND(I590*H590,2)</f>
        <v>0</v>
      </c>
      <c r="BL590" s="24" t="s">
        <v>174</v>
      </c>
      <c r="BM590" s="24" t="s">
        <v>850</v>
      </c>
    </row>
    <row r="591" s="1" customFormat="1">
      <c r="B591" s="47"/>
      <c r="C591" s="75"/>
      <c r="D591" s="234" t="s">
        <v>176</v>
      </c>
      <c r="E591" s="75"/>
      <c r="F591" s="235" t="s">
        <v>851</v>
      </c>
      <c r="G591" s="75"/>
      <c r="H591" s="75"/>
      <c r="I591" s="192"/>
      <c r="J591" s="75"/>
      <c r="K591" s="75"/>
      <c r="L591" s="73"/>
      <c r="M591" s="236"/>
      <c r="N591" s="48"/>
      <c r="O591" s="48"/>
      <c r="P591" s="48"/>
      <c r="Q591" s="48"/>
      <c r="R591" s="48"/>
      <c r="S591" s="48"/>
      <c r="T591" s="96"/>
      <c r="AT591" s="24" t="s">
        <v>176</v>
      </c>
      <c r="AU591" s="24" t="s">
        <v>89</v>
      </c>
    </row>
    <row r="592" s="12" customFormat="1">
      <c r="B592" s="247"/>
      <c r="C592" s="248"/>
      <c r="D592" s="234" t="s">
        <v>178</v>
      </c>
      <c r="E592" s="249" t="s">
        <v>34</v>
      </c>
      <c r="F592" s="250" t="s">
        <v>852</v>
      </c>
      <c r="G592" s="248"/>
      <c r="H592" s="251">
        <v>14.4</v>
      </c>
      <c r="I592" s="252"/>
      <c r="J592" s="248"/>
      <c r="K592" s="248"/>
      <c r="L592" s="253"/>
      <c r="M592" s="254"/>
      <c r="N592" s="255"/>
      <c r="O592" s="255"/>
      <c r="P592" s="255"/>
      <c r="Q592" s="255"/>
      <c r="R592" s="255"/>
      <c r="S592" s="255"/>
      <c r="T592" s="256"/>
      <c r="AT592" s="257" t="s">
        <v>178</v>
      </c>
      <c r="AU592" s="257" t="s">
        <v>89</v>
      </c>
      <c r="AV592" s="12" t="s">
        <v>89</v>
      </c>
      <c r="AW592" s="12" t="s">
        <v>42</v>
      </c>
      <c r="AX592" s="12" t="s">
        <v>87</v>
      </c>
      <c r="AY592" s="257" t="s">
        <v>167</v>
      </c>
    </row>
    <row r="593" s="1" customFormat="1" ht="45.6" customHeight="1">
      <c r="B593" s="47"/>
      <c r="C593" s="222" t="s">
        <v>853</v>
      </c>
      <c r="D593" s="222" t="s">
        <v>169</v>
      </c>
      <c r="E593" s="223" t="s">
        <v>854</v>
      </c>
      <c r="F593" s="224" t="s">
        <v>855</v>
      </c>
      <c r="G593" s="225" t="s">
        <v>321</v>
      </c>
      <c r="H593" s="226">
        <v>4</v>
      </c>
      <c r="I593" s="227"/>
      <c r="J593" s="228">
        <f>ROUND(I593*H593,2)</f>
        <v>0</v>
      </c>
      <c r="K593" s="224" t="s">
        <v>173</v>
      </c>
      <c r="L593" s="73"/>
      <c r="M593" s="229" t="s">
        <v>34</v>
      </c>
      <c r="N593" s="230" t="s">
        <v>50</v>
      </c>
      <c r="O593" s="48"/>
      <c r="P593" s="231">
        <f>O593*H593</f>
        <v>0</v>
      </c>
      <c r="Q593" s="231">
        <v>0</v>
      </c>
      <c r="R593" s="231">
        <f>Q593*H593</f>
        <v>0</v>
      </c>
      <c r="S593" s="231">
        <v>0.002</v>
      </c>
      <c r="T593" s="232">
        <f>S593*H593</f>
        <v>0.0080000000000000002</v>
      </c>
      <c r="AR593" s="24" t="s">
        <v>174</v>
      </c>
      <c r="AT593" s="24" t="s">
        <v>169</v>
      </c>
      <c r="AU593" s="24" t="s">
        <v>89</v>
      </c>
      <c r="AY593" s="24" t="s">
        <v>167</v>
      </c>
      <c r="BE593" s="233">
        <f>IF(N593="základní",J593,0)</f>
        <v>0</v>
      </c>
      <c r="BF593" s="233">
        <f>IF(N593="snížená",J593,0)</f>
        <v>0</v>
      </c>
      <c r="BG593" s="233">
        <f>IF(N593="zákl. přenesená",J593,0)</f>
        <v>0</v>
      </c>
      <c r="BH593" s="233">
        <f>IF(N593="sníž. přenesená",J593,0)</f>
        <v>0</v>
      </c>
      <c r="BI593" s="233">
        <f>IF(N593="nulová",J593,0)</f>
        <v>0</v>
      </c>
      <c r="BJ593" s="24" t="s">
        <v>87</v>
      </c>
      <c r="BK593" s="233">
        <f>ROUND(I593*H593,2)</f>
        <v>0</v>
      </c>
      <c r="BL593" s="24" t="s">
        <v>174</v>
      </c>
      <c r="BM593" s="24" t="s">
        <v>856</v>
      </c>
    </row>
    <row r="594" s="1" customFormat="1" ht="14.4" customHeight="1">
      <c r="B594" s="47"/>
      <c r="C594" s="270" t="s">
        <v>857</v>
      </c>
      <c r="D594" s="270" t="s">
        <v>336</v>
      </c>
      <c r="E594" s="271" t="s">
        <v>858</v>
      </c>
      <c r="F594" s="272" t="s">
        <v>859</v>
      </c>
      <c r="G594" s="273" t="s">
        <v>356</v>
      </c>
      <c r="H594" s="274">
        <v>2</v>
      </c>
      <c r="I594" s="275"/>
      <c r="J594" s="276">
        <f>ROUND(I594*H594,2)</f>
        <v>0</v>
      </c>
      <c r="K594" s="272" t="s">
        <v>173</v>
      </c>
      <c r="L594" s="277"/>
      <c r="M594" s="278" t="s">
        <v>34</v>
      </c>
      <c r="N594" s="279" t="s">
        <v>50</v>
      </c>
      <c r="O594" s="48"/>
      <c r="P594" s="231">
        <f>O594*H594</f>
        <v>0</v>
      </c>
      <c r="Q594" s="231">
        <v>6.9999999999999994E-05</v>
      </c>
      <c r="R594" s="231">
        <f>Q594*H594</f>
        <v>0.00013999999999999999</v>
      </c>
      <c r="S594" s="231">
        <v>0</v>
      </c>
      <c r="T594" s="232">
        <f>S594*H594</f>
        <v>0</v>
      </c>
      <c r="AR594" s="24" t="s">
        <v>225</v>
      </c>
      <c r="AT594" s="24" t="s">
        <v>336</v>
      </c>
      <c r="AU594" s="24" t="s">
        <v>89</v>
      </c>
      <c r="AY594" s="24" t="s">
        <v>167</v>
      </c>
      <c r="BE594" s="233">
        <f>IF(N594="základní",J594,0)</f>
        <v>0</v>
      </c>
      <c r="BF594" s="233">
        <f>IF(N594="snížená",J594,0)</f>
        <v>0</v>
      </c>
      <c r="BG594" s="233">
        <f>IF(N594="zákl. přenesená",J594,0)</f>
        <v>0</v>
      </c>
      <c r="BH594" s="233">
        <f>IF(N594="sníž. přenesená",J594,0)</f>
        <v>0</v>
      </c>
      <c r="BI594" s="233">
        <f>IF(N594="nulová",J594,0)</f>
        <v>0</v>
      </c>
      <c r="BJ594" s="24" t="s">
        <v>87</v>
      </c>
      <c r="BK594" s="233">
        <f>ROUND(I594*H594,2)</f>
        <v>0</v>
      </c>
      <c r="BL594" s="24" t="s">
        <v>174</v>
      </c>
      <c r="BM594" s="24" t="s">
        <v>860</v>
      </c>
    </row>
    <row r="595" s="1" customFormat="1">
      <c r="B595" s="47"/>
      <c r="C595" s="75"/>
      <c r="D595" s="234" t="s">
        <v>340</v>
      </c>
      <c r="E595" s="75"/>
      <c r="F595" s="235" t="s">
        <v>861</v>
      </c>
      <c r="G595" s="75"/>
      <c r="H595" s="75"/>
      <c r="I595" s="192"/>
      <c r="J595" s="75"/>
      <c r="K595" s="75"/>
      <c r="L595" s="73"/>
      <c r="M595" s="236"/>
      <c r="N595" s="48"/>
      <c r="O595" s="48"/>
      <c r="P595" s="48"/>
      <c r="Q595" s="48"/>
      <c r="R595" s="48"/>
      <c r="S595" s="48"/>
      <c r="T595" s="96"/>
      <c r="AT595" s="24" t="s">
        <v>340</v>
      </c>
      <c r="AU595" s="24" t="s">
        <v>89</v>
      </c>
    </row>
    <row r="596" s="12" customFormat="1">
      <c r="B596" s="247"/>
      <c r="C596" s="248"/>
      <c r="D596" s="234" t="s">
        <v>178</v>
      </c>
      <c r="E596" s="249" t="s">
        <v>34</v>
      </c>
      <c r="F596" s="250" t="s">
        <v>862</v>
      </c>
      <c r="G596" s="248"/>
      <c r="H596" s="251">
        <v>2</v>
      </c>
      <c r="I596" s="252"/>
      <c r="J596" s="248"/>
      <c r="K596" s="248"/>
      <c r="L596" s="253"/>
      <c r="M596" s="254"/>
      <c r="N596" s="255"/>
      <c r="O596" s="255"/>
      <c r="P596" s="255"/>
      <c r="Q596" s="255"/>
      <c r="R596" s="255"/>
      <c r="S596" s="255"/>
      <c r="T596" s="256"/>
      <c r="AT596" s="257" t="s">
        <v>178</v>
      </c>
      <c r="AU596" s="257" t="s">
        <v>89</v>
      </c>
      <c r="AV596" s="12" t="s">
        <v>89</v>
      </c>
      <c r="AW596" s="12" t="s">
        <v>42</v>
      </c>
      <c r="AX596" s="12" t="s">
        <v>87</v>
      </c>
      <c r="AY596" s="257" t="s">
        <v>167</v>
      </c>
    </row>
    <row r="597" s="1" customFormat="1" ht="34.2" customHeight="1">
      <c r="B597" s="47"/>
      <c r="C597" s="222" t="s">
        <v>863</v>
      </c>
      <c r="D597" s="222" t="s">
        <v>169</v>
      </c>
      <c r="E597" s="223" t="s">
        <v>864</v>
      </c>
      <c r="F597" s="224" t="s">
        <v>865</v>
      </c>
      <c r="G597" s="225" t="s">
        <v>321</v>
      </c>
      <c r="H597" s="226">
        <v>1</v>
      </c>
      <c r="I597" s="227"/>
      <c r="J597" s="228">
        <f>ROUND(I597*H597,2)</f>
        <v>0</v>
      </c>
      <c r="K597" s="224" t="s">
        <v>173</v>
      </c>
      <c r="L597" s="73"/>
      <c r="M597" s="229" t="s">
        <v>34</v>
      </c>
      <c r="N597" s="230" t="s">
        <v>50</v>
      </c>
      <c r="O597" s="48"/>
      <c r="P597" s="231">
        <f>O597*H597</f>
        <v>0</v>
      </c>
      <c r="Q597" s="231">
        <v>0</v>
      </c>
      <c r="R597" s="231">
        <f>Q597*H597</f>
        <v>0</v>
      </c>
      <c r="S597" s="231">
        <v>0.13800000000000001</v>
      </c>
      <c r="T597" s="232">
        <f>S597*H597</f>
        <v>0.13800000000000001</v>
      </c>
      <c r="AR597" s="24" t="s">
        <v>174</v>
      </c>
      <c r="AT597" s="24" t="s">
        <v>169</v>
      </c>
      <c r="AU597" s="24" t="s">
        <v>89</v>
      </c>
      <c r="AY597" s="24" t="s">
        <v>167</v>
      </c>
      <c r="BE597" s="233">
        <f>IF(N597="základní",J597,0)</f>
        <v>0</v>
      </c>
      <c r="BF597" s="233">
        <f>IF(N597="snížená",J597,0)</f>
        <v>0</v>
      </c>
      <c r="BG597" s="233">
        <f>IF(N597="zákl. přenesená",J597,0)</f>
        <v>0</v>
      </c>
      <c r="BH597" s="233">
        <f>IF(N597="sníž. přenesená",J597,0)</f>
        <v>0</v>
      </c>
      <c r="BI597" s="233">
        <f>IF(N597="nulová",J597,0)</f>
        <v>0</v>
      </c>
      <c r="BJ597" s="24" t="s">
        <v>87</v>
      </c>
      <c r="BK597" s="233">
        <f>ROUND(I597*H597,2)</f>
        <v>0</v>
      </c>
      <c r="BL597" s="24" t="s">
        <v>174</v>
      </c>
      <c r="BM597" s="24" t="s">
        <v>866</v>
      </c>
    </row>
    <row r="598" s="11" customFormat="1">
      <c r="B598" s="237"/>
      <c r="C598" s="238"/>
      <c r="D598" s="234" t="s">
        <v>178</v>
      </c>
      <c r="E598" s="239" t="s">
        <v>34</v>
      </c>
      <c r="F598" s="240" t="s">
        <v>867</v>
      </c>
      <c r="G598" s="238"/>
      <c r="H598" s="239" t="s">
        <v>34</v>
      </c>
      <c r="I598" s="241"/>
      <c r="J598" s="238"/>
      <c r="K598" s="238"/>
      <c r="L598" s="242"/>
      <c r="M598" s="243"/>
      <c r="N598" s="244"/>
      <c r="O598" s="244"/>
      <c r="P598" s="244"/>
      <c r="Q598" s="244"/>
      <c r="R598" s="244"/>
      <c r="S598" s="244"/>
      <c r="T598" s="245"/>
      <c r="AT598" s="246" t="s">
        <v>178</v>
      </c>
      <c r="AU598" s="246" t="s">
        <v>89</v>
      </c>
      <c r="AV598" s="11" t="s">
        <v>87</v>
      </c>
      <c r="AW598" s="11" t="s">
        <v>42</v>
      </c>
      <c r="AX598" s="11" t="s">
        <v>79</v>
      </c>
      <c r="AY598" s="246" t="s">
        <v>167</v>
      </c>
    </row>
    <row r="599" s="12" customFormat="1">
      <c r="B599" s="247"/>
      <c r="C599" s="248"/>
      <c r="D599" s="234" t="s">
        <v>178</v>
      </c>
      <c r="E599" s="249" t="s">
        <v>34</v>
      </c>
      <c r="F599" s="250" t="s">
        <v>87</v>
      </c>
      <c r="G599" s="248"/>
      <c r="H599" s="251">
        <v>1</v>
      </c>
      <c r="I599" s="252"/>
      <c r="J599" s="248"/>
      <c r="K599" s="248"/>
      <c r="L599" s="253"/>
      <c r="M599" s="254"/>
      <c r="N599" s="255"/>
      <c r="O599" s="255"/>
      <c r="P599" s="255"/>
      <c r="Q599" s="255"/>
      <c r="R599" s="255"/>
      <c r="S599" s="255"/>
      <c r="T599" s="256"/>
      <c r="AT599" s="257" t="s">
        <v>178</v>
      </c>
      <c r="AU599" s="257" t="s">
        <v>89</v>
      </c>
      <c r="AV599" s="12" t="s">
        <v>89</v>
      </c>
      <c r="AW599" s="12" t="s">
        <v>42</v>
      </c>
      <c r="AX599" s="12" t="s">
        <v>87</v>
      </c>
      <c r="AY599" s="257" t="s">
        <v>167</v>
      </c>
    </row>
    <row r="600" s="1" customFormat="1" ht="34.2" customHeight="1">
      <c r="B600" s="47"/>
      <c r="C600" s="222" t="s">
        <v>868</v>
      </c>
      <c r="D600" s="222" t="s">
        <v>169</v>
      </c>
      <c r="E600" s="223" t="s">
        <v>869</v>
      </c>
      <c r="F600" s="224" t="s">
        <v>870</v>
      </c>
      <c r="G600" s="225" t="s">
        <v>192</v>
      </c>
      <c r="H600" s="226">
        <v>0.14399999999999999</v>
      </c>
      <c r="I600" s="227"/>
      <c r="J600" s="228">
        <f>ROUND(I600*H600,2)</f>
        <v>0</v>
      </c>
      <c r="K600" s="224" t="s">
        <v>173</v>
      </c>
      <c r="L600" s="73"/>
      <c r="M600" s="229" t="s">
        <v>34</v>
      </c>
      <c r="N600" s="230" t="s">
        <v>50</v>
      </c>
      <c r="O600" s="48"/>
      <c r="P600" s="231">
        <f>O600*H600</f>
        <v>0</v>
      </c>
      <c r="Q600" s="231">
        <v>0</v>
      </c>
      <c r="R600" s="231">
        <f>Q600*H600</f>
        <v>0</v>
      </c>
      <c r="S600" s="231">
        <v>1.8</v>
      </c>
      <c r="T600" s="232">
        <f>S600*H600</f>
        <v>0.25919999999999999</v>
      </c>
      <c r="AR600" s="24" t="s">
        <v>174</v>
      </c>
      <c r="AT600" s="24" t="s">
        <v>169</v>
      </c>
      <c r="AU600" s="24" t="s">
        <v>89</v>
      </c>
      <c r="AY600" s="24" t="s">
        <v>167</v>
      </c>
      <c r="BE600" s="233">
        <f>IF(N600="základní",J600,0)</f>
        <v>0</v>
      </c>
      <c r="BF600" s="233">
        <f>IF(N600="snížená",J600,0)</f>
        <v>0</v>
      </c>
      <c r="BG600" s="233">
        <f>IF(N600="zákl. přenesená",J600,0)</f>
        <v>0</v>
      </c>
      <c r="BH600" s="233">
        <f>IF(N600="sníž. přenesená",J600,0)</f>
        <v>0</v>
      </c>
      <c r="BI600" s="233">
        <f>IF(N600="nulová",J600,0)</f>
        <v>0</v>
      </c>
      <c r="BJ600" s="24" t="s">
        <v>87</v>
      </c>
      <c r="BK600" s="233">
        <f>ROUND(I600*H600,2)</f>
        <v>0</v>
      </c>
      <c r="BL600" s="24" t="s">
        <v>174</v>
      </c>
      <c r="BM600" s="24" t="s">
        <v>871</v>
      </c>
    </row>
    <row r="601" s="11" customFormat="1">
      <c r="B601" s="237"/>
      <c r="C601" s="238"/>
      <c r="D601" s="234" t="s">
        <v>178</v>
      </c>
      <c r="E601" s="239" t="s">
        <v>34</v>
      </c>
      <c r="F601" s="240" t="s">
        <v>872</v>
      </c>
      <c r="G601" s="238"/>
      <c r="H601" s="239" t="s">
        <v>34</v>
      </c>
      <c r="I601" s="241"/>
      <c r="J601" s="238"/>
      <c r="K601" s="238"/>
      <c r="L601" s="242"/>
      <c r="M601" s="243"/>
      <c r="N601" s="244"/>
      <c r="O601" s="244"/>
      <c r="P601" s="244"/>
      <c r="Q601" s="244"/>
      <c r="R601" s="244"/>
      <c r="S601" s="244"/>
      <c r="T601" s="245"/>
      <c r="AT601" s="246" t="s">
        <v>178</v>
      </c>
      <c r="AU601" s="246" t="s">
        <v>89</v>
      </c>
      <c r="AV601" s="11" t="s">
        <v>87</v>
      </c>
      <c r="AW601" s="11" t="s">
        <v>42</v>
      </c>
      <c r="AX601" s="11" t="s">
        <v>79</v>
      </c>
      <c r="AY601" s="246" t="s">
        <v>167</v>
      </c>
    </row>
    <row r="602" s="12" customFormat="1">
      <c r="B602" s="247"/>
      <c r="C602" s="248"/>
      <c r="D602" s="234" t="s">
        <v>178</v>
      </c>
      <c r="E602" s="249" t="s">
        <v>34</v>
      </c>
      <c r="F602" s="250" t="s">
        <v>873</v>
      </c>
      <c r="G602" s="248"/>
      <c r="H602" s="251">
        <v>0.14399999999999999</v>
      </c>
      <c r="I602" s="252"/>
      <c r="J602" s="248"/>
      <c r="K602" s="248"/>
      <c r="L602" s="253"/>
      <c r="M602" s="254"/>
      <c r="N602" s="255"/>
      <c r="O602" s="255"/>
      <c r="P602" s="255"/>
      <c r="Q602" s="255"/>
      <c r="R602" s="255"/>
      <c r="S602" s="255"/>
      <c r="T602" s="256"/>
      <c r="AT602" s="257" t="s">
        <v>178</v>
      </c>
      <c r="AU602" s="257" t="s">
        <v>89</v>
      </c>
      <c r="AV602" s="12" t="s">
        <v>89</v>
      </c>
      <c r="AW602" s="12" t="s">
        <v>42</v>
      </c>
      <c r="AX602" s="12" t="s">
        <v>87</v>
      </c>
      <c r="AY602" s="257" t="s">
        <v>167</v>
      </c>
    </row>
    <row r="603" s="1" customFormat="1" ht="34.2" customHeight="1">
      <c r="B603" s="47"/>
      <c r="C603" s="222" t="s">
        <v>874</v>
      </c>
      <c r="D603" s="222" t="s">
        <v>169</v>
      </c>
      <c r="E603" s="223" t="s">
        <v>875</v>
      </c>
      <c r="F603" s="224" t="s">
        <v>876</v>
      </c>
      <c r="G603" s="225" t="s">
        <v>192</v>
      </c>
      <c r="H603" s="226">
        <v>1.409</v>
      </c>
      <c r="I603" s="227"/>
      <c r="J603" s="228">
        <f>ROUND(I603*H603,2)</f>
        <v>0</v>
      </c>
      <c r="K603" s="224" t="s">
        <v>173</v>
      </c>
      <c r="L603" s="73"/>
      <c r="M603" s="229" t="s">
        <v>34</v>
      </c>
      <c r="N603" s="230" t="s">
        <v>50</v>
      </c>
      <c r="O603" s="48"/>
      <c r="P603" s="231">
        <f>O603*H603</f>
        <v>0</v>
      </c>
      <c r="Q603" s="231">
        <v>0</v>
      </c>
      <c r="R603" s="231">
        <f>Q603*H603</f>
        <v>0</v>
      </c>
      <c r="S603" s="231">
        <v>1.8</v>
      </c>
      <c r="T603" s="232">
        <f>S603*H603</f>
        <v>2.5362</v>
      </c>
      <c r="AR603" s="24" t="s">
        <v>174</v>
      </c>
      <c r="AT603" s="24" t="s">
        <v>169</v>
      </c>
      <c r="AU603" s="24" t="s">
        <v>89</v>
      </c>
      <c r="AY603" s="24" t="s">
        <v>167</v>
      </c>
      <c r="BE603" s="233">
        <f>IF(N603="základní",J603,0)</f>
        <v>0</v>
      </c>
      <c r="BF603" s="233">
        <f>IF(N603="snížená",J603,0)</f>
        <v>0</v>
      </c>
      <c r="BG603" s="233">
        <f>IF(N603="zákl. přenesená",J603,0)</f>
        <v>0</v>
      </c>
      <c r="BH603" s="233">
        <f>IF(N603="sníž. přenesená",J603,0)</f>
        <v>0</v>
      </c>
      <c r="BI603" s="233">
        <f>IF(N603="nulová",J603,0)</f>
        <v>0</v>
      </c>
      <c r="BJ603" s="24" t="s">
        <v>87</v>
      </c>
      <c r="BK603" s="233">
        <f>ROUND(I603*H603,2)</f>
        <v>0</v>
      </c>
      <c r="BL603" s="24" t="s">
        <v>174</v>
      </c>
      <c r="BM603" s="24" t="s">
        <v>877</v>
      </c>
    </row>
    <row r="604" s="11" customFormat="1">
      <c r="B604" s="237"/>
      <c r="C604" s="238"/>
      <c r="D604" s="234" t="s">
        <v>178</v>
      </c>
      <c r="E604" s="239" t="s">
        <v>34</v>
      </c>
      <c r="F604" s="240" t="s">
        <v>878</v>
      </c>
      <c r="G604" s="238"/>
      <c r="H604" s="239" t="s">
        <v>34</v>
      </c>
      <c r="I604" s="241"/>
      <c r="J604" s="238"/>
      <c r="K604" s="238"/>
      <c r="L604" s="242"/>
      <c r="M604" s="243"/>
      <c r="N604" s="244"/>
      <c r="O604" s="244"/>
      <c r="P604" s="244"/>
      <c r="Q604" s="244"/>
      <c r="R604" s="244"/>
      <c r="S604" s="244"/>
      <c r="T604" s="245"/>
      <c r="AT604" s="246" t="s">
        <v>178</v>
      </c>
      <c r="AU604" s="246" t="s">
        <v>89</v>
      </c>
      <c r="AV604" s="11" t="s">
        <v>87</v>
      </c>
      <c r="AW604" s="11" t="s">
        <v>42</v>
      </c>
      <c r="AX604" s="11" t="s">
        <v>79</v>
      </c>
      <c r="AY604" s="246" t="s">
        <v>167</v>
      </c>
    </row>
    <row r="605" s="12" customFormat="1">
      <c r="B605" s="247"/>
      <c r="C605" s="248"/>
      <c r="D605" s="234" t="s">
        <v>178</v>
      </c>
      <c r="E605" s="249" t="s">
        <v>34</v>
      </c>
      <c r="F605" s="250" t="s">
        <v>879</v>
      </c>
      <c r="G605" s="248"/>
      <c r="H605" s="251">
        <v>0.48999999999999999</v>
      </c>
      <c r="I605" s="252"/>
      <c r="J605" s="248"/>
      <c r="K605" s="248"/>
      <c r="L605" s="253"/>
      <c r="M605" s="254"/>
      <c r="N605" s="255"/>
      <c r="O605" s="255"/>
      <c r="P605" s="255"/>
      <c r="Q605" s="255"/>
      <c r="R605" s="255"/>
      <c r="S605" s="255"/>
      <c r="T605" s="256"/>
      <c r="AT605" s="257" t="s">
        <v>178</v>
      </c>
      <c r="AU605" s="257" t="s">
        <v>89</v>
      </c>
      <c r="AV605" s="12" t="s">
        <v>89</v>
      </c>
      <c r="AW605" s="12" t="s">
        <v>42</v>
      </c>
      <c r="AX605" s="12" t="s">
        <v>79</v>
      </c>
      <c r="AY605" s="257" t="s">
        <v>167</v>
      </c>
    </row>
    <row r="606" s="11" customFormat="1">
      <c r="B606" s="237"/>
      <c r="C606" s="238"/>
      <c r="D606" s="234" t="s">
        <v>178</v>
      </c>
      <c r="E606" s="239" t="s">
        <v>34</v>
      </c>
      <c r="F606" s="240" t="s">
        <v>880</v>
      </c>
      <c r="G606" s="238"/>
      <c r="H606" s="239" t="s">
        <v>34</v>
      </c>
      <c r="I606" s="241"/>
      <c r="J606" s="238"/>
      <c r="K606" s="238"/>
      <c r="L606" s="242"/>
      <c r="M606" s="243"/>
      <c r="N606" s="244"/>
      <c r="O606" s="244"/>
      <c r="P606" s="244"/>
      <c r="Q606" s="244"/>
      <c r="R606" s="244"/>
      <c r="S606" s="244"/>
      <c r="T606" s="245"/>
      <c r="AT606" s="246" t="s">
        <v>178</v>
      </c>
      <c r="AU606" s="246" t="s">
        <v>89</v>
      </c>
      <c r="AV606" s="11" t="s">
        <v>87</v>
      </c>
      <c r="AW606" s="11" t="s">
        <v>42</v>
      </c>
      <c r="AX606" s="11" t="s">
        <v>79</v>
      </c>
      <c r="AY606" s="246" t="s">
        <v>167</v>
      </c>
    </row>
    <row r="607" s="12" customFormat="1">
      <c r="B607" s="247"/>
      <c r="C607" s="248"/>
      <c r="D607" s="234" t="s">
        <v>178</v>
      </c>
      <c r="E607" s="249" t="s">
        <v>34</v>
      </c>
      <c r="F607" s="250" t="s">
        <v>881</v>
      </c>
      <c r="G607" s="248"/>
      <c r="H607" s="251">
        <v>0.91900000000000004</v>
      </c>
      <c r="I607" s="252"/>
      <c r="J607" s="248"/>
      <c r="K607" s="248"/>
      <c r="L607" s="253"/>
      <c r="M607" s="254"/>
      <c r="N607" s="255"/>
      <c r="O607" s="255"/>
      <c r="P607" s="255"/>
      <c r="Q607" s="255"/>
      <c r="R607" s="255"/>
      <c r="S607" s="255"/>
      <c r="T607" s="256"/>
      <c r="AT607" s="257" t="s">
        <v>178</v>
      </c>
      <c r="AU607" s="257" t="s">
        <v>89</v>
      </c>
      <c r="AV607" s="12" t="s">
        <v>89</v>
      </c>
      <c r="AW607" s="12" t="s">
        <v>42</v>
      </c>
      <c r="AX607" s="12" t="s">
        <v>79</v>
      </c>
      <c r="AY607" s="257" t="s">
        <v>167</v>
      </c>
    </row>
    <row r="608" s="13" customFormat="1">
      <c r="B608" s="258"/>
      <c r="C608" s="259"/>
      <c r="D608" s="234" t="s">
        <v>178</v>
      </c>
      <c r="E608" s="260" t="s">
        <v>34</v>
      </c>
      <c r="F608" s="261" t="s">
        <v>203</v>
      </c>
      <c r="G608" s="259"/>
      <c r="H608" s="262">
        <v>1.409</v>
      </c>
      <c r="I608" s="263"/>
      <c r="J608" s="259"/>
      <c r="K608" s="259"/>
      <c r="L608" s="264"/>
      <c r="M608" s="265"/>
      <c r="N608" s="266"/>
      <c r="O608" s="266"/>
      <c r="P608" s="266"/>
      <c r="Q608" s="266"/>
      <c r="R608" s="266"/>
      <c r="S608" s="266"/>
      <c r="T608" s="267"/>
      <c r="AT608" s="268" t="s">
        <v>178</v>
      </c>
      <c r="AU608" s="268" t="s">
        <v>89</v>
      </c>
      <c r="AV608" s="13" t="s">
        <v>174</v>
      </c>
      <c r="AW608" s="13" t="s">
        <v>42</v>
      </c>
      <c r="AX608" s="13" t="s">
        <v>87</v>
      </c>
      <c r="AY608" s="268" t="s">
        <v>167</v>
      </c>
    </row>
    <row r="609" s="1" customFormat="1" ht="22.8" customHeight="1">
      <c r="B609" s="47"/>
      <c r="C609" s="222" t="s">
        <v>882</v>
      </c>
      <c r="D609" s="222" t="s">
        <v>169</v>
      </c>
      <c r="E609" s="223" t="s">
        <v>883</v>
      </c>
      <c r="F609" s="224" t="s">
        <v>884</v>
      </c>
      <c r="G609" s="225" t="s">
        <v>192</v>
      </c>
      <c r="H609" s="226">
        <v>0.51100000000000001</v>
      </c>
      <c r="I609" s="227"/>
      <c r="J609" s="228">
        <f>ROUND(I609*H609,2)</f>
        <v>0</v>
      </c>
      <c r="K609" s="224" t="s">
        <v>173</v>
      </c>
      <c r="L609" s="73"/>
      <c r="M609" s="229" t="s">
        <v>34</v>
      </c>
      <c r="N609" s="230" t="s">
        <v>50</v>
      </c>
      <c r="O609" s="48"/>
      <c r="P609" s="231">
        <f>O609*H609</f>
        <v>0</v>
      </c>
      <c r="Q609" s="231">
        <v>0</v>
      </c>
      <c r="R609" s="231">
        <f>Q609*H609</f>
        <v>0</v>
      </c>
      <c r="S609" s="231">
        <v>2.2000000000000002</v>
      </c>
      <c r="T609" s="232">
        <f>S609*H609</f>
        <v>1.1242000000000001</v>
      </c>
      <c r="AR609" s="24" t="s">
        <v>174</v>
      </c>
      <c r="AT609" s="24" t="s">
        <v>169</v>
      </c>
      <c r="AU609" s="24" t="s">
        <v>89</v>
      </c>
      <c r="AY609" s="24" t="s">
        <v>167</v>
      </c>
      <c r="BE609" s="233">
        <f>IF(N609="základní",J609,0)</f>
        <v>0</v>
      </c>
      <c r="BF609" s="233">
        <f>IF(N609="snížená",J609,0)</f>
        <v>0</v>
      </c>
      <c r="BG609" s="233">
        <f>IF(N609="zákl. přenesená",J609,0)</f>
        <v>0</v>
      </c>
      <c r="BH609" s="233">
        <f>IF(N609="sníž. přenesená",J609,0)</f>
        <v>0</v>
      </c>
      <c r="BI609" s="233">
        <f>IF(N609="nulová",J609,0)</f>
        <v>0</v>
      </c>
      <c r="BJ609" s="24" t="s">
        <v>87</v>
      </c>
      <c r="BK609" s="233">
        <f>ROUND(I609*H609,2)</f>
        <v>0</v>
      </c>
      <c r="BL609" s="24" t="s">
        <v>174</v>
      </c>
      <c r="BM609" s="24" t="s">
        <v>885</v>
      </c>
    </row>
    <row r="610" s="11" customFormat="1">
      <c r="B610" s="237"/>
      <c r="C610" s="238"/>
      <c r="D610" s="234" t="s">
        <v>178</v>
      </c>
      <c r="E610" s="239" t="s">
        <v>34</v>
      </c>
      <c r="F610" s="240" t="s">
        <v>886</v>
      </c>
      <c r="G610" s="238"/>
      <c r="H610" s="239" t="s">
        <v>34</v>
      </c>
      <c r="I610" s="241"/>
      <c r="J610" s="238"/>
      <c r="K610" s="238"/>
      <c r="L610" s="242"/>
      <c r="M610" s="243"/>
      <c r="N610" s="244"/>
      <c r="O610" s="244"/>
      <c r="P610" s="244"/>
      <c r="Q610" s="244"/>
      <c r="R610" s="244"/>
      <c r="S610" s="244"/>
      <c r="T610" s="245"/>
      <c r="AT610" s="246" t="s">
        <v>178</v>
      </c>
      <c r="AU610" s="246" t="s">
        <v>89</v>
      </c>
      <c r="AV610" s="11" t="s">
        <v>87</v>
      </c>
      <c r="AW610" s="11" t="s">
        <v>42</v>
      </c>
      <c r="AX610" s="11" t="s">
        <v>79</v>
      </c>
      <c r="AY610" s="246" t="s">
        <v>167</v>
      </c>
    </row>
    <row r="611" s="12" customFormat="1">
      <c r="B611" s="247"/>
      <c r="C611" s="248"/>
      <c r="D611" s="234" t="s">
        <v>178</v>
      </c>
      <c r="E611" s="249" t="s">
        <v>34</v>
      </c>
      <c r="F611" s="250" t="s">
        <v>887</v>
      </c>
      <c r="G611" s="248"/>
      <c r="H611" s="251">
        <v>0.14699999999999999</v>
      </c>
      <c r="I611" s="252"/>
      <c r="J611" s="248"/>
      <c r="K611" s="248"/>
      <c r="L611" s="253"/>
      <c r="M611" s="254"/>
      <c r="N611" s="255"/>
      <c r="O611" s="255"/>
      <c r="P611" s="255"/>
      <c r="Q611" s="255"/>
      <c r="R611" s="255"/>
      <c r="S611" s="255"/>
      <c r="T611" s="256"/>
      <c r="AT611" s="257" t="s">
        <v>178</v>
      </c>
      <c r="AU611" s="257" t="s">
        <v>89</v>
      </c>
      <c r="AV611" s="12" t="s">
        <v>89</v>
      </c>
      <c r="AW611" s="12" t="s">
        <v>42</v>
      </c>
      <c r="AX611" s="12" t="s">
        <v>79</v>
      </c>
      <c r="AY611" s="257" t="s">
        <v>167</v>
      </c>
    </row>
    <row r="612" s="11" customFormat="1">
      <c r="B612" s="237"/>
      <c r="C612" s="238"/>
      <c r="D612" s="234" t="s">
        <v>178</v>
      </c>
      <c r="E612" s="239" t="s">
        <v>34</v>
      </c>
      <c r="F612" s="240" t="s">
        <v>888</v>
      </c>
      <c r="G612" s="238"/>
      <c r="H612" s="239" t="s">
        <v>34</v>
      </c>
      <c r="I612" s="241"/>
      <c r="J612" s="238"/>
      <c r="K612" s="238"/>
      <c r="L612" s="242"/>
      <c r="M612" s="243"/>
      <c r="N612" s="244"/>
      <c r="O612" s="244"/>
      <c r="P612" s="244"/>
      <c r="Q612" s="244"/>
      <c r="R612" s="244"/>
      <c r="S612" s="244"/>
      <c r="T612" s="245"/>
      <c r="AT612" s="246" t="s">
        <v>178</v>
      </c>
      <c r="AU612" s="246" t="s">
        <v>89</v>
      </c>
      <c r="AV612" s="11" t="s">
        <v>87</v>
      </c>
      <c r="AW612" s="11" t="s">
        <v>42</v>
      </c>
      <c r="AX612" s="11" t="s">
        <v>79</v>
      </c>
      <c r="AY612" s="246" t="s">
        <v>167</v>
      </c>
    </row>
    <row r="613" s="12" customFormat="1">
      <c r="B613" s="247"/>
      <c r="C613" s="248"/>
      <c r="D613" s="234" t="s">
        <v>178</v>
      </c>
      <c r="E613" s="249" t="s">
        <v>34</v>
      </c>
      <c r="F613" s="250" t="s">
        <v>889</v>
      </c>
      <c r="G613" s="248"/>
      <c r="H613" s="251">
        <v>0.189</v>
      </c>
      <c r="I613" s="252"/>
      <c r="J613" s="248"/>
      <c r="K613" s="248"/>
      <c r="L613" s="253"/>
      <c r="M613" s="254"/>
      <c r="N613" s="255"/>
      <c r="O613" s="255"/>
      <c r="P613" s="255"/>
      <c r="Q613" s="255"/>
      <c r="R613" s="255"/>
      <c r="S613" s="255"/>
      <c r="T613" s="256"/>
      <c r="AT613" s="257" t="s">
        <v>178</v>
      </c>
      <c r="AU613" s="257" t="s">
        <v>89</v>
      </c>
      <c r="AV613" s="12" t="s">
        <v>89</v>
      </c>
      <c r="AW613" s="12" t="s">
        <v>42</v>
      </c>
      <c r="AX613" s="12" t="s">
        <v>79</v>
      </c>
      <c r="AY613" s="257" t="s">
        <v>167</v>
      </c>
    </row>
    <row r="614" s="11" customFormat="1">
      <c r="B614" s="237"/>
      <c r="C614" s="238"/>
      <c r="D614" s="234" t="s">
        <v>178</v>
      </c>
      <c r="E614" s="239" t="s">
        <v>34</v>
      </c>
      <c r="F614" s="240" t="s">
        <v>890</v>
      </c>
      <c r="G614" s="238"/>
      <c r="H614" s="239" t="s">
        <v>34</v>
      </c>
      <c r="I614" s="241"/>
      <c r="J614" s="238"/>
      <c r="K614" s="238"/>
      <c r="L614" s="242"/>
      <c r="M614" s="243"/>
      <c r="N614" s="244"/>
      <c r="O614" s="244"/>
      <c r="P614" s="244"/>
      <c r="Q614" s="244"/>
      <c r="R614" s="244"/>
      <c r="S614" s="244"/>
      <c r="T614" s="245"/>
      <c r="AT614" s="246" t="s">
        <v>178</v>
      </c>
      <c r="AU614" s="246" t="s">
        <v>89</v>
      </c>
      <c r="AV614" s="11" t="s">
        <v>87</v>
      </c>
      <c r="AW614" s="11" t="s">
        <v>42</v>
      </c>
      <c r="AX614" s="11" t="s">
        <v>79</v>
      </c>
      <c r="AY614" s="246" t="s">
        <v>167</v>
      </c>
    </row>
    <row r="615" s="12" customFormat="1">
      <c r="B615" s="247"/>
      <c r="C615" s="248"/>
      <c r="D615" s="234" t="s">
        <v>178</v>
      </c>
      <c r="E615" s="249" t="s">
        <v>34</v>
      </c>
      <c r="F615" s="250" t="s">
        <v>891</v>
      </c>
      <c r="G615" s="248"/>
      <c r="H615" s="251">
        <v>0.17499999999999999</v>
      </c>
      <c r="I615" s="252"/>
      <c r="J615" s="248"/>
      <c r="K615" s="248"/>
      <c r="L615" s="253"/>
      <c r="M615" s="254"/>
      <c r="N615" s="255"/>
      <c r="O615" s="255"/>
      <c r="P615" s="255"/>
      <c r="Q615" s="255"/>
      <c r="R615" s="255"/>
      <c r="S615" s="255"/>
      <c r="T615" s="256"/>
      <c r="AT615" s="257" t="s">
        <v>178</v>
      </c>
      <c r="AU615" s="257" t="s">
        <v>89</v>
      </c>
      <c r="AV615" s="12" t="s">
        <v>89</v>
      </c>
      <c r="AW615" s="12" t="s">
        <v>42</v>
      </c>
      <c r="AX615" s="12" t="s">
        <v>79</v>
      </c>
      <c r="AY615" s="257" t="s">
        <v>167</v>
      </c>
    </row>
    <row r="616" s="13" customFormat="1">
      <c r="B616" s="258"/>
      <c r="C616" s="259"/>
      <c r="D616" s="234" t="s">
        <v>178</v>
      </c>
      <c r="E616" s="260" t="s">
        <v>34</v>
      </c>
      <c r="F616" s="261" t="s">
        <v>203</v>
      </c>
      <c r="G616" s="259"/>
      <c r="H616" s="262">
        <v>0.51100000000000001</v>
      </c>
      <c r="I616" s="263"/>
      <c r="J616" s="259"/>
      <c r="K616" s="259"/>
      <c r="L616" s="264"/>
      <c r="M616" s="265"/>
      <c r="N616" s="266"/>
      <c r="O616" s="266"/>
      <c r="P616" s="266"/>
      <c r="Q616" s="266"/>
      <c r="R616" s="266"/>
      <c r="S616" s="266"/>
      <c r="T616" s="267"/>
      <c r="AT616" s="268" t="s">
        <v>178</v>
      </c>
      <c r="AU616" s="268" t="s">
        <v>89</v>
      </c>
      <c r="AV616" s="13" t="s">
        <v>174</v>
      </c>
      <c r="AW616" s="13" t="s">
        <v>42</v>
      </c>
      <c r="AX616" s="13" t="s">
        <v>87</v>
      </c>
      <c r="AY616" s="268" t="s">
        <v>167</v>
      </c>
    </row>
    <row r="617" s="1" customFormat="1" ht="34.2" customHeight="1">
      <c r="B617" s="47"/>
      <c r="C617" s="222" t="s">
        <v>892</v>
      </c>
      <c r="D617" s="222" t="s">
        <v>169</v>
      </c>
      <c r="E617" s="223" t="s">
        <v>893</v>
      </c>
      <c r="F617" s="224" t="s">
        <v>894</v>
      </c>
      <c r="G617" s="225" t="s">
        <v>172</v>
      </c>
      <c r="H617" s="226">
        <v>30.75</v>
      </c>
      <c r="I617" s="227"/>
      <c r="J617" s="228">
        <f>ROUND(I617*H617,2)</f>
        <v>0</v>
      </c>
      <c r="K617" s="224" t="s">
        <v>173</v>
      </c>
      <c r="L617" s="73"/>
      <c r="M617" s="229" t="s">
        <v>34</v>
      </c>
      <c r="N617" s="230" t="s">
        <v>50</v>
      </c>
      <c r="O617" s="48"/>
      <c r="P617" s="231">
        <f>O617*H617</f>
        <v>0</v>
      </c>
      <c r="Q617" s="231">
        <v>0</v>
      </c>
      <c r="R617" s="231">
        <f>Q617*H617</f>
        <v>0</v>
      </c>
      <c r="S617" s="231">
        <v>0.088999999999999996</v>
      </c>
      <c r="T617" s="232">
        <f>S617*H617</f>
        <v>2.7367499999999998</v>
      </c>
      <c r="AR617" s="24" t="s">
        <v>174</v>
      </c>
      <c r="AT617" s="24" t="s">
        <v>169</v>
      </c>
      <c r="AU617" s="24" t="s">
        <v>89</v>
      </c>
      <c r="AY617" s="24" t="s">
        <v>167</v>
      </c>
      <c r="BE617" s="233">
        <f>IF(N617="základní",J617,0)</f>
        <v>0</v>
      </c>
      <c r="BF617" s="233">
        <f>IF(N617="snížená",J617,0)</f>
        <v>0</v>
      </c>
      <c r="BG617" s="233">
        <f>IF(N617="zákl. přenesená",J617,0)</f>
        <v>0</v>
      </c>
      <c r="BH617" s="233">
        <f>IF(N617="sníž. přenesená",J617,0)</f>
        <v>0</v>
      </c>
      <c r="BI617" s="233">
        <f>IF(N617="nulová",J617,0)</f>
        <v>0</v>
      </c>
      <c r="BJ617" s="24" t="s">
        <v>87</v>
      </c>
      <c r="BK617" s="233">
        <f>ROUND(I617*H617,2)</f>
        <v>0</v>
      </c>
      <c r="BL617" s="24" t="s">
        <v>174</v>
      </c>
      <c r="BM617" s="24" t="s">
        <v>895</v>
      </c>
    </row>
    <row r="618" s="1" customFormat="1">
      <c r="B618" s="47"/>
      <c r="C618" s="75"/>
      <c r="D618" s="234" t="s">
        <v>176</v>
      </c>
      <c r="E618" s="75"/>
      <c r="F618" s="235" t="s">
        <v>896</v>
      </c>
      <c r="G618" s="75"/>
      <c r="H618" s="75"/>
      <c r="I618" s="192"/>
      <c r="J618" s="75"/>
      <c r="K618" s="75"/>
      <c r="L618" s="73"/>
      <c r="M618" s="236"/>
      <c r="N618" s="48"/>
      <c r="O618" s="48"/>
      <c r="P618" s="48"/>
      <c r="Q618" s="48"/>
      <c r="R618" s="48"/>
      <c r="S618" s="48"/>
      <c r="T618" s="96"/>
      <c r="AT618" s="24" t="s">
        <v>176</v>
      </c>
      <c r="AU618" s="24" t="s">
        <v>89</v>
      </c>
    </row>
    <row r="619" s="11" customFormat="1">
      <c r="B619" s="237"/>
      <c r="C619" s="238"/>
      <c r="D619" s="234" t="s">
        <v>178</v>
      </c>
      <c r="E619" s="239" t="s">
        <v>34</v>
      </c>
      <c r="F619" s="240" t="s">
        <v>897</v>
      </c>
      <c r="G619" s="238"/>
      <c r="H619" s="239" t="s">
        <v>34</v>
      </c>
      <c r="I619" s="241"/>
      <c r="J619" s="238"/>
      <c r="K619" s="238"/>
      <c r="L619" s="242"/>
      <c r="M619" s="243"/>
      <c r="N619" s="244"/>
      <c r="O619" s="244"/>
      <c r="P619" s="244"/>
      <c r="Q619" s="244"/>
      <c r="R619" s="244"/>
      <c r="S619" s="244"/>
      <c r="T619" s="245"/>
      <c r="AT619" s="246" t="s">
        <v>178</v>
      </c>
      <c r="AU619" s="246" t="s">
        <v>89</v>
      </c>
      <c r="AV619" s="11" t="s">
        <v>87</v>
      </c>
      <c r="AW619" s="11" t="s">
        <v>42</v>
      </c>
      <c r="AX619" s="11" t="s">
        <v>79</v>
      </c>
      <c r="AY619" s="246" t="s">
        <v>167</v>
      </c>
    </row>
    <row r="620" s="12" customFormat="1">
      <c r="B620" s="247"/>
      <c r="C620" s="248"/>
      <c r="D620" s="234" t="s">
        <v>178</v>
      </c>
      <c r="E620" s="249" t="s">
        <v>34</v>
      </c>
      <c r="F620" s="250" t="s">
        <v>898</v>
      </c>
      <c r="G620" s="248"/>
      <c r="H620" s="251">
        <v>36.100000000000001</v>
      </c>
      <c r="I620" s="252"/>
      <c r="J620" s="248"/>
      <c r="K620" s="248"/>
      <c r="L620" s="253"/>
      <c r="M620" s="254"/>
      <c r="N620" s="255"/>
      <c r="O620" s="255"/>
      <c r="P620" s="255"/>
      <c r="Q620" s="255"/>
      <c r="R620" s="255"/>
      <c r="S620" s="255"/>
      <c r="T620" s="256"/>
      <c r="AT620" s="257" t="s">
        <v>178</v>
      </c>
      <c r="AU620" s="257" t="s">
        <v>89</v>
      </c>
      <c r="AV620" s="12" t="s">
        <v>89</v>
      </c>
      <c r="AW620" s="12" t="s">
        <v>42</v>
      </c>
      <c r="AX620" s="12" t="s">
        <v>79</v>
      </c>
      <c r="AY620" s="257" t="s">
        <v>167</v>
      </c>
    </row>
    <row r="621" s="12" customFormat="1">
      <c r="B621" s="247"/>
      <c r="C621" s="248"/>
      <c r="D621" s="234" t="s">
        <v>178</v>
      </c>
      <c r="E621" s="249" t="s">
        <v>34</v>
      </c>
      <c r="F621" s="250" t="s">
        <v>899</v>
      </c>
      <c r="G621" s="248"/>
      <c r="H621" s="251">
        <v>-5.3499999999999996</v>
      </c>
      <c r="I621" s="252"/>
      <c r="J621" s="248"/>
      <c r="K621" s="248"/>
      <c r="L621" s="253"/>
      <c r="M621" s="254"/>
      <c r="N621" s="255"/>
      <c r="O621" s="255"/>
      <c r="P621" s="255"/>
      <c r="Q621" s="255"/>
      <c r="R621" s="255"/>
      <c r="S621" s="255"/>
      <c r="T621" s="256"/>
      <c r="AT621" s="257" t="s">
        <v>178</v>
      </c>
      <c r="AU621" s="257" t="s">
        <v>89</v>
      </c>
      <c r="AV621" s="12" t="s">
        <v>89</v>
      </c>
      <c r="AW621" s="12" t="s">
        <v>42</v>
      </c>
      <c r="AX621" s="12" t="s">
        <v>79</v>
      </c>
      <c r="AY621" s="257" t="s">
        <v>167</v>
      </c>
    </row>
    <row r="622" s="13" customFormat="1">
      <c r="B622" s="258"/>
      <c r="C622" s="259"/>
      <c r="D622" s="234" t="s">
        <v>178</v>
      </c>
      <c r="E622" s="260" t="s">
        <v>34</v>
      </c>
      <c r="F622" s="261" t="s">
        <v>203</v>
      </c>
      <c r="G622" s="259"/>
      <c r="H622" s="262">
        <v>30.75</v>
      </c>
      <c r="I622" s="263"/>
      <c r="J622" s="259"/>
      <c r="K622" s="259"/>
      <c r="L622" s="264"/>
      <c r="M622" s="265"/>
      <c r="N622" s="266"/>
      <c r="O622" s="266"/>
      <c r="P622" s="266"/>
      <c r="Q622" s="266"/>
      <c r="R622" s="266"/>
      <c r="S622" s="266"/>
      <c r="T622" s="267"/>
      <c r="AT622" s="268" t="s">
        <v>178</v>
      </c>
      <c r="AU622" s="268" t="s">
        <v>89</v>
      </c>
      <c r="AV622" s="13" t="s">
        <v>174</v>
      </c>
      <c r="AW622" s="13" t="s">
        <v>42</v>
      </c>
      <c r="AX622" s="13" t="s">
        <v>87</v>
      </c>
      <c r="AY622" s="268" t="s">
        <v>167</v>
      </c>
    </row>
    <row r="623" s="1" customFormat="1" ht="14.4" customHeight="1">
      <c r="B623" s="47"/>
      <c r="C623" s="222" t="s">
        <v>900</v>
      </c>
      <c r="D623" s="222" t="s">
        <v>169</v>
      </c>
      <c r="E623" s="223" t="s">
        <v>901</v>
      </c>
      <c r="F623" s="224" t="s">
        <v>902</v>
      </c>
      <c r="G623" s="225" t="s">
        <v>321</v>
      </c>
      <c r="H623" s="226">
        <v>6</v>
      </c>
      <c r="I623" s="227"/>
      <c r="J623" s="228">
        <f>ROUND(I623*H623,2)</f>
        <v>0</v>
      </c>
      <c r="K623" s="224" t="s">
        <v>477</v>
      </c>
      <c r="L623" s="73"/>
      <c r="M623" s="229" t="s">
        <v>34</v>
      </c>
      <c r="N623" s="230" t="s">
        <v>50</v>
      </c>
      <c r="O623" s="48"/>
      <c r="P623" s="231">
        <f>O623*H623</f>
        <v>0</v>
      </c>
      <c r="Q623" s="231">
        <v>0</v>
      </c>
      <c r="R623" s="231">
        <f>Q623*H623</f>
        <v>0</v>
      </c>
      <c r="S623" s="231">
        <v>0</v>
      </c>
      <c r="T623" s="232">
        <f>S623*H623</f>
        <v>0</v>
      </c>
      <c r="AR623" s="24" t="s">
        <v>174</v>
      </c>
      <c r="AT623" s="24" t="s">
        <v>169</v>
      </c>
      <c r="AU623" s="24" t="s">
        <v>89</v>
      </c>
      <c r="AY623" s="24" t="s">
        <v>167</v>
      </c>
      <c r="BE623" s="233">
        <f>IF(N623="základní",J623,0)</f>
        <v>0</v>
      </c>
      <c r="BF623" s="233">
        <f>IF(N623="snížená",J623,0)</f>
        <v>0</v>
      </c>
      <c r="BG623" s="233">
        <f>IF(N623="zákl. přenesená",J623,0)</f>
        <v>0</v>
      </c>
      <c r="BH623" s="233">
        <f>IF(N623="sníž. přenesená",J623,0)</f>
        <v>0</v>
      </c>
      <c r="BI623" s="233">
        <f>IF(N623="nulová",J623,0)</f>
        <v>0</v>
      </c>
      <c r="BJ623" s="24" t="s">
        <v>87</v>
      </c>
      <c r="BK623" s="233">
        <f>ROUND(I623*H623,2)</f>
        <v>0</v>
      </c>
      <c r="BL623" s="24" t="s">
        <v>174</v>
      </c>
      <c r="BM623" s="24" t="s">
        <v>903</v>
      </c>
    </row>
    <row r="624" s="1" customFormat="1" ht="14.4" customHeight="1">
      <c r="B624" s="47"/>
      <c r="C624" s="222" t="s">
        <v>904</v>
      </c>
      <c r="D624" s="222" t="s">
        <v>169</v>
      </c>
      <c r="E624" s="223" t="s">
        <v>905</v>
      </c>
      <c r="F624" s="224" t="s">
        <v>906</v>
      </c>
      <c r="G624" s="225" t="s">
        <v>321</v>
      </c>
      <c r="H624" s="226">
        <v>14</v>
      </c>
      <c r="I624" s="227"/>
      <c r="J624" s="228">
        <f>ROUND(I624*H624,2)</f>
        <v>0</v>
      </c>
      <c r="K624" s="224" t="s">
        <v>477</v>
      </c>
      <c r="L624" s="73"/>
      <c r="M624" s="229" t="s">
        <v>34</v>
      </c>
      <c r="N624" s="230" t="s">
        <v>50</v>
      </c>
      <c r="O624" s="48"/>
      <c r="P624" s="231">
        <f>O624*H624</f>
        <v>0</v>
      </c>
      <c r="Q624" s="231">
        <v>0</v>
      </c>
      <c r="R624" s="231">
        <f>Q624*H624</f>
        <v>0</v>
      </c>
      <c r="S624" s="231">
        <v>0</v>
      </c>
      <c r="T624" s="232">
        <f>S624*H624</f>
        <v>0</v>
      </c>
      <c r="AR624" s="24" t="s">
        <v>174</v>
      </c>
      <c r="AT624" s="24" t="s">
        <v>169</v>
      </c>
      <c r="AU624" s="24" t="s">
        <v>89</v>
      </c>
      <c r="AY624" s="24" t="s">
        <v>167</v>
      </c>
      <c r="BE624" s="233">
        <f>IF(N624="základní",J624,0)</f>
        <v>0</v>
      </c>
      <c r="BF624" s="233">
        <f>IF(N624="snížená",J624,0)</f>
        <v>0</v>
      </c>
      <c r="BG624" s="233">
        <f>IF(N624="zákl. přenesená",J624,0)</f>
        <v>0</v>
      </c>
      <c r="BH624" s="233">
        <f>IF(N624="sníž. přenesená",J624,0)</f>
        <v>0</v>
      </c>
      <c r="BI624" s="233">
        <f>IF(N624="nulová",J624,0)</f>
        <v>0</v>
      </c>
      <c r="BJ624" s="24" t="s">
        <v>87</v>
      </c>
      <c r="BK624" s="233">
        <f>ROUND(I624*H624,2)</f>
        <v>0</v>
      </c>
      <c r="BL624" s="24" t="s">
        <v>174</v>
      </c>
      <c r="BM624" s="24" t="s">
        <v>907</v>
      </c>
    </row>
    <row r="625" s="1" customFormat="1" ht="14.4" customHeight="1">
      <c r="B625" s="47"/>
      <c r="C625" s="222" t="s">
        <v>908</v>
      </c>
      <c r="D625" s="222" t="s">
        <v>169</v>
      </c>
      <c r="E625" s="223" t="s">
        <v>909</v>
      </c>
      <c r="F625" s="224" t="s">
        <v>910</v>
      </c>
      <c r="G625" s="225" t="s">
        <v>911</v>
      </c>
      <c r="H625" s="226">
        <v>1</v>
      </c>
      <c r="I625" s="227"/>
      <c r="J625" s="228">
        <f>ROUND(I625*H625,2)</f>
        <v>0</v>
      </c>
      <c r="K625" s="224" t="s">
        <v>477</v>
      </c>
      <c r="L625" s="73"/>
      <c r="M625" s="229" t="s">
        <v>34</v>
      </c>
      <c r="N625" s="230" t="s">
        <v>50</v>
      </c>
      <c r="O625" s="48"/>
      <c r="P625" s="231">
        <f>O625*H625</f>
        <v>0</v>
      </c>
      <c r="Q625" s="231">
        <v>0</v>
      </c>
      <c r="R625" s="231">
        <f>Q625*H625</f>
        <v>0</v>
      </c>
      <c r="S625" s="231">
        <v>0</v>
      </c>
      <c r="T625" s="232">
        <f>S625*H625</f>
        <v>0</v>
      </c>
      <c r="AR625" s="24" t="s">
        <v>174</v>
      </c>
      <c r="AT625" s="24" t="s">
        <v>169</v>
      </c>
      <c r="AU625" s="24" t="s">
        <v>89</v>
      </c>
      <c r="AY625" s="24" t="s">
        <v>167</v>
      </c>
      <c r="BE625" s="233">
        <f>IF(N625="základní",J625,0)</f>
        <v>0</v>
      </c>
      <c r="BF625" s="233">
        <f>IF(N625="snížená",J625,0)</f>
        <v>0</v>
      </c>
      <c r="BG625" s="233">
        <f>IF(N625="zákl. přenesená",J625,0)</f>
        <v>0</v>
      </c>
      <c r="BH625" s="233">
        <f>IF(N625="sníž. přenesená",J625,0)</f>
        <v>0</v>
      </c>
      <c r="BI625" s="233">
        <f>IF(N625="nulová",J625,0)</f>
        <v>0</v>
      </c>
      <c r="BJ625" s="24" t="s">
        <v>87</v>
      </c>
      <c r="BK625" s="233">
        <f>ROUND(I625*H625,2)</f>
        <v>0</v>
      </c>
      <c r="BL625" s="24" t="s">
        <v>174</v>
      </c>
      <c r="BM625" s="24" t="s">
        <v>912</v>
      </c>
    </row>
    <row r="626" s="1" customFormat="1" ht="14.4" customHeight="1">
      <c r="B626" s="47"/>
      <c r="C626" s="222" t="s">
        <v>913</v>
      </c>
      <c r="D626" s="222" t="s">
        <v>169</v>
      </c>
      <c r="E626" s="223" t="s">
        <v>914</v>
      </c>
      <c r="F626" s="224" t="s">
        <v>915</v>
      </c>
      <c r="G626" s="225" t="s">
        <v>911</v>
      </c>
      <c r="H626" s="226">
        <v>1</v>
      </c>
      <c r="I626" s="227"/>
      <c r="J626" s="228">
        <f>ROUND(I626*H626,2)</f>
        <v>0</v>
      </c>
      <c r="K626" s="224" t="s">
        <v>477</v>
      </c>
      <c r="L626" s="73"/>
      <c r="M626" s="229" t="s">
        <v>34</v>
      </c>
      <c r="N626" s="230" t="s">
        <v>50</v>
      </c>
      <c r="O626" s="48"/>
      <c r="P626" s="231">
        <f>O626*H626</f>
        <v>0</v>
      </c>
      <c r="Q626" s="231">
        <v>0</v>
      </c>
      <c r="R626" s="231">
        <f>Q626*H626</f>
        <v>0</v>
      </c>
      <c r="S626" s="231">
        <v>0</v>
      </c>
      <c r="T626" s="232">
        <f>S626*H626</f>
        <v>0</v>
      </c>
      <c r="AR626" s="24" t="s">
        <v>174</v>
      </c>
      <c r="AT626" s="24" t="s">
        <v>169</v>
      </c>
      <c r="AU626" s="24" t="s">
        <v>89</v>
      </c>
      <c r="AY626" s="24" t="s">
        <v>167</v>
      </c>
      <c r="BE626" s="233">
        <f>IF(N626="základní",J626,0)</f>
        <v>0</v>
      </c>
      <c r="BF626" s="233">
        <f>IF(N626="snížená",J626,0)</f>
        <v>0</v>
      </c>
      <c r="BG626" s="233">
        <f>IF(N626="zákl. přenesená",J626,0)</f>
        <v>0</v>
      </c>
      <c r="BH626" s="233">
        <f>IF(N626="sníž. přenesená",J626,0)</f>
        <v>0</v>
      </c>
      <c r="BI626" s="233">
        <f>IF(N626="nulová",J626,0)</f>
        <v>0</v>
      </c>
      <c r="BJ626" s="24" t="s">
        <v>87</v>
      </c>
      <c r="BK626" s="233">
        <f>ROUND(I626*H626,2)</f>
        <v>0</v>
      </c>
      <c r="BL626" s="24" t="s">
        <v>174</v>
      </c>
      <c r="BM626" s="24" t="s">
        <v>916</v>
      </c>
    </row>
    <row r="627" s="1" customFormat="1" ht="14.4" customHeight="1">
      <c r="B627" s="47"/>
      <c r="C627" s="222" t="s">
        <v>917</v>
      </c>
      <c r="D627" s="222" t="s">
        <v>169</v>
      </c>
      <c r="E627" s="223" t="s">
        <v>918</v>
      </c>
      <c r="F627" s="224" t="s">
        <v>919</v>
      </c>
      <c r="G627" s="225" t="s">
        <v>911</v>
      </c>
      <c r="H627" s="226">
        <v>1</v>
      </c>
      <c r="I627" s="227"/>
      <c r="J627" s="228">
        <f>ROUND(I627*H627,2)</f>
        <v>0</v>
      </c>
      <c r="K627" s="224" t="s">
        <v>477</v>
      </c>
      <c r="L627" s="73"/>
      <c r="M627" s="229" t="s">
        <v>34</v>
      </c>
      <c r="N627" s="230" t="s">
        <v>50</v>
      </c>
      <c r="O627" s="48"/>
      <c r="P627" s="231">
        <f>O627*H627</f>
        <v>0</v>
      </c>
      <c r="Q627" s="231">
        <v>0</v>
      </c>
      <c r="R627" s="231">
        <f>Q627*H627</f>
        <v>0</v>
      </c>
      <c r="S627" s="231">
        <v>0</v>
      </c>
      <c r="T627" s="232">
        <f>S627*H627</f>
        <v>0</v>
      </c>
      <c r="AR627" s="24" t="s">
        <v>174</v>
      </c>
      <c r="AT627" s="24" t="s">
        <v>169</v>
      </c>
      <c r="AU627" s="24" t="s">
        <v>89</v>
      </c>
      <c r="AY627" s="24" t="s">
        <v>167</v>
      </c>
      <c r="BE627" s="233">
        <f>IF(N627="základní",J627,0)</f>
        <v>0</v>
      </c>
      <c r="BF627" s="233">
        <f>IF(N627="snížená",J627,0)</f>
        <v>0</v>
      </c>
      <c r="BG627" s="233">
        <f>IF(N627="zákl. přenesená",J627,0)</f>
        <v>0</v>
      </c>
      <c r="BH627" s="233">
        <f>IF(N627="sníž. přenesená",J627,0)</f>
        <v>0</v>
      </c>
      <c r="BI627" s="233">
        <f>IF(N627="nulová",J627,0)</f>
        <v>0</v>
      </c>
      <c r="BJ627" s="24" t="s">
        <v>87</v>
      </c>
      <c r="BK627" s="233">
        <f>ROUND(I627*H627,2)</f>
        <v>0</v>
      </c>
      <c r="BL627" s="24" t="s">
        <v>174</v>
      </c>
      <c r="BM627" s="24" t="s">
        <v>920</v>
      </c>
    </row>
    <row r="628" s="1" customFormat="1" ht="22.8" customHeight="1">
      <c r="B628" s="47"/>
      <c r="C628" s="222" t="s">
        <v>921</v>
      </c>
      <c r="D628" s="222" t="s">
        <v>169</v>
      </c>
      <c r="E628" s="223" t="s">
        <v>922</v>
      </c>
      <c r="F628" s="224" t="s">
        <v>923</v>
      </c>
      <c r="G628" s="225" t="s">
        <v>911</v>
      </c>
      <c r="H628" s="226">
        <v>1</v>
      </c>
      <c r="I628" s="227"/>
      <c r="J628" s="228">
        <f>ROUND(I628*H628,2)</f>
        <v>0</v>
      </c>
      <c r="K628" s="224" t="s">
        <v>477</v>
      </c>
      <c r="L628" s="73"/>
      <c r="M628" s="229" t="s">
        <v>34</v>
      </c>
      <c r="N628" s="230" t="s">
        <v>50</v>
      </c>
      <c r="O628" s="48"/>
      <c r="P628" s="231">
        <f>O628*H628</f>
        <v>0</v>
      </c>
      <c r="Q628" s="231">
        <v>0</v>
      </c>
      <c r="R628" s="231">
        <f>Q628*H628</f>
        <v>0</v>
      </c>
      <c r="S628" s="231">
        <v>0</v>
      </c>
      <c r="T628" s="232">
        <f>S628*H628</f>
        <v>0</v>
      </c>
      <c r="AR628" s="24" t="s">
        <v>174</v>
      </c>
      <c r="AT628" s="24" t="s">
        <v>169</v>
      </c>
      <c r="AU628" s="24" t="s">
        <v>89</v>
      </c>
      <c r="AY628" s="24" t="s">
        <v>167</v>
      </c>
      <c r="BE628" s="233">
        <f>IF(N628="základní",J628,0)</f>
        <v>0</v>
      </c>
      <c r="BF628" s="233">
        <f>IF(N628="snížená",J628,0)</f>
        <v>0</v>
      </c>
      <c r="BG628" s="233">
        <f>IF(N628="zákl. přenesená",J628,0)</f>
        <v>0</v>
      </c>
      <c r="BH628" s="233">
        <f>IF(N628="sníž. přenesená",J628,0)</f>
        <v>0</v>
      </c>
      <c r="BI628" s="233">
        <f>IF(N628="nulová",J628,0)</f>
        <v>0</v>
      </c>
      <c r="BJ628" s="24" t="s">
        <v>87</v>
      </c>
      <c r="BK628" s="233">
        <f>ROUND(I628*H628,2)</f>
        <v>0</v>
      </c>
      <c r="BL628" s="24" t="s">
        <v>174</v>
      </c>
      <c r="BM628" s="24" t="s">
        <v>924</v>
      </c>
    </row>
    <row r="629" s="1" customFormat="1" ht="14.4" customHeight="1">
      <c r="B629" s="47"/>
      <c r="C629" s="222" t="s">
        <v>925</v>
      </c>
      <c r="D629" s="222" t="s">
        <v>169</v>
      </c>
      <c r="E629" s="223" t="s">
        <v>926</v>
      </c>
      <c r="F629" s="224" t="s">
        <v>927</v>
      </c>
      <c r="G629" s="225" t="s">
        <v>321</v>
      </c>
      <c r="H629" s="226">
        <v>13</v>
      </c>
      <c r="I629" s="227"/>
      <c r="J629" s="228">
        <f>ROUND(I629*H629,2)</f>
        <v>0</v>
      </c>
      <c r="K629" s="224" t="s">
        <v>477</v>
      </c>
      <c r="L629" s="73"/>
      <c r="M629" s="229" t="s">
        <v>34</v>
      </c>
      <c r="N629" s="230" t="s">
        <v>50</v>
      </c>
      <c r="O629" s="48"/>
      <c r="P629" s="231">
        <f>O629*H629</f>
        <v>0</v>
      </c>
      <c r="Q629" s="231">
        <v>0</v>
      </c>
      <c r="R629" s="231">
        <f>Q629*H629</f>
        <v>0</v>
      </c>
      <c r="S629" s="231">
        <v>0</v>
      </c>
      <c r="T629" s="232">
        <f>S629*H629</f>
        <v>0</v>
      </c>
      <c r="AR629" s="24" t="s">
        <v>174</v>
      </c>
      <c r="AT629" s="24" t="s">
        <v>169</v>
      </c>
      <c r="AU629" s="24" t="s">
        <v>89</v>
      </c>
      <c r="AY629" s="24" t="s">
        <v>167</v>
      </c>
      <c r="BE629" s="233">
        <f>IF(N629="základní",J629,0)</f>
        <v>0</v>
      </c>
      <c r="BF629" s="233">
        <f>IF(N629="snížená",J629,0)</f>
        <v>0</v>
      </c>
      <c r="BG629" s="233">
        <f>IF(N629="zákl. přenesená",J629,0)</f>
        <v>0</v>
      </c>
      <c r="BH629" s="233">
        <f>IF(N629="sníž. přenesená",J629,0)</f>
        <v>0</v>
      </c>
      <c r="BI629" s="233">
        <f>IF(N629="nulová",J629,0)</f>
        <v>0</v>
      </c>
      <c r="BJ629" s="24" t="s">
        <v>87</v>
      </c>
      <c r="BK629" s="233">
        <f>ROUND(I629*H629,2)</f>
        <v>0</v>
      </c>
      <c r="BL629" s="24" t="s">
        <v>174</v>
      </c>
      <c r="BM629" s="24" t="s">
        <v>928</v>
      </c>
    </row>
    <row r="630" s="1" customFormat="1" ht="14.4" customHeight="1">
      <c r="B630" s="47"/>
      <c r="C630" s="270" t="s">
        <v>929</v>
      </c>
      <c r="D630" s="270" t="s">
        <v>336</v>
      </c>
      <c r="E630" s="271" t="s">
        <v>930</v>
      </c>
      <c r="F630" s="272" t="s">
        <v>931</v>
      </c>
      <c r="G630" s="273" t="s">
        <v>321</v>
      </c>
      <c r="H630" s="274">
        <v>7</v>
      </c>
      <c r="I630" s="275"/>
      <c r="J630" s="276">
        <f>ROUND(I630*H630,2)</f>
        <v>0</v>
      </c>
      <c r="K630" s="272" t="s">
        <v>477</v>
      </c>
      <c r="L630" s="277"/>
      <c r="M630" s="278" t="s">
        <v>34</v>
      </c>
      <c r="N630" s="279" t="s">
        <v>50</v>
      </c>
      <c r="O630" s="48"/>
      <c r="P630" s="231">
        <f>O630*H630</f>
        <v>0</v>
      </c>
      <c r="Q630" s="231">
        <v>0.0089999999999999993</v>
      </c>
      <c r="R630" s="231">
        <f>Q630*H630</f>
        <v>0.063</v>
      </c>
      <c r="S630" s="231">
        <v>0</v>
      </c>
      <c r="T630" s="232">
        <f>S630*H630</f>
        <v>0</v>
      </c>
      <c r="AR630" s="24" t="s">
        <v>225</v>
      </c>
      <c r="AT630" s="24" t="s">
        <v>336</v>
      </c>
      <c r="AU630" s="24" t="s">
        <v>89</v>
      </c>
      <c r="AY630" s="24" t="s">
        <v>167</v>
      </c>
      <c r="BE630" s="233">
        <f>IF(N630="základní",J630,0)</f>
        <v>0</v>
      </c>
      <c r="BF630" s="233">
        <f>IF(N630="snížená",J630,0)</f>
        <v>0</v>
      </c>
      <c r="BG630" s="233">
        <f>IF(N630="zákl. přenesená",J630,0)</f>
        <v>0</v>
      </c>
      <c r="BH630" s="233">
        <f>IF(N630="sníž. přenesená",J630,0)</f>
        <v>0</v>
      </c>
      <c r="BI630" s="233">
        <f>IF(N630="nulová",J630,0)</f>
        <v>0</v>
      </c>
      <c r="BJ630" s="24" t="s">
        <v>87</v>
      </c>
      <c r="BK630" s="233">
        <f>ROUND(I630*H630,2)</f>
        <v>0</v>
      </c>
      <c r="BL630" s="24" t="s">
        <v>174</v>
      </c>
      <c r="BM630" s="24" t="s">
        <v>932</v>
      </c>
    </row>
    <row r="631" s="1" customFormat="1" ht="14.4" customHeight="1">
      <c r="B631" s="47"/>
      <c r="C631" s="222" t="s">
        <v>933</v>
      </c>
      <c r="D631" s="222" t="s">
        <v>169</v>
      </c>
      <c r="E631" s="223" t="s">
        <v>934</v>
      </c>
      <c r="F631" s="224" t="s">
        <v>935</v>
      </c>
      <c r="G631" s="225" t="s">
        <v>936</v>
      </c>
      <c r="H631" s="226">
        <v>22</v>
      </c>
      <c r="I631" s="227"/>
      <c r="J631" s="228">
        <f>ROUND(I631*H631,2)</f>
        <v>0</v>
      </c>
      <c r="K631" s="224" t="s">
        <v>477</v>
      </c>
      <c r="L631" s="73"/>
      <c r="M631" s="229" t="s">
        <v>34</v>
      </c>
      <c r="N631" s="230" t="s">
        <v>50</v>
      </c>
      <c r="O631" s="48"/>
      <c r="P631" s="231">
        <f>O631*H631</f>
        <v>0</v>
      </c>
      <c r="Q631" s="231">
        <v>0</v>
      </c>
      <c r="R631" s="231">
        <f>Q631*H631</f>
        <v>0</v>
      </c>
      <c r="S631" s="231">
        <v>0</v>
      </c>
      <c r="T631" s="232">
        <f>S631*H631</f>
        <v>0</v>
      </c>
      <c r="AR631" s="24" t="s">
        <v>174</v>
      </c>
      <c r="AT631" s="24" t="s">
        <v>169</v>
      </c>
      <c r="AU631" s="24" t="s">
        <v>89</v>
      </c>
      <c r="AY631" s="24" t="s">
        <v>167</v>
      </c>
      <c r="BE631" s="233">
        <f>IF(N631="základní",J631,0)</f>
        <v>0</v>
      </c>
      <c r="BF631" s="233">
        <f>IF(N631="snížená",J631,0)</f>
        <v>0</v>
      </c>
      <c r="BG631" s="233">
        <f>IF(N631="zákl. přenesená",J631,0)</f>
        <v>0</v>
      </c>
      <c r="BH631" s="233">
        <f>IF(N631="sníž. přenesená",J631,0)</f>
        <v>0</v>
      </c>
      <c r="BI631" s="233">
        <f>IF(N631="nulová",J631,0)</f>
        <v>0</v>
      </c>
      <c r="BJ631" s="24" t="s">
        <v>87</v>
      </c>
      <c r="BK631" s="233">
        <f>ROUND(I631*H631,2)</f>
        <v>0</v>
      </c>
      <c r="BL631" s="24" t="s">
        <v>174</v>
      </c>
      <c r="BM631" s="24" t="s">
        <v>937</v>
      </c>
    </row>
    <row r="632" s="12" customFormat="1">
      <c r="B632" s="247"/>
      <c r="C632" s="248"/>
      <c r="D632" s="234" t="s">
        <v>178</v>
      </c>
      <c r="E632" s="249" t="s">
        <v>34</v>
      </c>
      <c r="F632" s="250" t="s">
        <v>938</v>
      </c>
      <c r="G632" s="248"/>
      <c r="H632" s="251">
        <v>22</v>
      </c>
      <c r="I632" s="252"/>
      <c r="J632" s="248"/>
      <c r="K632" s="248"/>
      <c r="L632" s="253"/>
      <c r="M632" s="254"/>
      <c r="N632" s="255"/>
      <c r="O632" s="255"/>
      <c r="P632" s="255"/>
      <c r="Q632" s="255"/>
      <c r="R632" s="255"/>
      <c r="S632" s="255"/>
      <c r="T632" s="256"/>
      <c r="AT632" s="257" t="s">
        <v>178</v>
      </c>
      <c r="AU632" s="257" t="s">
        <v>89</v>
      </c>
      <c r="AV632" s="12" t="s">
        <v>89</v>
      </c>
      <c r="AW632" s="12" t="s">
        <v>42</v>
      </c>
      <c r="AX632" s="12" t="s">
        <v>87</v>
      </c>
      <c r="AY632" s="257" t="s">
        <v>167</v>
      </c>
    </row>
    <row r="633" s="1" customFormat="1" ht="14.4" customHeight="1">
      <c r="B633" s="47"/>
      <c r="C633" s="270" t="s">
        <v>939</v>
      </c>
      <c r="D633" s="270" t="s">
        <v>336</v>
      </c>
      <c r="E633" s="271" t="s">
        <v>940</v>
      </c>
      <c r="F633" s="272" t="s">
        <v>941</v>
      </c>
      <c r="G633" s="273" t="s">
        <v>936</v>
      </c>
      <c r="H633" s="274">
        <v>4</v>
      </c>
      <c r="I633" s="275"/>
      <c r="J633" s="276">
        <f>ROUND(I633*H633,2)</f>
        <v>0</v>
      </c>
      <c r="K633" s="272" t="s">
        <v>477</v>
      </c>
      <c r="L633" s="277"/>
      <c r="M633" s="278" t="s">
        <v>34</v>
      </c>
      <c r="N633" s="279" t="s">
        <v>50</v>
      </c>
      <c r="O633" s="48"/>
      <c r="P633" s="231">
        <f>O633*H633</f>
        <v>0</v>
      </c>
      <c r="Q633" s="231">
        <v>0</v>
      </c>
      <c r="R633" s="231">
        <f>Q633*H633</f>
        <v>0</v>
      </c>
      <c r="S633" s="231">
        <v>0</v>
      </c>
      <c r="T633" s="232">
        <f>S633*H633</f>
        <v>0</v>
      </c>
      <c r="AR633" s="24" t="s">
        <v>225</v>
      </c>
      <c r="AT633" s="24" t="s">
        <v>336</v>
      </c>
      <c r="AU633" s="24" t="s">
        <v>89</v>
      </c>
      <c r="AY633" s="24" t="s">
        <v>167</v>
      </c>
      <c r="BE633" s="233">
        <f>IF(N633="základní",J633,0)</f>
        <v>0</v>
      </c>
      <c r="BF633" s="233">
        <f>IF(N633="snížená",J633,0)</f>
        <v>0</v>
      </c>
      <c r="BG633" s="233">
        <f>IF(N633="zákl. přenesená",J633,0)</f>
        <v>0</v>
      </c>
      <c r="BH633" s="233">
        <f>IF(N633="sníž. přenesená",J633,0)</f>
        <v>0</v>
      </c>
      <c r="BI633" s="233">
        <f>IF(N633="nulová",J633,0)</f>
        <v>0</v>
      </c>
      <c r="BJ633" s="24" t="s">
        <v>87</v>
      </c>
      <c r="BK633" s="233">
        <f>ROUND(I633*H633,2)</f>
        <v>0</v>
      </c>
      <c r="BL633" s="24" t="s">
        <v>174</v>
      </c>
      <c r="BM633" s="24" t="s">
        <v>942</v>
      </c>
    </row>
    <row r="634" s="1" customFormat="1" ht="14.4" customHeight="1">
      <c r="B634" s="47"/>
      <c r="C634" s="270" t="s">
        <v>943</v>
      </c>
      <c r="D634" s="270" t="s">
        <v>336</v>
      </c>
      <c r="E634" s="271" t="s">
        <v>944</v>
      </c>
      <c r="F634" s="272" t="s">
        <v>945</v>
      </c>
      <c r="G634" s="273" t="s">
        <v>936</v>
      </c>
      <c r="H634" s="274">
        <v>18</v>
      </c>
      <c r="I634" s="275"/>
      <c r="J634" s="276">
        <f>ROUND(I634*H634,2)</f>
        <v>0</v>
      </c>
      <c r="K634" s="272" t="s">
        <v>477</v>
      </c>
      <c r="L634" s="277"/>
      <c r="M634" s="278" t="s">
        <v>34</v>
      </c>
      <c r="N634" s="279" t="s">
        <v>50</v>
      </c>
      <c r="O634" s="48"/>
      <c r="P634" s="231">
        <f>O634*H634</f>
        <v>0</v>
      </c>
      <c r="Q634" s="231">
        <v>0</v>
      </c>
      <c r="R634" s="231">
        <f>Q634*H634</f>
        <v>0</v>
      </c>
      <c r="S634" s="231">
        <v>0</v>
      </c>
      <c r="T634" s="232">
        <f>S634*H634</f>
        <v>0</v>
      </c>
      <c r="AR634" s="24" t="s">
        <v>225</v>
      </c>
      <c r="AT634" s="24" t="s">
        <v>336</v>
      </c>
      <c r="AU634" s="24" t="s">
        <v>89</v>
      </c>
      <c r="AY634" s="24" t="s">
        <v>167</v>
      </c>
      <c r="BE634" s="233">
        <f>IF(N634="základní",J634,0)</f>
        <v>0</v>
      </c>
      <c r="BF634" s="233">
        <f>IF(N634="snížená",J634,0)</f>
        <v>0</v>
      </c>
      <c r="BG634" s="233">
        <f>IF(N634="zákl. přenesená",J634,0)</f>
        <v>0</v>
      </c>
      <c r="BH634" s="233">
        <f>IF(N634="sníž. přenesená",J634,0)</f>
        <v>0</v>
      </c>
      <c r="BI634" s="233">
        <f>IF(N634="nulová",J634,0)</f>
        <v>0</v>
      </c>
      <c r="BJ634" s="24" t="s">
        <v>87</v>
      </c>
      <c r="BK634" s="233">
        <f>ROUND(I634*H634,2)</f>
        <v>0</v>
      </c>
      <c r="BL634" s="24" t="s">
        <v>174</v>
      </c>
      <c r="BM634" s="24" t="s">
        <v>946</v>
      </c>
    </row>
    <row r="635" s="1" customFormat="1" ht="22.8" customHeight="1">
      <c r="B635" s="47"/>
      <c r="C635" s="222" t="s">
        <v>947</v>
      </c>
      <c r="D635" s="222" t="s">
        <v>169</v>
      </c>
      <c r="E635" s="223" t="s">
        <v>948</v>
      </c>
      <c r="F635" s="224" t="s">
        <v>949</v>
      </c>
      <c r="G635" s="225" t="s">
        <v>356</v>
      </c>
      <c r="H635" s="226">
        <v>84.439999999999998</v>
      </c>
      <c r="I635" s="227"/>
      <c r="J635" s="228">
        <f>ROUND(I635*H635,2)</f>
        <v>0</v>
      </c>
      <c r="K635" s="224" t="s">
        <v>173</v>
      </c>
      <c r="L635" s="73"/>
      <c r="M635" s="229" t="s">
        <v>34</v>
      </c>
      <c r="N635" s="230" t="s">
        <v>50</v>
      </c>
      <c r="O635" s="48"/>
      <c r="P635" s="231">
        <f>O635*H635</f>
        <v>0</v>
      </c>
      <c r="Q635" s="231">
        <v>3.1499999999999999E-06</v>
      </c>
      <c r="R635" s="231">
        <f>Q635*H635</f>
        <v>0.00026598600000000001</v>
      </c>
      <c r="S635" s="231">
        <v>0</v>
      </c>
      <c r="T635" s="232">
        <f>S635*H635</f>
        <v>0</v>
      </c>
      <c r="AR635" s="24" t="s">
        <v>174</v>
      </c>
      <c r="AT635" s="24" t="s">
        <v>169</v>
      </c>
      <c r="AU635" s="24" t="s">
        <v>89</v>
      </c>
      <c r="AY635" s="24" t="s">
        <v>167</v>
      </c>
      <c r="BE635" s="233">
        <f>IF(N635="základní",J635,0)</f>
        <v>0</v>
      </c>
      <c r="BF635" s="233">
        <f>IF(N635="snížená",J635,0)</f>
        <v>0</v>
      </c>
      <c r="BG635" s="233">
        <f>IF(N635="zákl. přenesená",J635,0)</f>
        <v>0</v>
      </c>
      <c r="BH635" s="233">
        <f>IF(N635="sníž. přenesená",J635,0)</f>
        <v>0</v>
      </c>
      <c r="BI635" s="233">
        <f>IF(N635="nulová",J635,0)</f>
        <v>0</v>
      </c>
      <c r="BJ635" s="24" t="s">
        <v>87</v>
      </c>
      <c r="BK635" s="233">
        <f>ROUND(I635*H635,2)</f>
        <v>0</v>
      </c>
      <c r="BL635" s="24" t="s">
        <v>174</v>
      </c>
      <c r="BM635" s="24" t="s">
        <v>950</v>
      </c>
    </row>
    <row r="636" s="11" customFormat="1">
      <c r="B636" s="237"/>
      <c r="C636" s="238"/>
      <c r="D636" s="234" t="s">
        <v>178</v>
      </c>
      <c r="E636" s="239" t="s">
        <v>34</v>
      </c>
      <c r="F636" s="240" t="s">
        <v>951</v>
      </c>
      <c r="G636" s="238"/>
      <c r="H636" s="239" t="s">
        <v>34</v>
      </c>
      <c r="I636" s="241"/>
      <c r="J636" s="238"/>
      <c r="K636" s="238"/>
      <c r="L636" s="242"/>
      <c r="M636" s="243"/>
      <c r="N636" s="244"/>
      <c r="O636" s="244"/>
      <c r="P636" s="244"/>
      <c r="Q636" s="244"/>
      <c r="R636" s="244"/>
      <c r="S636" s="244"/>
      <c r="T636" s="245"/>
      <c r="AT636" s="246" t="s">
        <v>178</v>
      </c>
      <c r="AU636" s="246" t="s">
        <v>89</v>
      </c>
      <c r="AV636" s="11" t="s">
        <v>87</v>
      </c>
      <c r="AW636" s="11" t="s">
        <v>42</v>
      </c>
      <c r="AX636" s="11" t="s">
        <v>79</v>
      </c>
      <c r="AY636" s="246" t="s">
        <v>167</v>
      </c>
    </row>
    <row r="637" s="12" customFormat="1">
      <c r="B637" s="247"/>
      <c r="C637" s="248"/>
      <c r="D637" s="234" t="s">
        <v>178</v>
      </c>
      <c r="E637" s="249" t="s">
        <v>34</v>
      </c>
      <c r="F637" s="250" t="s">
        <v>952</v>
      </c>
      <c r="G637" s="248"/>
      <c r="H637" s="251">
        <v>5.2999999999999998</v>
      </c>
      <c r="I637" s="252"/>
      <c r="J637" s="248"/>
      <c r="K637" s="248"/>
      <c r="L637" s="253"/>
      <c r="M637" s="254"/>
      <c r="N637" s="255"/>
      <c r="O637" s="255"/>
      <c r="P637" s="255"/>
      <c r="Q637" s="255"/>
      <c r="R637" s="255"/>
      <c r="S637" s="255"/>
      <c r="T637" s="256"/>
      <c r="AT637" s="257" t="s">
        <v>178</v>
      </c>
      <c r="AU637" s="257" t="s">
        <v>89</v>
      </c>
      <c r="AV637" s="12" t="s">
        <v>89</v>
      </c>
      <c r="AW637" s="12" t="s">
        <v>42</v>
      </c>
      <c r="AX637" s="12" t="s">
        <v>79</v>
      </c>
      <c r="AY637" s="257" t="s">
        <v>167</v>
      </c>
    </row>
    <row r="638" s="12" customFormat="1">
      <c r="B638" s="247"/>
      <c r="C638" s="248"/>
      <c r="D638" s="234" t="s">
        <v>178</v>
      </c>
      <c r="E638" s="249" t="s">
        <v>34</v>
      </c>
      <c r="F638" s="250" t="s">
        <v>953</v>
      </c>
      <c r="G638" s="248"/>
      <c r="H638" s="251">
        <v>5.7199999999999998</v>
      </c>
      <c r="I638" s="252"/>
      <c r="J638" s="248"/>
      <c r="K638" s="248"/>
      <c r="L638" s="253"/>
      <c r="M638" s="254"/>
      <c r="N638" s="255"/>
      <c r="O638" s="255"/>
      <c r="P638" s="255"/>
      <c r="Q638" s="255"/>
      <c r="R638" s="255"/>
      <c r="S638" s="255"/>
      <c r="T638" s="256"/>
      <c r="AT638" s="257" t="s">
        <v>178</v>
      </c>
      <c r="AU638" s="257" t="s">
        <v>89</v>
      </c>
      <c r="AV638" s="12" t="s">
        <v>89</v>
      </c>
      <c r="AW638" s="12" t="s">
        <v>42</v>
      </c>
      <c r="AX638" s="12" t="s">
        <v>79</v>
      </c>
      <c r="AY638" s="257" t="s">
        <v>167</v>
      </c>
    </row>
    <row r="639" s="12" customFormat="1">
      <c r="B639" s="247"/>
      <c r="C639" s="248"/>
      <c r="D639" s="234" t="s">
        <v>178</v>
      </c>
      <c r="E639" s="249" t="s">
        <v>34</v>
      </c>
      <c r="F639" s="250" t="s">
        <v>954</v>
      </c>
      <c r="G639" s="248"/>
      <c r="H639" s="251">
        <v>10.09</v>
      </c>
      <c r="I639" s="252"/>
      <c r="J639" s="248"/>
      <c r="K639" s="248"/>
      <c r="L639" s="253"/>
      <c r="M639" s="254"/>
      <c r="N639" s="255"/>
      <c r="O639" s="255"/>
      <c r="P639" s="255"/>
      <c r="Q639" s="255"/>
      <c r="R639" s="255"/>
      <c r="S639" s="255"/>
      <c r="T639" s="256"/>
      <c r="AT639" s="257" t="s">
        <v>178</v>
      </c>
      <c r="AU639" s="257" t="s">
        <v>89</v>
      </c>
      <c r="AV639" s="12" t="s">
        <v>89</v>
      </c>
      <c r="AW639" s="12" t="s">
        <v>42</v>
      </c>
      <c r="AX639" s="12" t="s">
        <v>79</v>
      </c>
      <c r="AY639" s="257" t="s">
        <v>167</v>
      </c>
    </row>
    <row r="640" s="11" customFormat="1">
      <c r="B640" s="237"/>
      <c r="C640" s="238"/>
      <c r="D640" s="234" t="s">
        <v>178</v>
      </c>
      <c r="E640" s="239" t="s">
        <v>34</v>
      </c>
      <c r="F640" s="240" t="s">
        <v>955</v>
      </c>
      <c r="G640" s="238"/>
      <c r="H640" s="239" t="s">
        <v>34</v>
      </c>
      <c r="I640" s="241"/>
      <c r="J640" s="238"/>
      <c r="K640" s="238"/>
      <c r="L640" s="242"/>
      <c r="M640" s="243"/>
      <c r="N640" s="244"/>
      <c r="O640" s="244"/>
      <c r="P640" s="244"/>
      <c r="Q640" s="244"/>
      <c r="R640" s="244"/>
      <c r="S640" s="244"/>
      <c r="T640" s="245"/>
      <c r="AT640" s="246" t="s">
        <v>178</v>
      </c>
      <c r="AU640" s="246" t="s">
        <v>89</v>
      </c>
      <c r="AV640" s="11" t="s">
        <v>87</v>
      </c>
      <c r="AW640" s="11" t="s">
        <v>42</v>
      </c>
      <c r="AX640" s="11" t="s">
        <v>79</v>
      </c>
      <c r="AY640" s="246" t="s">
        <v>167</v>
      </c>
    </row>
    <row r="641" s="12" customFormat="1">
      <c r="B641" s="247"/>
      <c r="C641" s="248"/>
      <c r="D641" s="234" t="s">
        <v>178</v>
      </c>
      <c r="E641" s="249" t="s">
        <v>34</v>
      </c>
      <c r="F641" s="250" t="s">
        <v>956</v>
      </c>
      <c r="G641" s="248"/>
      <c r="H641" s="251">
        <v>63.329999999999998</v>
      </c>
      <c r="I641" s="252"/>
      <c r="J641" s="248"/>
      <c r="K641" s="248"/>
      <c r="L641" s="253"/>
      <c r="M641" s="254"/>
      <c r="N641" s="255"/>
      <c r="O641" s="255"/>
      <c r="P641" s="255"/>
      <c r="Q641" s="255"/>
      <c r="R641" s="255"/>
      <c r="S641" s="255"/>
      <c r="T641" s="256"/>
      <c r="AT641" s="257" t="s">
        <v>178</v>
      </c>
      <c r="AU641" s="257" t="s">
        <v>89</v>
      </c>
      <c r="AV641" s="12" t="s">
        <v>89</v>
      </c>
      <c r="AW641" s="12" t="s">
        <v>42</v>
      </c>
      <c r="AX641" s="12" t="s">
        <v>79</v>
      </c>
      <c r="AY641" s="257" t="s">
        <v>167</v>
      </c>
    </row>
    <row r="642" s="13" customFormat="1">
      <c r="B642" s="258"/>
      <c r="C642" s="259"/>
      <c r="D642" s="234" t="s">
        <v>178</v>
      </c>
      <c r="E642" s="260" t="s">
        <v>34</v>
      </c>
      <c r="F642" s="261" t="s">
        <v>203</v>
      </c>
      <c r="G642" s="259"/>
      <c r="H642" s="262">
        <v>84.439999999999998</v>
      </c>
      <c r="I642" s="263"/>
      <c r="J642" s="259"/>
      <c r="K642" s="259"/>
      <c r="L642" s="264"/>
      <c r="M642" s="265"/>
      <c r="N642" s="266"/>
      <c r="O642" s="266"/>
      <c r="P642" s="266"/>
      <c r="Q642" s="266"/>
      <c r="R642" s="266"/>
      <c r="S642" s="266"/>
      <c r="T642" s="267"/>
      <c r="AT642" s="268" t="s">
        <v>178</v>
      </c>
      <c r="AU642" s="268" t="s">
        <v>89</v>
      </c>
      <c r="AV642" s="13" t="s">
        <v>174</v>
      </c>
      <c r="AW642" s="13" t="s">
        <v>42</v>
      </c>
      <c r="AX642" s="13" t="s">
        <v>87</v>
      </c>
      <c r="AY642" s="268" t="s">
        <v>167</v>
      </c>
    </row>
    <row r="643" s="1" customFormat="1" ht="22.8" customHeight="1">
      <c r="B643" s="47"/>
      <c r="C643" s="222" t="s">
        <v>957</v>
      </c>
      <c r="D643" s="222" t="s">
        <v>169</v>
      </c>
      <c r="E643" s="223" t="s">
        <v>958</v>
      </c>
      <c r="F643" s="224" t="s">
        <v>959</v>
      </c>
      <c r="G643" s="225" t="s">
        <v>356</v>
      </c>
      <c r="H643" s="226">
        <v>21.109999999999999</v>
      </c>
      <c r="I643" s="227"/>
      <c r="J643" s="228">
        <f>ROUND(I643*H643,2)</f>
        <v>0</v>
      </c>
      <c r="K643" s="224" t="s">
        <v>173</v>
      </c>
      <c r="L643" s="73"/>
      <c r="M643" s="229" t="s">
        <v>34</v>
      </c>
      <c r="N643" s="230" t="s">
        <v>50</v>
      </c>
      <c r="O643" s="48"/>
      <c r="P643" s="231">
        <f>O643*H643</f>
        <v>0</v>
      </c>
      <c r="Q643" s="231">
        <v>3.675E-06</v>
      </c>
      <c r="R643" s="231">
        <f>Q643*H643</f>
        <v>7.7579250000000001E-05</v>
      </c>
      <c r="S643" s="231">
        <v>0</v>
      </c>
      <c r="T643" s="232">
        <f>S643*H643</f>
        <v>0</v>
      </c>
      <c r="AR643" s="24" t="s">
        <v>174</v>
      </c>
      <c r="AT643" s="24" t="s">
        <v>169</v>
      </c>
      <c r="AU643" s="24" t="s">
        <v>89</v>
      </c>
      <c r="AY643" s="24" t="s">
        <v>167</v>
      </c>
      <c r="BE643" s="233">
        <f>IF(N643="základní",J643,0)</f>
        <v>0</v>
      </c>
      <c r="BF643" s="233">
        <f>IF(N643="snížená",J643,0)</f>
        <v>0</v>
      </c>
      <c r="BG643" s="233">
        <f>IF(N643="zákl. přenesená",J643,0)</f>
        <v>0</v>
      </c>
      <c r="BH643" s="233">
        <f>IF(N643="sníž. přenesená",J643,0)</f>
        <v>0</v>
      </c>
      <c r="BI643" s="233">
        <f>IF(N643="nulová",J643,0)</f>
        <v>0</v>
      </c>
      <c r="BJ643" s="24" t="s">
        <v>87</v>
      </c>
      <c r="BK643" s="233">
        <f>ROUND(I643*H643,2)</f>
        <v>0</v>
      </c>
      <c r="BL643" s="24" t="s">
        <v>174</v>
      </c>
      <c r="BM643" s="24" t="s">
        <v>960</v>
      </c>
    </row>
    <row r="644" s="11" customFormat="1">
      <c r="B644" s="237"/>
      <c r="C644" s="238"/>
      <c r="D644" s="234" t="s">
        <v>178</v>
      </c>
      <c r="E644" s="239" t="s">
        <v>34</v>
      </c>
      <c r="F644" s="240" t="s">
        <v>951</v>
      </c>
      <c r="G644" s="238"/>
      <c r="H644" s="239" t="s">
        <v>34</v>
      </c>
      <c r="I644" s="241"/>
      <c r="J644" s="238"/>
      <c r="K644" s="238"/>
      <c r="L644" s="242"/>
      <c r="M644" s="243"/>
      <c r="N644" s="244"/>
      <c r="O644" s="244"/>
      <c r="P644" s="244"/>
      <c r="Q644" s="244"/>
      <c r="R644" s="244"/>
      <c r="S644" s="244"/>
      <c r="T644" s="245"/>
      <c r="AT644" s="246" t="s">
        <v>178</v>
      </c>
      <c r="AU644" s="246" t="s">
        <v>89</v>
      </c>
      <c r="AV644" s="11" t="s">
        <v>87</v>
      </c>
      <c r="AW644" s="11" t="s">
        <v>42</v>
      </c>
      <c r="AX644" s="11" t="s">
        <v>79</v>
      </c>
      <c r="AY644" s="246" t="s">
        <v>167</v>
      </c>
    </row>
    <row r="645" s="12" customFormat="1">
      <c r="B645" s="247"/>
      <c r="C645" s="248"/>
      <c r="D645" s="234" t="s">
        <v>178</v>
      </c>
      <c r="E645" s="249" t="s">
        <v>34</v>
      </c>
      <c r="F645" s="250" t="s">
        <v>952</v>
      </c>
      <c r="G645" s="248"/>
      <c r="H645" s="251">
        <v>5.2999999999999998</v>
      </c>
      <c r="I645" s="252"/>
      <c r="J645" s="248"/>
      <c r="K645" s="248"/>
      <c r="L645" s="253"/>
      <c r="M645" s="254"/>
      <c r="N645" s="255"/>
      <c r="O645" s="255"/>
      <c r="P645" s="255"/>
      <c r="Q645" s="255"/>
      <c r="R645" s="255"/>
      <c r="S645" s="255"/>
      <c r="T645" s="256"/>
      <c r="AT645" s="257" t="s">
        <v>178</v>
      </c>
      <c r="AU645" s="257" t="s">
        <v>89</v>
      </c>
      <c r="AV645" s="12" t="s">
        <v>89</v>
      </c>
      <c r="AW645" s="12" t="s">
        <v>42</v>
      </c>
      <c r="AX645" s="12" t="s">
        <v>79</v>
      </c>
      <c r="AY645" s="257" t="s">
        <v>167</v>
      </c>
    </row>
    <row r="646" s="12" customFormat="1">
      <c r="B646" s="247"/>
      <c r="C646" s="248"/>
      <c r="D646" s="234" t="s">
        <v>178</v>
      </c>
      <c r="E646" s="249" t="s">
        <v>34</v>
      </c>
      <c r="F646" s="250" t="s">
        <v>953</v>
      </c>
      <c r="G646" s="248"/>
      <c r="H646" s="251">
        <v>5.7199999999999998</v>
      </c>
      <c r="I646" s="252"/>
      <c r="J646" s="248"/>
      <c r="K646" s="248"/>
      <c r="L646" s="253"/>
      <c r="M646" s="254"/>
      <c r="N646" s="255"/>
      <c r="O646" s="255"/>
      <c r="P646" s="255"/>
      <c r="Q646" s="255"/>
      <c r="R646" s="255"/>
      <c r="S646" s="255"/>
      <c r="T646" s="256"/>
      <c r="AT646" s="257" t="s">
        <v>178</v>
      </c>
      <c r="AU646" s="257" t="s">
        <v>89</v>
      </c>
      <c r="AV646" s="12" t="s">
        <v>89</v>
      </c>
      <c r="AW646" s="12" t="s">
        <v>42</v>
      </c>
      <c r="AX646" s="12" t="s">
        <v>79</v>
      </c>
      <c r="AY646" s="257" t="s">
        <v>167</v>
      </c>
    </row>
    <row r="647" s="12" customFormat="1">
      <c r="B647" s="247"/>
      <c r="C647" s="248"/>
      <c r="D647" s="234" t="s">
        <v>178</v>
      </c>
      <c r="E647" s="249" t="s">
        <v>34</v>
      </c>
      <c r="F647" s="250" t="s">
        <v>954</v>
      </c>
      <c r="G647" s="248"/>
      <c r="H647" s="251">
        <v>10.09</v>
      </c>
      <c r="I647" s="252"/>
      <c r="J647" s="248"/>
      <c r="K647" s="248"/>
      <c r="L647" s="253"/>
      <c r="M647" s="254"/>
      <c r="N647" s="255"/>
      <c r="O647" s="255"/>
      <c r="P647" s="255"/>
      <c r="Q647" s="255"/>
      <c r="R647" s="255"/>
      <c r="S647" s="255"/>
      <c r="T647" s="256"/>
      <c r="AT647" s="257" t="s">
        <v>178</v>
      </c>
      <c r="AU647" s="257" t="s">
        <v>89</v>
      </c>
      <c r="AV647" s="12" t="s">
        <v>89</v>
      </c>
      <c r="AW647" s="12" t="s">
        <v>42</v>
      </c>
      <c r="AX647" s="12" t="s">
        <v>79</v>
      </c>
      <c r="AY647" s="257" t="s">
        <v>167</v>
      </c>
    </row>
    <row r="648" s="13" customFormat="1">
      <c r="B648" s="258"/>
      <c r="C648" s="259"/>
      <c r="D648" s="234" t="s">
        <v>178</v>
      </c>
      <c r="E648" s="260" t="s">
        <v>34</v>
      </c>
      <c r="F648" s="261" t="s">
        <v>203</v>
      </c>
      <c r="G648" s="259"/>
      <c r="H648" s="262">
        <v>21.109999999999999</v>
      </c>
      <c r="I648" s="263"/>
      <c r="J648" s="259"/>
      <c r="K648" s="259"/>
      <c r="L648" s="264"/>
      <c r="M648" s="265"/>
      <c r="N648" s="266"/>
      <c r="O648" s="266"/>
      <c r="P648" s="266"/>
      <c r="Q648" s="266"/>
      <c r="R648" s="266"/>
      <c r="S648" s="266"/>
      <c r="T648" s="267"/>
      <c r="AT648" s="268" t="s">
        <v>178</v>
      </c>
      <c r="AU648" s="268" t="s">
        <v>89</v>
      </c>
      <c r="AV648" s="13" t="s">
        <v>174</v>
      </c>
      <c r="AW648" s="13" t="s">
        <v>42</v>
      </c>
      <c r="AX648" s="13" t="s">
        <v>87</v>
      </c>
      <c r="AY648" s="268" t="s">
        <v>167</v>
      </c>
    </row>
    <row r="649" s="1" customFormat="1" ht="34.2" customHeight="1">
      <c r="B649" s="47"/>
      <c r="C649" s="222" t="s">
        <v>961</v>
      </c>
      <c r="D649" s="222" t="s">
        <v>169</v>
      </c>
      <c r="E649" s="223" t="s">
        <v>962</v>
      </c>
      <c r="F649" s="224" t="s">
        <v>963</v>
      </c>
      <c r="G649" s="225" t="s">
        <v>172</v>
      </c>
      <c r="H649" s="226">
        <v>48.268999999999998</v>
      </c>
      <c r="I649" s="227"/>
      <c r="J649" s="228">
        <f>ROUND(I649*H649,2)</f>
        <v>0</v>
      </c>
      <c r="K649" s="224" t="s">
        <v>173</v>
      </c>
      <c r="L649" s="73"/>
      <c r="M649" s="229" t="s">
        <v>34</v>
      </c>
      <c r="N649" s="230" t="s">
        <v>50</v>
      </c>
      <c r="O649" s="48"/>
      <c r="P649" s="231">
        <f>O649*H649</f>
        <v>0</v>
      </c>
      <c r="Q649" s="231">
        <v>0</v>
      </c>
      <c r="R649" s="231">
        <f>Q649*H649</f>
        <v>0</v>
      </c>
      <c r="S649" s="231">
        <v>0.045999999999999999</v>
      </c>
      <c r="T649" s="232">
        <f>S649*H649</f>
        <v>2.2203740000000001</v>
      </c>
      <c r="AR649" s="24" t="s">
        <v>174</v>
      </c>
      <c r="AT649" s="24" t="s">
        <v>169</v>
      </c>
      <c r="AU649" s="24" t="s">
        <v>89</v>
      </c>
      <c r="AY649" s="24" t="s">
        <v>167</v>
      </c>
      <c r="BE649" s="233">
        <f>IF(N649="základní",J649,0)</f>
        <v>0</v>
      </c>
      <c r="BF649" s="233">
        <f>IF(N649="snížená",J649,0)</f>
        <v>0</v>
      </c>
      <c r="BG649" s="233">
        <f>IF(N649="zákl. přenesená",J649,0)</f>
        <v>0</v>
      </c>
      <c r="BH649" s="233">
        <f>IF(N649="sníž. přenesená",J649,0)</f>
        <v>0</v>
      </c>
      <c r="BI649" s="233">
        <f>IF(N649="nulová",J649,0)</f>
        <v>0</v>
      </c>
      <c r="BJ649" s="24" t="s">
        <v>87</v>
      </c>
      <c r="BK649" s="233">
        <f>ROUND(I649*H649,2)</f>
        <v>0</v>
      </c>
      <c r="BL649" s="24" t="s">
        <v>174</v>
      </c>
      <c r="BM649" s="24" t="s">
        <v>964</v>
      </c>
    </row>
    <row r="650" s="1" customFormat="1">
      <c r="B650" s="47"/>
      <c r="C650" s="75"/>
      <c r="D650" s="234" t="s">
        <v>176</v>
      </c>
      <c r="E650" s="75"/>
      <c r="F650" s="235" t="s">
        <v>965</v>
      </c>
      <c r="G650" s="75"/>
      <c r="H650" s="75"/>
      <c r="I650" s="192"/>
      <c r="J650" s="75"/>
      <c r="K650" s="75"/>
      <c r="L650" s="73"/>
      <c r="M650" s="236"/>
      <c r="N650" s="48"/>
      <c r="O650" s="48"/>
      <c r="P650" s="48"/>
      <c r="Q650" s="48"/>
      <c r="R650" s="48"/>
      <c r="S650" s="48"/>
      <c r="T650" s="96"/>
      <c r="AT650" s="24" t="s">
        <v>176</v>
      </c>
      <c r="AU650" s="24" t="s">
        <v>89</v>
      </c>
    </row>
    <row r="651" s="11" customFormat="1">
      <c r="B651" s="237"/>
      <c r="C651" s="238"/>
      <c r="D651" s="234" t="s">
        <v>178</v>
      </c>
      <c r="E651" s="239" t="s">
        <v>34</v>
      </c>
      <c r="F651" s="240" t="s">
        <v>966</v>
      </c>
      <c r="G651" s="238"/>
      <c r="H651" s="239" t="s">
        <v>34</v>
      </c>
      <c r="I651" s="241"/>
      <c r="J651" s="238"/>
      <c r="K651" s="238"/>
      <c r="L651" s="242"/>
      <c r="M651" s="243"/>
      <c r="N651" s="244"/>
      <c r="O651" s="244"/>
      <c r="P651" s="244"/>
      <c r="Q651" s="244"/>
      <c r="R651" s="244"/>
      <c r="S651" s="244"/>
      <c r="T651" s="245"/>
      <c r="AT651" s="246" t="s">
        <v>178</v>
      </c>
      <c r="AU651" s="246" t="s">
        <v>89</v>
      </c>
      <c r="AV651" s="11" t="s">
        <v>87</v>
      </c>
      <c r="AW651" s="11" t="s">
        <v>42</v>
      </c>
      <c r="AX651" s="11" t="s">
        <v>79</v>
      </c>
      <c r="AY651" s="246" t="s">
        <v>167</v>
      </c>
    </row>
    <row r="652" s="12" customFormat="1">
      <c r="B652" s="247"/>
      <c r="C652" s="248"/>
      <c r="D652" s="234" t="s">
        <v>178</v>
      </c>
      <c r="E652" s="249" t="s">
        <v>34</v>
      </c>
      <c r="F652" s="250" t="s">
        <v>468</v>
      </c>
      <c r="G652" s="248"/>
      <c r="H652" s="251">
        <v>6.1180000000000003</v>
      </c>
      <c r="I652" s="252"/>
      <c r="J652" s="248"/>
      <c r="K652" s="248"/>
      <c r="L652" s="253"/>
      <c r="M652" s="254"/>
      <c r="N652" s="255"/>
      <c r="O652" s="255"/>
      <c r="P652" s="255"/>
      <c r="Q652" s="255"/>
      <c r="R652" s="255"/>
      <c r="S652" s="255"/>
      <c r="T652" s="256"/>
      <c r="AT652" s="257" t="s">
        <v>178</v>
      </c>
      <c r="AU652" s="257" t="s">
        <v>89</v>
      </c>
      <c r="AV652" s="12" t="s">
        <v>89</v>
      </c>
      <c r="AW652" s="12" t="s">
        <v>42</v>
      </c>
      <c r="AX652" s="12" t="s">
        <v>79</v>
      </c>
      <c r="AY652" s="257" t="s">
        <v>167</v>
      </c>
    </row>
    <row r="653" s="12" customFormat="1">
      <c r="B653" s="247"/>
      <c r="C653" s="248"/>
      <c r="D653" s="234" t="s">
        <v>178</v>
      </c>
      <c r="E653" s="249" t="s">
        <v>34</v>
      </c>
      <c r="F653" s="250" t="s">
        <v>469</v>
      </c>
      <c r="G653" s="248"/>
      <c r="H653" s="251">
        <v>10.310000000000001</v>
      </c>
      <c r="I653" s="252"/>
      <c r="J653" s="248"/>
      <c r="K653" s="248"/>
      <c r="L653" s="253"/>
      <c r="M653" s="254"/>
      <c r="N653" s="255"/>
      <c r="O653" s="255"/>
      <c r="P653" s="255"/>
      <c r="Q653" s="255"/>
      <c r="R653" s="255"/>
      <c r="S653" s="255"/>
      <c r="T653" s="256"/>
      <c r="AT653" s="257" t="s">
        <v>178</v>
      </c>
      <c r="AU653" s="257" t="s">
        <v>89</v>
      </c>
      <c r="AV653" s="12" t="s">
        <v>89</v>
      </c>
      <c r="AW653" s="12" t="s">
        <v>42</v>
      </c>
      <c r="AX653" s="12" t="s">
        <v>79</v>
      </c>
      <c r="AY653" s="257" t="s">
        <v>167</v>
      </c>
    </row>
    <row r="654" s="12" customFormat="1">
      <c r="B654" s="247"/>
      <c r="C654" s="248"/>
      <c r="D654" s="234" t="s">
        <v>178</v>
      </c>
      <c r="E654" s="249" t="s">
        <v>34</v>
      </c>
      <c r="F654" s="250" t="s">
        <v>470</v>
      </c>
      <c r="G654" s="248"/>
      <c r="H654" s="251">
        <v>6.6299999999999999</v>
      </c>
      <c r="I654" s="252"/>
      <c r="J654" s="248"/>
      <c r="K654" s="248"/>
      <c r="L654" s="253"/>
      <c r="M654" s="254"/>
      <c r="N654" s="255"/>
      <c r="O654" s="255"/>
      <c r="P654" s="255"/>
      <c r="Q654" s="255"/>
      <c r="R654" s="255"/>
      <c r="S654" s="255"/>
      <c r="T654" s="256"/>
      <c r="AT654" s="257" t="s">
        <v>178</v>
      </c>
      <c r="AU654" s="257" t="s">
        <v>89</v>
      </c>
      <c r="AV654" s="12" t="s">
        <v>89</v>
      </c>
      <c r="AW654" s="12" t="s">
        <v>42</v>
      </c>
      <c r="AX654" s="12" t="s">
        <v>79</v>
      </c>
      <c r="AY654" s="257" t="s">
        <v>167</v>
      </c>
    </row>
    <row r="655" s="11" customFormat="1">
      <c r="B655" s="237"/>
      <c r="C655" s="238"/>
      <c r="D655" s="234" t="s">
        <v>178</v>
      </c>
      <c r="E655" s="239" t="s">
        <v>34</v>
      </c>
      <c r="F655" s="240" t="s">
        <v>471</v>
      </c>
      <c r="G655" s="238"/>
      <c r="H655" s="239" t="s">
        <v>34</v>
      </c>
      <c r="I655" s="241"/>
      <c r="J655" s="238"/>
      <c r="K655" s="238"/>
      <c r="L655" s="242"/>
      <c r="M655" s="243"/>
      <c r="N655" s="244"/>
      <c r="O655" s="244"/>
      <c r="P655" s="244"/>
      <c r="Q655" s="244"/>
      <c r="R655" s="244"/>
      <c r="S655" s="244"/>
      <c r="T655" s="245"/>
      <c r="AT655" s="246" t="s">
        <v>178</v>
      </c>
      <c r="AU655" s="246" t="s">
        <v>89</v>
      </c>
      <c r="AV655" s="11" t="s">
        <v>87</v>
      </c>
      <c r="AW655" s="11" t="s">
        <v>42</v>
      </c>
      <c r="AX655" s="11" t="s">
        <v>79</v>
      </c>
      <c r="AY655" s="246" t="s">
        <v>167</v>
      </c>
    </row>
    <row r="656" s="12" customFormat="1">
      <c r="B656" s="247"/>
      <c r="C656" s="248"/>
      <c r="D656" s="234" t="s">
        <v>178</v>
      </c>
      <c r="E656" s="249" t="s">
        <v>34</v>
      </c>
      <c r="F656" s="250" t="s">
        <v>472</v>
      </c>
      <c r="G656" s="248"/>
      <c r="H656" s="251">
        <v>4.1509999999999998</v>
      </c>
      <c r="I656" s="252"/>
      <c r="J656" s="248"/>
      <c r="K656" s="248"/>
      <c r="L656" s="253"/>
      <c r="M656" s="254"/>
      <c r="N656" s="255"/>
      <c r="O656" s="255"/>
      <c r="P656" s="255"/>
      <c r="Q656" s="255"/>
      <c r="R656" s="255"/>
      <c r="S656" s="255"/>
      <c r="T656" s="256"/>
      <c r="AT656" s="257" t="s">
        <v>178</v>
      </c>
      <c r="AU656" s="257" t="s">
        <v>89</v>
      </c>
      <c r="AV656" s="12" t="s">
        <v>89</v>
      </c>
      <c r="AW656" s="12" t="s">
        <v>42</v>
      </c>
      <c r="AX656" s="12" t="s">
        <v>79</v>
      </c>
      <c r="AY656" s="257" t="s">
        <v>167</v>
      </c>
    </row>
    <row r="657" s="12" customFormat="1">
      <c r="B657" s="247"/>
      <c r="C657" s="248"/>
      <c r="D657" s="234" t="s">
        <v>178</v>
      </c>
      <c r="E657" s="249" t="s">
        <v>34</v>
      </c>
      <c r="F657" s="250" t="s">
        <v>473</v>
      </c>
      <c r="G657" s="248"/>
      <c r="H657" s="251">
        <v>4.9699999999999998</v>
      </c>
      <c r="I657" s="252"/>
      <c r="J657" s="248"/>
      <c r="K657" s="248"/>
      <c r="L657" s="253"/>
      <c r="M657" s="254"/>
      <c r="N657" s="255"/>
      <c r="O657" s="255"/>
      <c r="P657" s="255"/>
      <c r="Q657" s="255"/>
      <c r="R657" s="255"/>
      <c r="S657" s="255"/>
      <c r="T657" s="256"/>
      <c r="AT657" s="257" t="s">
        <v>178</v>
      </c>
      <c r="AU657" s="257" t="s">
        <v>89</v>
      </c>
      <c r="AV657" s="12" t="s">
        <v>89</v>
      </c>
      <c r="AW657" s="12" t="s">
        <v>42</v>
      </c>
      <c r="AX657" s="12" t="s">
        <v>79</v>
      </c>
      <c r="AY657" s="257" t="s">
        <v>167</v>
      </c>
    </row>
    <row r="658" s="14" customFormat="1">
      <c r="B658" s="280"/>
      <c r="C658" s="281"/>
      <c r="D658" s="234" t="s">
        <v>178</v>
      </c>
      <c r="E658" s="282" t="s">
        <v>34</v>
      </c>
      <c r="F658" s="283" t="s">
        <v>697</v>
      </c>
      <c r="G658" s="281"/>
      <c r="H658" s="284">
        <v>32.179000000000002</v>
      </c>
      <c r="I658" s="285"/>
      <c r="J658" s="281"/>
      <c r="K658" s="281"/>
      <c r="L658" s="286"/>
      <c r="M658" s="287"/>
      <c r="N658" s="288"/>
      <c r="O658" s="288"/>
      <c r="P658" s="288"/>
      <c r="Q658" s="288"/>
      <c r="R658" s="288"/>
      <c r="S658" s="288"/>
      <c r="T658" s="289"/>
      <c r="AT658" s="290" t="s">
        <v>178</v>
      </c>
      <c r="AU658" s="290" t="s">
        <v>89</v>
      </c>
      <c r="AV658" s="14" t="s">
        <v>185</v>
      </c>
      <c r="AW658" s="14" t="s">
        <v>42</v>
      </c>
      <c r="AX658" s="14" t="s">
        <v>79</v>
      </c>
      <c r="AY658" s="290" t="s">
        <v>167</v>
      </c>
    </row>
    <row r="659" s="11" customFormat="1">
      <c r="B659" s="237"/>
      <c r="C659" s="238"/>
      <c r="D659" s="234" t="s">
        <v>178</v>
      </c>
      <c r="E659" s="239" t="s">
        <v>34</v>
      </c>
      <c r="F659" s="240" t="s">
        <v>967</v>
      </c>
      <c r="G659" s="238"/>
      <c r="H659" s="239" t="s">
        <v>34</v>
      </c>
      <c r="I659" s="241"/>
      <c r="J659" s="238"/>
      <c r="K659" s="238"/>
      <c r="L659" s="242"/>
      <c r="M659" s="243"/>
      <c r="N659" s="244"/>
      <c r="O659" s="244"/>
      <c r="P659" s="244"/>
      <c r="Q659" s="244"/>
      <c r="R659" s="244"/>
      <c r="S659" s="244"/>
      <c r="T659" s="245"/>
      <c r="AT659" s="246" t="s">
        <v>178</v>
      </c>
      <c r="AU659" s="246" t="s">
        <v>89</v>
      </c>
      <c r="AV659" s="11" t="s">
        <v>87</v>
      </c>
      <c r="AW659" s="11" t="s">
        <v>42</v>
      </c>
      <c r="AX659" s="11" t="s">
        <v>79</v>
      </c>
      <c r="AY659" s="246" t="s">
        <v>167</v>
      </c>
    </row>
    <row r="660" s="12" customFormat="1">
      <c r="B660" s="247"/>
      <c r="C660" s="248"/>
      <c r="D660" s="234" t="s">
        <v>178</v>
      </c>
      <c r="E660" s="249" t="s">
        <v>34</v>
      </c>
      <c r="F660" s="250" t="s">
        <v>968</v>
      </c>
      <c r="G660" s="248"/>
      <c r="H660" s="251">
        <v>16.09</v>
      </c>
      <c r="I660" s="252"/>
      <c r="J660" s="248"/>
      <c r="K660" s="248"/>
      <c r="L660" s="253"/>
      <c r="M660" s="254"/>
      <c r="N660" s="255"/>
      <c r="O660" s="255"/>
      <c r="P660" s="255"/>
      <c r="Q660" s="255"/>
      <c r="R660" s="255"/>
      <c r="S660" s="255"/>
      <c r="T660" s="256"/>
      <c r="AT660" s="257" t="s">
        <v>178</v>
      </c>
      <c r="AU660" s="257" t="s">
        <v>89</v>
      </c>
      <c r="AV660" s="12" t="s">
        <v>89</v>
      </c>
      <c r="AW660" s="12" t="s">
        <v>42</v>
      </c>
      <c r="AX660" s="12" t="s">
        <v>79</v>
      </c>
      <c r="AY660" s="257" t="s">
        <v>167</v>
      </c>
    </row>
    <row r="661" s="13" customFormat="1">
      <c r="B661" s="258"/>
      <c r="C661" s="259"/>
      <c r="D661" s="234" t="s">
        <v>178</v>
      </c>
      <c r="E661" s="260" t="s">
        <v>34</v>
      </c>
      <c r="F661" s="261" t="s">
        <v>203</v>
      </c>
      <c r="G661" s="259"/>
      <c r="H661" s="262">
        <v>48.268999999999998</v>
      </c>
      <c r="I661" s="263"/>
      <c r="J661" s="259"/>
      <c r="K661" s="259"/>
      <c r="L661" s="264"/>
      <c r="M661" s="265"/>
      <c r="N661" s="266"/>
      <c r="O661" s="266"/>
      <c r="P661" s="266"/>
      <c r="Q661" s="266"/>
      <c r="R661" s="266"/>
      <c r="S661" s="266"/>
      <c r="T661" s="267"/>
      <c r="AT661" s="268" t="s">
        <v>178</v>
      </c>
      <c r="AU661" s="268" t="s">
        <v>89</v>
      </c>
      <c r="AV661" s="13" t="s">
        <v>174</v>
      </c>
      <c r="AW661" s="13" t="s">
        <v>42</v>
      </c>
      <c r="AX661" s="13" t="s">
        <v>87</v>
      </c>
      <c r="AY661" s="268" t="s">
        <v>167</v>
      </c>
    </row>
    <row r="662" s="10" customFormat="1" ht="29.88" customHeight="1">
      <c r="B662" s="206"/>
      <c r="C662" s="207"/>
      <c r="D662" s="208" t="s">
        <v>78</v>
      </c>
      <c r="E662" s="220" t="s">
        <v>969</v>
      </c>
      <c r="F662" s="220" t="s">
        <v>970</v>
      </c>
      <c r="G662" s="207"/>
      <c r="H662" s="207"/>
      <c r="I662" s="210"/>
      <c r="J662" s="221">
        <f>BK662</f>
        <v>0</v>
      </c>
      <c r="K662" s="207"/>
      <c r="L662" s="212"/>
      <c r="M662" s="213"/>
      <c r="N662" s="214"/>
      <c r="O662" s="214"/>
      <c r="P662" s="215">
        <f>SUM(P663:P674)</f>
        <v>0</v>
      </c>
      <c r="Q662" s="214"/>
      <c r="R662" s="215">
        <f>SUM(R663:R674)</f>
        <v>0</v>
      </c>
      <c r="S662" s="214"/>
      <c r="T662" s="216">
        <f>SUM(T663:T674)</f>
        <v>0</v>
      </c>
      <c r="AR662" s="217" t="s">
        <v>87</v>
      </c>
      <c r="AT662" s="218" t="s">
        <v>78</v>
      </c>
      <c r="AU662" s="218" t="s">
        <v>87</v>
      </c>
      <c r="AY662" s="217" t="s">
        <v>167</v>
      </c>
      <c r="BK662" s="219">
        <f>SUM(BK663:BK674)</f>
        <v>0</v>
      </c>
    </row>
    <row r="663" s="1" customFormat="1" ht="34.2" customHeight="1">
      <c r="B663" s="47"/>
      <c r="C663" s="222" t="s">
        <v>971</v>
      </c>
      <c r="D663" s="222" t="s">
        <v>169</v>
      </c>
      <c r="E663" s="223" t="s">
        <v>972</v>
      </c>
      <c r="F663" s="224" t="s">
        <v>973</v>
      </c>
      <c r="G663" s="225" t="s">
        <v>245</v>
      </c>
      <c r="H663" s="226">
        <v>36.064</v>
      </c>
      <c r="I663" s="227"/>
      <c r="J663" s="228">
        <f>ROUND(I663*H663,2)</f>
        <v>0</v>
      </c>
      <c r="K663" s="224" t="s">
        <v>173</v>
      </c>
      <c r="L663" s="73"/>
      <c r="M663" s="229" t="s">
        <v>34</v>
      </c>
      <c r="N663" s="230" t="s">
        <v>50</v>
      </c>
      <c r="O663" s="48"/>
      <c r="P663" s="231">
        <f>O663*H663</f>
        <v>0</v>
      </c>
      <c r="Q663" s="231">
        <v>0</v>
      </c>
      <c r="R663" s="231">
        <f>Q663*H663</f>
        <v>0</v>
      </c>
      <c r="S663" s="231">
        <v>0</v>
      </c>
      <c r="T663" s="232">
        <f>S663*H663</f>
        <v>0</v>
      </c>
      <c r="AR663" s="24" t="s">
        <v>174</v>
      </c>
      <c r="AT663" s="24" t="s">
        <v>169</v>
      </c>
      <c r="AU663" s="24" t="s">
        <v>89</v>
      </c>
      <c r="AY663" s="24" t="s">
        <v>167</v>
      </c>
      <c r="BE663" s="233">
        <f>IF(N663="základní",J663,0)</f>
        <v>0</v>
      </c>
      <c r="BF663" s="233">
        <f>IF(N663="snížená",J663,0)</f>
        <v>0</v>
      </c>
      <c r="BG663" s="233">
        <f>IF(N663="zákl. přenesená",J663,0)</f>
        <v>0</v>
      </c>
      <c r="BH663" s="233">
        <f>IF(N663="sníž. přenesená",J663,0)</f>
        <v>0</v>
      </c>
      <c r="BI663" s="233">
        <f>IF(N663="nulová",J663,0)</f>
        <v>0</v>
      </c>
      <c r="BJ663" s="24" t="s">
        <v>87</v>
      </c>
      <c r="BK663" s="233">
        <f>ROUND(I663*H663,2)</f>
        <v>0</v>
      </c>
      <c r="BL663" s="24" t="s">
        <v>174</v>
      </c>
      <c r="BM663" s="24" t="s">
        <v>974</v>
      </c>
    </row>
    <row r="664" s="1" customFormat="1">
      <c r="B664" s="47"/>
      <c r="C664" s="75"/>
      <c r="D664" s="234" t="s">
        <v>176</v>
      </c>
      <c r="E664" s="75"/>
      <c r="F664" s="235" t="s">
        <v>975</v>
      </c>
      <c r="G664" s="75"/>
      <c r="H664" s="75"/>
      <c r="I664" s="192"/>
      <c r="J664" s="75"/>
      <c r="K664" s="75"/>
      <c r="L664" s="73"/>
      <c r="M664" s="236"/>
      <c r="N664" s="48"/>
      <c r="O664" s="48"/>
      <c r="P664" s="48"/>
      <c r="Q664" s="48"/>
      <c r="R664" s="48"/>
      <c r="S664" s="48"/>
      <c r="T664" s="96"/>
      <c r="AT664" s="24" t="s">
        <v>176</v>
      </c>
      <c r="AU664" s="24" t="s">
        <v>89</v>
      </c>
    </row>
    <row r="665" s="1" customFormat="1" ht="22.8" customHeight="1">
      <c r="B665" s="47"/>
      <c r="C665" s="222" t="s">
        <v>976</v>
      </c>
      <c r="D665" s="222" t="s">
        <v>169</v>
      </c>
      <c r="E665" s="223" t="s">
        <v>977</v>
      </c>
      <c r="F665" s="224" t="s">
        <v>978</v>
      </c>
      <c r="G665" s="225" t="s">
        <v>245</v>
      </c>
      <c r="H665" s="226">
        <v>36.064</v>
      </c>
      <c r="I665" s="227"/>
      <c r="J665" s="228">
        <f>ROUND(I665*H665,2)</f>
        <v>0</v>
      </c>
      <c r="K665" s="224" t="s">
        <v>173</v>
      </c>
      <c r="L665" s="73"/>
      <c r="M665" s="229" t="s">
        <v>34</v>
      </c>
      <c r="N665" s="230" t="s">
        <v>50</v>
      </c>
      <c r="O665" s="48"/>
      <c r="P665" s="231">
        <f>O665*H665</f>
        <v>0</v>
      </c>
      <c r="Q665" s="231">
        <v>0</v>
      </c>
      <c r="R665" s="231">
        <f>Q665*H665</f>
        <v>0</v>
      </c>
      <c r="S665" s="231">
        <v>0</v>
      </c>
      <c r="T665" s="232">
        <f>S665*H665</f>
        <v>0</v>
      </c>
      <c r="AR665" s="24" t="s">
        <v>174</v>
      </c>
      <c r="AT665" s="24" t="s">
        <v>169</v>
      </c>
      <c r="AU665" s="24" t="s">
        <v>89</v>
      </c>
      <c r="AY665" s="24" t="s">
        <v>167</v>
      </c>
      <c r="BE665" s="233">
        <f>IF(N665="základní",J665,0)</f>
        <v>0</v>
      </c>
      <c r="BF665" s="233">
        <f>IF(N665="snížená",J665,0)</f>
        <v>0</v>
      </c>
      <c r="BG665" s="233">
        <f>IF(N665="zákl. přenesená",J665,0)</f>
        <v>0</v>
      </c>
      <c r="BH665" s="233">
        <f>IF(N665="sníž. přenesená",J665,0)</f>
        <v>0</v>
      </c>
      <c r="BI665" s="233">
        <f>IF(N665="nulová",J665,0)</f>
        <v>0</v>
      </c>
      <c r="BJ665" s="24" t="s">
        <v>87</v>
      </c>
      <c r="BK665" s="233">
        <f>ROUND(I665*H665,2)</f>
        <v>0</v>
      </c>
      <c r="BL665" s="24" t="s">
        <v>174</v>
      </c>
      <c r="BM665" s="24" t="s">
        <v>979</v>
      </c>
    </row>
    <row r="666" s="1" customFormat="1">
      <c r="B666" s="47"/>
      <c r="C666" s="75"/>
      <c r="D666" s="234" t="s">
        <v>176</v>
      </c>
      <c r="E666" s="75"/>
      <c r="F666" s="235" t="s">
        <v>980</v>
      </c>
      <c r="G666" s="75"/>
      <c r="H666" s="75"/>
      <c r="I666" s="192"/>
      <c r="J666" s="75"/>
      <c r="K666" s="75"/>
      <c r="L666" s="73"/>
      <c r="M666" s="236"/>
      <c r="N666" s="48"/>
      <c r="O666" s="48"/>
      <c r="P666" s="48"/>
      <c r="Q666" s="48"/>
      <c r="R666" s="48"/>
      <c r="S666" s="48"/>
      <c r="T666" s="96"/>
      <c r="AT666" s="24" t="s">
        <v>176</v>
      </c>
      <c r="AU666" s="24" t="s">
        <v>89</v>
      </c>
    </row>
    <row r="667" s="1" customFormat="1" ht="34.2" customHeight="1">
      <c r="B667" s="47"/>
      <c r="C667" s="222" t="s">
        <v>981</v>
      </c>
      <c r="D667" s="222" t="s">
        <v>169</v>
      </c>
      <c r="E667" s="223" t="s">
        <v>982</v>
      </c>
      <c r="F667" s="224" t="s">
        <v>983</v>
      </c>
      <c r="G667" s="225" t="s">
        <v>245</v>
      </c>
      <c r="H667" s="226">
        <v>288.512</v>
      </c>
      <c r="I667" s="227"/>
      <c r="J667" s="228">
        <f>ROUND(I667*H667,2)</f>
        <v>0</v>
      </c>
      <c r="K667" s="224" t="s">
        <v>173</v>
      </c>
      <c r="L667" s="73"/>
      <c r="M667" s="229" t="s">
        <v>34</v>
      </c>
      <c r="N667" s="230" t="s">
        <v>50</v>
      </c>
      <c r="O667" s="48"/>
      <c r="P667" s="231">
        <f>O667*H667</f>
        <v>0</v>
      </c>
      <c r="Q667" s="231">
        <v>0</v>
      </c>
      <c r="R667" s="231">
        <f>Q667*H667</f>
        <v>0</v>
      </c>
      <c r="S667" s="231">
        <v>0</v>
      </c>
      <c r="T667" s="232">
        <f>S667*H667</f>
        <v>0</v>
      </c>
      <c r="AR667" s="24" t="s">
        <v>174</v>
      </c>
      <c r="AT667" s="24" t="s">
        <v>169</v>
      </c>
      <c r="AU667" s="24" t="s">
        <v>89</v>
      </c>
      <c r="AY667" s="24" t="s">
        <v>167</v>
      </c>
      <c r="BE667" s="233">
        <f>IF(N667="základní",J667,0)</f>
        <v>0</v>
      </c>
      <c r="BF667" s="233">
        <f>IF(N667="snížená",J667,0)</f>
        <v>0</v>
      </c>
      <c r="BG667" s="233">
        <f>IF(N667="zákl. přenesená",J667,0)</f>
        <v>0</v>
      </c>
      <c r="BH667" s="233">
        <f>IF(N667="sníž. přenesená",J667,0)</f>
        <v>0</v>
      </c>
      <c r="BI667" s="233">
        <f>IF(N667="nulová",J667,0)</f>
        <v>0</v>
      </c>
      <c r="BJ667" s="24" t="s">
        <v>87</v>
      </c>
      <c r="BK667" s="233">
        <f>ROUND(I667*H667,2)</f>
        <v>0</v>
      </c>
      <c r="BL667" s="24" t="s">
        <v>174</v>
      </c>
      <c r="BM667" s="24" t="s">
        <v>984</v>
      </c>
    </row>
    <row r="668" s="1" customFormat="1">
      <c r="B668" s="47"/>
      <c r="C668" s="75"/>
      <c r="D668" s="234" t="s">
        <v>176</v>
      </c>
      <c r="E668" s="75"/>
      <c r="F668" s="235" t="s">
        <v>980</v>
      </c>
      <c r="G668" s="75"/>
      <c r="H668" s="75"/>
      <c r="I668" s="192"/>
      <c r="J668" s="75"/>
      <c r="K668" s="75"/>
      <c r="L668" s="73"/>
      <c r="M668" s="236"/>
      <c r="N668" s="48"/>
      <c r="O668" s="48"/>
      <c r="P668" s="48"/>
      <c r="Q668" s="48"/>
      <c r="R668" s="48"/>
      <c r="S668" s="48"/>
      <c r="T668" s="96"/>
      <c r="AT668" s="24" t="s">
        <v>176</v>
      </c>
      <c r="AU668" s="24" t="s">
        <v>89</v>
      </c>
    </row>
    <row r="669" s="12" customFormat="1">
      <c r="B669" s="247"/>
      <c r="C669" s="248"/>
      <c r="D669" s="234" t="s">
        <v>178</v>
      </c>
      <c r="E669" s="248"/>
      <c r="F669" s="250" t="s">
        <v>985</v>
      </c>
      <c r="G669" s="248"/>
      <c r="H669" s="251">
        <v>288.512</v>
      </c>
      <c r="I669" s="252"/>
      <c r="J669" s="248"/>
      <c r="K669" s="248"/>
      <c r="L669" s="253"/>
      <c r="M669" s="254"/>
      <c r="N669" s="255"/>
      <c r="O669" s="255"/>
      <c r="P669" s="255"/>
      <c r="Q669" s="255"/>
      <c r="R669" s="255"/>
      <c r="S669" s="255"/>
      <c r="T669" s="256"/>
      <c r="AT669" s="257" t="s">
        <v>178</v>
      </c>
      <c r="AU669" s="257" t="s">
        <v>89</v>
      </c>
      <c r="AV669" s="12" t="s">
        <v>89</v>
      </c>
      <c r="AW669" s="12" t="s">
        <v>6</v>
      </c>
      <c r="AX669" s="12" t="s">
        <v>87</v>
      </c>
      <c r="AY669" s="257" t="s">
        <v>167</v>
      </c>
    </row>
    <row r="670" s="1" customFormat="1" ht="22.8" customHeight="1">
      <c r="B670" s="47"/>
      <c r="C670" s="222" t="s">
        <v>986</v>
      </c>
      <c r="D670" s="222" t="s">
        <v>169</v>
      </c>
      <c r="E670" s="223" t="s">
        <v>987</v>
      </c>
      <c r="F670" s="224" t="s">
        <v>988</v>
      </c>
      <c r="G670" s="225" t="s">
        <v>245</v>
      </c>
      <c r="H670" s="226">
        <v>33.091000000000001</v>
      </c>
      <c r="I670" s="227"/>
      <c r="J670" s="228">
        <f>ROUND(I670*H670,2)</f>
        <v>0</v>
      </c>
      <c r="K670" s="224" t="s">
        <v>173</v>
      </c>
      <c r="L670" s="73"/>
      <c r="M670" s="229" t="s">
        <v>34</v>
      </c>
      <c r="N670" s="230" t="s">
        <v>50</v>
      </c>
      <c r="O670" s="48"/>
      <c r="P670" s="231">
        <f>O670*H670</f>
        <v>0</v>
      </c>
      <c r="Q670" s="231">
        <v>0</v>
      </c>
      <c r="R670" s="231">
        <f>Q670*H670</f>
        <v>0</v>
      </c>
      <c r="S670" s="231">
        <v>0</v>
      </c>
      <c r="T670" s="232">
        <f>S670*H670</f>
        <v>0</v>
      </c>
      <c r="AR670" s="24" t="s">
        <v>174</v>
      </c>
      <c r="AT670" s="24" t="s">
        <v>169</v>
      </c>
      <c r="AU670" s="24" t="s">
        <v>89</v>
      </c>
      <c r="AY670" s="24" t="s">
        <v>167</v>
      </c>
      <c r="BE670" s="233">
        <f>IF(N670="základní",J670,0)</f>
        <v>0</v>
      </c>
      <c r="BF670" s="233">
        <f>IF(N670="snížená",J670,0)</f>
        <v>0</v>
      </c>
      <c r="BG670" s="233">
        <f>IF(N670="zákl. přenesená",J670,0)</f>
        <v>0</v>
      </c>
      <c r="BH670" s="233">
        <f>IF(N670="sníž. přenesená",J670,0)</f>
        <v>0</v>
      </c>
      <c r="BI670" s="233">
        <f>IF(N670="nulová",J670,0)</f>
        <v>0</v>
      </c>
      <c r="BJ670" s="24" t="s">
        <v>87</v>
      </c>
      <c r="BK670" s="233">
        <f>ROUND(I670*H670,2)</f>
        <v>0</v>
      </c>
      <c r="BL670" s="24" t="s">
        <v>174</v>
      </c>
      <c r="BM670" s="24" t="s">
        <v>989</v>
      </c>
    </row>
    <row r="671" s="1" customFormat="1">
      <c r="B671" s="47"/>
      <c r="C671" s="75"/>
      <c r="D671" s="234" t="s">
        <v>176</v>
      </c>
      <c r="E671" s="75"/>
      <c r="F671" s="235" t="s">
        <v>990</v>
      </c>
      <c r="G671" s="75"/>
      <c r="H671" s="75"/>
      <c r="I671" s="192"/>
      <c r="J671" s="75"/>
      <c r="K671" s="75"/>
      <c r="L671" s="73"/>
      <c r="M671" s="236"/>
      <c r="N671" s="48"/>
      <c r="O671" s="48"/>
      <c r="P671" s="48"/>
      <c r="Q671" s="48"/>
      <c r="R671" s="48"/>
      <c r="S671" s="48"/>
      <c r="T671" s="96"/>
      <c r="AT671" s="24" t="s">
        <v>176</v>
      </c>
      <c r="AU671" s="24" t="s">
        <v>89</v>
      </c>
    </row>
    <row r="672" s="12" customFormat="1">
      <c r="B672" s="247"/>
      <c r="C672" s="248"/>
      <c r="D672" s="234" t="s">
        <v>178</v>
      </c>
      <c r="E672" s="249" t="s">
        <v>34</v>
      </c>
      <c r="F672" s="250" t="s">
        <v>991</v>
      </c>
      <c r="G672" s="248"/>
      <c r="H672" s="251">
        <v>33.091000000000001</v>
      </c>
      <c r="I672" s="252"/>
      <c r="J672" s="248"/>
      <c r="K672" s="248"/>
      <c r="L672" s="253"/>
      <c r="M672" s="254"/>
      <c r="N672" s="255"/>
      <c r="O672" s="255"/>
      <c r="P672" s="255"/>
      <c r="Q672" s="255"/>
      <c r="R672" s="255"/>
      <c r="S672" s="255"/>
      <c r="T672" s="256"/>
      <c r="AT672" s="257" t="s">
        <v>178</v>
      </c>
      <c r="AU672" s="257" t="s">
        <v>89</v>
      </c>
      <c r="AV672" s="12" t="s">
        <v>89</v>
      </c>
      <c r="AW672" s="12" t="s">
        <v>42</v>
      </c>
      <c r="AX672" s="12" t="s">
        <v>87</v>
      </c>
      <c r="AY672" s="257" t="s">
        <v>167</v>
      </c>
    </row>
    <row r="673" s="1" customFormat="1" ht="22.8" customHeight="1">
      <c r="B673" s="47"/>
      <c r="C673" s="222" t="s">
        <v>992</v>
      </c>
      <c r="D673" s="222" t="s">
        <v>169</v>
      </c>
      <c r="E673" s="223" t="s">
        <v>993</v>
      </c>
      <c r="F673" s="224" t="s">
        <v>994</v>
      </c>
      <c r="G673" s="225" t="s">
        <v>245</v>
      </c>
      <c r="H673" s="226">
        <v>1.877</v>
      </c>
      <c r="I673" s="227"/>
      <c r="J673" s="228">
        <f>ROUND(I673*H673,2)</f>
        <v>0</v>
      </c>
      <c r="K673" s="224" t="s">
        <v>173</v>
      </c>
      <c r="L673" s="73"/>
      <c r="M673" s="229" t="s">
        <v>34</v>
      </c>
      <c r="N673" s="230" t="s">
        <v>50</v>
      </c>
      <c r="O673" s="48"/>
      <c r="P673" s="231">
        <f>O673*H673</f>
        <v>0</v>
      </c>
      <c r="Q673" s="231">
        <v>0</v>
      </c>
      <c r="R673" s="231">
        <f>Q673*H673</f>
        <v>0</v>
      </c>
      <c r="S673" s="231">
        <v>0</v>
      </c>
      <c r="T673" s="232">
        <f>S673*H673</f>
        <v>0</v>
      </c>
      <c r="AR673" s="24" t="s">
        <v>174</v>
      </c>
      <c r="AT673" s="24" t="s">
        <v>169</v>
      </c>
      <c r="AU673" s="24" t="s">
        <v>89</v>
      </c>
      <c r="AY673" s="24" t="s">
        <v>167</v>
      </c>
      <c r="BE673" s="233">
        <f>IF(N673="základní",J673,0)</f>
        <v>0</v>
      </c>
      <c r="BF673" s="233">
        <f>IF(N673="snížená",J673,0)</f>
        <v>0</v>
      </c>
      <c r="BG673" s="233">
        <f>IF(N673="zákl. přenesená",J673,0)</f>
        <v>0</v>
      </c>
      <c r="BH673" s="233">
        <f>IF(N673="sníž. přenesená",J673,0)</f>
        <v>0</v>
      </c>
      <c r="BI673" s="233">
        <f>IF(N673="nulová",J673,0)</f>
        <v>0</v>
      </c>
      <c r="BJ673" s="24" t="s">
        <v>87</v>
      </c>
      <c r="BK673" s="233">
        <f>ROUND(I673*H673,2)</f>
        <v>0</v>
      </c>
      <c r="BL673" s="24" t="s">
        <v>174</v>
      </c>
      <c r="BM673" s="24" t="s">
        <v>995</v>
      </c>
    </row>
    <row r="674" s="1" customFormat="1">
      <c r="B674" s="47"/>
      <c r="C674" s="75"/>
      <c r="D674" s="234" t="s">
        <v>176</v>
      </c>
      <c r="E674" s="75"/>
      <c r="F674" s="235" t="s">
        <v>990</v>
      </c>
      <c r="G674" s="75"/>
      <c r="H674" s="75"/>
      <c r="I674" s="192"/>
      <c r="J674" s="75"/>
      <c r="K674" s="75"/>
      <c r="L674" s="73"/>
      <c r="M674" s="236"/>
      <c r="N674" s="48"/>
      <c r="O674" s="48"/>
      <c r="P674" s="48"/>
      <c r="Q674" s="48"/>
      <c r="R674" s="48"/>
      <c r="S674" s="48"/>
      <c r="T674" s="96"/>
      <c r="AT674" s="24" t="s">
        <v>176</v>
      </c>
      <c r="AU674" s="24" t="s">
        <v>89</v>
      </c>
    </row>
    <row r="675" s="10" customFormat="1" ht="29.88" customHeight="1">
      <c r="B675" s="206"/>
      <c r="C675" s="207"/>
      <c r="D675" s="208" t="s">
        <v>78</v>
      </c>
      <c r="E675" s="220" t="s">
        <v>996</v>
      </c>
      <c r="F675" s="220" t="s">
        <v>997</v>
      </c>
      <c r="G675" s="207"/>
      <c r="H675" s="207"/>
      <c r="I675" s="210"/>
      <c r="J675" s="221">
        <f>BK675</f>
        <v>0</v>
      </c>
      <c r="K675" s="207"/>
      <c r="L675" s="212"/>
      <c r="M675" s="213"/>
      <c r="N675" s="214"/>
      <c r="O675" s="214"/>
      <c r="P675" s="215">
        <f>SUM(P676:P677)</f>
        <v>0</v>
      </c>
      <c r="Q675" s="214"/>
      <c r="R675" s="215">
        <f>SUM(R676:R677)</f>
        <v>0</v>
      </c>
      <c r="S675" s="214"/>
      <c r="T675" s="216">
        <f>SUM(T676:T677)</f>
        <v>0</v>
      </c>
      <c r="AR675" s="217" t="s">
        <v>87</v>
      </c>
      <c r="AT675" s="218" t="s">
        <v>78</v>
      </c>
      <c r="AU675" s="218" t="s">
        <v>87</v>
      </c>
      <c r="AY675" s="217" t="s">
        <v>167</v>
      </c>
      <c r="BK675" s="219">
        <f>SUM(BK676:BK677)</f>
        <v>0</v>
      </c>
    </row>
    <row r="676" s="1" customFormat="1" ht="45.6" customHeight="1">
      <c r="B676" s="47"/>
      <c r="C676" s="222" t="s">
        <v>998</v>
      </c>
      <c r="D676" s="222" t="s">
        <v>169</v>
      </c>
      <c r="E676" s="223" t="s">
        <v>999</v>
      </c>
      <c r="F676" s="224" t="s">
        <v>1000</v>
      </c>
      <c r="G676" s="225" t="s">
        <v>245</v>
      </c>
      <c r="H676" s="226">
        <v>45.862000000000002</v>
      </c>
      <c r="I676" s="227"/>
      <c r="J676" s="228">
        <f>ROUND(I676*H676,2)</f>
        <v>0</v>
      </c>
      <c r="K676" s="224" t="s">
        <v>173</v>
      </c>
      <c r="L676" s="73"/>
      <c r="M676" s="229" t="s">
        <v>34</v>
      </c>
      <c r="N676" s="230" t="s">
        <v>50</v>
      </c>
      <c r="O676" s="48"/>
      <c r="P676" s="231">
        <f>O676*H676</f>
        <v>0</v>
      </c>
      <c r="Q676" s="231">
        <v>0</v>
      </c>
      <c r="R676" s="231">
        <f>Q676*H676</f>
        <v>0</v>
      </c>
      <c r="S676" s="231">
        <v>0</v>
      </c>
      <c r="T676" s="232">
        <f>S676*H676</f>
        <v>0</v>
      </c>
      <c r="AR676" s="24" t="s">
        <v>174</v>
      </c>
      <c r="AT676" s="24" t="s">
        <v>169</v>
      </c>
      <c r="AU676" s="24" t="s">
        <v>89</v>
      </c>
      <c r="AY676" s="24" t="s">
        <v>167</v>
      </c>
      <c r="BE676" s="233">
        <f>IF(N676="základní",J676,0)</f>
        <v>0</v>
      </c>
      <c r="BF676" s="233">
        <f>IF(N676="snížená",J676,0)</f>
        <v>0</v>
      </c>
      <c r="BG676" s="233">
        <f>IF(N676="zákl. přenesená",J676,0)</f>
        <v>0</v>
      </c>
      <c r="BH676" s="233">
        <f>IF(N676="sníž. přenesená",J676,0)</f>
        <v>0</v>
      </c>
      <c r="BI676" s="233">
        <f>IF(N676="nulová",J676,0)</f>
        <v>0</v>
      </c>
      <c r="BJ676" s="24" t="s">
        <v>87</v>
      </c>
      <c r="BK676" s="233">
        <f>ROUND(I676*H676,2)</f>
        <v>0</v>
      </c>
      <c r="BL676" s="24" t="s">
        <v>174</v>
      </c>
      <c r="BM676" s="24" t="s">
        <v>1001</v>
      </c>
    </row>
    <row r="677" s="1" customFormat="1">
      <c r="B677" s="47"/>
      <c r="C677" s="75"/>
      <c r="D677" s="234" t="s">
        <v>176</v>
      </c>
      <c r="E677" s="75"/>
      <c r="F677" s="235" t="s">
        <v>1002</v>
      </c>
      <c r="G677" s="75"/>
      <c r="H677" s="75"/>
      <c r="I677" s="192"/>
      <c r="J677" s="75"/>
      <c r="K677" s="75"/>
      <c r="L677" s="73"/>
      <c r="M677" s="236"/>
      <c r="N677" s="48"/>
      <c r="O677" s="48"/>
      <c r="P677" s="48"/>
      <c r="Q677" s="48"/>
      <c r="R677" s="48"/>
      <c r="S677" s="48"/>
      <c r="T677" s="96"/>
      <c r="AT677" s="24" t="s">
        <v>176</v>
      </c>
      <c r="AU677" s="24" t="s">
        <v>89</v>
      </c>
    </row>
    <row r="678" s="10" customFormat="1" ht="37.44" customHeight="1">
      <c r="B678" s="206"/>
      <c r="C678" s="207"/>
      <c r="D678" s="208" t="s">
        <v>78</v>
      </c>
      <c r="E678" s="209" t="s">
        <v>1003</v>
      </c>
      <c r="F678" s="209" t="s">
        <v>1004</v>
      </c>
      <c r="G678" s="207"/>
      <c r="H678" s="207"/>
      <c r="I678" s="210"/>
      <c r="J678" s="211">
        <f>BK678</f>
        <v>0</v>
      </c>
      <c r="K678" s="207"/>
      <c r="L678" s="212"/>
      <c r="M678" s="213"/>
      <c r="N678" s="214"/>
      <c r="O678" s="214"/>
      <c r="P678" s="215">
        <f>P679+P755+P778+P793+P825+P843+P1000+P1012+P1028+P1068+P1087</f>
        <v>0</v>
      </c>
      <c r="Q678" s="214"/>
      <c r="R678" s="215">
        <f>R679+R755+R778+R793+R825+R843+R1000+R1012+R1028+R1068+R1087</f>
        <v>100.13981493510299</v>
      </c>
      <c r="S678" s="214"/>
      <c r="T678" s="216">
        <f>T679+T755+T778+T793+T825+T843+T1000+T1012+T1028+T1068+T1087</f>
        <v>3.1220700000000003</v>
      </c>
      <c r="AR678" s="217" t="s">
        <v>89</v>
      </c>
      <c r="AT678" s="218" t="s">
        <v>78</v>
      </c>
      <c r="AU678" s="218" t="s">
        <v>79</v>
      </c>
      <c r="AY678" s="217" t="s">
        <v>167</v>
      </c>
      <c r="BK678" s="219">
        <f>BK679+BK755+BK778+BK793+BK825+BK843+BK1000+BK1012+BK1028+BK1068+BK1087</f>
        <v>0</v>
      </c>
    </row>
    <row r="679" s="10" customFormat="1" ht="19.92" customHeight="1">
      <c r="B679" s="206"/>
      <c r="C679" s="207"/>
      <c r="D679" s="208" t="s">
        <v>78</v>
      </c>
      <c r="E679" s="220" t="s">
        <v>1005</v>
      </c>
      <c r="F679" s="220" t="s">
        <v>1006</v>
      </c>
      <c r="G679" s="207"/>
      <c r="H679" s="207"/>
      <c r="I679" s="210"/>
      <c r="J679" s="221">
        <f>BK679</f>
        <v>0</v>
      </c>
      <c r="K679" s="207"/>
      <c r="L679" s="212"/>
      <c r="M679" s="213"/>
      <c r="N679" s="214"/>
      <c r="O679" s="214"/>
      <c r="P679" s="215">
        <f>SUM(P680:P754)</f>
        <v>0</v>
      </c>
      <c r="Q679" s="214"/>
      <c r="R679" s="215">
        <f>SUM(R680:R754)</f>
        <v>0.3804911205</v>
      </c>
      <c r="S679" s="214"/>
      <c r="T679" s="216">
        <f>SUM(T680:T754)</f>
        <v>0</v>
      </c>
      <c r="AR679" s="217" t="s">
        <v>89</v>
      </c>
      <c r="AT679" s="218" t="s">
        <v>78</v>
      </c>
      <c r="AU679" s="218" t="s">
        <v>87</v>
      </c>
      <c r="AY679" s="217" t="s">
        <v>167</v>
      </c>
      <c r="BK679" s="219">
        <f>SUM(BK680:BK754)</f>
        <v>0</v>
      </c>
    </row>
    <row r="680" s="1" customFormat="1" ht="22.8" customHeight="1">
      <c r="B680" s="47"/>
      <c r="C680" s="222" t="s">
        <v>1007</v>
      </c>
      <c r="D680" s="222" t="s">
        <v>169</v>
      </c>
      <c r="E680" s="223" t="s">
        <v>1008</v>
      </c>
      <c r="F680" s="224" t="s">
        <v>1009</v>
      </c>
      <c r="G680" s="225" t="s">
        <v>172</v>
      </c>
      <c r="H680" s="226">
        <v>114.399</v>
      </c>
      <c r="I680" s="227"/>
      <c r="J680" s="228">
        <f>ROUND(I680*H680,2)</f>
        <v>0</v>
      </c>
      <c r="K680" s="224" t="s">
        <v>173</v>
      </c>
      <c r="L680" s="73"/>
      <c r="M680" s="229" t="s">
        <v>34</v>
      </c>
      <c r="N680" s="230" t="s">
        <v>50</v>
      </c>
      <c r="O680" s="48"/>
      <c r="P680" s="231">
        <f>O680*H680</f>
        <v>0</v>
      </c>
      <c r="Q680" s="231">
        <v>0</v>
      </c>
      <c r="R680" s="231">
        <f>Q680*H680</f>
        <v>0</v>
      </c>
      <c r="S680" s="231">
        <v>0</v>
      </c>
      <c r="T680" s="232">
        <f>S680*H680</f>
        <v>0</v>
      </c>
      <c r="AR680" s="24" t="s">
        <v>281</v>
      </c>
      <c r="AT680" s="24" t="s">
        <v>169</v>
      </c>
      <c r="AU680" s="24" t="s">
        <v>89</v>
      </c>
      <c r="AY680" s="24" t="s">
        <v>167</v>
      </c>
      <c r="BE680" s="233">
        <f>IF(N680="základní",J680,0)</f>
        <v>0</v>
      </c>
      <c r="BF680" s="233">
        <f>IF(N680="snížená",J680,0)</f>
        <v>0</v>
      </c>
      <c r="BG680" s="233">
        <f>IF(N680="zákl. přenesená",J680,0)</f>
        <v>0</v>
      </c>
      <c r="BH680" s="233">
        <f>IF(N680="sníž. přenesená",J680,0)</f>
        <v>0</v>
      </c>
      <c r="BI680" s="233">
        <f>IF(N680="nulová",J680,0)</f>
        <v>0</v>
      </c>
      <c r="BJ680" s="24" t="s">
        <v>87</v>
      </c>
      <c r="BK680" s="233">
        <f>ROUND(I680*H680,2)</f>
        <v>0</v>
      </c>
      <c r="BL680" s="24" t="s">
        <v>281</v>
      </c>
      <c r="BM680" s="24" t="s">
        <v>1010</v>
      </c>
    </row>
    <row r="681" s="1" customFormat="1">
      <c r="B681" s="47"/>
      <c r="C681" s="75"/>
      <c r="D681" s="234" t="s">
        <v>176</v>
      </c>
      <c r="E681" s="75"/>
      <c r="F681" s="235" t="s">
        <v>1011</v>
      </c>
      <c r="G681" s="75"/>
      <c r="H681" s="75"/>
      <c r="I681" s="192"/>
      <c r="J681" s="75"/>
      <c r="K681" s="75"/>
      <c r="L681" s="73"/>
      <c r="M681" s="236"/>
      <c r="N681" s="48"/>
      <c r="O681" s="48"/>
      <c r="P681" s="48"/>
      <c r="Q681" s="48"/>
      <c r="R681" s="48"/>
      <c r="S681" s="48"/>
      <c r="T681" s="96"/>
      <c r="AT681" s="24" t="s">
        <v>176</v>
      </c>
      <c r="AU681" s="24" t="s">
        <v>89</v>
      </c>
    </row>
    <row r="682" s="11" customFormat="1">
      <c r="B682" s="237"/>
      <c r="C682" s="238"/>
      <c r="D682" s="234" t="s">
        <v>178</v>
      </c>
      <c r="E682" s="239" t="s">
        <v>34</v>
      </c>
      <c r="F682" s="240" t="s">
        <v>1012</v>
      </c>
      <c r="G682" s="238"/>
      <c r="H682" s="239" t="s">
        <v>34</v>
      </c>
      <c r="I682" s="241"/>
      <c r="J682" s="238"/>
      <c r="K682" s="238"/>
      <c r="L682" s="242"/>
      <c r="M682" s="243"/>
      <c r="N682" s="244"/>
      <c r="O682" s="244"/>
      <c r="P682" s="244"/>
      <c r="Q682" s="244"/>
      <c r="R682" s="244"/>
      <c r="S682" s="244"/>
      <c r="T682" s="245"/>
      <c r="AT682" s="246" t="s">
        <v>178</v>
      </c>
      <c r="AU682" s="246" t="s">
        <v>89</v>
      </c>
      <c r="AV682" s="11" t="s">
        <v>87</v>
      </c>
      <c r="AW682" s="11" t="s">
        <v>42</v>
      </c>
      <c r="AX682" s="11" t="s">
        <v>79</v>
      </c>
      <c r="AY682" s="246" t="s">
        <v>167</v>
      </c>
    </row>
    <row r="683" s="12" customFormat="1">
      <c r="B683" s="247"/>
      <c r="C683" s="248"/>
      <c r="D683" s="234" t="s">
        <v>178</v>
      </c>
      <c r="E683" s="249" t="s">
        <v>34</v>
      </c>
      <c r="F683" s="250" t="s">
        <v>713</v>
      </c>
      <c r="G683" s="248"/>
      <c r="H683" s="251">
        <v>114.399</v>
      </c>
      <c r="I683" s="252"/>
      <c r="J683" s="248"/>
      <c r="K683" s="248"/>
      <c r="L683" s="253"/>
      <c r="M683" s="254"/>
      <c r="N683" s="255"/>
      <c r="O683" s="255"/>
      <c r="P683" s="255"/>
      <c r="Q683" s="255"/>
      <c r="R683" s="255"/>
      <c r="S683" s="255"/>
      <c r="T683" s="256"/>
      <c r="AT683" s="257" t="s">
        <v>178</v>
      </c>
      <c r="AU683" s="257" t="s">
        <v>89</v>
      </c>
      <c r="AV683" s="12" t="s">
        <v>89</v>
      </c>
      <c r="AW683" s="12" t="s">
        <v>42</v>
      </c>
      <c r="AX683" s="12" t="s">
        <v>87</v>
      </c>
      <c r="AY683" s="257" t="s">
        <v>167</v>
      </c>
    </row>
    <row r="684" s="1" customFormat="1" ht="22.8" customHeight="1">
      <c r="B684" s="47"/>
      <c r="C684" s="222" t="s">
        <v>1013</v>
      </c>
      <c r="D684" s="222" t="s">
        <v>169</v>
      </c>
      <c r="E684" s="223" t="s">
        <v>1014</v>
      </c>
      <c r="F684" s="224" t="s">
        <v>1015</v>
      </c>
      <c r="G684" s="225" t="s">
        <v>172</v>
      </c>
      <c r="H684" s="226">
        <v>25.302</v>
      </c>
      <c r="I684" s="227"/>
      <c r="J684" s="228">
        <f>ROUND(I684*H684,2)</f>
        <v>0</v>
      </c>
      <c r="K684" s="224" t="s">
        <v>173</v>
      </c>
      <c r="L684" s="73"/>
      <c r="M684" s="229" t="s">
        <v>34</v>
      </c>
      <c r="N684" s="230" t="s">
        <v>50</v>
      </c>
      <c r="O684" s="48"/>
      <c r="P684" s="231">
        <f>O684*H684</f>
        <v>0</v>
      </c>
      <c r="Q684" s="231">
        <v>0</v>
      </c>
      <c r="R684" s="231">
        <f>Q684*H684</f>
        <v>0</v>
      </c>
      <c r="S684" s="231">
        <v>0</v>
      </c>
      <c r="T684" s="232">
        <f>S684*H684</f>
        <v>0</v>
      </c>
      <c r="AR684" s="24" t="s">
        <v>281</v>
      </c>
      <c r="AT684" s="24" t="s">
        <v>169</v>
      </c>
      <c r="AU684" s="24" t="s">
        <v>89</v>
      </c>
      <c r="AY684" s="24" t="s">
        <v>167</v>
      </c>
      <c r="BE684" s="233">
        <f>IF(N684="základní",J684,0)</f>
        <v>0</v>
      </c>
      <c r="BF684" s="233">
        <f>IF(N684="snížená",J684,0)</f>
        <v>0</v>
      </c>
      <c r="BG684" s="233">
        <f>IF(N684="zákl. přenesená",J684,0)</f>
        <v>0</v>
      </c>
      <c r="BH684" s="233">
        <f>IF(N684="sníž. přenesená",J684,0)</f>
        <v>0</v>
      </c>
      <c r="BI684" s="233">
        <f>IF(N684="nulová",J684,0)</f>
        <v>0</v>
      </c>
      <c r="BJ684" s="24" t="s">
        <v>87</v>
      </c>
      <c r="BK684" s="233">
        <f>ROUND(I684*H684,2)</f>
        <v>0</v>
      </c>
      <c r="BL684" s="24" t="s">
        <v>281</v>
      </c>
      <c r="BM684" s="24" t="s">
        <v>1016</v>
      </c>
    </row>
    <row r="685" s="1" customFormat="1">
      <c r="B685" s="47"/>
      <c r="C685" s="75"/>
      <c r="D685" s="234" t="s">
        <v>176</v>
      </c>
      <c r="E685" s="75"/>
      <c r="F685" s="235" t="s">
        <v>1011</v>
      </c>
      <c r="G685" s="75"/>
      <c r="H685" s="75"/>
      <c r="I685" s="192"/>
      <c r="J685" s="75"/>
      <c r="K685" s="75"/>
      <c r="L685" s="73"/>
      <c r="M685" s="236"/>
      <c r="N685" s="48"/>
      <c r="O685" s="48"/>
      <c r="P685" s="48"/>
      <c r="Q685" s="48"/>
      <c r="R685" s="48"/>
      <c r="S685" s="48"/>
      <c r="T685" s="96"/>
      <c r="AT685" s="24" t="s">
        <v>176</v>
      </c>
      <c r="AU685" s="24" t="s">
        <v>89</v>
      </c>
    </row>
    <row r="686" s="11" customFormat="1">
      <c r="B686" s="237"/>
      <c r="C686" s="238"/>
      <c r="D686" s="234" t="s">
        <v>178</v>
      </c>
      <c r="E686" s="239" t="s">
        <v>34</v>
      </c>
      <c r="F686" s="240" t="s">
        <v>1017</v>
      </c>
      <c r="G686" s="238"/>
      <c r="H686" s="239" t="s">
        <v>34</v>
      </c>
      <c r="I686" s="241"/>
      <c r="J686" s="238"/>
      <c r="K686" s="238"/>
      <c r="L686" s="242"/>
      <c r="M686" s="243"/>
      <c r="N686" s="244"/>
      <c r="O686" s="244"/>
      <c r="P686" s="244"/>
      <c r="Q686" s="244"/>
      <c r="R686" s="244"/>
      <c r="S686" s="244"/>
      <c r="T686" s="245"/>
      <c r="AT686" s="246" t="s">
        <v>178</v>
      </c>
      <c r="AU686" s="246" t="s">
        <v>89</v>
      </c>
      <c r="AV686" s="11" t="s">
        <v>87</v>
      </c>
      <c r="AW686" s="11" t="s">
        <v>42</v>
      </c>
      <c r="AX686" s="11" t="s">
        <v>79</v>
      </c>
      <c r="AY686" s="246" t="s">
        <v>167</v>
      </c>
    </row>
    <row r="687" s="12" customFormat="1">
      <c r="B687" s="247"/>
      <c r="C687" s="248"/>
      <c r="D687" s="234" t="s">
        <v>178</v>
      </c>
      <c r="E687" s="249" t="s">
        <v>34</v>
      </c>
      <c r="F687" s="250" t="s">
        <v>707</v>
      </c>
      <c r="G687" s="248"/>
      <c r="H687" s="251">
        <v>25.302</v>
      </c>
      <c r="I687" s="252"/>
      <c r="J687" s="248"/>
      <c r="K687" s="248"/>
      <c r="L687" s="253"/>
      <c r="M687" s="254"/>
      <c r="N687" s="255"/>
      <c r="O687" s="255"/>
      <c r="P687" s="255"/>
      <c r="Q687" s="255"/>
      <c r="R687" s="255"/>
      <c r="S687" s="255"/>
      <c r="T687" s="256"/>
      <c r="AT687" s="257" t="s">
        <v>178</v>
      </c>
      <c r="AU687" s="257" t="s">
        <v>89</v>
      </c>
      <c r="AV687" s="12" t="s">
        <v>89</v>
      </c>
      <c r="AW687" s="12" t="s">
        <v>42</v>
      </c>
      <c r="AX687" s="12" t="s">
        <v>87</v>
      </c>
      <c r="AY687" s="257" t="s">
        <v>167</v>
      </c>
    </row>
    <row r="688" s="1" customFormat="1" ht="22.8" customHeight="1">
      <c r="B688" s="47"/>
      <c r="C688" s="270" t="s">
        <v>1018</v>
      </c>
      <c r="D688" s="270" t="s">
        <v>336</v>
      </c>
      <c r="E688" s="271" t="s">
        <v>1019</v>
      </c>
      <c r="F688" s="272" t="s">
        <v>1020</v>
      </c>
      <c r="G688" s="273" t="s">
        <v>172</v>
      </c>
      <c r="H688" s="274">
        <v>20.370000000000001</v>
      </c>
      <c r="I688" s="275"/>
      <c r="J688" s="276">
        <f>ROUND(I688*H688,2)</f>
        <v>0</v>
      </c>
      <c r="K688" s="272" t="s">
        <v>477</v>
      </c>
      <c r="L688" s="277"/>
      <c r="M688" s="278" t="s">
        <v>34</v>
      </c>
      <c r="N688" s="279" t="s">
        <v>50</v>
      </c>
      <c r="O688" s="48"/>
      <c r="P688" s="231">
        <f>O688*H688</f>
        <v>0</v>
      </c>
      <c r="Q688" s="231">
        <v>0</v>
      </c>
      <c r="R688" s="231">
        <f>Q688*H688</f>
        <v>0</v>
      </c>
      <c r="S688" s="231">
        <v>0</v>
      </c>
      <c r="T688" s="232">
        <f>S688*H688</f>
        <v>0</v>
      </c>
      <c r="AR688" s="24" t="s">
        <v>383</v>
      </c>
      <c r="AT688" s="24" t="s">
        <v>336</v>
      </c>
      <c r="AU688" s="24" t="s">
        <v>89</v>
      </c>
      <c r="AY688" s="24" t="s">
        <v>167</v>
      </c>
      <c r="BE688" s="233">
        <f>IF(N688="základní",J688,0)</f>
        <v>0</v>
      </c>
      <c r="BF688" s="233">
        <f>IF(N688="snížená",J688,0)</f>
        <v>0</v>
      </c>
      <c r="BG688" s="233">
        <f>IF(N688="zákl. přenesená",J688,0)</f>
        <v>0</v>
      </c>
      <c r="BH688" s="233">
        <f>IF(N688="sníž. přenesená",J688,0)</f>
        <v>0</v>
      </c>
      <c r="BI688" s="233">
        <f>IF(N688="nulová",J688,0)</f>
        <v>0</v>
      </c>
      <c r="BJ688" s="24" t="s">
        <v>87</v>
      </c>
      <c r="BK688" s="233">
        <f>ROUND(I688*H688,2)</f>
        <v>0</v>
      </c>
      <c r="BL688" s="24" t="s">
        <v>281</v>
      </c>
      <c r="BM688" s="24" t="s">
        <v>1021</v>
      </c>
    </row>
    <row r="689" s="12" customFormat="1">
      <c r="B689" s="247"/>
      <c r="C689" s="248"/>
      <c r="D689" s="234" t="s">
        <v>178</v>
      </c>
      <c r="E689" s="248"/>
      <c r="F689" s="250" t="s">
        <v>1022</v>
      </c>
      <c r="G689" s="248"/>
      <c r="H689" s="251">
        <v>20.370000000000001</v>
      </c>
      <c r="I689" s="252"/>
      <c r="J689" s="248"/>
      <c r="K689" s="248"/>
      <c r="L689" s="253"/>
      <c r="M689" s="254"/>
      <c r="N689" s="255"/>
      <c r="O689" s="255"/>
      <c r="P689" s="255"/>
      <c r="Q689" s="255"/>
      <c r="R689" s="255"/>
      <c r="S689" s="255"/>
      <c r="T689" s="256"/>
      <c r="AT689" s="257" t="s">
        <v>178</v>
      </c>
      <c r="AU689" s="257" t="s">
        <v>89</v>
      </c>
      <c r="AV689" s="12" t="s">
        <v>89</v>
      </c>
      <c r="AW689" s="12" t="s">
        <v>6</v>
      </c>
      <c r="AX689" s="12" t="s">
        <v>87</v>
      </c>
      <c r="AY689" s="257" t="s">
        <v>167</v>
      </c>
    </row>
    <row r="690" s="1" customFormat="1" ht="22.8" customHeight="1">
      <c r="B690" s="47"/>
      <c r="C690" s="270" t="s">
        <v>1023</v>
      </c>
      <c r="D690" s="270" t="s">
        <v>336</v>
      </c>
      <c r="E690" s="271" t="s">
        <v>1024</v>
      </c>
      <c r="F690" s="272" t="s">
        <v>1025</v>
      </c>
      <c r="G690" s="273" t="s">
        <v>172</v>
      </c>
      <c r="H690" s="274">
        <v>126.31699999999999</v>
      </c>
      <c r="I690" s="275"/>
      <c r="J690" s="276">
        <f>ROUND(I690*H690,2)</f>
        <v>0</v>
      </c>
      <c r="K690" s="272" t="s">
        <v>477</v>
      </c>
      <c r="L690" s="277"/>
      <c r="M690" s="278" t="s">
        <v>34</v>
      </c>
      <c r="N690" s="279" t="s">
        <v>50</v>
      </c>
      <c r="O690" s="48"/>
      <c r="P690" s="231">
        <f>O690*H690</f>
        <v>0</v>
      </c>
      <c r="Q690" s="231">
        <v>0</v>
      </c>
      <c r="R690" s="231">
        <f>Q690*H690</f>
        <v>0</v>
      </c>
      <c r="S690" s="231">
        <v>0</v>
      </c>
      <c r="T690" s="232">
        <f>S690*H690</f>
        <v>0</v>
      </c>
      <c r="AR690" s="24" t="s">
        <v>383</v>
      </c>
      <c r="AT690" s="24" t="s">
        <v>336</v>
      </c>
      <c r="AU690" s="24" t="s">
        <v>89</v>
      </c>
      <c r="AY690" s="24" t="s">
        <v>167</v>
      </c>
      <c r="BE690" s="233">
        <f>IF(N690="základní",J690,0)</f>
        <v>0</v>
      </c>
      <c r="BF690" s="233">
        <f>IF(N690="snížená",J690,0)</f>
        <v>0</v>
      </c>
      <c r="BG690" s="233">
        <f>IF(N690="zákl. přenesená",J690,0)</f>
        <v>0</v>
      </c>
      <c r="BH690" s="233">
        <f>IF(N690="sníž. přenesená",J690,0)</f>
        <v>0</v>
      </c>
      <c r="BI690" s="233">
        <f>IF(N690="nulová",J690,0)</f>
        <v>0</v>
      </c>
      <c r="BJ690" s="24" t="s">
        <v>87</v>
      </c>
      <c r="BK690" s="233">
        <f>ROUND(I690*H690,2)</f>
        <v>0</v>
      </c>
      <c r="BL690" s="24" t="s">
        <v>281</v>
      </c>
      <c r="BM690" s="24" t="s">
        <v>1026</v>
      </c>
    </row>
    <row r="691" s="11" customFormat="1">
      <c r="B691" s="237"/>
      <c r="C691" s="238"/>
      <c r="D691" s="234" t="s">
        <v>178</v>
      </c>
      <c r="E691" s="239" t="s">
        <v>34</v>
      </c>
      <c r="F691" s="240" t="s">
        <v>712</v>
      </c>
      <c r="G691" s="238"/>
      <c r="H691" s="239" t="s">
        <v>34</v>
      </c>
      <c r="I691" s="241"/>
      <c r="J691" s="238"/>
      <c r="K691" s="238"/>
      <c r="L691" s="242"/>
      <c r="M691" s="243"/>
      <c r="N691" s="244"/>
      <c r="O691" s="244"/>
      <c r="P691" s="244"/>
      <c r="Q691" s="244"/>
      <c r="R691" s="244"/>
      <c r="S691" s="244"/>
      <c r="T691" s="245"/>
      <c r="AT691" s="246" t="s">
        <v>178</v>
      </c>
      <c r="AU691" s="246" t="s">
        <v>89</v>
      </c>
      <c r="AV691" s="11" t="s">
        <v>87</v>
      </c>
      <c r="AW691" s="11" t="s">
        <v>42</v>
      </c>
      <c r="AX691" s="11" t="s">
        <v>79</v>
      </c>
      <c r="AY691" s="246" t="s">
        <v>167</v>
      </c>
    </row>
    <row r="692" s="12" customFormat="1">
      <c r="B692" s="247"/>
      <c r="C692" s="248"/>
      <c r="D692" s="234" t="s">
        <v>178</v>
      </c>
      <c r="E692" s="249" t="s">
        <v>34</v>
      </c>
      <c r="F692" s="250" t="s">
        <v>1027</v>
      </c>
      <c r="G692" s="248"/>
      <c r="H692" s="251">
        <v>95</v>
      </c>
      <c r="I692" s="252"/>
      <c r="J692" s="248"/>
      <c r="K692" s="248"/>
      <c r="L692" s="253"/>
      <c r="M692" s="254"/>
      <c r="N692" s="255"/>
      <c r="O692" s="255"/>
      <c r="P692" s="255"/>
      <c r="Q692" s="255"/>
      <c r="R692" s="255"/>
      <c r="S692" s="255"/>
      <c r="T692" s="256"/>
      <c r="AT692" s="257" t="s">
        <v>178</v>
      </c>
      <c r="AU692" s="257" t="s">
        <v>89</v>
      </c>
      <c r="AV692" s="12" t="s">
        <v>89</v>
      </c>
      <c r="AW692" s="12" t="s">
        <v>42</v>
      </c>
      <c r="AX692" s="12" t="s">
        <v>79</v>
      </c>
      <c r="AY692" s="257" t="s">
        <v>167</v>
      </c>
    </row>
    <row r="693" s="11" customFormat="1">
      <c r="B693" s="237"/>
      <c r="C693" s="238"/>
      <c r="D693" s="234" t="s">
        <v>178</v>
      </c>
      <c r="E693" s="239" t="s">
        <v>34</v>
      </c>
      <c r="F693" s="240" t="s">
        <v>1028</v>
      </c>
      <c r="G693" s="238"/>
      <c r="H693" s="239" t="s">
        <v>34</v>
      </c>
      <c r="I693" s="241"/>
      <c r="J693" s="238"/>
      <c r="K693" s="238"/>
      <c r="L693" s="242"/>
      <c r="M693" s="243"/>
      <c r="N693" s="244"/>
      <c r="O693" s="244"/>
      <c r="P693" s="244"/>
      <c r="Q693" s="244"/>
      <c r="R693" s="244"/>
      <c r="S693" s="244"/>
      <c r="T693" s="245"/>
      <c r="AT693" s="246" t="s">
        <v>178</v>
      </c>
      <c r="AU693" s="246" t="s">
        <v>89</v>
      </c>
      <c r="AV693" s="11" t="s">
        <v>87</v>
      </c>
      <c r="AW693" s="11" t="s">
        <v>42</v>
      </c>
      <c r="AX693" s="11" t="s">
        <v>79</v>
      </c>
      <c r="AY693" s="246" t="s">
        <v>167</v>
      </c>
    </row>
    <row r="694" s="12" customFormat="1">
      <c r="B694" s="247"/>
      <c r="C694" s="248"/>
      <c r="D694" s="234" t="s">
        <v>178</v>
      </c>
      <c r="E694" s="249" t="s">
        <v>34</v>
      </c>
      <c r="F694" s="250" t="s">
        <v>707</v>
      </c>
      <c r="G694" s="248"/>
      <c r="H694" s="251">
        <v>25.302</v>
      </c>
      <c r="I694" s="252"/>
      <c r="J694" s="248"/>
      <c r="K694" s="248"/>
      <c r="L694" s="253"/>
      <c r="M694" s="254"/>
      <c r="N694" s="255"/>
      <c r="O694" s="255"/>
      <c r="P694" s="255"/>
      <c r="Q694" s="255"/>
      <c r="R694" s="255"/>
      <c r="S694" s="255"/>
      <c r="T694" s="256"/>
      <c r="AT694" s="257" t="s">
        <v>178</v>
      </c>
      <c r="AU694" s="257" t="s">
        <v>89</v>
      </c>
      <c r="AV694" s="12" t="s">
        <v>89</v>
      </c>
      <c r="AW694" s="12" t="s">
        <v>42</v>
      </c>
      <c r="AX694" s="12" t="s">
        <v>79</v>
      </c>
      <c r="AY694" s="257" t="s">
        <v>167</v>
      </c>
    </row>
    <row r="695" s="13" customFormat="1">
      <c r="B695" s="258"/>
      <c r="C695" s="259"/>
      <c r="D695" s="234" t="s">
        <v>178</v>
      </c>
      <c r="E695" s="260" t="s">
        <v>34</v>
      </c>
      <c r="F695" s="261" t="s">
        <v>203</v>
      </c>
      <c r="G695" s="259"/>
      <c r="H695" s="262">
        <v>120.30200000000001</v>
      </c>
      <c r="I695" s="263"/>
      <c r="J695" s="259"/>
      <c r="K695" s="259"/>
      <c r="L695" s="264"/>
      <c r="M695" s="265"/>
      <c r="N695" s="266"/>
      <c r="O695" s="266"/>
      <c r="P695" s="266"/>
      <c r="Q695" s="266"/>
      <c r="R695" s="266"/>
      <c r="S695" s="266"/>
      <c r="T695" s="267"/>
      <c r="AT695" s="268" t="s">
        <v>178</v>
      </c>
      <c r="AU695" s="268" t="s">
        <v>89</v>
      </c>
      <c r="AV695" s="13" t="s">
        <v>174</v>
      </c>
      <c r="AW695" s="13" t="s">
        <v>42</v>
      </c>
      <c r="AX695" s="13" t="s">
        <v>87</v>
      </c>
      <c r="AY695" s="268" t="s">
        <v>167</v>
      </c>
    </row>
    <row r="696" s="12" customFormat="1">
      <c r="B696" s="247"/>
      <c r="C696" s="248"/>
      <c r="D696" s="234" t="s">
        <v>178</v>
      </c>
      <c r="E696" s="248"/>
      <c r="F696" s="250" t="s">
        <v>1029</v>
      </c>
      <c r="G696" s="248"/>
      <c r="H696" s="251">
        <v>126.31699999999999</v>
      </c>
      <c r="I696" s="252"/>
      <c r="J696" s="248"/>
      <c r="K696" s="248"/>
      <c r="L696" s="253"/>
      <c r="M696" s="254"/>
      <c r="N696" s="255"/>
      <c r="O696" s="255"/>
      <c r="P696" s="255"/>
      <c r="Q696" s="255"/>
      <c r="R696" s="255"/>
      <c r="S696" s="255"/>
      <c r="T696" s="256"/>
      <c r="AT696" s="257" t="s">
        <v>178</v>
      </c>
      <c r="AU696" s="257" t="s">
        <v>89</v>
      </c>
      <c r="AV696" s="12" t="s">
        <v>89</v>
      </c>
      <c r="AW696" s="12" t="s">
        <v>6</v>
      </c>
      <c r="AX696" s="12" t="s">
        <v>87</v>
      </c>
      <c r="AY696" s="257" t="s">
        <v>167</v>
      </c>
    </row>
    <row r="697" s="1" customFormat="1" ht="22.8" customHeight="1">
      <c r="B697" s="47"/>
      <c r="C697" s="222" t="s">
        <v>1030</v>
      </c>
      <c r="D697" s="222" t="s">
        <v>169</v>
      </c>
      <c r="E697" s="223" t="s">
        <v>1031</v>
      </c>
      <c r="F697" s="224" t="s">
        <v>1032</v>
      </c>
      <c r="G697" s="225" t="s">
        <v>172</v>
      </c>
      <c r="H697" s="226">
        <v>53.146999999999998</v>
      </c>
      <c r="I697" s="227"/>
      <c r="J697" s="228">
        <f>ROUND(I697*H697,2)</f>
        <v>0</v>
      </c>
      <c r="K697" s="224" t="s">
        <v>173</v>
      </c>
      <c r="L697" s="73"/>
      <c r="M697" s="229" t="s">
        <v>34</v>
      </c>
      <c r="N697" s="230" t="s">
        <v>50</v>
      </c>
      <c r="O697" s="48"/>
      <c r="P697" s="231">
        <f>O697*H697</f>
        <v>0</v>
      </c>
      <c r="Q697" s="231">
        <v>0</v>
      </c>
      <c r="R697" s="231">
        <f>Q697*H697</f>
        <v>0</v>
      </c>
      <c r="S697" s="231">
        <v>0</v>
      </c>
      <c r="T697" s="232">
        <f>S697*H697</f>
        <v>0</v>
      </c>
      <c r="AR697" s="24" t="s">
        <v>281</v>
      </c>
      <c r="AT697" s="24" t="s">
        <v>169</v>
      </c>
      <c r="AU697" s="24" t="s">
        <v>89</v>
      </c>
      <c r="AY697" s="24" t="s">
        <v>167</v>
      </c>
      <c r="BE697" s="233">
        <f>IF(N697="základní",J697,0)</f>
        <v>0</v>
      </c>
      <c r="BF697" s="233">
        <f>IF(N697="snížená",J697,0)</f>
        <v>0</v>
      </c>
      <c r="BG697" s="233">
        <f>IF(N697="zákl. přenesená",J697,0)</f>
        <v>0</v>
      </c>
      <c r="BH697" s="233">
        <f>IF(N697="sníž. přenesená",J697,0)</f>
        <v>0</v>
      </c>
      <c r="BI697" s="233">
        <f>IF(N697="nulová",J697,0)</f>
        <v>0</v>
      </c>
      <c r="BJ697" s="24" t="s">
        <v>87</v>
      </c>
      <c r="BK697" s="233">
        <f>ROUND(I697*H697,2)</f>
        <v>0</v>
      </c>
      <c r="BL697" s="24" t="s">
        <v>281</v>
      </c>
      <c r="BM697" s="24" t="s">
        <v>1033</v>
      </c>
    </row>
    <row r="698" s="1" customFormat="1">
      <c r="B698" s="47"/>
      <c r="C698" s="75"/>
      <c r="D698" s="234" t="s">
        <v>176</v>
      </c>
      <c r="E698" s="75"/>
      <c r="F698" s="235" t="s">
        <v>1011</v>
      </c>
      <c r="G698" s="75"/>
      <c r="H698" s="75"/>
      <c r="I698" s="192"/>
      <c r="J698" s="75"/>
      <c r="K698" s="75"/>
      <c r="L698" s="73"/>
      <c r="M698" s="236"/>
      <c r="N698" s="48"/>
      <c r="O698" s="48"/>
      <c r="P698" s="48"/>
      <c r="Q698" s="48"/>
      <c r="R698" s="48"/>
      <c r="S698" s="48"/>
      <c r="T698" s="96"/>
      <c r="AT698" s="24" t="s">
        <v>176</v>
      </c>
      <c r="AU698" s="24" t="s">
        <v>89</v>
      </c>
    </row>
    <row r="699" s="11" customFormat="1">
      <c r="B699" s="237"/>
      <c r="C699" s="238"/>
      <c r="D699" s="234" t="s">
        <v>178</v>
      </c>
      <c r="E699" s="239" t="s">
        <v>34</v>
      </c>
      <c r="F699" s="240" t="s">
        <v>308</v>
      </c>
      <c r="G699" s="238"/>
      <c r="H699" s="239" t="s">
        <v>34</v>
      </c>
      <c r="I699" s="241"/>
      <c r="J699" s="238"/>
      <c r="K699" s="238"/>
      <c r="L699" s="242"/>
      <c r="M699" s="243"/>
      <c r="N699" s="244"/>
      <c r="O699" s="244"/>
      <c r="P699" s="244"/>
      <c r="Q699" s="244"/>
      <c r="R699" s="244"/>
      <c r="S699" s="244"/>
      <c r="T699" s="245"/>
      <c r="AT699" s="246" t="s">
        <v>178</v>
      </c>
      <c r="AU699" s="246" t="s">
        <v>89</v>
      </c>
      <c r="AV699" s="11" t="s">
        <v>87</v>
      </c>
      <c r="AW699" s="11" t="s">
        <v>42</v>
      </c>
      <c r="AX699" s="11" t="s">
        <v>79</v>
      </c>
      <c r="AY699" s="246" t="s">
        <v>167</v>
      </c>
    </row>
    <row r="700" s="12" customFormat="1">
      <c r="B700" s="247"/>
      <c r="C700" s="248"/>
      <c r="D700" s="234" t="s">
        <v>178</v>
      </c>
      <c r="E700" s="249" t="s">
        <v>34</v>
      </c>
      <c r="F700" s="250" t="s">
        <v>1034</v>
      </c>
      <c r="G700" s="248"/>
      <c r="H700" s="251">
        <v>5.3099999999999996</v>
      </c>
      <c r="I700" s="252"/>
      <c r="J700" s="248"/>
      <c r="K700" s="248"/>
      <c r="L700" s="253"/>
      <c r="M700" s="254"/>
      <c r="N700" s="255"/>
      <c r="O700" s="255"/>
      <c r="P700" s="255"/>
      <c r="Q700" s="255"/>
      <c r="R700" s="255"/>
      <c r="S700" s="255"/>
      <c r="T700" s="256"/>
      <c r="AT700" s="257" t="s">
        <v>178</v>
      </c>
      <c r="AU700" s="257" t="s">
        <v>89</v>
      </c>
      <c r="AV700" s="12" t="s">
        <v>89</v>
      </c>
      <c r="AW700" s="12" t="s">
        <v>42</v>
      </c>
      <c r="AX700" s="12" t="s">
        <v>79</v>
      </c>
      <c r="AY700" s="257" t="s">
        <v>167</v>
      </c>
    </row>
    <row r="701" s="12" customFormat="1">
      <c r="B701" s="247"/>
      <c r="C701" s="248"/>
      <c r="D701" s="234" t="s">
        <v>178</v>
      </c>
      <c r="E701" s="249" t="s">
        <v>34</v>
      </c>
      <c r="F701" s="250" t="s">
        <v>1035</v>
      </c>
      <c r="G701" s="248"/>
      <c r="H701" s="251">
        <v>1.6319999999999999</v>
      </c>
      <c r="I701" s="252"/>
      <c r="J701" s="248"/>
      <c r="K701" s="248"/>
      <c r="L701" s="253"/>
      <c r="M701" s="254"/>
      <c r="N701" s="255"/>
      <c r="O701" s="255"/>
      <c r="P701" s="255"/>
      <c r="Q701" s="255"/>
      <c r="R701" s="255"/>
      <c r="S701" s="255"/>
      <c r="T701" s="256"/>
      <c r="AT701" s="257" t="s">
        <v>178</v>
      </c>
      <c r="AU701" s="257" t="s">
        <v>89</v>
      </c>
      <c r="AV701" s="12" t="s">
        <v>89</v>
      </c>
      <c r="AW701" s="12" t="s">
        <v>42</v>
      </c>
      <c r="AX701" s="12" t="s">
        <v>79</v>
      </c>
      <c r="AY701" s="257" t="s">
        <v>167</v>
      </c>
    </row>
    <row r="702" s="12" customFormat="1">
      <c r="B702" s="247"/>
      <c r="C702" s="248"/>
      <c r="D702" s="234" t="s">
        <v>178</v>
      </c>
      <c r="E702" s="249" t="s">
        <v>34</v>
      </c>
      <c r="F702" s="250" t="s">
        <v>1036</v>
      </c>
      <c r="G702" s="248"/>
      <c r="H702" s="251">
        <v>13.504</v>
      </c>
      <c r="I702" s="252"/>
      <c r="J702" s="248"/>
      <c r="K702" s="248"/>
      <c r="L702" s="253"/>
      <c r="M702" s="254"/>
      <c r="N702" s="255"/>
      <c r="O702" s="255"/>
      <c r="P702" s="255"/>
      <c r="Q702" s="255"/>
      <c r="R702" s="255"/>
      <c r="S702" s="255"/>
      <c r="T702" s="256"/>
      <c r="AT702" s="257" t="s">
        <v>178</v>
      </c>
      <c r="AU702" s="257" t="s">
        <v>89</v>
      </c>
      <c r="AV702" s="12" t="s">
        <v>89</v>
      </c>
      <c r="AW702" s="12" t="s">
        <v>42</v>
      </c>
      <c r="AX702" s="12" t="s">
        <v>79</v>
      </c>
      <c r="AY702" s="257" t="s">
        <v>167</v>
      </c>
    </row>
    <row r="703" s="11" customFormat="1">
      <c r="B703" s="237"/>
      <c r="C703" s="238"/>
      <c r="D703" s="234" t="s">
        <v>178</v>
      </c>
      <c r="E703" s="239" t="s">
        <v>34</v>
      </c>
      <c r="F703" s="240" t="s">
        <v>1037</v>
      </c>
      <c r="G703" s="238"/>
      <c r="H703" s="239" t="s">
        <v>34</v>
      </c>
      <c r="I703" s="241"/>
      <c r="J703" s="238"/>
      <c r="K703" s="238"/>
      <c r="L703" s="242"/>
      <c r="M703" s="243"/>
      <c r="N703" s="244"/>
      <c r="O703" s="244"/>
      <c r="P703" s="244"/>
      <c r="Q703" s="244"/>
      <c r="R703" s="244"/>
      <c r="S703" s="244"/>
      <c r="T703" s="245"/>
      <c r="AT703" s="246" t="s">
        <v>178</v>
      </c>
      <c r="AU703" s="246" t="s">
        <v>89</v>
      </c>
      <c r="AV703" s="11" t="s">
        <v>87</v>
      </c>
      <c r="AW703" s="11" t="s">
        <v>42</v>
      </c>
      <c r="AX703" s="11" t="s">
        <v>79</v>
      </c>
      <c r="AY703" s="246" t="s">
        <v>167</v>
      </c>
    </row>
    <row r="704" s="12" customFormat="1">
      <c r="B704" s="247"/>
      <c r="C704" s="248"/>
      <c r="D704" s="234" t="s">
        <v>178</v>
      </c>
      <c r="E704" s="249" t="s">
        <v>34</v>
      </c>
      <c r="F704" s="250" t="s">
        <v>1038</v>
      </c>
      <c r="G704" s="248"/>
      <c r="H704" s="251">
        <v>32.701000000000001</v>
      </c>
      <c r="I704" s="252"/>
      <c r="J704" s="248"/>
      <c r="K704" s="248"/>
      <c r="L704" s="253"/>
      <c r="M704" s="254"/>
      <c r="N704" s="255"/>
      <c r="O704" s="255"/>
      <c r="P704" s="255"/>
      <c r="Q704" s="255"/>
      <c r="R704" s="255"/>
      <c r="S704" s="255"/>
      <c r="T704" s="256"/>
      <c r="AT704" s="257" t="s">
        <v>178</v>
      </c>
      <c r="AU704" s="257" t="s">
        <v>89</v>
      </c>
      <c r="AV704" s="12" t="s">
        <v>89</v>
      </c>
      <c r="AW704" s="12" t="s">
        <v>42</v>
      </c>
      <c r="AX704" s="12" t="s">
        <v>79</v>
      </c>
      <c r="AY704" s="257" t="s">
        <v>167</v>
      </c>
    </row>
    <row r="705" s="13" customFormat="1">
      <c r="B705" s="258"/>
      <c r="C705" s="259"/>
      <c r="D705" s="234" t="s">
        <v>178</v>
      </c>
      <c r="E705" s="260" t="s">
        <v>34</v>
      </c>
      <c r="F705" s="261" t="s">
        <v>203</v>
      </c>
      <c r="G705" s="259"/>
      <c r="H705" s="262">
        <v>53.146999999999998</v>
      </c>
      <c r="I705" s="263"/>
      <c r="J705" s="259"/>
      <c r="K705" s="259"/>
      <c r="L705" s="264"/>
      <c r="M705" s="265"/>
      <c r="N705" s="266"/>
      <c r="O705" s="266"/>
      <c r="P705" s="266"/>
      <c r="Q705" s="266"/>
      <c r="R705" s="266"/>
      <c r="S705" s="266"/>
      <c r="T705" s="267"/>
      <c r="AT705" s="268" t="s">
        <v>178</v>
      </c>
      <c r="AU705" s="268" t="s">
        <v>89</v>
      </c>
      <c r="AV705" s="13" t="s">
        <v>174</v>
      </c>
      <c r="AW705" s="13" t="s">
        <v>42</v>
      </c>
      <c r="AX705" s="13" t="s">
        <v>87</v>
      </c>
      <c r="AY705" s="268" t="s">
        <v>167</v>
      </c>
    </row>
    <row r="706" s="1" customFormat="1" ht="22.8" customHeight="1">
      <c r="B706" s="47"/>
      <c r="C706" s="222" t="s">
        <v>1039</v>
      </c>
      <c r="D706" s="222" t="s">
        <v>169</v>
      </c>
      <c r="E706" s="223" t="s">
        <v>1040</v>
      </c>
      <c r="F706" s="224" t="s">
        <v>1041</v>
      </c>
      <c r="G706" s="225" t="s">
        <v>172</v>
      </c>
      <c r="H706" s="226">
        <v>27</v>
      </c>
      <c r="I706" s="227"/>
      <c r="J706" s="228">
        <f>ROUND(I706*H706,2)</f>
        <v>0</v>
      </c>
      <c r="K706" s="224" t="s">
        <v>173</v>
      </c>
      <c r="L706" s="73"/>
      <c r="M706" s="229" t="s">
        <v>34</v>
      </c>
      <c r="N706" s="230" t="s">
        <v>50</v>
      </c>
      <c r="O706" s="48"/>
      <c r="P706" s="231">
        <f>O706*H706</f>
        <v>0</v>
      </c>
      <c r="Q706" s="231">
        <v>0</v>
      </c>
      <c r="R706" s="231">
        <f>Q706*H706</f>
        <v>0</v>
      </c>
      <c r="S706" s="231">
        <v>0</v>
      </c>
      <c r="T706" s="232">
        <f>S706*H706</f>
        <v>0</v>
      </c>
      <c r="AR706" s="24" t="s">
        <v>281</v>
      </c>
      <c r="AT706" s="24" t="s">
        <v>169</v>
      </c>
      <c r="AU706" s="24" t="s">
        <v>89</v>
      </c>
      <c r="AY706" s="24" t="s">
        <v>167</v>
      </c>
      <c r="BE706" s="233">
        <f>IF(N706="základní",J706,0)</f>
        <v>0</v>
      </c>
      <c r="BF706" s="233">
        <f>IF(N706="snížená",J706,0)</f>
        <v>0</v>
      </c>
      <c r="BG706" s="233">
        <f>IF(N706="zákl. přenesená",J706,0)</f>
        <v>0</v>
      </c>
      <c r="BH706" s="233">
        <f>IF(N706="sníž. přenesená",J706,0)</f>
        <v>0</v>
      </c>
      <c r="BI706" s="233">
        <f>IF(N706="nulová",J706,0)</f>
        <v>0</v>
      </c>
      <c r="BJ706" s="24" t="s">
        <v>87</v>
      </c>
      <c r="BK706" s="233">
        <f>ROUND(I706*H706,2)</f>
        <v>0</v>
      </c>
      <c r="BL706" s="24" t="s">
        <v>281</v>
      </c>
      <c r="BM706" s="24" t="s">
        <v>1042</v>
      </c>
    </row>
    <row r="707" s="1" customFormat="1">
      <c r="B707" s="47"/>
      <c r="C707" s="75"/>
      <c r="D707" s="234" t="s">
        <v>176</v>
      </c>
      <c r="E707" s="75"/>
      <c r="F707" s="235" t="s">
        <v>1011</v>
      </c>
      <c r="G707" s="75"/>
      <c r="H707" s="75"/>
      <c r="I707" s="192"/>
      <c r="J707" s="75"/>
      <c r="K707" s="75"/>
      <c r="L707" s="73"/>
      <c r="M707" s="236"/>
      <c r="N707" s="48"/>
      <c r="O707" s="48"/>
      <c r="P707" s="48"/>
      <c r="Q707" s="48"/>
      <c r="R707" s="48"/>
      <c r="S707" s="48"/>
      <c r="T707" s="96"/>
      <c r="AT707" s="24" t="s">
        <v>176</v>
      </c>
      <c r="AU707" s="24" t="s">
        <v>89</v>
      </c>
    </row>
    <row r="708" s="11" customFormat="1">
      <c r="B708" s="237"/>
      <c r="C708" s="238"/>
      <c r="D708" s="234" t="s">
        <v>178</v>
      </c>
      <c r="E708" s="239" t="s">
        <v>34</v>
      </c>
      <c r="F708" s="240" t="s">
        <v>1043</v>
      </c>
      <c r="G708" s="238"/>
      <c r="H708" s="239" t="s">
        <v>34</v>
      </c>
      <c r="I708" s="241"/>
      <c r="J708" s="238"/>
      <c r="K708" s="238"/>
      <c r="L708" s="242"/>
      <c r="M708" s="243"/>
      <c r="N708" s="244"/>
      <c r="O708" s="244"/>
      <c r="P708" s="244"/>
      <c r="Q708" s="244"/>
      <c r="R708" s="244"/>
      <c r="S708" s="244"/>
      <c r="T708" s="245"/>
      <c r="AT708" s="246" t="s">
        <v>178</v>
      </c>
      <c r="AU708" s="246" t="s">
        <v>89</v>
      </c>
      <c r="AV708" s="11" t="s">
        <v>87</v>
      </c>
      <c r="AW708" s="11" t="s">
        <v>42</v>
      </c>
      <c r="AX708" s="11" t="s">
        <v>79</v>
      </c>
      <c r="AY708" s="246" t="s">
        <v>167</v>
      </c>
    </row>
    <row r="709" s="12" customFormat="1">
      <c r="B709" s="247"/>
      <c r="C709" s="248"/>
      <c r="D709" s="234" t="s">
        <v>178</v>
      </c>
      <c r="E709" s="249" t="s">
        <v>34</v>
      </c>
      <c r="F709" s="250" t="s">
        <v>1044</v>
      </c>
      <c r="G709" s="248"/>
      <c r="H709" s="251">
        <v>4.7999999999999998</v>
      </c>
      <c r="I709" s="252"/>
      <c r="J709" s="248"/>
      <c r="K709" s="248"/>
      <c r="L709" s="253"/>
      <c r="M709" s="254"/>
      <c r="N709" s="255"/>
      <c r="O709" s="255"/>
      <c r="P709" s="255"/>
      <c r="Q709" s="255"/>
      <c r="R709" s="255"/>
      <c r="S709" s="255"/>
      <c r="T709" s="256"/>
      <c r="AT709" s="257" t="s">
        <v>178</v>
      </c>
      <c r="AU709" s="257" t="s">
        <v>89</v>
      </c>
      <c r="AV709" s="12" t="s">
        <v>89</v>
      </c>
      <c r="AW709" s="12" t="s">
        <v>42</v>
      </c>
      <c r="AX709" s="12" t="s">
        <v>79</v>
      </c>
      <c r="AY709" s="257" t="s">
        <v>167</v>
      </c>
    </row>
    <row r="710" s="12" customFormat="1">
      <c r="B710" s="247"/>
      <c r="C710" s="248"/>
      <c r="D710" s="234" t="s">
        <v>178</v>
      </c>
      <c r="E710" s="249" t="s">
        <v>34</v>
      </c>
      <c r="F710" s="250" t="s">
        <v>1045</v>
      </c>
      <c r="G710" s="248"/>
      <c r="H710" s="251">
        <v>4.3680000000000003</v>
      </c>
      <c r="I710" s="252"/>
      <c r="J710" s="248"/>
      <c r="K710" s="248"/>
      <c r="L710" s="253"/>
      <c r="M710" s="254"/>
      <c r="N710" s="255"/>
      <c r="O710" s="255"/>
      <c r="P710" s="255"/>
      <c r="Q710" s="255"/>
      <c r="R710" s="255"/>
      <c r="S710" s="255"/>
      <c r="T710" s="256"/>
      <c r="AT710" s="257" t="s">
        <v>178</v>
      </c>
      <c r="AU710" s="257" t="s">
        <v>89</v>
      </c>
      <c r="AV710" s="12" t="s">
        <v>89</v>
      </c>
      <c r="AW710" s="12" t="s">
        <v>42</v>
      </c>
      <c r="AX710" s="12" t="s">
        <v>79</v>
      </c>
      <c r="AY710" s="257" t="s">
        <v>167</v>
      </c>
    </row>
    <row r="711" s="12" customFormat="1">
      <c r="B711" s="247"/>
      <c r="C711" s="248"/>
      <c r="D711" s="234" t="s">
        <v>178</v>
      </c>
      <c r="E711" s="249" t="s">
        <v>34</v>
      </c>
      <c r="F711" s="250" t="s">
        <v>1046</v>
      </c>
      <c r="G711" s="248"/>
      <c r="H711" s="251">
        <v>17.832000000000001</v>
      </c>
      <c r="I711" s="252"/>
      <c r="J711" s="248"/>
      <c r="K711" s="248"/>
      <c r="L711" s="253"/>
      <c r="M711" s="254"/>
      <c r="N711" s="255"/>
      <c r="O711" s="255"/>
      <c r="P711" s="255"/>
      <c r="Q711" s="255"/>
      <c r="R711" s="255"/>
      <c r="S711" s="255"/>
      <c r="T711" s="256"/>
      <c r="AT711" s="257" t="s">
        <v>178</v>
      </c>
      <c r="AU711" s="257" t="s">
        <v>89</v>
      </c>
      <c r="AV711" s="12" t="s">
        <v>89</v>
      </c>
      <c r="AW711" s="12" t="s">
        <v>42</v>
      </c>
      <c r="AX711" s="12" t="s">
        <v>79</v>
      </c>
      <c r="AY711" s="257" t="s">
        <v>167</v>
      </c>
    </row>
    <row r="712" s="13" customFormat="1">
      <c r="B712" s="258"/>
      <c r="C712" s="259"/>
      <c r="D712" s="234" t="s">
        <v>178</v>
      </c>
      <c r="E712" s="260" t="s">
        <v>34</v>
      </c>
      <c r="F712" s="261" t="s">
        <v>203</v>
      </c>
      <c r="G712" s="259"/>
      <c r="H712" s="262">
        <v>27</v>
      </c>
      <c r="I712" s="263"/>
      <c r="J712" s="259"/>
      <c r="K712" s="259"/>
      <c r="L712" s="264"/>
      <c r="M712" s="265"/>
      <c r="N712" s="266"/>
      <c r="O712" s="266"/>
      <c r="P712" s="266"/>
      <c r="Q712" s="266"/>
      <c r="R712" s="266"/>
      <c r="S712" s="266"/>
      <c r="T712" s="267"/>
      <c r="AT712" s="268" t="s">
        <v>178</v>
      </c>
      <c r="AU712" s="268" t="s">
        <v>89</v>
      </c>
      <c r="AV712" s="13" t="s">
        <v>174</v>
      </c>
      <c r="AW712" s="13" t="s">
        <v>42</v>
      </c>
      <c r="AX712" s="13" t="s">
        <v>87</v>
      </c>
      <c r="AY712" s="268" t="s">
        <v>167</v>
      </c>
    </row>
    <row r="713" s="1" customFormat="1" ht="14.4" customHeight="1">
      <c r="B713" s="47"/>
      <c r="C713" s="270" t="s">
        <v>1047</v>
      </c>
      <c r="D713" s="270" t="s">
        <v>336</v>
      </c>
      <c r="E713" s="271" t="s">
        <v>1048</v>
      </c>
      <c r="F713" s="272" t="s">
        <v>1049</v>
      </c>
      <c r="G713" s="273" t="s">
        <v>245</v>
      </c>
      <c r="H713" s="274">
        <v>0.028000000000000001</v>
      </c>
      <c r="I713" s="275"/>
      <c r="J713" s="276">
        <f>ROUND(I713*H713,2)</f>
        <v>0</v>
      </c>
      <c r="K713" s="272" t="s">
        <v>173</v>
      </c>
      <c r="L713" s="277"/>
      <c r="M713" s="278" t="s">
        <v>34</v>
      </c>
      <c r="N713" s="279" t="s">
        <v>50</v>
      </c>
      <c r="O713" s="48"/>
      <c r="P713" s="231">
        <f>O713*H713</f>
        <v>0</v>
      </c>
      <c r="Q713" s="231">
        <v>1</v>
      </c>
      <c r="R713" s="231">
        <f>Q713*H713</f>
        <v>0.028000000000000001</v>
      </c>
      <c r="S713" s="231">
        <v>0</v>
      </c>
      <c r="T713" s="232">
        <f>S713*H713</f>
        <v>0</v>
      </c>
      <c r="AR713" s="24" t="s">
        <v>383</v>
      </c>
      <c r="AT713" s="24" t="s">
        <v>336</v>
      </c>
      <c r="AU713" s="24" t="s">
        <v>89</v>
      </c>
      <c r="AY713" s="24" t="s">
        <v>167</v>
      </c>
      <c r="BE713" s="233">
        <f>IF(N713="základní",J713,0)</f>
        <v>0</v>
      </c>
      <c r="BF713" s="233">
        <f>IF(N713="snížená",J713,0)</f>
        <v>0</v>
      </c>
      <c r="BG713" s="233">
        <f>IF(N713="zákl. přenesená",J713,0)</f>
        <v>0</v>
      </c>
      <c r="BH713" s="233">
        <f>IF(N713="sníž. přenesená",J713,0)</f>
        <v>0</v>
      </c>
      <c r="BI713" s="233">
        <f>IF(N713="nulová",J713,0)</f>
        <v>0</v>
      </c>
      <c r="BJ713" s="24" t="s">
        <v>87</v>
      </c>
      <c r="BK713" s="233">
        <f>ROUND(I713*H713,2)</f>
        <v>0</v>
      </c>
      <c r="BL713" s="24" t="s">
        <v>281</v>
      </c>
      <c r="BM713" s="24" t="s">
        <v>1050</v>
      </c>
    </row>
    <row r="714" s="1" customFormat="1">
      <c r="B714" s="47"/>
      <c r="C714" s="75"/>
      <c r="D714" s="234" t="s">
        <v>340</v>
      </c>
      <c r="E714" s="75"/>
      <c r="F714" s="235" t="s">
        <v>1051</v>
      </c>
      <c r="G714" s="75"/>
      <c r="H714" s="75"/>
      <c r="I714" s="192"/>
      <c r="J714" s="75"/>
      <c r="K714" s="75"/>
      <c r="L714" s="73"/>
      <c r="M714" s="236"/>
      <c r="N714" s="48"/>
      <c r="O714" s="48"/>
      <c r="P714" s="48"/>
      <c r="Q714" s="48"/>
      <c r="R714" s="48"/>
      <c r="S714" s="48"/>
      <c r="T714" s="96"/>
      <c r="AT714" s="24" t="s">
        <v>340</v>
      </c>
      <c r="AU714" s="24" t="s">
        <v>89</v>
      </c>
    </row>
    <row r="715" s="12" customFormat="1">
      <c r="B715" s="247"/>
      <c r="C715" s="248"/>
      <c r="D715" s="234" t="s">
        <v>178</v>
      </c>
      <c r="E715" s="249" t="s">
        <v>34</v>
      </c>
      <c r="F715" s="250" t="s">
        <v>1052</v>
      </c>
      <c r="G715" s="248"/>
      <c r="H715" s="251">
        <v>80.147000000000006</v>
      </c>
      <c r="I715" s="252"/>
      <c r="J715" s="248"/>
      <c r="K715" s="248"/>
      <c r="L715" s="253"/>
      <c r="M715" s="254"/>
      <c r="N715" s="255"/>
      <c r="O715" s="255"/>
      <c r="P715" s="255"/>
      <c r="Q715" s="255"/>
      <c r="R715" s="255"/>
      <c r="S715" s="255"/>
      <c r="T715" s="256"/>
      <c r="AT715" s="257" t="s">
        <v>178</v>
      </c>
      <c r="AU715" s="257" t="s">
        <v>89</v>
      </c>
      <c r="AV715" s="12" t="s">
        <v>89</v>
      </c>
      <c r="AW715" s="12" t="s">
        <v>42</v>
      </c>
      <c r="AX715" s="12" t="s">
        <v>87</v>
      </c>
      <c r="AY715" s="257" t="s">
        <v>167</v>
      </c>
    </row>
    <row r="716" s="12" customFormat="1">
      <c r="B716" s="247"/>
      <c r="C716" s="248"/>
      <c r="D716" s="234" t="s">
        <v>178</v>
      </c>
      <c r="E716" s="248"/>
      <c r="F716" s="250" t="s">
        <v>1053</v>
      </c>
      <c r="G716" s="248"/>
      <c r="H716" s="251">
        <v>0.028000000000000001</v>
      </c>
      <c r="I716" s="252"/>
      <c r="J716" s="248"/>
      <c r="K716" s="248"/>
      <c r="L716" s="253"/>
      <c r="M716" s="254"/>
      <c r="N716" s="255"/>
      <c r="O716" s="255"/>
      <c r="P716" s="255"/>
      <c r="Q716" s="255"/>
      <c r="R716" s="255"/>
      <c r="S716" s="255"/>
      <c r="T716" s="256"/>
      <c r="AT716" s="257" t="s">
        <v>178</v>
      </c>
      <c r="AU716" s="257" t="s">
        <v>89</v>
      </c>
      <c r="AV716" s="12" t="s">
        <v>89</v>
      </c>
      <c r="AW716" s="12" t="s">
        <v>6</v>
      </c>
      <c r="AX716" s="12" t="s">
        <v>87</v>
      </c>
      <c r="AY716" s="257" t="s">
        <v>167</v>
      </c>
    </row>
    <row r="717" s="1" customFormat="1" ht="22.8" customHeight="1">
      <c r="B717" s="47"/>
      <c r="C717" s="222" t="s">
        <v>1054</v>
      </c>
      <c r="D717" s="222" t="s">
        <v>169</v>
      </c>
      <c r="E717" s="223" t="s">
        <v>1055</v>
      </c>
      <c r="F717" s="224" t="s">
        <v>1056</v>
      </c>
      <c r="G717" s="225" t="s">
        <v>172</v>
      </c>
      <c r="H717" s="226">
        <v>26.574000000000002</v>
      </c>
      <c r="I717" s="227"/>
      <c r="J717" s="228">
        <f>ROUND(I717*H717,2)</f>
        <v>0</v>
      </c>
      <c r="K717" s="224" t="s">
        <v>173</v>
      </c>
      <c r="L717" s="73"/>
      <c r="M717" s="229" t="s">
        <v>34</v>
      </c>
      <c r="N717" s="230" t="s">
        <v>50</v>
      </c>
      <c r="O717" s="48"/>
      <c r="P717" s="231">
        <f>O717*H717</f>
        <v>0</v>
      </c>
      <c r="Q717" s="231">
        <v>0.00039825</v>
      </c>
      <c r="R717" s="231">
        <f>Q717*H717</f>
        <v>0.0105830955</v>
      </c>
      <c r="S717" s="231">
        <v>0</v>
      </c>
      <c r="T717" s="232">
        <f>S717*H717</f>
        <v>0</v>
      </c>
      <c r="AR717" s="24" t="s">
        <v>281</v>
      </c>
      <c r="AT717" s="24" t="s">
        <v>169</v>
      </c>
      <c r="AU717" s="24" t="s">
        <v>89</v>
      </c>
      <c r="AY717" s="24" t="s">
        <v>167</v>
      </c>
      <c r="BE717" s="233">
        <f>IF(N717="základní",J717,0)</f>
        <v>0</v>
      </c>
      <c r="BF717" s="233">
        <f>IF(N717="snížená",J717,0)</f>
        <v>0</v>
      </c>
      <c r="BG717" s="233">
        <f>IF(N717="zákl. přenesená",J717,0)</f>
        <v>0</v>
      </c>
      <c r="BH717" s="233">
        <f>IF(N717="sníž. přenesená",J717,0)</f>
        <v>0</v>
      </c>
      <c r="BI717" s="233">
        <f>IF(N717="nulová",J717,0)</f>
        <v>0</v>
      </c>
      <c r="BJ717" s="24" t="s">
        <v>87</v>
      </c>
      <c r="BK717" s="233">
        <f>ROUND(I717*H717,2)</f>
        <v>0</v>
      </c>
      <c r="BL717" s="24" t="s">
        <v>281</v>
      </c>
      <c r="BM717" s="24" t="s">
        <v>1057</v>
      </c>
    </row>
    <row r="718" s="1" customFormat="1">
      <c r="B718" s="47"/>
      <c r="C718" s="75"/>
      <c r="D718" s="234" t="s">
        <v>176</v>
      </c>
      <c r="E718" s="75"/>
      <c r="F718" s="235" t="s">
        <v>1058</v>
      </c>
      <c r="G718" s="75"/>
      <c r="H718" s="75"/>
      <c r="I718" s="192"/>
      <c r="J718" s="75"/>
      <c r="K718" s="75"/>
      <c r="L718" s="73"/>
      <c r="M718" s="236"/>
      <c r="N718" s="48"/>
      <c r="O718" s="48"/>
      <c r="P718" s="48"/>
      <c r="Q718" s="48"/>
      <c r="R718" s="48"/>
      <c r="S718" s="48"/>
      <c r="T718" s="96"/>
      <c r="AT718" s="24" t="s">
        <v>176</v>
      </c>
      <c r="AU718" s="24" t="s">
        <v>89</v>
      </c>
    </row>
    <row r="719" s="12" customFormat="1">
      <c r="B719" s="247"/>
      <c r="C719" s="248"/>
      <c r="D719" s="234" t="s">
        <v>178</v>
      </c>
      <c r="E719" s="249" t="s">
        <v>34</v>
      </c>
      <c r="F719" s="250" t="s">
        <v>1059</v>
      </c>
      <c r="G719" s="248"/>
      <c r="H719" s="251">
        <v>26.574000000000002</v>
      </c>
      <c r="I719" s="252"/>
      <c r="J719" s="248"/>
      <c r="K719" s="248"/>
      <c r="L719" s="253"/>
      <c r="M719" s="254"/>
      <c r="N719" s="255"/>
      <c r="O719" s="255"/>
      <c r="P719" s="255"/>
      <c r="Q719" s="255"/>
      <c r="R719" s="255"/>
      <c r="S719" s="255"/>
      <c r="T719" s="256"/>
      <c r="AT719" s="257" t="s">
        <v>178</v>
      </c>
      <c r="AU719" s="257" t="s">
        <v>89</v>
      </c>
      <c r="AV719" s="12" t="s">
        <v>89</v>
      </c>
      <c r="AW719" s="12" t="s">
        <v>42</v>
      </c>
      <c r="AX719" s="12" t="s">
        <v>87</v>
      </c>
      <c r="AY719" s="257" t="s">
        <v>167</v>
      </c>
    </row>
    <row r="720" s="1" customFormat="1" ht="22.8" customHeight="1">
      <c r="B720" s="47"/>
      <c r="C720" s="222" t="s">
        <v>1060</v>
      </c>
      <c r="D720" s="222" t="s">
        <v>169</v>
      </c>
      <c r="E720" s="223" t="s">
        <v>1061</v>
      </c>
      <c r="F720" s="224" t="s">
        <v>1062</v>
      </c>
      <c r="G720" s="225" t="s">
        <v>172</v>
      </c>
      <c r="H720" s="226">
        <v>13.5</v>
      </c>
      <c r="I720" s="227"/>
      <c r="J720" s="228">
        <f>ROUND(I720*H720,2)</f>
        <v>0</v>
      </c>
      <c r="K720" s="224" t="s">
        <v>173</v>
      </c>
      <c r="L720" s="73"/>
      <c r="M720" s="229" t="s">
        <v>34</v>
      </c>
      <c r="N720" s="230" t="s">
        <v>50</v>
      </c>
      <c r="O720" s="48"/>
      <c r="P720" s="231">
        <f>O720*H720</f>
        <v>0</v>
      </c>
      <c r="Q720" s="231">
        <v>0.00039825</v>
      </c>
      <c r="R720" s="231">
        <f>Q720*H720</f>
        <v>0.0053763750000000001</v>
      </c>
      <c r="S720" s="231">
        <v>0</v>
      </c>
      <c r="T720" s="232">
        <f>S720*H720</f>
        <v>0</v>
      </c>
      <c r="AR720" s="24" t="s">
        <v>281</v>
      </c>
      <c r="AT720" s="24" t="s">
        <v>169</v>
      </c>
      <c r="AU720" s="24" t="s">
        <v>89</v>
      </c>
      <c r="AY720" s="24" t="s">
        <v>167</v>
      </c>
      <c r="BE720" s="233">
        <f>IF(N720="základní",J720,0)</f>
        <v>0</v>
      </c>
      <c r="BF720" s="233">
        <f>IF(N720="snížená",J720,0)</f>
        <v>0</v>
      </c>
      <c r="BG720" s="233">
        <f>IF(N720="zákl. přenesená",J720,0)</f>
        <v>0</v>
      </c>
      <c r="BH720" s="233">
        <f>IF(N720="sníž. přenesená",J720,0)</f>
        <v>0</v>
      </c>
      <c r="BI720" s="233">
        <f>IF(N720="nulová",J720,0)</f>
        <v>0</v>
      </c>
      <c r="BJ720" s="24" t="s">
        <v>87</v>
      </c>
      <c r="BK720" s="233">
        <f>ROUND(I720*H720,2)</f>
        <v>0</v>
      </c>
      <c r="BL720" s="24" t="s">
        <v>281</v>
      </c>
      <c r="BM720" s="24" t="s">
        <v>1063</v>
      </c>
    </row>
    <row r="721" s="1" customFormat="1">
      <c r="B721" s="47"/>
      <c r="C721" s="75"/>
      <c r="D721" s="234" t="s">
        <v>176</v>
      </c>
      <c r="E721" s="75"/>
      <c r="F721" s="235" t="s">
        <v>1058</v>
      </c>
      <c r="G721" s="75"/>
      <c r="H721" s="75"/>
      <c r="I721" s="192"/>
      <c r="J721" s="75"/>
      <c r="K721" s="75"/>
      <c r="L721" s="73"/>
      <c r="M721" s="236"/>
      <c r="N721" s="48"/>
      <c r="O721" s="48"/>
      <c r="P721" s="48"/>
      <c r="Q721" s="48"/>
      <c r="R721" s="48"/>
      <c r="S721" s="48"/>
      <c r="T721" s="96"/>
      <c r="AT721" s="24" t="s">
        <v>176</v>
      </c>
      <c r="AU721" s="24" t="s">
        <v>89</v>
      </c>
    </row>
    <row r="722" s="12" customFormat="1">
      <c r="B722" s="247"/>
      <c r="C722" s="248"/>
      <c r="D722" s="234" t="s">
        <v>178</v>
      </c>
      <c r="E722" s="249" t="s">
        <v>34</v>
      </c>
      <c r="F722" s="250" t="s">
        <v>1064</v>
      </c>
      <c r="G722" s="248"/>
      <c r="H722" s="251">
        <v>13.5</v>
      </c>
      <c r="I722" s="252"/>
      <c r="J722" s="248"/>
      <c r="K722" s="248"/>
      <c r="L722" s="253"/>
      <c r="M722" s="254"/>
      <c r="N722" s="255"/>
      <c r="O722" s="255"/>
      <c r="P722" s="255"/>
      <c r="Q722" s="255"/>
      <c r="R722" s="255"/>
      <c r="S722" s="255"/>
      <c r="T722" s="256"/>
      <c r="AT722" s="257" t="s">
        <v>178</v>
      </c>
      <c r="AU722" s="257" t="s">
        <v>89</v>
      </c>
      <c r="AV722" s="12" t="s">
        <v>89</v>
      </c>
      <c r="AW722" s="12" t="s">
        <v>42</v>
      </c>
      <c r="AX722" s="12" t="s">
        <v>87</v>
      </c>
      <c r="AY722" s="257" t="s">
        <v>167</v>
      </c>
    </row>
    <row r="723" s="1" customFormat="1" ht="14.4" customHeight="1">
      <c r="B723" s="47"/>
      <c r="C723" s="270" t="s">
        <v>1065</v>
      </c>
      <c r="D723" s="270" t="s">
        <v>336</v>
      </c>
      <c r="E723" s="271" t="s">
        <v>1066</v>
      </c>
      <c r="F723" s="272" t="s">
        <v>1067</v>
      </c>
      <c r="G723" s="273" t="s">
        <v>172</v>
      </c>
      <c r="H723" s="274">
        <v>40.073999999999998</v>
      </c>
      <c r="I723" s="275"/>
      <c r="J723" s="276">
        <f>ROUND(I723*H723,2)</f>
        <v>0</v>
      </c>
      <c r="K723" s="272" t="s">
        <v>173</v>
      </c>
      <c r="L723" s="277"/>
      <c r="M723" s="278" t="s">
        <v>34</v>
      </c>
      <c r="N723" s="279" t="s">
        <v>50</v>
      </c>
      <c r="O723" s="48"/>
      <c r="P723" s="231">
        <f>O723*H723</f>
        <v>0</v>
      </c>
      <c r="Q723" s="231">
        <v>0.0044999999999999997</v>
      </c>
      <c r="R723" s="231">
        <f>Q723*H723</f>
        <v>0.18033299999999997</v>
      </c>
      <c r="S723" s="231">
        <v>0</v>
      </c>
      <c r="T723" s="232">
        <f>S723*H723</f>
        <v>0</v>
      </c>
      <c r="AR723" s="24" t="s">
        <v>383</v>
      </c>
      <c r="AT723" s="24" t="s">
        <v>336</v>
      </c>
      <c r="AU723" s="24" t="s">
        <v>89</v>
      </c>
      <c r="AY723" s="24" t="s">
        <v>167</v>
      </c>
      <c r="BE723" s="233">
        <f>IF(N723="základní",J723,0)</f>
        <v>0</v>
      </c>
      <c r="BF723" s="233">
        <f>IF(N723="snížená",J723,0)</f>
        <v>0</v>
      </c>
      <c r="BG723" s="233">
        <f>IF(N723="zákl. přenesená",J723,0)</f>
        <v>0</v>
      </c>
      <c r="BH723" s="233">
        <f>IF(N723="sníž. přenesená",J723,0)</f>
        <v>0</v>
      </c>
      <c r="BI723" s="233">
        <f>IF(N723="nulová",J723,0)</f>
        <v>0</v>
      </c>
      <c r="BJ723" s="24" t="s">
        <v>87</v>
      </c>
      <c r="BK723" s="233">
        <f>ROUND(I723*H723,2)</f>
        <v>0</v>
      </c>
      <c r="BL723" s="24" t="s">
        <v>281</v>
      </c>
      <c r="BM723" s="24" t="s">
        <v>1068</v>
      </c>
    </row>
    <row r="724" s="12" customFormat="1">
      <c r="B724" s="247"/>
      <c r="C724" s="248"/>
      <c r="D724" s="234" t="s">
        <v>178</v>
      </c>
      <c r="E724" s="249" t="s">
        <v>34</v>
      </c>
      <c r="F724" s="250" t="s">
        <v>1069</v>
      </c>
      <c r="G724" s="248"/>
      <c r="H724" s="251">
        <v>40.073999999999998</v>
      </c>
      <c r="I724" s="252"/>
      <c r="J724" s="248"/>
      <c r="K724" s="248"/>
      <c r="L724" s="253"/>
      <c r="M724" s="254"/>
      <c r="N724" s="255"/>
      <c r="O724" s="255"/>
      <c r="P724" s="255"/>
      <c r="Q724" s="255"/>
      <c r="R724" s="255"/>
      <c r="S724" s="255"/>
      <c r="T724" s="256"/>
      <c r="AT724" s="257" t="s">
        <v>178</v>
      </c>
      <c r="AU724" s="257" t="s">
        <v>89</v>
      </c>
      <c r="AV724" s="12" t="s">
        <v>89</v>
      </c>
      <c r="AW724" s="12" t="s">
        <v>42</v>
      </c>
      <c r="AX724" s="12" t="s">
        <v>87</v>
      </c>
      <c r="AY724" s="257" t="s">
        <v>167</v>
      </c>
    </row>
    <row r="725" s="1" customFormat="1" ht="22.8" customHeight="1">
      <c r="B725" s="47"/>
      <c r="C725" s="222" t="s">
        <v>1070</v>
      </c>
      <c r="D725" s="222" t="s">
        <v>169</v>
      </c>
      <c r="E725" s="223" t="s">
        <v>1071</v>
      </c>
      <c r="F725" s="224" t="s">
        <v>1072</v>
      </c>
      <c r="G725" s="225" t="s">
        <v>356</v>
      </c>
      <c r="H725" s="226">
        <v>19</v>
      </c>
      <c r="I725" s="227"/>
      <c r="J725" s="228">
        <f>ROUND(I725*H725,2)</f>
        <v>0</v>
      </c>
      <c r="K725" s="224" t="s">
        <v>173</v>
      </c>
      <c r="L725" s="73"/>
      <c r="M725" s="229" t="s">
        <v>34</v>
      </c>
      <c r="N725" s="230" t="s">
        <v>50</v>
      </c>
      <c r="O725" s="48"/>
      <c r="P725" s="231">
        <f>O725*H725</f>
        <v>0</v>
      </c>
      <c r="Q725" s="231">
        <v>0.00029809999999999998</v>
      </c>
      <c r="R725" s="231">
        <f>Q725*H725</f>
        <v>0.0056638999999999995</v>
      </c>
      <c r="S725" s="231">
        <v>0</v>
      </c>
      <c r="T725" s="232">
        <f>S725*H725</f>
        <v>0</v>
      </c>
      <c r="AR725" s="24" t="s">
        <v>281</v>
      </c>
      <c r="AT725" s="24" t="s">
        <v>169</v>
      </c>
      <c r="AU725" s="24" t="s">
        <v>89</v>
      </c>
      <c r="AY725" s="24" t="s">
        <v>167</v>
      </c>
      <c r="BE725" s="233">
        <f>IF(N725="základní",J725,0)</f>
        <v>0</v>
      </c>
      <c r="BF725" s="233">
        <f>IF(N725="snížená",J725,0)</f>
        <v>0</v>
      </c>
      <c r="BG725" s="233">
        <f>IF(N725="zákl. přenesená",J725,0)</f>
        <v>0</v>
      </c>
      <c r="BH725" s="233">
        <f>IF(N725="sníž. přenesená",J725,0)</f>
        <v>0</v>
      </c>
      <c r="BI725" s="233">
        <f>IF(N725="nulová",J725,0)</f>
        <v>0</v>
      </c>
      <c r="BJ725" s="24" t="s">
        <v>87</v>
      </c>
      <c r="BK725" s="233">
        <f>ROUND(I725*H725,2)</f>
        <v>0</v>
      </c>
      <c r="BL725" s="24" t="s">
        <v>281</v>
      </c>
      <c r="BM725" s="24" t="s">
        <v>1073</v>
      </c>
    </row>
    <row r="726" s="1" customFormat="1">
      <c r="B726" s="47"/>
      <c r="C726" s="75"/>
      <c r="D726" s="234" t="s">
        <v>176</v>
      </c>
      <c r="E726" s="75"/>
      <c r="F726" s="235" t="s">
        <v>1074</v>
      </c>
      <c r="G726" s="75"/>
      <c r="H726" s="75"/>
      <c r="I726" s="192"/>
      <c r="J726" s="75"/>
      <c r="K726" s="75"/>
      <c r="L726" s="73"/>
      <c r="M726" s="236"/>
      <c r="N726" s="48"/>
      <c r="O726" s="48"/>
      <c r="P726" s="48"/>
      <c r="Q726" s="48"/>
      <c r="R726" s="48"/>
      <c r="S726" s="48"/>
      <c r="T726" s="96"/>
      <c r="AT726" s="24" t="s">
        <v>176</v>
      </c>
      <c r="AU726" s="24" t="s">
        <v>89</v>
      </c>
    </row>
    <row r="727" s="1" customFormat="1" ht="14.4" customHeight="1">
      <c r="B727" s="47"/>
      <c r="C727" s="222" t="s">
        <v>1075</v>
      </c>
      <c r="D727" s="222" t="s">
        <v>169</v>
      </c>
      <c r="E727" s="223" t="s">
        <v>1076</v>
      </c>
      <c r="F727" s="224" t="s">
        <v>1077</v>
      </c>
      <c r="G727" s="225" t="s">
        <v>172</v>
      </c>
      <c r="H727" s="226">
        <v>21.765000000000001</v>
      </c>
      <c r="I727" s="227"/>
      <c r="J727" s="228">
        <f>ROUND(I727*H727,2)</f>
        <v>0</v>
      </c>
      <c r="K727" s="224" t="s">
        <v>173</v>
      </c>
      <c r="L727" s="73"/>
      <c r="M727" s="229" t="s">
        <v>34</v>
      </c>
      <c r="N727" s="230" t="s">
        <v>50</v>
      </c>
      <c r="O727" s="48"/>
      <c r="P727" s="231">
        <f>O727*H727</f>
        <v>0</v>
      </c>
      <c r="Q727" s="231">
        <v>0</v>
      </c>
      <c r="R727" s="231">
        <f>Q727*H727</f>
        <v>0</v>
      </c>
      <c r="S727" s="231">
        <v>0</v>
      </c>
      <c r="T727" s="232">
        <f>S727*H727</f>
        <v>0</v>
      </c>
      <c r="AR727" s="24" t="s">
        <v>281</v>
      </c>
      <c r="AT727" s="24" t="s">
        <v>169</v>
      </c>
      <c r="AU727" s="24" t="s">
        <v>89</v>
      </c>
      <c r="AY727" s="24" t="s">
        <v>167</v>
      </c>
      <c r="BE727" s="233">
        <f>IF(N727="základní",J727,0)</f>
        <v>0</v>
      </c>
      <c r="BF727" s="233">
        <f>IF(N727="snížená",J727,0)</f>
        <v>0</v>
      </c>
      <c r="BG727" s="233">
        <f>IF(N727="zákl. přenesená",J727,0)</f>
        <v>0</v>
      </c>
      <c r="BH727" s="233">
        <f>IF(N727="sníž. přenesená",J727,0)</f>
        <v>0</v>
      </c>
      <c r="BI727" s="233">
        <f>IF(N727="nulová",J727,0)</f>
        <v>0</v>
      </c>
      <c r="BJ727" s="24" t="s">
        <v>87</v>
      </c>
      <c r="BK727" s="233">
        <f>ROUND(I727*H727,2)</f>
        <v>0</v>
      </c>
      <c r="BL727" s="24" t="s">
        <v>281</v>
      </c>
      <c r="BM727" s="24" t="s">
        <v>1078</v>
      </c>
    </row>
    <row r="728" s="11" customFormat="1">
      <c r="B728" s="237"/>
      <c r="C728" s="238"/>
      <c r="D728" s="234" t="s">
        <v>178</v>
      </c>
      <c r="E728" s="239" t="s">
        <v>34</v>
      </c>
      <c r="F728" s="240" t="s">
        <v>1079</v>
      </c>
      <c r="G728" s="238"/>
      <c r="H728" s="239" t="s">
        <v>34</v>
      </c>
      <c r="I728" s="241"/>
      <c r="J728" s="238"/>
      <c r="K728" s="238"/>
      <c r="L728" s="242"/>
      <c r="M728" s="243"/>
      <c r="N728" s="244"/>
      <c r="O728" s="244"/>
      <c r="P728" s="244"/>
      <c r="Q728" s="244"/>
      <c r="R728" s="244"/>
      <c r="S728" s="244"/>
      <c r="T728" s="245"/>
      <c r="AT728" s="246" t="s">
        <v>178</v>
      </c>
      <c r="AU728" s="246" t="s">
        <v>89</v>
      </c>
      <c r="AV728" s="11" t="s">
        <v>87</v>
      </c>
      <c r="AW728" s="11" t="s">
        <v>42</v>
      </c>
      <c r="AX728" s="11" t="s">
        <v>79</v>
      </c>
      <c r="AY728" s="246" t="s">
        <v>167</v>
      </c>
    </row>
    <row r="729" s="12" customFormat="1">
      <c r="B729" s="247"/>
      <c r="C729" s="248"/>
      <c r="D729" s="234" t="s">
        <v>178</v>
      </c>
      <c r="E729" s="249" t="s">
        <v>34</v>
      </c>
      <c r="F729" s="250" t="s">
        <v>1080</v>
      </c>
      <c r="G729" s="248"/>
      <c r="H729" s="251">
        <v>13.065</v>
      </c>
      <c r="I729" s="252"/>
      <c r="J729" s="248"/>
      <c r="K729" s="248"/>
      <c r="L729" s="253"/>
      <c r="M729" s="254"/>
      <c r="N729" s="255"/>
      <c r="O729" s="255"/>
      <c r="P729" s="255"/>
      <c r="Q729" s="255"/>
      <c r="R729" s="255"/>
      <c r="S729" s="255"/>
      <c r="T729" s="256"/>
      <c r="AT729" s="257" t="s">
        <v>178</v>
      </c>
      <c r="AU729" s="257" t="s">
        <v>89</v>
      </c>
      <c r="AV729" s="12" t="s">
        <v>89</v>
      </c>
      <c r="AW729" s="12" t="s">
        <v>42</v>
      </c>
      <c r="AX729" s="12" t="s">
        <v>79</v>
      </c>
      <c r="AY729" s="257" t="s">
        <v>167</v>
      </c>
    </row>
    <row r="730" s="11" customFormat="1">
      <c r="B730" s="237"/>
      <c r="C730" s="238"/>
      <c r="D730" s="234" t="s">
        <v>178</v>
      </c>
      <c r="E730" s="239" t="s">
        <v>34</v>
      </c>
      <c r="F730" s="240" t="s">
        <v>1081</v>
      </c>
      <c r="G730" s="238"/>
      <c r="H730" s="239" t="s">
        <v>34</v>
      </c>
      <c r="I730" s="241"/>
      <c r="J730" s="238"/>
      <c r="K730" s="238"/>
      <c r="L730" s="242"/>
      <c r="M730" s="243"/>
      <c r="N730" s="244"/>
      <c r="O730" s="244"/>
      <c r="P730" s="244"/>
      <c r="Q730" s="244"/>
      <c r="R730" s="244"/>
      <c r="S730" s="244"/>
      <c r="T730" s="245"/>
      <c r="AT730" s="246" t="s">
        <v>178</v>
      </c>
      <c r="AU730" s="246" t="s">
        <v>89</v>
      </c>
      <c r="AV730" s="11" t="s">
        <v>87</v>
      </c>
      <c r="AW730" s="11" t="s">
        <v>42</v>
      </c>
      <c r="AX730" s="11" t="s">
        <v>79</v>
      </c>
      <c r="AY730" s="246" t="s">
        <v>167</v>
      </c>
    </row>
    <row r="731" s="12" customFormat="1">
      <c r="B731" s="247"/>
      <c r="C731" s="248"/>
      <c r="D731" s="234" t="s">
        <v>178</v>
      </c>
      <c r="E731" s="249" t="s">
        <v>34</v>
      </c>
      <c r="F731" s="250" t="s">
        <v>1082</v>
      </c>
      <c r="G731" s="248"/>
      <c r="H731" s="251">
        <v>8.6999999999999993</v>
      </c>
      <c r="I731" s="252"/>
      <c r="J731" s="248"/>
      <c r="K731" s="248"/>
      <c r="L731" s="253"/>
      <c r="M731" s="254"/>
      <c r="N731" s="255"/>
      <c r="O731" s="255"/>
      <c r="P731" s="255"/>
      <c r="Q731" s="255"/>
      <c r="R731" s="255"/>
      <c r="S731" s="255"/>
      <c r="T731" s="256"/>
      <c r="AT731" s="257" t="s">
        <v>178</v>
      </c>
      <c r="AU731" s="257" t="s">
        <v>89</v>
      </c>
      <c r="AV731" s="12" t="s">
        <v>89</v>
      </c>
      <c r="AW731" s="12" t="s">
        <v>42</v>
      </c>
      <c r="AX731" s="12" t="s">
        <v>79</v>
      </c>
      <c r="AY731" s="257" t="s">
        <v>167</v>
      </c>
    </row>
    <row r="732" s="13" customFormat="1">
      <c r="B732" s="258"/>
      <c r="C732" s="259"/>
      <c r="D732" s="234" t="s">
        <v>178</v>
      </c>
      <c r="E732" s="260" t="s">
        <v>34</v>
      </c>
      <c r="F732" s="261" t="s">
        <v>203</v>
      </c>
      <c r="G732" s="259"/>
      <c r="H732" s="262">
        <v>21.765000000000001</v>
      </c>
      <c r="I732" s="263"/>
      <c r="J732" s="259"/>
      <c r="K732" s="259"/>
      <c r="L732" s="264"/>
      <c r="M732" s="265"/>
      <c r="N732" s="266"/>
      <c r="O732" s="266"/>
      <c r="P732" s="266"/>
      <c r="Q732" s="266"/>
      <c r="R732" s="266"/>
      <c r="S732" s="266"/>
      <c r="T732" s="267"/>
      <c r="AT732" s="268" t="s">
        <v>178</v>
      </c>
      <c r="AU732" s="268" t="s">
        <v>89</v>
      </c>
      <c r="AV732" s="13" t="s">
        <v>174</v>
      </c>
      <c r="AW732" s="13" t="s">
        <v>42</v>
      </c>
      <c r="AX732" s="13" t="s">
        <v>87</v>
      </c>
      <c r="AY732" s="268" t="s">
        <v>167</v>
      </c>
    </row>
    <row r="733" s="1" customFormat="1" ht="14.4" customHeight="1">
      <c r="B733" s="47"/>
      <c r="C733" s="222" t="s">
        <v>1083</v>
      </c>
      <c r="D733" s="222" t="s">
        <v>169</v>
      </c>
      <c r="E733" s="223" t="s">
        <v>1084</v>
      </c>
      <c r="F733" s="224" t="s">
        <v>1085</v>
      </c>
      <c r="G733" s="225" t="s">
        <v>172</v>
      </c>
      <c r="H733" s="226">
        <v>11.125</v>
      </c>
      <c r="I733" s="227"/>
      <c r="J733" s="228">
        <f>ROUND(I733*H733,2)</f>
        <v>0</v>
      </c>
      <c r="K733" s="224" t="s">
        <v>173</v>
      </c>
      <c r="L733" s="73"/>
      <c r="M733" s="229" t="s">
        <v>34</v>
      </c>
      <c r="N733" s="230" t="s">
        <v>50</v>
      </c>
      <c r="O733" s="48"/>
      <c r="P733" s="231">
        <f>O733*H733</f>
        <v>0</v>
      </c>
      <c r="Q733" s="231">
        <v>0</v>
      </c>
      <c r="R733" s="231">
        <f>Q733*H733</f>
        <v>0</v>
      </c>
      <c r="S733" s="231">
        <v>0</v>
      </c>
      <c r="T733" s="232">
        <f>S733*H733</f>
        <v>0</v>
      </c>
      <c r="AR733" s="24" t="s">
        <v>281</v>
      </c>
      <c r="AT733" s="24" t="s">
        <v>169</v>
      </c>
      <c r="AU733" s="24" t="s">
        <v>89</v>
      </c>
      <c r="AY733" s="24" t="s">
        <v>167</v>
      </c>
      <c r="BE733" s="233">
        <f>IF(N733="základní",J733,0)</f>
        <v>0</v>
      </c>
      <c r="BF733" s="233">
        <f>IF(N733="snížená",J733,0)</f>
        <v>0</v>
      </c>
      <c r="BG733" s="233">
        <f>IF(N733="zákl. přenesená",J733,0)</f>
        <v>0</v>
      </c>
      <c r="BH733" s="233">
        <f>IF(N733="sníž. přenesená",J733,0)</f>
        <v>0</v>
      </c>
      <c r="BI733" s="233">
        <f>IF(N733="nulová",J733,0)</f>
        <v>0</v>
      </c>
      <c r="BJ733" s="24" t="s">
        <v>87</v>
      </c>
      <c r="BK733" s="233">
        <f>ROUND(I733*H733,2)</f>
        <v>0</v>
      </c>
      <c r="BL733" s="24" t="s">
        <v>281</v>
      </c>
      <c r="BM733" s="24" t="s">
        <v>1086</v>
      </c>
    </row>
    <row r="734" s="11" customFormat="1">
      <c r="B734" s="237"/>
      <c r="C734" s="238"/>
      <c r="D734" s="234" t="s">
        <v>178</v>
      </c>
      <c r="E734" s="239" t="s">
        <v>34</v>
      </c>
      <c r="F734" s="240" t="s">
        <v>1087</v>
      </c>
      <c r="G734" s="238"/>
      <c r="H734" s="239" t="s">
        <v>34</v>
      </c>
      <c r="I734" s="241"/>
      <c r="J734" s="238"/>
      <c r="K734" s="238"/>
      <c r="L734" s="242"/>
      <c r="M734" s="243"/>
      <c r="N734" s="244"/>
      <c r="O734" s="244"/>
      <c r="P734" s="244"/>
      <c r="Q734" s="244"/>
      <c r="R734" s="244"/>
      <c r="S734" s="244"/>
      <c r="T734" s="245"/>
      <c r="AT734" s="246" t="s">
        <v>178</v>
      </c>
      <c r="AU734" s="246" t="s">
        <v>89</v>
      </c>
      <c r="AV734" s="11" t="s">
        <v>87</v>
      </c>
      <c r="AW734" s="11" t="s">
        <v>42</v>
      </c>
      <c r="AX734" s="11" t="s">
        <v>79</v>
      </c>
      <c r="AY734" s="246" t="s">
        <v>167</v>
      </c>
    </row>
    <row r="735" s="12" customFormat="1">
      <c r="B735" s="247"/>
      <c r="C735" s="248"/>
      <c r="D735" s="234" t="s">
        <v>178</v>
      </c>
      <c r="E735" s="249" t="s">
        <v>34</v>
      </c>
      <c r="F735" s="250" t="s">
        <v>1088</v>
      </c>
      <c r="G735" s="248"/>
      <c r="H735" s="251">
        <v>8.9049999999999994</v>
      </c>
      <c r="I735" s="252"/>
      <c r="J735" s="248"/>
      <c r="K735" s="248"/>
      <c r="L735" s="253"/>
      <c r="M735" s="254"/>
      <c r="N735" s="255"/>
      <c r="O735" s="255"/>
      <c r="P735" s="255"/>
      <c r="Q735" s="255"/>
      <c r="R735" s="255"/>
      <c r="S735" s="255"/>
      <c r="T735" s="256"/>
      <c r="AT735" s="257" t="s">
        <v>178</v>
      </c>
      <c r="AU735" s="257" t="s">
        <v>89</v>
      </c>
      <c r="AV735" s="12" t="s">
        <v>89</v>
      </c>
      <c r="AW735" s="12" t="s">
        <v>42</v>
      </c>
      <c r="AX735" s="12" t="s">
        <v>79</v>
      </c>
      <c r="AY735" s="257" t="s">
        <v>167</v>
      </c>
    </row>
    <row r="736" s="12" customFormat="1">
      <c r="B736" s="247"/>
      <c r="C736" s="248"/>
      <c r="D736" s="234" t="s">
        <v>178</v>
      </c>
      <c r="E736" s="249" t="s">
        <v>34</v>
      </c>
      <c r="F736" s="250" t="s">
        <v>1089</v>
      </c>
      <c r="G736" s="248"/>
      <c r="H736" s="251">
        <v>2.2200000000000002</v>
      </c>
      <c r="I736" s="252"/>
      <c r="J736" s="248"/>
      <c r="K736" s="248"/>
      <c r="L736" s="253"/>
      <c r="M736" s="254"/>
      <c r="N736" s="255"/>
      <c r="O736" s="255"/>
      <c r="P736" s="255"/>
      <c r="Q736" s="255"/>
      <c r="R736" s="255"/>
      <c r="S736" s="255"/>
      <c r="T736" s="256"/>
      <c r="AT736" s="257" t="s">
        <v>178</v>
      </c>
      <c r="AU736" s="257" t="s">
        <v>89</v>
      </c>
      <c r="AV736" s="12" t="s">
        <v>89</v>
      </c>
      <c r="AW736" s="12" t="s">
        <v>42</v>
      </c>
      <c r="AX736" s="12" t="s">
        <v>79</v>
      </c>
      <c r="AY736" s="257" t="s">
        <v>167</v>
      </c>
    </row>
    <row r="737" s="13" customFormat="1">
      <c r="B737" s="258"/>
      <c r="C737" s="259"/>
      <c r="D737" s="234" t="s">
        <v>178</v>
      </c>
      <c r="E737" s="260" t="s">
        <v>34</v>
      </c>
      <c r="F737" s="261" t="s">
        <v>203</v>
      </c>
      <c r="G737" s="259"/>
      <c r="H737" s="262">
        <v>11.125</v>
      </c>
      <c r="I737" s="263"/>
      <c r="J737" s="259"/>
      <c r="K737" s="259"/>
      <c r="L737" s="264"/>
      <c r="M737" s="265"/>
      <c r="N737" s="266"/>
      <c r="O737" s="266"/>
      <c r="P737" s="266"/>
      <c r="Q737" s="266"/>
      <c r="R737" s="266"/>
      <c r="S737" s="266"/>
      <c r="T737" s="267"/>
      <c r="AT737" s="268" t="s">
        <v>178</v>
      </c>
      <c r="AU737" s="268" t="s">
        <v>89</v>
      </c>
      <c r="AV737" s="13" t="s">
        <v>174</v>
      </c>
      <c r="AW737" s="13" t="s">
        <v>42</v>
      </c>
      <c r="AX737" s="13" t="s">
        <v>87</v>
      </c>
      <c r="AY737" s="268" t="s">
        <v>167</v>
      </c>
    </row>
    <row r="738" s="1" customFormat="1" ht="14.4" customHeight="1">
      <c r="B738" s="47"/>
      <c r="C738" s="270" t="s">
        <v>1090</v>
      </c>
      <c r="D738" s="270" t="s">
        <v>336</v>
      </c>
      <c r="E738" s="271" t="s">
        <v>1091</v>
      </c>
      <c r="F738" s="272" t="s">
        <v>1092</v>
      </c>
      <c r="G738" s="273" t="s">
        <v>1093</v>
      </c>
      <c r="H738" s="274">
        <v>82.224999999999994</v>
      </c>
      <c r="I738" s="275"/>
      <c r="J738" s="276">
        <f>ROUND(I738*H738,2)</f>
        <v>0</v>
      </c>
      <c r="K738" s="272" t="s">
        <v>34</v>
      </c>
      <c r="L738" s="277"/>
      <c r="M738" s="278" t="s">
        <v>34</v>
      </c>
      <c r="N738" s="279" t="s">
        <v>50</v>
      </c>
      <c r="O738" s="48"/>
      <c r="P738" s="231">
        <f>O738*H738</f>
        <v>0</v>
      </c>
      <c r="Q738" s="231">
        <v>0.001</v>
      </c>
      <c r="R738" s="231">
        <f>Q738*H738</f>
        <v>0.082224999999999993</v>
      </c>
      <c r="S738" s="231">
        <v>0</v>
      </c>
      <c r="T738" s="232">
        <f>S738*H738</f>
        <v>0</v>
      </c>
      <c r="AR738" s="24" t="s">
        <v>383</v>
      </c>
      <c r="AT738" s="24" t="s">
        <v>336</v>
      </c>
      <c r="AU738" s="24" t="s">
        <v>89</v>
      </c>
      <c r="AY738" s="24" t="s">
        <v>167</v>
      </c>
      <c r="BE738" s="233">
        <f>IF(N738="základní",J738,0)</f>
        <v>0</v>
      </c>
      <c r="BF738" s="233">
        <f>IF(N738="snížená",J738,0)</f>
        <v>0</v>
      </c>
      <c r="BG738" s="233">
        <f>IF(N738="zákl. přenesená",J738,0)</f>
        <v>0</v>
      </c>
      <c r="BH738" s="233">
        <f>IF(N738="sníž. přenesená",J738,0)</f>
        <v>0</v>
      </c>
      <c r="BI738" s="233">
        <f>IF(N738="nulová",J738,0)</f>
        <v>0</v>
      </c>
      <c r="BJ738" s="24" t="s">
        <v>87</v>
      </c>
      <c r="BK738" s="233">
        <f>ROUND(I738*H738,2)</f>
        <v>0</v>
      </c>
      <c r="BL738" s="24" t="s">
        <v>281</v>
      </c>
      <c r="BM738" s="24" t="s">
        <v>1094</v>
      </c>
    </row>
    <row r="739" s="12" customFormat="1">
      <c r="B739" s="247"/>
      <c r="C739" s="248"/>
      <c r="D739" s="234" t="s">
        <v>178</v>
      </c>
      <c r="E739" s="249" t="s">
        <v>34</v>
      </c>
      <c r="F739" s="250" t="s">
        <v>1095</v>
      </c>
      <c r="G739" s="248"/>
      <c r="H739" s="251">
        <v>82.224999999999994</v>
      </c>
      <c r="I739" s="252"/>
      <c r="J739" s="248"/>
      <c r="K739" s="248"/>
      <c r="L739" s="253"/>
      <c r="M739" s="254"/>
      <c r="N739" s="255"/>
      <c r="O739" s="255"/>
      <c r="P739" s="255"/>
      <c r="Q739" s="255"/>
      <c r="R739" s="255"/>
      <c r="S739" s="255"/>
      <c r="T739" s="256"/>
      <c r="AT739" s="257" t="s">
        <v>178</v>
      </c>
      <c r="AU739" s="257" t="s">
        <v>89</v>
      </c>
      <c r="AV739" s="12" t="s">
        <v>89</v>
      </c>
      <c r="AW739" s="12" t="s">
        <v>42</v>
      </c>
      <c r="AX739" s="12" t="s">
        <v>87</v>
      </c>
      <c r="AY739" s="257" t="s">
        <v>167</v>
      </c>
    </row>
    <row r="740" s="1" customFormat="1" ht="22.8" customHeight="1">
      <c r="B740" s="47"/>
      <c r="C740" s="222" t="s">
        <v>1096</v>
      </c>
      <c r="D740" s="222" t="s">
        <v>169</v>
      </c>
      <c r="E740" s="223" t="s">
        <v>1097</v>
      </c>
      <c r="F740" s="224" t="s">
        <v>1098</v>
      </c>
      <c r="G740" s="225" t="s">
        <v>172</v>
      </c>
      <c r="H740" s="226">
        <v>47.5</v>
      </c>
      <c r="I740" s="227"/>
      <c r="J740" s="228">
        <f>ROUND(I740*H740,2)</f>
        <v>0</v>
      </c>
      <c r="K740" s="224" t="s">
        <v>173</v>
      </c>
      <c r="L740" s="73"/>
      <c r="M740" s="229" t="s">
        <v>34</v>
      </c>
      <c r="N740" s="230" t="s">
        <v>50</v>
      </c>
      <c r="O740" s="48"/>
      <c r="P740" s="231">
        <f>O740*H740</f>
        <v>0</v>
      </c>
      <c r="Q740" s="231">
        <v>0</v>
      </c>
      <c r="R740" s="231">
        <f>Q740*H740</f>
        <v>0</v>
      </c>
      <c r="S740" s="231">
        <v>0</v>
      </c>
      <c r="T740" s="232">
        <f>S740*H740</f>
        <v>0</v>
      </c>
      <c r="AR740" s="24" t="s">
        <v>281</v>
      </c>
      <c r="AT740" s="24" t="s">
        <v>169</v>
      </c>
      <c r="AU740" s="24" t="s">
        <v>89</v>
      </c>
      <c r="AY740" s="24" t="s">
        <v>167</v>
      </c>
      <c r="BE740" s="233">
        <f>IF(N740="základní",J740,0)</f>
        <v>0</v>
      </c>
      <c r="BF740" s="233">
        <f>IF(N740="snížená",J740,0)</f>
        <v>0</v>
      </c>
      <c r="BG740" s="233">
        <f>IF(N740="zákl. přenesená",J740,0)</f>
        <v>0</v>
      </c>
      <c r="BH740" s="233">
        <f>IF(N740="sníž. přenesená",J740,0)</f>
        <v>0</v>
      </c>
      <c r="BI740" s="233">
        <f>IF(N740="nulová",J740,0)</f>
        <v>0</v>
      </c>
      <c r="BJ740" s="24" t="s">
        <v>87</v>
      </c>
      <c r="BK740" s="233">
        <f>ROUND(I740*H740,2)</f>
        <v>0</v>
      </c>
      <c r="BL740" s="24" t="s">
        <v>281</v>
      </c>
      <c r="BM740" s="24" t="s">
        <v>1099</v>
      </c>
    </row>
    <row r="741" s="1" customFormat="1">
      <c r="B741" s="47"/>
      <c r="C741" s="75"/>
      <c r="D741" s="234" t="s">
        <v>176</v>
      </c>
      <c r="E741" s="75"/>
      <c r="F741" s="235" t="s">
        <v>1100</v>
      </c>
      <c r="G741" s="75"/>
      <c r="H741" s="75"/>
      <c r="I741" s="192"/>
      <c r="J741" s="75"/>
      <c r="K741" s="75"/>
      <c r="L741" s="73"/>
      <c r="M741" s="236"/>
      <c r="N741" s="48"/>
      <c r="O741" s="48"/>
      <c r="P741" s="48"/>
      <c r="Q741" s="48"/>
      <c r="R741" s="48"/>
      <c r="S741" s="48"/>
      <c r="T741" s="96"/>
      <c r="AT741" s="24" t="s">
        <v>176</v>
      </c>
      <c r="AU741" s="24" t="s">
        <v>89</v>
      </c>
    </row>
    <row r="742" s="11" customFormat="1">
      <c r="B742" s="237"/>
      <c r="C742" s="238"/>
      <c r="D742" s="234" t="s">
        <v>178</v>
      </c>
      <c r="E742" s="239" t="s">
        <v>34</v>
      </c>
      <c r="F742" s="240" t="s">
        <v>1101</v>
      </c>
      <c r="G742" s="238"/>
      <c r="H742" s="239" t="s">
        <v>34</v>
      </c>
      <c r="I742" s="241"/>
      <c r="J742" s="238"/>
      <c r="K742" s="238"/>
      <c r="L742" s="242"/>
      <c r="M742" s="243"/>
      <c r="N742" s="244"/>
      <c r="O742" s="244"/>
      <c r="P742" s="244"/>
      <c r="Q742" s="244"/>
      <c r="R742" s="244"/>
      <c r="S742" s="244"/>
      <c r="T742" s="245"/>
      <c r="AT742" s="246" t="s">
        <v>178</v>
      </c>
      <c r="AU742" s="246" t="s">
        <v>89</v>
      </c>
      <c r="AV742" s="11" t="s">
        <v>87</v>
      </c>
      <c r="AW742" s="11" t="s">
        <v>42</v>
      </c>
      <c r="AX742" s="11" t="s">
        <v>79</v>
      </c>
      <c r="AY742" s="246" t="s">
        <v>167</v>
      </c>
    </row>
    <row r="743" s="12" customFormat="1">
      <c r="B743" s="247"/>
      <c r="C743" s="248"/>
      <c r="D743" s="234" t="s">
        <v>178</v>
      </c>
      <c r="E743" s="249" t="s">
        <v>34</v>
      </c>
      <c r="F743" s="250" t="s">
        <v>1102</v>
      </c>
      <c r="G743" s="248"/>
      <c r="H743" s="251">
        <v>47.5</v>
      </c>
      <c r="I743" s="252"/>
      <c r="J743" s="248"/>
      <c r="K743" s="248"/>
      <c r="L743" s="253"/>
      <c r="M743" s="254"/>
      <c r="N743" s="255"/>
      <c r="O743" s="255"/>
      <c r="P743" s="255"/>
      <c r="Q743" s="255"/>
      <c r="R743" s="255"/>
      <c r="S743" s="255"/>
      <c r="T743" s="256"/>
      <c r="AT743" s="257" t="s">
        <v>178</v>
      </c>
      <c r="AU743" s="257" t="s">
        <v>89</v>
      </c>
      <c r="AV743" s="12" t="s">
        <v>89</v>
      </c>
      <c r="AW743" s="12" t="s">
        <v>42</v>
      </c>
      <c r="AX743" s="12" t="s">
        <v>87</v>
      </c>
      <c r="AY743" s="257" t="s">
        <v>167</v>
      </c>
    </row>
    <row r="744" s="1" customFormat="1" ht="22.8" customHeight="1">
      <c r="B744" s="47"/>
      <c r="C744" s="270" t="s">
        <v>1103</v>
      </c>
      <c r="D744" s="270" t="s">
        <v>336</v>
      </c>
      <c r="E744" s="271" t="s">
        <v>1104</v>
      </c>
      <c r="F744" s="272" t="s">
        <v>1105</v>
      </c>
      <c r="G744" s="273" t="s">
        <v>172</v>
      </c>
      <c r="H744" s="274">
        <v>68.400000000000006</v>
      </c>
      <c r="I744" s="275"/>
      <c r="J744" s="276">
        <f>ROUND(I744*H744,2)</f>
        <v>0</v>
      </c>
      <c r="K744" s="272" t="s">
        <v>173</v>
      </c>
      <c r="L744" s="277"/>
      <c r="M744" s="278" t="s">
        <v>34</v>
      </c>
      <c r="N744" s="279" t="s">
        <v>50</v>
      </c>
      <c r="O744" s="48"/>
      <c r="P744" s="231">
        <f>O744*H744</f>
        <v>0</v>
      </c>
      <c r="Q744" s="231">
        <v>0.00050000000000000001</v>
      </c>
      <c r="R744" s="231">
        <f>Q744*H744</f>
        <v>0.034200000000000001</v>
      </c>
      <c r="S744" s="231">
        <v>0</v>
      </c>
      <c r="T744" s="232">
        <f>S744*H744</f>
        <v>0</v>
      </c>
      <c r="AR744" s="24" t="s">
        <v>383</v>
      </c>
      <c r="AT744" s="24" t="s">
        <v>336</v>
      </c>
      <c r="AU744" s="24" t="s">
        <v>89</v>
      </c>
      <c r="AY744" s="24" t="s">
        <v>167</v>
      </c>
      <c r="BE744" s="233">
        <f>IF(N744="základní",J744,0)</f>
        <v>0</v>
      </c>
      <c r="BF744" s="233">
        <f>IF(N744="snížená",J744,0)</f>
        <v>0</v>
      </c>
      <c r="BG744" s="233">
        <f>IF(N744="zákl. přenesená",J744,0)</f>
        <v>0</v>
      </c>
      <c r="BH744" s="233">
        <f>IF(N744="sníž. přenesená",J744,0)</f>
        <v>0</v>
      </c>
      <c r="BI744" s="233">
        <f>IF(N744="nulová",J744,0)</f>
        <v>0</v>
      </c>
      <c r="BJ744" s="24" t="s">
        <v>87</v>
      </c>
      <c r="BK744" s="233">
        <f>ROUND(I744*H744,2)</f>
        <v>0</v>
      </c>
      <c r="BL744" s="24" t="s">
        <v>281</v>
      </c>
      <c r="BM744" s="24" t="s">
        <v>1106</v>
      </c>
    </row>
    <row r="745" s="1" customFormat="1">
      <c r="B745" s="47"/>
      <c r="C745" s="75"/>
      <c r="D745" s="234" t="s">
        <v>340</v>
      </c>
      <c r="E745" s="75"/>
      <c r="F745" s="235" t="s">
        <v>1107</v>
      </c>
      <c r="G745" s="75"/>
      <c r="H745" s="75"/>
      <c r="I745" s="192"/>
      <c r="J745" s="75"/>
      <c r="K745" s="75"/>
      <c r="L745" s="73"/>
      <c r="M745" s="236"/>
      <c r="N745" s="48"/>
      <c r="O745" s="48"/>
      <c r="P745" s="48"/>
      <c r="Q745" s="48"/>
      <c r="R745" s="48"/>
      <c r="S745" s="48"/>
      <c r="T745" s="96"/>
      <c r="AT745" s="24" t="s">
        <v>340</v>
      </c>
      <c r="AU745" s="24" t="s">
        <v>89</v>
      </c>
    </row>
    <row r="746" s="12" customFormat="1">
      <c r="B746" s="247"/>
      <c r="C746" s="248"/>
      <c r="D746" s="234" t="s">
        <v>178</v>
      </c>
      <c r="E746" s="249" t="s">
        <v>34</v>
      </c>
      <c r="F746" s="250" t="s">
        <v>1108</v>
      </c>
      <c r="G746" s="248"/>
      <c r="H746" s="251">
        <v>57</v>
      </c>
      <c r="I746" s="252"/>
      <c r="J746" s="248"/>
      <c r="K746" s="248"/>
      <c r="L746" s="253"/>
      <c r="M746" s="254"/>
      <c r="N746" s="255"/>
      <c r="O746" s="255"/>
      <c r="P746" s="255"/>
      <c r="Q746" s="255"/>
      <c r="R746" s="255"/>
      <c r="S746" s="255"/>
      <c r="T746" s="256"/>
      <c r="AT746" s="257" t="s">
        <v>178</v>
      </c>
      <c r="AU746" s="257" t="s">
        <v>89</v>
      </c>
      <c r="AV746" s="12" t="s">
        <v>89</v>
      </c>
      <c r="AW746" s="12" t="s">
        <v>42</v>
      </c>
      <c r="AX746" s="12" t="s">
        <v>87</v>
      </c>
      <c r="AY746" s="257" t="s">
        <v>167</v>
      </c>
    </row>
    <row r="747" s="12" customFormat="1">
      <c r="B747" s="247"/>
      <c r="C747" s="248"/>
      <c r="D747" s="234" t="s">
        <v>178</v>
      </c>
      <c r="E747" s="248"/>
      <c r="F747" s="250" t="s">
        <v>1109</v>
      </c>
      <c r="G747" s="248"/>
      <c r="H747" s="251">
        <v>68.400000000000006</v>
      </c>
      <c r="I747" s="252"/>
      <c r="J747" s="248"/>
      <c r="K747" s="248"/>
      <c r="L747" s="253"/>
      <c r="M747" s="254"/>
      <c r="N747" s="255"/>
      <c r="O747" s="255"/>
      <c r="P747" s="255"/>
      <c r="Q747" s="255"/>
      <c r="R747" s="255"/>
      <c r="S747" s="255"/>
      <c r="T747" s="256"/>
      <c r="AT747" s="257" t="s">
        <v>178</v>
      </c>
      <c r="AU747" s="257" t="s">
        <v>89</v>
      </c>
      <c r="AV747" s="12" t="s">
        <v>89</v>
      </c>
      <c r="AW747" s="12" t="s">
        <v>6</v>
      </c>
      <c r="AX747" s="12" t="s">
        <v>87</v>
      </c>
      <c r="AY747" s="257" t="s">
        <v>167</v>
      </c>
    </row>
    <row r="748" s="1" customFormat="1" ht="22.8" customHeight="1">
      <c r="B748" s="47"/>
      <c r="C748" s="222" t="s">
        <v>1110</v>
      </c>
      <c r="D748" s="222" t="s">
        <v>169</v>
      </c>
      <c r="E748" s="223" t="s">
        <v>1111</v>
      </c>
      <c r="F748" s="224" t="s">
        <v>1112</v>
      </c>
      <c r="G748" s="225" t="s">
        <v>172</v>
      </c>
      <c r="H748" s="226">
        <v>47.5</v>
      </c>
      <c r="I748" s="227"/>
      <c r="J748" s="228">
        <f>ROUND(I748*H748,2)</f>
        <v>0</v>
      </c>
      <c r="K748" s="224" t="s">
        <v>173</v>
      </c>
      <c r="L748" s="73"/>
      <c r="M748" s="229" t="s">
        <v>34</v>
      </c>
      <c r="N748" s="230" t="s">
        <v>50</v>
      </c>
      <c r="O748" s="48"/>
      <c r="P748" s="231">
        <f>O748*H748</f>
        <v>0</v>
      </c>
      <c r="Q748" s="231">
        <v>0.0001181</v>
      </c>
      <c r="R748" s="231">
        <f>Q748*H748</f>
        <v>0.0056097500000000002</v>
      </c>
      <c r="S748" s="231">
        <v>0</v>
      </c>
      <c r="T748" s="232">
        <f>S748*H748</f>
        <v>0</v>
      </c>
      <c r="AR748" s="24" t="s">
        <v>281</v>
      </c>
      <c r="AT748" s="24" t="s">
        <v>169</v>
      </c>
      <c r="AU748" s="24" t="s">
        <v>89</v>
      </c>
      <c r="AY748" s="24" t="s">
        <v>167</v>
      </c>
      <c r="BE748" s="233">
        <f>IF(N748="základní",J748,0)</f>
        <v>0</v>
      </c>
      <c r="BF748" s="233">
        <f>IF(N748="snížená",J748,0)</f>
        <v>0</v>
      </c>
      <c r="BG748" s="233">
        <f>IF(N748="zákl. přenesená",J748,0)</f>
        <v>0</v>
      </c>
      <c r="BH748" s="233">
        <f>IF(N748="sníž. přenesená",J748,0)</f>
        <v>0</v>
      </c>
      <c r="BI748" s="233">
        <f>IF(N748="nulová",J748,0)</f>
        <v>0</v>
      </c>
      <c r="BJ748" s="24" t="s">
        <v>87</v>
      </c>
      <c r="BK748" s="233">
        <f>ROUND(I748*H748,2)</f>
        <v>0</v>
      </c>
      <c r="BL748" s="24" t="s">
        <v>281</v>
      </c>
      <c r="BM748" s="24" t="s">
        <v>1113</v>
      </c>
    </row>
    <row r="749" s="1" customFormat="1">
      <c r="B749" s="47"/>
      <c r="C749" s="75"/>
      <c r="D749" s="234" t="s">
        <v>176</v>
      </c>
      <c r="E749" s="75"/>
      <c r="F749" s="235" t="s">
        <v>1100</v>
      </c>
      <c r="G749" s="75"/>
      <c r="H749" s="75"/>
      <c r="I749" s="192"/>
      <c r="J749" s="75"/>
      <c r="K749" s="75"/>
      <c r="L749" s="73"/>
      <c r="M749" s="236"/>
      <c r="N749" s="48"/>
      <c r="O749" s="48"/>
      <c r="P749" s="48"/>
      <c r="Q749" s="48"/>
      <c r="R749" s="48"/>
      <c r="S749" s="48"/>
      <c r="T749" s="96"/>
      <c r="AT749" s="24" t="s">
        <v>176</v>
      </c>
      <c r="AU749" s="24" t="s">
        <v>89</v>
      </c>
    </row>
    <row r="750" s="12" customFormat="1">
      <c r="B750" s="247"/>
      <c r="C750" s="248"/>
      <c r="D750" s="234" t="s">
        <v>178</v>
      </c>
      <c r="E750" s="249" t="s">
        <v>34</v>
      </c>
      <c r="F750" s="250" t="s">
        <v>1102</v>
      </c>
      <c r="G750" s="248"/>
      <c r="H750" s="251">
        <v>47.5</v>
      </c>
      <c r="I750" s="252"/>
      <c r="J750" s="248"/>
      <c r="K750" s="248"/>
      <c r="L750" s="253"/>
      <c r="M750" s="254"/>
      <c r="N750" s="255"/>
      <c r="O750" s="255"/>
      <c r="P750" s="255"/>
      <c r="Q750" s="255"/>
      <c r="R750" s="255"/>
      <c r="S750" s="255"/>
      <c r="T750" s="256"/>
      <c r="AT750" s="257" t="s">
        <v>178</v>
      </c>
      <c r="AU750" s="257" t="s">
        <v>89</v>
      </c>
      <c r="AV750" s="12" t="s">
        <v>89</v>
      </c>
      <c r="AW750" s="12" t="s">
        <v>42</v>
      </c>
      <c r="AX750" s="12" t="s">
        <v>87</v>
      </c>
      <c r="AY750" s="257" t="s">
        <v>167</v>
      </c>
    </row>
    <row r="751" s="1" customFormat="1" ht="14.4" customHeight="1">
      <c r="B751" s="47"/>
      <c r="C751" s="270" t="s">
        <v>1114</v>
      </c>
      <c r="D751" s="270" t="s">
        <v>336</v>
      </c>
      <c r="E751" s="271" t="s">
        <v>1115</v>
      </c>
      <c r="F751" s="272" t="s">
        <v>1116</v>
      </c>
      <c r="G751" s="273" t="s">
        <v>172</v>
      </c>
      <c r="H751" s="274">
        <v>57</v>
      </c>
      <c r="I751" s="275"/>
      <c r="J751" s="276">
        <f>ROUND(I751*H751,2)</f>
        <v>0</v>
      </c>
      <c r="K751" s="272" t="s">
        <v>173</v>
      </c>
      <c r="L751" s="277"/>
      <c r="M751" s="278" t="s">
        <v>34</v>
      </c>
      <c r="N751" s="279" t="s">
        <v>50</v>
      </c>
      <c r="O751" s="48"/>
      <c r="P751" s="231">
        <f>O751*H751</f>
        <v>0</v>
      </c>
      <c r="Q751" s="231">
        <v>0.00050000000000000001</v>
      </c>
      <c r="R751" s="231">
        <f>Q751*H751</f>
        <v>0.028500000000000001</v>
      </c>
      <c r="S751" s="231">
        <v>0</v>
      </c>
      <c r="T751" s="232">
        <f>S751*H751</f>
        <v>0</v>
      </c>
      <c r="AR751" s="24" t="s">
        <v>383</v>
      </c>
      <c r="AT751" s="24" t="s">
        <v>336</v>
      </c>
      <c r="AU751" s="24" t="s">
        <v>89</v>
      </c>
      <c r="AY751" s="24" t="s">
        <v>167</v>
      </c>
      <c r="BE751" s="233">
        <f>IF(N751="základní",J751,0)</f>
        <v>0</v>
      </c>
      <c r="BF751" s="233">
        <f>IF(N751="snížená",J751,0)</f>
        <v>0</v>
      </c>
      <c r="BG751" s="233">
        <f>IF(N751="zákl. přenesená",J751,0)</f>
        <v>0</v>
      </c>
      <c r="BH751" s="233">
        <f>IF(N751="sníž. přenesená",J751,0)</f>
        <v>0</v>
      </c>
      <c r="BI751" s="233">
        <f>IF(N751="nulová",J751,0)</f>
        <v>0</v>
      </c>
      <c r="BJ751" s="24" t="s">
        <v>87</v>
      </c>
      <c r="BK751" s="233">
        <f>ROUND(I751*H751,2)</f>
        <v>0</v>
      </c>
      <c r="BL751" s="24" t="s">
        <v>281</v>
      </c>
      <c r="BM751" s="24" t="s">
        <v>1117</v>
      </c>
    </row>
    <row r="752" s="12" customFormat="1">
      <c r="B752" s="247"/>
      <c r="C752" s="248"/>
      <c r="D752" s="234" t="s">
        <v>178</v>
      </c>
      <c r="E752" s="248"/>
      <c r="F752" s="250" t="s">
        <v>1118</v>
      </c>
      <c r="G752" s="248"/>
      <c r="H752" s="251">
        <v>57</v>
      </c>
      <c r="I752" s="252"/>
      <c r="J752" s="248"/>
      <c r="K752" s="248"/>
      <c r="L752" s="253"/>
      <c r="M752" s="254"/>
      <c r="N752" s="255"/>
      <c r="O752" s="255"/>
      <c r="P752" s="255"/>
      <c r="Q752" s="255"/>
      <c r="R752" s="255"/>
      <c r="S752" s="255"/>
      <c r="T752" s="256"/>
      <c r="AT752" s="257" t="s">
        <v>178</v>
      </c>
      <c r="AU752" s="257" t="s">
        <v>89</v>
      </c>
      <c r="AV752" s="12" t="s">
        <v>89</v>
      </c>
      <c r="AW752" s="12" t="s">
        <v>6</v>
      </c>
      <c r="AX752" s="12" t="s">
        <v>87</v>
      </c>
      <c r="AY752" s="257" t="s">
        <v>167</v>
      </c>
    </row>
    <row r="753" s="1" customFormat="1" ht="34.2" customHeight="1">
      <c r="B753" s="47"/>
      <c r="C753" s="222" t="s">
        <v>1119</v>
      </c>
      <c r="D753" s="222" t="s">
        <v>169</v>
      </c>
      <c r="E753" s="223" t="s">
        <v>1120</v>
      </c>
      <c r="F753" s="224" t="s">
        <v>1121</v>
      </c>
      <c r="G753" s="225" t="s">
        <v>245</v>
      </c>
      <c r="H753" s="226">
        <v>0.38</v>
      </c>
      <c r="I753" s="227"/>
      <c r="J753" s="228">
        <f>ROUND(I753*H753,2)</f>
        <v>0</v>
      </c>
      <c r="K753" s="224" t="s">
        <v>173</v>
      </c>
      <c r="L753" s="73"/>
      <c r="M753" s="229" t="s">
        <v>34</v>
      </c>
      <c r="N753" s="230" t="s">
        <v>50</v>
      </c>
      <c r="O753" s="48"/>
      <c r="P753" s="231">
        <f>O753*H753</f>
        <v>0</v>
      </c>
      <c r="Q753" s="231">
        <v>0</v>
      </c>
      <c r="R753" s="231">
        <f>Q753*H753</f>
        <v>0</v>
      </c>
      <c r="S753" s="231">
        <v>0</v>
      </c>
      <c r="T753" s="232">
        <f>S753*H753</f>
        <v>0</v>
      </c>
      <c r="AR753" s="24" t="s">
        <v>281</v>
      </c>
      <c r="AT753" s="24" t="s">
        <v>169</v>
      </c>
      <c r="AU753" s="24" t="s">
        <v>89</v>
      </c>
      <c r="AY753" s="24" t="s">
        <v>167</v>
      </c>
      <c r="BE753" s="233">
        <f>IF(N753="základní",J753,0)</f>
        <v>0</v>
      </c>
      <c r="BF753" s="233">
        <f>IF(N753="snížená",J753,0)</f>
        <v>0</v>
      </c>
      <c r="BG753" s="233">
        <f>IF(N753="zákl. přenesená",J753,0)</f>
        <v>0</v>
      </c>
      <c r="BH753" s="233">
        <f>IF(N753="sníž. přenesená",J753,0)</f>
        <v>0</v>
      </c>
      <c r="BI753" s="233">
        <f>IF(N753="nulová",J753,0)</f>
        <v>0</v>
      </c>
      <c r="BJ753" s="24" t="s">
        <v>87</v>
      </c>
      <c r="BK753" s="233">
        <f>ROUND(I753*H753,2)</f>
        <v>0</v>
      </c>
      <c r="BL753" s="24" t="s">
        <v>281</v>
      </c>
      <c r="BM753" s="24" t="s">
        <v>1122</v>
      </c>
    </row>
    <row r="754" s="1" customFormat="1">
      <c r="B754" s="47"/>
      <c r="C754" s="75"/>
      <c r="D754" s="234" t="s">
        <v>176</v>
      </c>
      <c r="E754" s="75"/>
      <c r="F754" s="235" t="s">
        <v>1123</v>
      </c>
      <c r="G754" s="75"/>
      <c r="H754" s="75"/>
      <c r="I754" s="192"/>
      <c r="J754" s="75"/>
      <c r="K754" s="75"/>
      <c r="L754" s="73"/>
      <c r="M754" s="236"/>
      <c r="N754" s="48"/>
      <c r="O754" s="48"/>
      <c r="P754" s="48"/>
      <c r="Q754" s="48"/>
      <c r="R754" s="48"/>
      <c r="S754" s="48"/>
      <c r="T754" s="96"/>
      <c r="AT754" s="24" t="s">
        <v>176</v>
      </c>
      <c r="AU754" s="24" t="s">
        <v>89</v>
      </c>
    </row>
    <row r="755" s="10" customFormat="1" ht="29.88" customHeight="1">
      <c r="B755" s="206"/>
      <c r="C755" s="207"/>
      <c r="D755" s="208" t="s">
        <v>78</v>
      </c>
      <c r="E755" s="220" t="s">
        <v>1124</v>
      </c>
      <c r="F755" s="220" t="s">
        <v>1125</v>
      </c>
      <c r="G755" s="207"/>
      <c r="H755" s="207"/>
      <c r="I755" s="210"/>
      <c r="J755" s="221">
        <f>BK755</f>
        <v>0</v>
      </c>
      <c r="K755" s="207"/>
      <c r="L755" s="212"/>
      <c r="M755" s="213"/>
      <c r="N755" s="214"/>
      <c r="O755" s="214"/>
      <c r="P755" s="215">
        <f>SUM(P756:P777)</f>
        <v>0</v>
      </c>
      <c r="Q755" s="214"/>
      <c r="R755" s="215">
        <f>SUM(R756:R777)</f>
        <v>0.3975976524</v>
      </c>
      <c r="S755" s="214"/>
      <c r="T755" s="216">
        <f>SUM(T756:T777)</f>
        <v>1.8774000000000002</v>
      </c>
      <c r="AR755" s="217" t="s">
        <v>89</v>
      </c>
      <c r="AT755" s="218" t="s">
        <v>78</v>
      </c>
      <c r="AU755" s="218" t="s">
        <v>87</v>
      </c>
      <c r="AY755" s="217" t="s">
        <v>167</v>
      </c>
      <c r="BK755" s="219">
        <f>SUM(BK756:BK777)</f>
        <v>0</v>
      </c>
    </row>
    <row r="756" s="1" customFormat="1" ht="22.8" customHeight="1">
      <c r="B756" s="47"/>
      <c r="C756" s="222" t="s">
        <v>1126</v>
      </c>
      <c r="D756" s="222" t="s">
        <v>169</v>
      </c>
      <c r="E756" s="223" t="s">
        <v>1127</v>
      </c>
      <c r="F756" s="224" t="s">
        <v>1128</v>
      </c>
      <c r="G756" s="225" t="s">
        <v>172</v>
      </c>
      <c r="H756" s="226">
        <v>187.74000000000001</v>
      </c>
      <c r="I756" s="227"/>
      <c r="J756" s="228">
        <f>ROUND(I756*H756,2)</f>
        <v>0</v>
      </c>
      <c r="K756" s="224" t="s">
        <v>173</v>
      </c>
      <c r="L756" s="73"/>
      <c r="M756" s="229" t="s">
        <v>34</v>
      </c>
      <c r="N756" s="230" t="s">
        <v>50</v>
      </c>
      <c r="O756" s="48"/>
      <c r="P756" s="231">
        <f>O756*H756</f>
        <v>0</v>
      </c>
      <c r="Q756" s="231">
        <v>0</v>
      </c>
      <c r="R756" s="231">
        <f>Q756*H756</f>
        <v>0</v>
      </c>
      <c r="S756" s="231">
        <v>0.01</v>
      </c>
      <c r="T756" s="232">
        <f>S756*H756</f>
        <v>1.8774000000000002</v>
      </c>
      <c r="AR756" s="24" t="s">
        <v>281</v>
      </c>
      <c r="AT756" s="24" t="s">
        <v>169</v>
      </c>
      <c r="AU756" s="24" t="s">
        <v>89</v>
      </c>
      <c r="AY756" s="24" t="s">
        <v>167</v>
      </c>
      <c r="BE756" s="233">
        <f>IF(N756="základní",J756,0)</f>
        <v>0</v>
      </c>
      <c r="BF756" s="233">
        <f>IF(N756="snížená",J756,0)</f>
        <v>0</v>
      </c>
      <c r="BG756" s="233">
        <f>IF(N756="zákl. přenesená",J756,0)</f>
        <v>0</v>
      </c>
      <c r="BH756" s="233">
        <f>IF(N756="sníž. přenesená",J756,0)</f>
        <v>0</v>
      </c>
      <c r="BI756" s="233">
        <f>IF(N756="nulová",J756,0)</f>
        <v>0</v>
      </c>
      <c r="BJ756" s="24" t="s">
        <v>87</v>
      </c>
      <c r="BK756" s="233">
        <f>ROUND(I756*H756,2)</f>
        <v>0</v>
      </c>
      <c r="BL756" s="24" t="s">
        <v>281</v>
      </c>
      <c r="BM756" s="24" t="s">
        <v>1129</v>
      </c>
    </row>
    <row r="757" s="1" customFormat="1" ht="22.8" customHeight="1">
      <c r="B757" s="47"/>
      <c r="C757" s="222" t="s">
        <v>1130</v>
      </c>
      <c r="D757" s="222" t="s">
        <v>169</v>
      </c>
      <c r="E757" s="223" t="s">
        <v>1131</v>
      </c>
      <c r="F757" s="224" t="s">
        <v>1132</v>
      </c>
      <c r="G757" s="225" t="s">
        <v>172</v>
      </c>
      <c r="H757" s="226">
        <v>187.74000000000001</v>
      </c>
      <c r="I757" s="227"/>
      <c r="J757" s="228">
        <f>ROUND(I757*H757,2)</f>
        <v>0</v>
      </c>
      <c r="K757" s="224" t="s">
        <v>173</v>
      </c>
      <c r="L757" s="73"/>
      <c r="M757" s="229" t="s">
        <v>34</v>
      </c>
      <c r="N757" s="230" t="s">
        <v>50</v>
      </c>
      <c r="O757" s="48"/>
      <c r="P757" s="231">
        <f>O757*H757</f>
        <v>0</v>
      </c>
      <c r="Q757" s="231">
        <v>0</v>
      </c>
      <c r="R757" s="231">
        <f>Q757*H757</f>
        <v>0</v>
      </c>
      <c r="S757" s="231">
        <v>0</v>
      </c>
      <c r="T757" s="232">
        <f>S757*H757</f>
        <v>0</v>
      </c>
      <c r="AR757" s="24" t="s">
        <v>281</v>
      </c>
      <c r="AT757" s="24" t="s">
        <v>169</v>
      </c>
      <c r="AU757" s="24" t="s">
        <v>89</v>
      </c>
      <c r="AY757" s="24" t="s">
        <v>167</v>
      </c>
      <c r="BE757" s="233">
        <f>IF(N757="základní",J757,0)</f>
        <v>0</v>
      </c>
      <c r="BF757" s="233">
        <f>IF(N757="snížená",J757,0)</f>
        <v>0</v>
      </c>
      <c r="BG757" s="233">
        <f>IF(N757="zákl. přenesená",J757,0)</f>
        <v>0</v>
      </c>
      <c r="BH757" s="233">
        <f>IF(N757="sníž. přenesená",J757,0)</f>
        <v>0</v>
      </c>
      <c r="BI757" s="233">
        <f>IF(N757="nulová",J757,0)</f>
        <v>0</v>
      </c>
      <c r="BJ757" s="24" t="s">
        <v>87</v>
      </c>
      <c r="BK757" s="233">
        <f>ROUND(I757*H757,2)</f>
        <v>0</v>
      </c>
      <c r="BL757" s="24" t="s">
        <v>281</v>
      </c>
      <c r="BM757" s="24" t="s">
        <v>1133</v>
      </c>
    </row>
    <row r="758" s="1" customFormat="1">
      <c r="B758" s="47"/>
      <c r="C758" s="75"/>
      <c r="D758" s="234" t="s">
        <v>176</v>
      </c>
      <c r="E758" s="75"/>
      <c r="F758" s="235" t="s">
        <v>1134</v>
      </c>
      <c r="G758" s="75"/>
      <c r="H758" s="75"/>
      <c r="I758" s="192"/>
      <c r="J758" s="75"/>
      <c r="K758" s="75"/>
      <c r="L758" s="73"/>
      <c r="M758" s="236"/>
      <c r="N758" s="48"/>
      <c r="O758" s="48"/>
      <c r="P758" s="48"/>
      <c r="Q758" s="48"/>
      <c r="R758" s="48"/>
      <c r="S758" s="48"/>
      <c r="T758" s="96"/>
      <c r="AT758" s="24" t="s">
        <v>176</v>
      </c>
      <c r="AU758" s="24" t="s">
        <v>89</v>
      </c>
    </row>
    <row r="759" s="11" customFormat="1">
      <c r="B759" s="237"/>
      <c r="C759" s="238"/>
      <c r="D759" s="234" t="s">
        <v>178</v>
      </c>
      <c r="E759" s="239" t="s">
        <v>34</v>
      </c>
      <c r="F759" s="240" t="s">
        <v>1135</v>
      </c>
      <c r="G759" s="238"/>
      <c r="H759" s="239" t="s">
        <v>34</v>
      </c>
      <c r="I759" s="241"/>
      <c r="J759" s="238"/>
      <c r="K759" s="238"/>
      <c r="L759" s="242"/>
      <c r="M759" s="243"/>
      <c r="N759" s="244"/>
      <c r="O759" s="244"/>
      <c r="P759" s="244"/>
      <c r="Q759" s="244"/>
      <c r="R759" s="244"/>
      <c r="S759" s="244"/>
      <c r="T759" s="245"/>
      <c r="AT759" s="246" t="s">
        <v>178</v>
      </c>
      <c r="AU759" s="246" t="s">
        <v>89</v>
      </c>
      <c r="AV759" s="11" t="s">
        <v>87</v>
      </c>
      <c r="AW759" s="11" t="s">
        <v>42</v>
      </c>
      <c r="AX759" s="11" t="s">
        <v>79</v>
      </c>
      <c r="AY759" s="246" t="s">
        <v>167</v>
      </c>
    </row>
    <row r="760" s="12" customFormat="1">
      <c r="B760" s="247"/>
      <c r="C760" s="248"/>
      <c r="D760" s="234" t="s">
        <v>178</v>
      </c>
      <c r="E760" s="249" t="s">
        <v>34</v>
      </c>
      <c r="F760" s="250" t="s">
        <v>1136</v>
      </c>
      <c r="G760" s="248"/>
      <c r="H760" s="251">
        <v>169.19999999999999</v>
      </c>
      <c r="I760" s="252"/>
      <c r="J760" s="248"/>
      <c r="K760" s="248"/>
      <c r="L760" s="253"/>
      <c r="M760" s="254"/>
      <c r="N760" s="255"/>
      <c r="O760" s="255"/>
      <c r="P760" s="255"/>
      <c r="Q760" s="255"/>
      <c r="R760" s="255"/>
      <c r="S760" s="255"/>
      <c r="T760" s="256"/>
      <c r="AT760" s="257" t="s">
        <v>178</v>
      </c>
      <c r="AU760" s="257" t="s">
        <v>89</v>
      </c>
      <c r="AV760" s="12" t="s">
        <v>89</v>
      </c>
      <c r="AW760" s="12" t="s">
        <v>42</v>
      </c>
      <c r="AX760" s="12" t="s">
        <v>79</v>
      </c>
      <c r="AY760" s="257" t="s">
        <v>167</v>
      </c>
    </row>
    <row r="761" s="11" customFormat="1">
      <c r="B761" s="237"/>
      <c r="C761" s="238"/>
      <c r="D761" s="234" t="s">
        <v>178</v>
      </c>
      <c r="E761" s="239" t="s">
        <v>34</v>
      </c>
      <c r="F761" s="240" t="s">
        <v>1137</v>
      </c>
      <c r="G761" s="238"/>
      <c r="H761" s="239" t="s">
        <v>34</v>
      </c>
      <c r="I761" s="241"/>
      <c r="J761" s="238"/>
      <c r="K761" s="238"/>
      <c r="L761" s="242"/>
      <c r="M761" s="243"/>
      <c r="N761" s="244"/>
      <c r="O761" s="244"/>
      <c r="P761" s="244"/>
      <c r="Q761" s="244"/>
      <c r="R761" s="244"/>
      <c r="S761" s="244"/>
      <c r="T761" s="245"/>
      <c r="AT761" s="246" t="s">
        <v>178</v>
      </c>
      <c r="AU761" s="246" t="s">
        <v>89</v>
      </c>
      <c r="AV761" s="11" t="s">
        <v>87</v>
      </c>
      <c r="AW761" s="11" t="s">
        <v>42</v>
      </c>
      <c r="AX761" s="11" t="s">
        <v>79</v>
      </c>
      <c r="AY761" s="246" t="s">
        <v>167</v>
      </c>
    </row>
    <row r="762" s="12" customFormat="1">
      <c r="B762" s="247"/>
      <c r="C762" s="248"/>
      <c r="D762" s="234" t="s">
        <v>178</v>
      </c>
      <c r="E762" s="249" t="s">
        <v>34</v>
      </c>
      <c r="F762" s="250" t="s">
        <v>1138</v>
      </c>
      <c r="G762" s="248"/>
      <c r="H762" s="251">
        <v>8.6600000000000001</v>
      </c>
      <c r="I762" s="252"/>
      <c r="J762" s="248"/>
      <c r="K762" s="248"/>
      <c r="L762" s="253"/>
      <c r="M762" s="254"/>
      <c r="N762" s="255"/>
      <c r="O762" s="255"/>
      <c r="P762" s="255"/>
      <c r="Q762" s="255"/>
      <c r="R762" s="255"/>
      <c r="S762" s="255"/>
      <c r="T762" s="256"/>
      <c r="AT762" s="257" t="s">
        <v>178</v>
      </c>
      <c r="AU762" s="257" t="s">
        <v>89</v>
      </c>
      <c r="AV762" s="12" t="s">
        <v>89</v>
      </c>
      <c r="AW762" s="12" t="s">
        <v>42</v>
      </c>
      <c r="AX762" s="12" t="s">
        <v>79</v>
      </c>
      <c r="AY762" s="257" t="s">
        <v>167</v>
      </c>
    </row>
    <row r="763" s="12" customFormat="1">
      <c r="B763" s="247"/>
      <c r="C763" s="248"/>
      <c r="D763" s="234" t="s">
        <v>178</v>
      </c>
      <c r="E763" s="249" t="s">
        <v>34</v>
      </c>
      <c r="F763" s="250" t="s">
        <v>1139</v>
      </c>
      <c r="G763" s="248"/>
      <c r="H763" s="251">
        <v>9.8800000000000008</v>
      </c>
      <c r="I763" s="252"/>
      <c r="J763" s="248"/>
      <c r="K763" s="248"/>
      <c r="L763" s="253"/>
      <c r="M763" s="254"/>
      <c r="N763" s="255"/>
      <c r="O763" s="255"/>
      <c r="P763" s="255"/>
      <c r="Q763" s="255"/>
      <c r="R763" s="255"/>
      <c r="S763" s="255"/>
      <c r="T763" s="256"/>
      <c r="AT763" s="257" t="s">
        <v>178</v>
      </c>
      <c r="AU763" s="257" t="s">
        <v>89</v>
      </c>
      <c r="AV763" s="12" t="s">
        <v>89</v>
      </c>
      <c r="AW763" s="12" t="s">
        <v>42</v>
      </c>
      <c r="AX763" s="12" t="s">
        <v>79</v>
      </c>
      <c r="AY763" s="257" t="s">
        <v>167</v>
      </c>
    </row>
    <row r="764" s="13" customFormat="1">
      <c r="B764" s="258"/>
      <c r="C764" s="259"/>
      <c r="D764" s="234" t="s">
        <v>178</v>
      </c>
      <c r="E764" s="260" t="s">
        <v>34</v>
      </c>
      <c r="F764" s="261" t="s">
        <v>203</v>
      </c>
      <c r="G764" s="259"/>
      <c r="H764" s="262">
        <v>187.74000000000001</v>
      </c>
      <c r="I764" s="263"/>
      <c r="J764" s="259"/>
      <c r="K764" s="259"/>
      <c r="L764" s="264"/>
      <c r="M764" s="265"/>
      <c r="N764" s="266"/>
      <c r="O764" s="266"/>
      <c r="P764" s="266"/>
      <c r="Q764" s="266"/>
      <c r="R764" s="266"/>
      <c r="S764" s="266"/>
      <c r="T764" s="267"/>
      <c r="AT764" s="268" t="s">
        <v>178</v>
      </c>
      <c r="AU764" s="268" t="s">
        <v>89</v>
      </c>
      <c r="AV764" s="13" t="s">
        <v>174</v>
      </c>
      <c r="AW764" s="13" t="s">
        <v>42</v>
      </c>
      <c r="AX764" s="13" t="s">
        <v>87</v>
      </c>
      <c r="AY764" s="268" t="s">
        <v>167</v>
      </c>
    </row>
    <row r="765" s="1" customFormat="1" ht="14.4" customHeight="1">
      <c r="B765" s="47"/>
      <c r="C765" s="270" t="s">
        <v>1140</v>
      </c>
      <c r="D765" s="270" t="s">
        <v>336</v>
      </c>
      <c r="E765" s="271" t="s">
        <v>1048</v>
      </c>
      <c r="F765" s="272" t="s">
        <v>1049</v>
      </c>
      <c r="G765" s="273" t="s">
        <v>245</v>
      </c>
      <c r="H765" s="274">
        <v>0.066000000000000003</v>
      </c>
      <c r="I765" s="275"/>
      <c r="J765" s="276">
        <f>ROUND(I765*H765,2)</f>
        <v>0</v>
      </c>
      <c r="K765" s="272" t="s">
        <v>173</v>
      </c>
      <c r="L765" s="277"/>
      <c r="M765" s="278" t="s">
        <v>34</v>
      </c>
      <c r="N765" s="279" t="s">
        <v>50</v>
      </c>
      <c r="O765" s="48"/>
      <c r="P765" s="231">
        <f>O765*H765</f>
        <v>0</v>
      </c>
      <c r="Q765" s="231">
        <v>1</v>
      </c>
      <c r="R765" s="231">
        <f>Q765*H765</f>
        <v>0.066000000000000003</v>
      </c>
      <c r="S765" s="231">
        <v>0</v>
      </c>
      <c r="T765" s="232">
        <f>S765*H765</f>
        <v>0</v>
      </c>
      <c r="AR765" s="24" t="s">
        <v>383</v>
      </c>
      <c r="AT765" s="24" t="s">
        <v>336</v>
      </c>
      <c r="AU765" s="24" t="s">
        <v>89</v>
      </c>
      <c r="AY765" s="24" t="s">
        <v>167</v>
      </c>
      <c r="BE765" s="233">
        <f>IF(N765="základní",J765,0)</f>
        <v>0</v>
      </c>
      <c r="BF765" s="233">
        <f>IF(N765="snížená",J765,0)</f>
        <v>0</v>
      </c>
      <c r="BG765" s="233">
        <f>IF(N765="zákl. přenesená",J765,0)</f>
        <v>0</v>
      </c>
      <c r="BH765" s="233">
        <f>IF(N765="sníž. přenesená",J765,0)</f>
        <v>0</v>
      </c>
      <c r="BI765" s="233">
        <f>IF(N765="nulová",J765,0)</f>
        <v>0</v>
      </c>
      <c r="BJ765" s="24" t="s">
        <v>87</v>
      </c>
      <c r="BK765" s="233">
        <f>ROUND(I765*H765,2)</f>
        <v>0</v>
      </c>
      <c r="BL765" s="24" t="s">
        <v>281</v>
      </c>
      <c r="BM765" s="24" t="s">
        <v>1141</v>
      </c>
    </row>
    <row r="766" s="1" customFormat="1">
      <c r="B766" s="47"/>
      <c r="C766" s="75"/>
      <c r="D766" s="234" t="s">
        <v>340</v>
      </c>
      <c r="E766" s="75"/>
      <c r="F766" s="235" t="s">
        <v>1051</v>
      </c>
      <c r="G766" s="75"/>
      <c r="H766" s="75"/>
      <c r="I766" s="192"/>
      <c r="J766" s="75"/>
      <c r="K766" s="75"/>
      <c r="L766" s="73"/>
      <c r="M766" s="236"/>
      <c r="N766" s="48"/>
      <c r="O766" s="48"/>
      <c r="P766" s="48"/>
      <c r="Q766" s="48"/>
      <c r="R766" s="48"/>
      <c r="S766" s="48"/>
      <c r="T766" s="96"/>
      <c r="AT766" s="24" t="s">
        <v>340</v>
      </c>
      <c r="AU766" s="24" t="s">
        <v>89</v>
      </c>
    </row>
    <row r="767" s="12" customFormat="1">
      <c r="B767" s="247"/>
      <c r="C767" s="248"/>
      <c r="D767" s="234" t="s">
        <v>178</v>
      </c>
      <c r="E767" s="248"/>
      <c r="F767" s="250" t="s">
        <v>1142</v>
      </c>
      <c r="G767" s="248"/>
      <c r="H767" s="251">
        <v>0.066000000000000003</v>
      </c>
      <c r="I767" s="252"/>
      <c r="J767" s="248"/>
      <c r="K767" s="248"/>
      <c r="L767" s="253"/>
      <c r="M767" s="254"/>
      <c r="N767" s="255"/>
      <c r="O767" s="255"/>
      <c r="P767" s="255"/>
      <c r="Q767" s="255"/>
      <c r="R767" s="255"/>
      <c r="S767" s="255"/>
      <c r="T767" s="256"/>
      <c r="AT767" s="257" t="s">
        <v>178</v>
      </c>
      <c r="AU767" s="257" t="s">
        <v>89</v>
      </c>
      <c r="AV767" s="12" t="s">
        <v>89</v>
      </c>
      <c r="AW767" s="12" t="s">
        <v>6</v>
      </c>
      <c r="AX767" s="12" t="s">
        <v>87</v>
      </c>
      <c r="AY767" s="257" t="s">
        <v>167</v>
      </c>
    </row>
    <row r="768" s="1" customFormat="1" ht="22.8" customHeight="1">
      <c r="B768" s="47"/>
      <c r="C768" s="222" t="s">
        <v>1143</v>
      </c>
      <c r="D768" s="222" t="s">
        <v>169</v>
      </c>
      <c r="E768" s="223" t="s">
        <v>1144</v>
      </c>
      <c r="F768" s="224" t="s">
        <v>1145</v>
      </c>
      <c r="G768" s="225" t="s">
        <v>172</v>
      </c>
      <c r="H768" s="226">
        <v>375.48000000000002</v>
      </c>
      <c r="I768" s="227"/>
      <c r="J768" s="228">
        <f>ROUND(I768*H768,2)</f>
        <v>0</v>
      </c>
      <c r="K768" s="224" t="s">
        <v>173</v>
      </c>
      <c r="L768" s="73"/>
      <c r="M768" s="229" t="s">
        <v>34</v>
      </c>
      <c r="N768" s="230" t="s">
        <v>50</v>
      </c>
      <c r="O768" s="48"/>
      <c r="P768" s="231">
        <f>O768*H768</f>
        <v>0</v>
      </c>
      <c r="Q768" s="231">
        <v>0.00088312999999999998</v>
      </c>
      <c r="R768" s="231">
        <f>Q768*H768</f>
        <v>0.3315976524</v>
      </c>
      <c r="S768" s="231">
        <v>0</v>
      </c>
      <c r="T768" s="232">
        <f>S768*H768</f>
        <v>0</v>
      </c>
      <c r="AR768" s="24" t="s">
        <v>281</v>
      </c>
      <c r="AT768" s="24" t="s">
        <v>169</v>
      </c>
      <c r="AU768" s="24" t="s">
        <v>89</v>
      </c>
      <c r="AY768" s="24" t="s">
        <v>167</v>
      </c>
      <c r="BE768" s="233">
        <f>IF(N768="základní",J768,0)</f>
        <v>0</v>
      </c>
      <c r="BF768" s="233">
        <f>IF(N768="snížená",J768,0)</f>
        <v>0</v>
      </c>
      <c r="BG768" s="233">
        <f>IF(N768="zákl. přenesená",J768,0)</f>
        <v>0</v>
      </c>
      <c r="BH768" s="233">
        <f>IF(N768="sníž. přenesená",J768,0)</f>
        <v>0</v>
      </c>
      <c r="BI768" s="233">
        <f>IF(N768="nulová",J768,0)</f>
        <v>0</v>
      </c>
      <c r="BJ768" s="24" t="s">
        <v>87</v>
      </c>
      <c r="BK768" s="233">
        <f>ROUND(I768*H768,2)</f>
        <v>0</v>
      </c>
      <c r="BL768" s="24" t="s">
        <v>281</v>
      </c>
      <c r="BM768" s="24" t="s">
        <v>1146</v>
      </c>
    </row>
    <row r="769" s="1" customFormat="1">
      <c r="B769" s="47"/>
      <c r="C769" s="75"/>
      <c r="D769" s="234" t="s">
        <v>176</v>
      </c>
      <c r="E769" s="75"/>
      <c r="F769" s="235" t="s">
        <v>1147</v>
      </c>
      <c r="G769" s="75"/>
      <c r="H769" s="75"/>
      <c r="I769" s="192"/>
      <c r="J769" s="75"/>
      <c r="K769" s="75"/>
      <c r="L769" s="73"/>
      <c r="M769" s="236"/>
      <c r="N769" s="48"/>
      <c r="O769" s="48"/>
      <c r="P769" s="48"/>
      <c r="Q769" s="48"/>
      <c r="R769" s="48"/>
      <c r="S769" s="48"/>
      <c r="T769" s="96"/>
      <c r="AT769" s="24" t="s">
        <v>176</v>
      </c>
      <c r="AU769" s="24" t="s">
        <v>89</v>
      </c>
    </row>
    <row r="770" s="12" customFormat="1">
      <c r="B770" s="247"/>
      <c r="C770" s="248"/>
      <c r="D770" s="234" t="s">
        <v>178</v>
      </c>
      <c r="E770" s="249" t="s">
        <v>34</v>
      </c>
      <c r="F770" s="250" t="s">
        <v>1148</v>
      </c>
      <c r="G770" s="248"/>
      <c r="H770" s="251">
        <v>375.48000000000002</v>
      </c>
      <c r="I770" s="252"/>
      <c r="J770" s="248"/>
      <c r="K770" s="248"/>
      <c r="L770" s="253"/>
      <c r="M770" s="254"/>
      <c r="N770" s="255"/>
      <c r="O770" s="255"/>
      <c r="P770" s="255"/>
      <c r="Q770" s="255"/>
      <c r="R770" s="255"/>
      <c r="S770" s="255"/>
      <c r="T770" s="256"/>
      <c r="AT770" s="257" t="s">
        <v>178</v>
      </c>
      <c r="AU770" s="257" t="s">
        <v>89</v>
      </c>
      <c r="AV770" s="12" t="s">
        <v>89</v>
      </c>
      <c r="AW770" s="12" t="s">
        <v>42</v>
      </c>
      <c r="AX770" s="12" t="s">
        <v>87</v>
      </c>
      <c r="AY770" s="257" t="s">
        <v>167</v>
      </c>
    </row>
    <row r="771" s="1" customFormat="1" ht="22.8" customHeight="1">
      <c r="B771" s="47"/>
      <c r="C771" s="270" t="s">
        <v>1149</v>
      </c>
      <c r="D771" s="270" t="s">
        <v>336</v>
      </c>
      <c r="E771" s="271" t="s">
        <v>1150</v>
      </c>
      <c r="F771" s="272" t="s">
        <v>1151</v>
      </c>
      <c r="G771" s="273" t="s">
        <v>172</v>
      </c>
      <c r="H771" s="274">
        <v>206.51400000000001</v>
      </c>
      <c r="I771" s="275"/>
      <c r="J771" s="276">
        <f>ROUND(I771*H771,2)</f>
        <v>0</v>
      </c>
      <c r="K771" s="272" t="s">
        <v>477</v>
      </c>
      <c r="L771" s="277"/>
      <c r="M771" s="278" t="s">
        <v>34</v>
      </c>
      <c r="N771" s="279" t="s">
        <v>50</v>
      </c>
      <c r="O771" s="48"/>
      <c r="P771" s="231">
        <f>O771*H771</f>
        <v>0</v>
      </c>
      <c r="Q771" s="231">
        <v>0</v>
      </c>
      <c r="R771" s="231">
        <f>Q771*H771</f>
        <v>0</v>
      </c>
      <c r="S771" s="231">
        <v>0</v>
      </c>
      <c r="T771" s="232">
        <f>S771*H771</f>
        <v>0</v>
      </c>
      <c r="AR771" s="24" t="s">
        <v>383</v>
      </c>
      <c r="AT771" s="24" t="s">
        <v>336</v>
      </c>
      <c r="AU771" s="24" t="s">
        <v>89</v>
      </c>
      <c r="AY771" s="24" t="s">
        <v>167</v>
      </c>
      <c r="BE771" s="233">
        <f>IF(N771="základní",J771,0)</f>
        <v>0</v>
      </c>
      <c r="BF771" s="233">
        <f>IF(N771="snížená",J771,0)</f>
        <v>0</v>
      </c>
      <c r="BG771" s="233">
        <f>IF(N771="zákl. přenesená",J771,0)</f>
        <v>0</v>
      </c>
      <c r="BH771" s="233">
        <f>IF(N771="sníž. přenesená",J771,0)</f>
        <v>0</v>
      </c>
      <c r="BI771" s="233">
        <f>IF(N771="nulová",J771,0)</f>
        <v>0</v>
      </c>
      <c r="BJ771" s="24" t="s">
        <v>87</v>
      </c>
      <c r="BK771" s="233">
        <f>ROUND(I771*H771,2)</f>
        <v>0</v>
      </c>
      <c r="BL771" s="24" t="s">
        <v>281</v>
      </c>
      <c r="BM771" s="24" t="s">
        <v>1152</v>
      </c>
    </row>
    <row r="772" s="12" customFormat="1">
      <c r="B772" s="247"/>
      <c r="C772" s="248"/>
      <c r="D772" s="234" t="s">
        <v>178</v>
      </c>
      <c r="E772" s="248"/>
      <c r="F772" s="250" t="s">
        <v>1153</v>
      </c>
      <c r="G772" s="248"/>
      <c r="H772" s="251">
        <v>206.51400000000001</v>
      </c>
      <c r="I772" s="252"/>
      <c r="J772" s="248"/>
      <c r="K772" s="248"/>
      <c r="L772" s="253"/>
      <c r="M772" s="254"/>
      <c r="N772" s="255"/>
      <c r="O772" s="255"/>
      <c r="P772" s="255"/>
      <c r="Q772" s="255"/>
      <c r="R772" s="255"/>
      <c r="S772" s="255"/>
      <c r="T772" s="256"/>
      <c r="AT772" s="257" t="s">
        <v>178</v>
      </c>
      <c r="AU772" s="257" t="s">
        <v>89</v>
      </c>
      <c r="AV772" s="12" t="s">
        <v>89</v>
      </c>
      <c r="AW772" s="12" t="s">
        <v>6</v>
      </c>
      <c r="AX772" s="12" t="s">
        <v>87</v>
      </c>
      <c r="AY772" s="257" t="s">
        <v>167</v>
      </c>
    </row>
    <row r="773" s="1" customFormat="1" ht="22.8" customHeight="1">
      <c r="B773" s="47"/>
      <c r="C773" s="270" t="s">
        <v>1154</v>
      </c>
      <c r="D773" s="270" t="s">
        <v>336</v>
      </c>
      <c r="E773" s="271" t="s">
        <v>1155</v>
      </c>
      <c r="F773" s="272" t="s">
        <v>1156</v>
      </c>
      <c r="G773" s="273" t="s">
        <v>172</v>
      </c>
      <c r="H773" s="274">
        <v>215.90100000000001</v>
      </c>
      <c r="I773" s="275"/>
      <c r="J773" s="276">
        <f>ROUND(I773*H773,2)</f>
        <v>0</v>
      </c>
      <c r="K773" s="272" t="s">
        <v>477</v>
      </c>
      <c r="L773" s="277"/>
      <c r="M773" s="278" t="s">
        <v>34</v>
      </c>
      <c r="N773" s="279" t="s">
        <v>50</v>
      </c>
      <c r="O773" s="48"/>
      <c r="P773" s="231">
        <f>O773*H773</f>
        <v>0</v>
      </c>
      <c r="Q773" s="231">
        <v>0</v>
      </c>
      <c r="R773" s="231">
        <f>Q773*H773</f>
        <v>0</v>
      </c>
      <c r="S773" s="231">
        <v>0</v>
      </c>
      <c r="T773" s="232">
        <f>S773*H773</f>
        <v>0</v>
      </c>
      <c r="AR773" s="24" t="s">
        <v>383</v>
      </c>
      <c r="AT773" s="24" t="s">
        <v>336</v>
      </c>
      <c r="AU773" s="24" t="s">
        <v>89</v>
      </c>
      <c r="AY773" s="24" t="s">
        <v>167</v>
      </c>
      <c r="BE773" s="233">
        <f>IF(N773="základní",J773,0)</f>
        <v>0</v>
      </c>
      <c r="BF773" s="233">
        <f>IF(N773="snížená",J773,0)</f>
        <v>0</v>
      </c>
      <c r="BG773" s="233">
        <f>IF(N773="zákl. přenesená",J773,0)</f>
        <v>0</v>
      </c>
      <c r="BH773" s="233">
        <f>IF(N773="sníž. přenesená",J773,0)</f>
        <v>0</v>
      </c>
      <c r="BI773" s="233">
        <f>IF(N773="nulová",J773,0)</f>
        <v>0</v>
      </c>
      <c r="BJ773" s="24" t="s">
        <v>87</v>
      </c>
      <c r="BK773" s="233">
        <f>ROUND(I773*H773,2)</f>
        <v>0</v>
      </c>
      <c r="BL773" s="24" t="s">
        <v>281</v>
      </c>
      <c r="BM773" s="24" t="s">
        <v>1157</v>
      </c>
    </row>
    <row r="774" s="12" customFormat="1">
      <c r="B774" s="247"/>
      <c r="C774" s="248"/>
      <c r="D774" s="234" t="s">
        <v>178</v>
      </c>
      <c r="E774" s="249" t="s">
        <v>34</v>
      </c>
      <c r="F774" s="250" t="s">
        <v>1158</v>
      </c>
      <c r="G774" s="248"/>
      <c r="H774" s="251">
        <v>187.74000000000001</v>
      </c>
      <c r="I774" s="252"/>
      <c r="J774" s="248"/>
      <c r="K774" s="248"/>
      <c r="L774" s="253"/>
      <c r="M774" s="254"/>
      <c r="N774" s="255"/>
      <c r="O774" s="255"/>
      <c r="P774" s="255"/>
      <c r="Q774" s="255"/>
      <c r="R774" s="255"/>
      <c r="S774" s="255"/>
      <c r="T774" s="256"/>
      <c r="AT774" s="257" t="s">
        <v>178</v>
      </c>
      <c r="AU774" s="257" t="s">
        <v>89</v>
      </c>
      <c r="AV774" s="12" t="s">
        <v>89</v>
      </c>
      <c r="AW774" s="12" t="s">
        <v>42</v>
      </c>
      <c r="AX774" s="12" t="s">
        <v>87</v>
      </c>
      <c r="AY774" s="257" t="s">
        <v>167</v>
      </c>
    </row>
    <row r="775" s="12" customFormat="1">
      <c r="B775" s="247"/>
      <c r="C775" s="248"/>
      <c r="D775" s="234" t="s">
        <v>178</v>
      </c>
      <c r="E775" s="248"/>
      <c r="F775" s="250" t="s">
        <v>1159</v>
      </c>
      <c r="G775" s="248"/>
      <c r="H775" s="251">
        <v>215.90100000000001</v>
      </c>
      <c r="I775" s="252"/>
      <c r="J775" s="248"/>
      <c r="K775" s="248"/>
      <c r="L775" s="253"/>
      <c r="M775" s="254"/>
      <c r="N775" s="255"/>
      <c r="O775" s="255"/>
      <c r="P775" s="255"/>
      <c r="Q775" s="255"/>
      <c r="R775" s="255"/>
      <c r="S775" s="255"/>
      <c r="T775" s="256"/>
      <c r="AT775" s="257" t="s">
        <v>178</v>
      </c>
      <c r="AU775" s="257" t="s">
        <v>89</v>
      </c>
      <c r="AV775" s="12" t="s">
        <v>89</v>
      </c>
      <c r="AW775" s="12" t="s">
        <v>6</v>
      </c>
      <c r="AX775" s="12" t="s">
        <v>87</v>
      </c>
      <c r="AY775" s="257" t="s">
        <v>167</v>
      </c>
    </row>
    <row r="776" s="1" customFormat="1" ht="34.2" customHeight="1">
      <c r="B776" s="47"/>
      <c r="C776" s="222" t="s">
        <v>1160</v>
      </c>
      <c r="D776" s="222" t="s">
        <v>169</v>
      </c>
      <c r="E776" s="223" t="s">
        <v>1161</v>
      </c>
      <c r="F776" s="224" t="s">
        <v>1162</v>
      </c>
      <c r="G776" s="225" t="s">
        <v>245</v>
      </c>
      <c r="H776" s="226">
        <v>0.39800000000000002</v>
      </c>
      <c r="I776" s="227"/>
      <c r="J776" s="228">
        <f>ROUND(I776*H776,2)</f>
        <v>0</v>
      </c>
      <c r="K776" s="224" t="s">
        <v>173</v>
      </c>
      <c r="L776" s="73"/>
      <c r="M776" s="229" t="s">
        <v>34</v>
      </c>
      <c r="N776" s="230" t="s">
        <v>50</v>
      </c>
      <c r="O776" s="48"/>
      <c r="P776" s="231">
        <f>O776*H776</f>
        <v>0</v>
      </c>
      <c r="Q776" s="231">
        <v>0</v>
      </c>
      <c r="R776" s="231">
        <f>Q776*H776</f>
        <v>0</v>
      </c>
      <c r="S776" s="231">
        <v>0</v>
      </c>
      <c r="T776" s="232">
        <f>S776*H776</f>
        <v>0</v>
      </c>
      <c r="AR776" s="24" t="s">
        <v>281</v>
      </c>
      <c r="AT776" s="24" t="s">
        <v>169</v>
      </c>
      <c r="AU776" s="24" t="s">
        <v>89</v>
      </c>
      <c r="AY776" s="24" t="s">
        <v>167</v>
      </c>
      <c r="BE776" s="233">
        <f>IF(N776="základní",J776,0)</f>
        <v>0</v>
      </c>
      <c r="BF776" s="233">
        <f>IF(N776="snížená",J776,0)</f>
        <v>0</v>
      </c>
      <c r="BG776" s="233">
        <f>IF(N776="zákl. přenesená",J776,0)</f>
        <v>0</v>
      </c>
      <c r="BH776" s="233">
        <f>IF(N776="sníž. přenesená",J776,0)</f>
        <v>0</v>
      </c>
      <c r="BI776" s="233">
        <f>IF(N776="nulová",J776,0)</f>
        <v>0</v>
      </c>
      <c r="BJ776" s="24" t="s">
        <v>87</v>
      </c>
      <c r="BK776" s="233">
        <f>ROUND(I776*H776,2)</f>
        <v>0</v>
      </c>
      <c r="BL776" s="24" t="s">
        <v>281</v>
      </c>
      <c r="BM776" s="24" t="s">
        <v>1163</v>
      </c>
    </row>
    <row r="777" s="1" customFormat="1">
      <c r="B777" s="47"/>
      <c r="C777" s="75"/>
      <c r="D777" s="234" t="s">
        <v>176</v>
      </c>
      <c r="E777" s="75"/>
      <c r="F777" s="235" t="s">
        <v>1164</v>
      </c>
      <c r="G777" s="75"/>
      <c r="H777" s="75"/>
      <c r="I777" s="192"/>
      <c r="J777" s="75"/>
      <c r="K777" s="75"/>
      <c r="L777" s="73"/>
      <c r="M777" s="236"/>
      <c r="N777" s="48"/>
      <c r="O777" s="48"/>
      <c r="P777" s="48"/>
      <c r="Q777" s="48"/>
      <c r="R777" s="48"/>
      <c r="S777" s="48"/>
      <c r="T777" s="96"/>
      <c r="AT777" s="24" t="s">
        <v>176</v>
      </c>
      <c r="AU777" s="24" t="s">
        <v>89</v>
      </c>
    </row>
    <row r="778" s="10" customFormat="1" ht="29.88" customHeight="1">
      <c r="B778" s="206"/>
      <c r="C778" s="207"/>
      <c r="D778" s="208" t="s">
        <v>78</v>
      </c>
      <c r="E778" s="220" t="s">
        <v>1165</v>
      </c>
      <c r="F778" s="220" t="s">
        <v>91</v>
      </c>
      <c r="G778" s="207"/>
      <c r="H778" s="207"/>
      <c r="I778" s="210"/>
      <c r="J778" s="221">
        <f>BK778</f>
        <v>0</v>
      </c>
      <c r="K778" s="207"/>
      <c r="L778" s="212"/>
      <c r="M778" s="213"/>
      <c r="N778" s="214"/>
      <c r="O778" s="214"/>
      <c r="P778" s="215">
        <f>SUM(P779:P792)</f>
        <v>0</v>
      </c>
      <c r="Q778" s="214"/>
      <c r="R778" s="215">
        <f>SUM(R779:R792)</f>
        <v>0.0246</v>
      </c>
      <c r="S778" s="214"/>
      <c r="T778" s="216">
        <f>SUM(T779:T792)</f>
        <v>0</v>
      </c>
      <c r="AR778" s="217" t="s">
        <v>89</v>
      </c>
      <c r="AT778" s="218" t="s">
        <v>78</v>
      </c>
      <c r="AU778" s="218" t="s">
        <v>87</v>
      </c>
      <c r="AY778" s="217" t="s">
        <v>167</v>
      </c>
      <c r="BK778" s="219">
        <f>SUM(BK779:BK792)</f>
        <v>0</v>
      </c>
    </row>
    <row r="779" s="1" customFormat="1" ht="22.8" customHeight="1">
      <c r="B779" s="47"/>
      <c r="C779" s="222" t="s">
        <v>1166</v>
      </c>
      <c r="D779" s="222" t="s">
        <v>169</v>
      </c>
      <c r="E779" s="223" t="s">
        <v>1167</v>
      </c>
      <c r="F779" s="224" t="s">
        <v>1168</v>
      </c>
      <c r="G779" s="225" t="s">
        <v>321</v>
      </c>
      <c r="H779" s="226">
        <v>12</v>
      </c>
      <c r="I779" s="227"/>
      <c r="J779" s="228">
        <f>ROUND(I779*H779,2)</f>
        <v>0</v>
      </c>
      <c r="K779" s="224" t="s">
        <v>173</v>
      </c>
      <c r="L779" s="73"/>
      <c r="M779" s="229" t="s">
        <v>34</v>
      </c>
      <c r="N779" s="230" t="s">
        <v>50</v>
      </c>
      <c r="O779" s="48"/>
      <c r="P779" s="231">
        <f>O779*H779</f>
        <v>0</v>
      </c>
      <c r="Q779" s="231">
        <v>0</v>
      </c>
      <c r="R779" s="231">
        <f>Q779*H779</f>
        <v>0</v>
      </c>
      <c r="S779" s="231">
        <v>0</v>
      </c>
      <c r="T779" s="232">
        <f>S779*H779</f>
        <v>0</v>
      </c>
      <c r="AR779" s="24" t="s">
        <v>281</v>
      </c>
      <c r="AT779" s="24" t="s">
        <v>169</v>
      </c>
      <c r="AU779" s="24" t="s">
        <v>89</v>
      </c>
      <c r="AY779" s="24" t="s">
        <v>167</v>
      </c>
      <c r="BE779" s="233">
        <f>IF(N779="základní",J779,0)</f>
        <v>0</v>
      </c>
      <c r="BF779" s="233">
        <f>IF(N779="snížená",J779,0)</f>
        <v>0</v>
      </c>
      <c r="BG779" s="233">
        <f>IF(N779="zákl. přenesená",J779,0)</f>
        <v>0</v>
      </c>
      <c r="BH779" s="233">
        <f>IF(N779="sníž. přenesená",J779,0)</f>
        <v>0</v>
      </c>
      <c r="BI779" s="233">
        <f>IF(N779="nulová",J779,0)</f>
        <v>0</v>
      </c>
      <c r="BJ779" s="24" t="s">
        <v>87</v>
      </c>
      <c r="BK779" s="233">
        <f>ROUND(I779*H779,2)</f>
        <v>0</v>
      </c>
      <c r="BL779" s="24" t="s">
        <v>281</v>
      </c>
      <c r="BM779" s="24" t="s">
        <v>1169</v>
      </c>
    </row>
    <row r="780" s="12" customFormat="1">
      <c r="B780" s="247"/>
      <c r="C780" s="248"/>
      <c r="D780" s="234" t="s">
        <v>178</v>
      </c>
      <c r="E780" s="249" t="s">
        <v>34</v>
      </c>
      <c r="F780" s="250" t="s">
        <v>1170</v>
      </c>
      <c r="G780" s="248"/>
      <c r="H780" s="251">
        <v>6</v>
      </c>
      <c r="I780" s="252"/>
      <c r="J780" s="248"/>
      <c r="K780" s="248"/>
      <c r="L780" s="253"/>
      <c r="M780" s="254"/>
      <c r="N780" s="255"/>
      <c r="O780" s="255"/>
      <c r="P780" s="255"/>
      <c r="Q780" s="255"/>
      <c r="R780" s="255"/>
      <c r="S780" s="255"/>
      <c r="T780" s="256"/>
      <c r="AT780" s="257" t="s">
        <v>178</v>
      </c>
      <c r="AU780" s="257" t="s">
        <v>89</v>
      </c>
      <c r="AV780" s="12" t="s">
        <v>89</v>
      </c>
      <c r="AW780" s="12" t="s">
        <v>42</v>
      </c>
      <c r="AX780" s="12" t="s">
        <v>79</v>
      </c>
      <c r="AY780" s="257" t="s">
        <v>167</v>
      </c>
    </row>
    <row r="781" s="12" customFormat="1">
      <c r="B781" s="247"/>
      <c r="C781" s="248"/>
      <c r="D781" s="234" t="s">
        <v>178</v>
      </c>
      <c r="E781" s="249" t="s">
        <v>34</v>
      </c>
      <c r="F781" s="250" t="s">
        <v>1171</v>
      </c>
      <c r="G781" s="248"/>
      <c r="H781" s="251">
        <v>6</v>
      </c>
      <c r="I781" s="252"/>
      <c r="J781" s="248"/>
      <c r="K781" s="248"/>
      <c r="L781" s="253"/>
      <c r="M781" s="254"/>
      <c r="N781" s="255"/>
      <c r="O781" s="255"/>
      <c r="P781" s="255"/>
      <c r="Q781" s="255"/>
      <c r="R781" s="255"/>
      <c r="S781" s="255"/>
      <c r="T781" s="256"/>
      <c r="AT781" s="257" t="s">
        <v>178</v>
      </c>
      <c r="AU781" s="257" t="s">
        <v>89</v>
      </c>
      <c r="AV781" s="12" t="s">
        <v>89</v>
      </c>
      <c r="AW781" s="12" t="s">
        <v>42</v>
      </c>
      <c r="AX781" s="12" t="s">
        <v>79</v>
      </c>
      <c r="AY781" s="257" t="s">
        <v>167</v>
      </c>
    </row>
    <row r="782" s="13" customFormat="1">
      <c r="B782" s="258"/>
      <c r="C782" s="259"/>
      <c r="D782" s="234" t="s">
        <v>178</v>
      </c>
      <c r="E782" s="260" t="s">
        <v>34</v>
      </c>
      <c r="F782" s="261" t="s">
        <v>203</v>
      </c>
      <c r="G782" s="259"/>
      <c r="H782" s="262">
        <v>12</v>
      </c>
      <c r="I782" s="263"/>
      <c r="J782" s="259"/>
      <c r="K782" s="259"/>
      <c r="L782" s="264"/>
      <c r="M782" s="265"/>
      <c r="N782" s="266"/>
      <c r="O782" s="266"/>
      <c r="P782" s="266"/>
      <c r="Q782" s="266"/>
      <c r="R782" s="266"/>
      <c r="S782" s="266"/>
      <c r="T782" s="267"/>
      <c r="AT782" s="268" t="s">
        <v>178</v>
      </c>
      <c r="AU782" s="268" t="s">
        <v>89</v>
      </c>
      <c r="AV782" s="13" t="s">
        <v>174</v>
      </c>
      <c r="AW782" s="13" t="s">
        <v>42</v>
      </c>
      <c r="AX782" s="13" t="s">
        <v>87</v>
      </c>
      <c r="AY782" s="268" t="s">
        <v>167</v>
      </c>
    </row>
    <row r="783" s="1" customFormat="1" ht="22.8" customHeight="1">
      <c r="B783" s="47"/>
      <c r="C783" s="270" t="s">
        <v>1172</v>
      </c>
      <c r="D783" s="270" t="s">
        <v>336</v>
      </c>
      <c r="E783" s="271" t="s">
        <v>1173</v>
      </c>
      <c r="F783" s="272" t="s">
        <v>1174</v>
      </c>
      <c r="G783" s="273" t="s">
        <v>321</v>
      </c>
      <c r="H783" s="274">
        <v>6</v>
      </c>
      <c r="I783" s="275"/>
      <c r="J783" s="276">
        <f>ROUND(I783*H783,2)</f>
        <v>0</v>
      </c>
      <c r="K783" s="272" t="s">
        <v>477</v>
      </c>
      <c r="L783" s="277"/>
      <c r="M783" s="278" t="s">
        <v>34</v>
      </c>
      <c r="N783" s="279" t="s">
        <v>50</v>
      </c>
      <c r="O783" s="48"/>
      <c r="P783" s="231">
        <f>O783*H783</f>
        <v>0</v>
      </c>
      <c r="Q783" s="231">
        <v>0.00164</v>
      </c>
      <c r="R783" s="231">
        <f>Q783*H783</f>
        <v>0.0098399999999999998</v>
      </c>
      <c r="S783" s="231">
        <v>0</v>
      </c>
      <c r="T783" s="232">
        <f>S783*H783</f>
        <v>0</v>
      </c>
      <c r="AR783" s="24" t="s">
        <v>383</v>
      </c>
      <c r="AT783" s="24" t="s">
        <v>336</v>
      </c>
      <c r="AU783" s="24" t="s">
        <v>89</v>
      </c>
      <c r="AY783" s="24" t="s">
        <v>167</v>
      </c>
      <c r="BE783" s="233">
        <f>IF(N783="základní",J783,0)</f>
        <v>0</v>
      </c>
      <c r="BF783" s="233">
        <f>IF(N783="snížená",J783,0)</f>
        <v>0</v>
      </c>
      <c r="BG783" s="233">
        <f>IF(N783="zákl. přenesená",J783,0)</f>
        <v>0</v>
      </c>
      <c r="BH783" s="233">
        <f>IF(N783="sníž. přenesená",J783,0)</f>
        <v>0</v>
      </c>
      <c r="BI783" s="233">
        <f>IF(N783="nulová",J783,0)</f>
        <v>0</v>
      </c>
      <c r="BJ783" s="24" t="s">
        <v>87</v>
      </c>
      <c r="BK783" s="233">
        <f>ROUND(I783*H783,2)</f>
        <v>0</v>
      </c>
      <c r="BL783" s="24" t="s">
        <v>281</v>
      </c>
      <c r="BM783" s="24" t="s">
        <v>1175</v>
      </c>
    </row>
    <row r="784" s="1" customFormat="1" ht="22.8" customHeight="1">
      <c r="B784" s="47"/>
      <c r="C784" s="270" t="s">
        <v>1176</v>
      </c>
      <c r="D784" s="270" t="s">
        <v>336</v>
      </c>
      <c r="E784" s="271" t="s">
        <v>1177</v>
      </c>
      <c r="F784" s="272" t="s">
        <v>1178</v>
      </c>
      <c r="G784" s="273" t="s">
        <v>321</v>
      </c>
      <c r="H784" s="274">
        <v>6</v>
      </c>
      <c r="I784" s="275"/>
      <c r="J784" s="276">
        <f>ROUND(I784*H784,2)</f>
        <v>0</v>
      </c>
      <c r="K784" s="272" t="s">
        <v>477</v>
      </c>
      <c r="L784" s="277"/>
      <c r="M784" s="278" t="s">
        <v>34</v>
      </c>
      <c r="N784" s="279" t="s">
        <v>50</v>
      </c>
      <c r="O784" s="48"/>
      <c r="P784" s="231">
        <f>O784*H784</f>
        <v>0</v>
      </c>
      <c r="Q784" s="231">
        <v>0.00164</v>
      </c>
      <c r="R784" s="231">
        <f>Q784*H784</f>
        <v>0.0098399999999999998</v>
      </c>
      <c r="S784" s="231">
        <v>0</v>
      </c>
      <c r="T784" s="232">
        <f>S784*H784</f>
        <v>0</v>
      </c>
      <c r="AR784" s="24" t="s">
        <v>383</v>
      </c>
      <c r="AT784" s="24" t="s">
        <v>336</v>
      </c>
      <c r="AU784" s="24" t="s">
        <v>89</v>
      </c>
      <c r="AY784" s="24" t="s">
        <v>167</v>
      </c>
      <c r="BE784" s="233">
        <f>IF(N784="základní",J784,0)</f>
        <v>0</v>
      </c>
      <c r="BF784" s="233">
        <f>IF(N784="snížená",J784,0)</f>
        <v>0</v>
      </c>
      <c r="BG784" s="233">
        <f>IF(N784="zákl. přenesená",J784,0)</f>
        <v>0</v>
      </c>
      <c r="BH784" s="233">
        <f>IF(N784="sníž. přenesená",J784,0)</f>
        <v>0</v>
      </c>
      <c r="BI784" s="233">
        <f>IF(N784="nulová",J784,0)</f>
        <v>0</v>
      </c>
      <c r="BJ784" s="24" t="s">
        <v>87</v>
      </c>
      <c r="BK784" s="233">
        <f>ROUND(I784*H784,2)</f>
        <v>0</v>
      </c>
      <c r="BL784" s="24" t="s">
        <v>281</v>
      </c>
      <c r="BM784" s="24" t="s">
        <v>1179</v>
      </c>
    </row>
    <row r="785" s="1" customFormat="1" ht="22.8" customHeight="1">
      <c r="B785" s="47"/>
      <c r="C785" s="222" t="s">
        <v>1180</v>
      </c>
      <c r="D785" s="222" t="s">
        <v>169</v>
      </c>
      <c r="E785" s="223" t="s">
        <v>1181</v>
      </c>
      <c r="F785" s="224" t="s">
        <v>1182</v>
      </c>
      <c r="G785" s="225" t="s">
        <v>321</v>
      </c>
      <c r="H785" s="226">
        <v>2</v>
      </c>
      <c r="I785" s="227"/>
      <c r="J785" s="228">
        <f>ROUND(I785*H785,2)</f>
        <v>0</v>
      </c>
      <c r="K785" s="224" t="s">
        <v>173</v>
      </c>
      <c r="L785" s="73"/>
      <c r="M785" s="229" t="s">
        <v>34</v>
      </c>
      <c r="N785" s="230" t="s">
        <v>50</v>
      </c>
      <c r="O785" s="48"/>
      <c r="P785" s="231">
        <f>O785*H785</f>
        <v>0</v>
      </c>
      <c r="Q785" s="231">
        <v>0</v>
      </c>
      <c r="R785" s="231">
        <f>Q785*H785</f>
        <v>0</v>
      </c>
      <c r="S785" s="231">
        <v>0</v>
      </c>
      <c r="T785" s="232">
        <f>S785*H785</f>
        <v>0</v>
      </c>
      <c r="AR785" s="24" t="s">
        <v>281</v>
      </c>
      <c r="AT785" s="24" t="s">
        <v>169</v>
      </c>
      <c r="AU785" s="24" t="s">
        <v>89</v>
      </c>
      <c r="AY785" s="24" t="s">
        <v>167</v>
      </c>
      <c r="BE785" s="233">
        <f>IF(N785="základní",J785,0)</f>
        <v>0</v>
      </c>
      <c r="BF785" s="233">
        <f>IF(N785="snížená",J785,0)</f>
        <v>0</v>
      </c>
      <c r="BG785" s="233">
        <f>IF(N785="zákl. přenesená",J785,0)</f>
        <v>0</v>
      </c>
      <c r="BH785" s="233">
        <f>IF(N785="sníž. přenesená",J785,0)</f>
        <v>0</v>
      </c>
      <c r="BI785" s="233">
        <f>IF(N785="nulová",J785,0)</f>
        <v>0</v>
      </c>
      <c r="BJ785" s="24" t="s">
        <v>87</v>
      </c>
      <c r="BK785" s="233">
        <f>ROUND(I785*H785,2)</f>
        <v>0</v>
      </c>
      <c r="BL785" s="24" t="s">
        <v>281</v>
      </c>
      <c r="BM785" s="24" t="s">
        <v>1183</v>
      </c>
    </row>
    <row r="786" s="11" customFormat="1">
      <c r="B786" s="237"/>
      <c r="C786" s="238"/>
      <c r="D786" s="234" t="s">
        <v>178</v>
      </c>
      <c r="E786" s="239" t="s">
        <v>34</v>
      </c>
      <c r="F786" s="240" t="s">
        <v>1184</v>
      </c>
      <c r="G786" s="238"/>
      <c r="H786" s="239" t="s">
        <v>34</v>
      </c>
      <c r="I786" s="241"/>
      <c r="J786" s="238"/>
      <c r="K786" s="238"/>
      <c r="L786" s="242"/>
      <c r="M786" s="243"/>
      <c r="N786" s="244"/>
      <c r="O786" s="244"/>
      <c r="P786" s="244"/>
      <c r="Q786" s="244"/>
      <c r="R786" s="244"/>
      <c r="S786" s="244"/>
      <c r="T786" s="245"/>
      <c r="AT786" s="246" t="s">
        <v>178</v>
      </c>
      <c r="AU786" s="246" t="s">
        <v>89</v>
      </c>
      <c r="AV786" s="11" t="s">
        <v>87</v>
      </c>
      <c r="AW786" s="11" t="s">
        <v>42</v>
      </c>
      <c r="AX786" s="11" t="s">
        <v>79</v>
      </c>
      <c r="AY786" s="246" t="s">
        <v>167</v>
      </c>
    </row>
    <row r="787" s="12" customFormat="1">
      <c r="B787" s="247"/>
      <c r="C787" s="248"/>
      <c r="D787" s="234" t="s">
        <v>178</v>
      </c>
      <c r="E787" s="249" t="s">
        <v>34</v>
      </c>
      <c r="F787" s="250" t="s">
        <v>89</v>
      </c>
      <c r="G787" s="248"/>
      <c r="H787" s="251">
        <v>2</v>
      </c>
      <c r="I787" s="252"/>
      <c r="J787" s="248"/>
      <c r="K787" s="248"/>
      <c r="L787" s="253"/>
      <c r="M787" s="254"/>
      <c r="N787" s="255"/>
      <c r="O787" s="255"/>
      <c r="P787" s="255"/>
      <c r="Q787" s="255"/>
      <c r="R787" s="255"/>
      <c r="S787" s="255"/>
      <c r="T787" s="256"/>
      <c r="AT787" s="257" t="s">
        <v>178</v>
      </c>
      <c r="AU787" s="257" t="s">
        <v>89</v>
      </c>
      <c r="AV787" s="12" t="s">
        <v>89</v>
      </c>
      <c r="AW787" s="12" t="s">
        <v>42</v>
      </c>
      <c r="AX787" s="12" t="s">
        <v>87</v>
      </c>
      <c r="AY787" s="257" t="s">
        <v>167</v>
      </c>
    </row>
    <row r="788" s="1" customFormat="1" ht="22.8" customHeight="1">
      <c r="B788" s="47"/>
      <c r="C788" s="270" t="s">
        <v>1185</v>
      </c>
      <c r="D788" s="270" t="s">
        <v>336</v>
      </c>
      <c r="E788" s="271" t="s">
        <v>1186</v>
      </c>
      <c r="F788" s="272" t="s">
        <v>1187</v>
      </c>
      <c r="G788" s="273" t="s">
        <v>321</v>
      </c>
      <c r="H788" s="274">
        <v>2</v>
      </c>
      <c r="I788" s="275"/>
      <c r="J788" s="276">
        <f>ROUND(I788*H788,2)</f>
        <v>0</v>
      </c>
      <c r="K788" s="272" t="s">
        <v>477</v>
      </c>
      <c r="L788" s="277"/>
      <c r="M788" s="278" t="s">
        <v>34</v>
      </c>
      <c r="N788" s="279" t="s">
        <v>50</v>
      </c>
      <c r="O788" s="48"/>
      <c r="P788" s="231">
        <f>O788*H788</f>
        <v>0</v>
      </c>
      <c r="Q788" s="231">
        <v>0.00164</v>
      </c>
      <c r="R788" s="231">
        <f>Q788*H788</f>
        <v>0.0032799999999999999</v>
      </c>
      <c r="S788" s="231">
        <v>0</v>
      </c>
      <c r="T788" s="232">
        <f>S788*H788</f>
        <v>0</v>
      </c>
      <c r="AR788" s="24" t="s">
        <v>383</v>
      </c>
      <c r="AT788" s="24" t="s">
        <v>336</v>
      </c>
      <c r="AU788" s="24" t="s">
        <v>89</v>
      </c>
      <c r="AY788" s="24" t="s">
        <v>167</v>
      </c>
      <c r="BE788" s="233">
        <f>IF(N788="základní",J788,0)</f>
        <v>0</v>
      </c>
      <c r="BF788" s="233">
        <f>IF(N788="snížená",J788,0)</f>
        <v>0</v>
      </c>
      <c r="BG788" s="233">
        <f>IF(N788="zákl. přenesená",J788,0)</f>
        <v>0</v>
      </c>
      <c r="BH788" s="233">
        <f>IF(N788="sníž. přenesená",J788,0)</f>
        <v>0</v>
      </c>
      <c r="BI788" s="233">
        <f>IF(N788="nulová",J788,0)</f>
        <v>0</v>
      </c>
      <c r="BJ788" s="24" t="s">
        <v>87</v>
      </c>
      <c r="BK788" s="233">
        <f>ROUND(I788*H788,2)</f>
        <v>0</v>
      </c>
      <c r="BL788" s="24" t="s">
        <v>281</v>
      </c>
      <c r="BM788" s="24" t="s">
        <v>1188</v>
      </c>
    </row>
    <row r="789" s="1" customFormat="1" ht="22.8" customHeight="1">
      <c r="B789" s="47"/>
      <c r="C789" s="222" t="s">
        <v>1189</v>
      </c>
      <c r="D789" s="222" t="s">
        <v>169</v>
      </c>
      <c r="E789" s="223" t="s">
        <v>1190</v>
      </c>
      <c r="F789" s="224" t="s">
        <v>1191</v>
      </c>
      <c r="G789" s="225" t="s">
        <v>321</v>
      </c>
      <c r="H789" s="226">
        <v>1</v>
      </c>
      <c r="I789" s="227"/>
      <c r="J789" s="228">
        <f>ROUND(I789*H789,2)</f>
        <v>0</v>
      </c>
      <c r="K789" s="224" t="s">
        <v>173</v>
      </c>
      <c r="L789" s="73"/>
      <c r="M789" s="229" t="s">
        <v>34</v>
      </c>
      <c r="N789" s="230" t="s">
        <v>50</v>
      </c>
      <c r="O789" s="48"/>
      <c r="P789" s="231">
        <f>O789*H789</f>
        <v>0</v>
      </c>
      <c r="Q789" s="231">
        <v>0</v>
      </c>
      <c r="R789" s="231">
        <f>Q789*H789</f>
        <v>0</v>
      </c>
      <c r="S789" s="231">
        <v>0</v>
      </c>
      <c r="T789" s="232">
        <f>S789*H789</f>
        <v>0</v>
      </c>
      <c r="AR789" s="24" t="s">
        <v>281</v>
      </c>
      <c r="AT789" s="24" t="s">
        <v>169</v>
      </c>
      <c r="AU789" s="24" t="s">
        <v>89</v>
      </c>
      <c r="AY789" s="24" t="s">
        <v>167</v>
      </c>
      <c r="BE789" s="233">
        <f>IF(N789="základní",J789,0)</f>
        <v>0</v>
      </c>
      <c r="BF789" s="233">
        <f>IF(N789="snížená",J789,0)</f>
        <v>0</v>
      </c>
      <c r="BG789" s="233">
        <f>IF(N789="zákl. přenesená",J789,0)</f>
        <v>0</v>
      </c>
      <c r="BH789" s="233">
        <f>IF(N789="sníž. přenesená",J789,0)</f>
        <v>0</v>
      </c>
      <c r="BI789" s="233">
        <f>IF(N789="nulová",J789,0)</f>
        <v>0</v>
      </c>
      <c r="BJ789" s="24" t="s">
        <v>87</v>
      </c>
      <c r="BK789" s="233">
        <f>ROUND(I789*H789,2)</f>
        <v>0</v>
      </c>
      <c r="BL789" s="24" t="s">
        <v>281</v>
      </c>
      <c r="BM789" s="24" t="s">
        <v>1192</v>
      </c>
    </row>
    <row r="790" s="11" customFormat="1">
      <c r="B790" s="237"/>
      <c r="C790" s="238"/>
      <c r="D790" s="234" t="s">
        <v>178</v>
      </c>
      <c r="E790" s="239" t="s">
        <v>34</v>
      </c>
      <c r="F790" s="240" t="s">
        <v>1193</v>
      </c>
      <c r="G790" s="238"/>
      <c r="H790" s="239" t="s">
        <v>34</v>
      </c>
      <c r="I790" s="241"/>
      <c r="J790" s="238"/>
      <c r="K790" s="238"/>
      <c r="L790" s="242"/>
      <c r="M790" s="243"/>
      <c r="N790" s="244"/>
      <c r="O790" s="244"/>
      <c r="P790" s="244"/>
      <c r="Q790" s="244"/>
      <c r="R790" s="244"/>
      <c r="S790" s="244"/>
      <c r="T790" s="245"/>
      <c r="AT790" s="246" t="s">
        <v>178</v>
      </c>
      <c r="AU790" s="246" t="s">
        <v>89</v>
      </c>
      <c r="AV790" s="11" t="s">
        <v>87</v>
      </c>
      <c r="AW790" s="11" t="s">
        <v>42</v>
      </c>
      <c r="AX790" s="11" t="s">
        <v>79</v>
      </c>
      <c r="AY790" s="246" t="s">
        <v>167</v>
      </c>
    </row>
    <row r="791" s="12" customFormat="1">
      <c r="B791" s="247"/>
      <c r="C791" s="248"/>
      <c r="D791" s="234" t="s">
        <v>178</v>
      </c>
      <c r="E791" s="249" t="s">
        <v>34</v>
      </c>
      <c r="F791" s="250" t="s">
        <v>87</v>
      </c>
      <c r="G791" s="248"/>
      <c r="H791" s="251">
        <v>1</v>
      </c>
      <c r="I791" s="252"/>
      <c r="J791" s="248"/>
      <c r="K791" s="248"/>
      <c r="L791" s="253"/>
      <c r="M791" s="254"/>
      <c r="N791" s="255"/>
      <c r="O791" s="255"/>
      <c r="P791" s="255"/>
      <c r="Q791" s="255"/>
      <c r="R791" s="255"/>
      <c r="S791" s="255"/>
      <c r="T791" s="256"/>
      <c r="AT791" s="257" t="s">
        <v>178</v>
      </c>
      <c r="AU791" s="257" t="s">
        <v>89</v>
      </c>
      <c r="AV791" s="12" t="s">
        <v>89</v>
      </c>
      <c r="AW791" s="12" t="s">
        <v>42</v>
      </c>
      <c r="AX791" s="12" t="s">
        <v>87</v>
      </c>
      <c r="AY791" s="257" t="s">
        <v>167</v>
      </c>
    </row>
    <row r="792" s="1" customFormat="1" ht="22.8" customHeight="1">
      <c r="B792" s="47"/>
      <c r="C792" s="270" t="s">
        <v>1194</v>
      </c>
      <c r="D792" s="270" t="s">
        <v>336</v>
      </c>
      <c r="E792" s="271" t="s">
        <v>1195</v>
      </c>
      <c r="F792" s="272" t="s">
        <v>1196</v>
      </c>
      <c r="G792" s="273" t="s">
        <v>321</v>
      </c>
      <c r="H792" s="274">
        <v>1</v>
      </c>
      <c r="I792" s="275"/>
      <c r="J792" s="276">
        <f>ROUND(I792*H792,2)</f>
        <v>0</v>
      </c>
      <c r="K792" s="272" t="s">
        <v>477</v>
      </c>
      <c r="L792" s="277"/>
      <c r="M792" s="278" t="s">
        <v>34</v>
      </c>
      <c r="N792" s="279" t="s">
        <v>50</v>
      </c>
      <c r="O792" s="48"/>
      <c r="P792" s="231">
        <f>O792*H792</f>
        <v>0</v>
      </c>
      <c r="Q792" s="231">
        <v>0.00164</v>
      </c>
      <c r="R792" s="231">
        <f>Q792*H792</f>
        <v>0.00164</v>
      </c>
      <c r="S792" s="231">
        <v>0</v>
      </c>
      <c r="T792" s="232">
        <f>S792*H792</f>
        <v>0</v>
      </c>
      <c r="AR792" s="24" t="s">
        <v>383</v>
      </c>
      <c r="AT792" s="24" t="s">
        <v>336</v>
      </c>
      <c r="AU792" s="24" t="s">
        <v>89</v>
      </c>
      <c r="AY792" s="24" t="s">
        <v>167</v>
      </c>
      <c r="BE792" s="233">
        <f>IF(N792="základní",J792,0)</f>
        <v>0</v>
      </c>
      <c r="BF792" s="233">
        <f>IF(N792="snížená",J792,0)</f>
        <v>0</v>
      </c>
      <c r="BG792" s="233">
        <f>IF(N792="zákl. přenesená",J792,0)</f>
        <v>0</v>
      </c>
      <c r="BH792" s="233">
        <f>IF(N792="sníž. přenesená",J792,0)</f>
        <v>0</v>
      </c>
      <c r="BI792" s="233">
        <f>IF(N792="nulová",J792,0)</f>
        <v>0</v>
      </c>
      <c r="BJ792" s="24" t="s">
        <v>87</v>
      </c>
      <c r="BK792" s="233">
        <f>ROUND(I792*H792,2)</f>
        <v>0</v>
      </c>
      <c r="BL792" s="24" t="s">
        <v>281</v>
      </c>
      <c r="BM792" s="24" t="s">
        <v>1197</v>
      </c>
    </row>
    <row r="793" s="10" customFormat="1" ht="29.88" customHeight="1">
      <c r="B793" s="206"/>
      <c r="C793" s="207"/>
      <c r="D793" s="208" t="s">
        <v>78</v>
      </c>
      <c r="E793" s="220" t="s">
        <v>1198</v>
      </c>
      <c r="F793" s="220" t="s">
        <v>1199</v>
      </c>
      <c r="G793" s="207"/>
      <c r="H793" s="207"/>
      <c r="I793" s="210"/>
      <c r="J793" s="221">
        <f>BK793</f>
        <v>0</v>
      </c>
      <c r="K793" s="207"/>
      <c r="L793" s="212"/>
      <c r="M793" s="213"/>
      <c r="N793" s="214"/>
      <c r="O793" s="214"/>
      <c r="P793" s="215">
        <f>SUM(P794:P824)</f>
        <v>0</v>
      </c>
      <c r="Q793" s="214"/>
      <c r="R793" s="215">
        <f>SUM(R794:R824)</f>
        <v>0.32281214399999991</v>
      </c>
      <c r="S793" s="214"/>
      <c r="T793" s="216">
        <f>SUM(T794:T824)</f>
        <v>0</v>
      </c>
      <c r="AR793" s="217" t="s">
        <v>89</v>
      </c>
      <c r="AT793" s="218" t="s">
        <v>78</v>
      </c>
      <c r="AU793" s="218" t="s">
        <v>87</v>
      </c>
      <c r="AY793" s="217" t="s">
        <v>167</v>
      </c>
      <c r="BK793" s="219">
        <f>SUM(BK794:BK824)</f>
        <v>0</v>
      </c>
    </row>
    <row r="794" s="1" customFormat="1" ht="22.8" customHeight="1">
      <c r="B794" s="47"/>
      <c r="C794" s="222" t="s">
        <v>1200</v>
      </c>
      <c r="D794" s="222" t="s">
        <v>169</v>
      </c>
      <c r="E794" s="223" t="s">
        <v>1201</v>
      </c>
      <c r="F794" s="224" t="s">
        <v>1202</v>
      </c>
      <c r="G794" s="225" t="s">
        <v>356</v>
      </c>
      <c r="H794" s="226">
        <v>17.5</v>
      </c>
      <c r="I794" s="227"/>
      <c r="J794" s="228">
        <f>ROUND(I794*H794,2)</f>
        <v>0</v>
      </c>
      <c r="K794" s="224" t="s">
        <v>173</v>
      </c>
      <c r="L794" s="73"/>
      <c r="M794" s="229" t="s">
        <v>34</v>
      </c>
      <c r="N794" s="230" t="s">
        <v>50</v>
      </c>
      <c r="O794" s="48"/>
      <c r="P794" s="231">
        <f>O794*H794</f>
        <v>0</v>
      </c>
      <c r="Q794" s="231">
        <v>0.00197672</v>
      </c>
      <c r="R794" s="231">
        <f>Q794*H794</f>
        <v>0.034592600000000001</v>
      </c>
      <c r="S794" s="231">
        <v>0</v>
      </c>
      <c r="T794" s="232">
        <f>S794*H794</f>
        <v>0</v>
      </c>
      <c r="AR794" s="24" t="s">
        <v>281</v>
      </c>
      <c r="AT794" s="24" t="s">
        <v>169</v>
      </c>
      <c r="AU794" s="24" t="s">
        <v>89</v>
      </c>
      <c r="AY794" s="24" t="s">
        <v>167</v>
      </c>
      <c r="BE794" s="233">
        <f>IF(N794="základní",J794,0)</f>
        <v>0</v>
      </c>
      <c r="BF794" s="233">
        <f>IF(N794="snížená",J794,0)</f>
        <v>0</v>
      </c>
      <c r="BG794" s="233">
        <f>IF(N794="zákl. přenesená",J794,0)</f>
        <v>0</v>
      </c>
      <c r="BH794" s="233">
        <f>IF(N794="sníž. přenesená",J794,0)</f>
        <v>0</v>
      </c>
      <c r="BI794" s="233">
        <f>IF(N794="nulová",J794,0)</f>
        <v>0</v>
      </c>
      <c r="BJ794" s="24" t="s">
        <v>87</v>
      </c>
      <c r="BK794" s="233">
        <f>ROUND(I794*H794,2)</f>
        <v>0</v>
      </c>
      <c r="BL794" s="24" t="s">
        <v>281</v>
      </c>
      <c r="BM794" s="24" t="s">
        <v>1203</v>
      </c>
    </row>
    <row r="795" s="1" customFormat="1">
      <c r="B795" s="47"/>
      <c r="C795" s="75"/>
      <c r="D795" s="234" t="s">
        <v>176</v>
      </c>
      <c r="E795" s="75"/>
      <c r="F795" s="235" t="s">
        <v>1204</v>
      </c>
      <c r="G795" s="75"/>
      <c r="H795" s="75"/>
      <c r="I795" s="192"/>
      <c r="J795" s="75"/>
      <c r="K795" s="75"/>
      <c r="L795" s="73"/>
      <c r="M795" s="236"/>
      <c r="N795" s="48"/>
      <c r="O795" s="48"/>
      <c r="P795" s="48"/>
      <c r="Q795" s="48"/>
      <c r="R795" s="48"/>
      <c r="S795" s="48"/>
      <c r="T795" s="96"/>
      <c r="AT795" s="24" t="s">
        <v>176</v>
      </c>
      <c r="AU795" s="24" t="s">
        <v>89</v>
      </c>
    </row>
    <row r="796" s="11" customFormat="1">
      <c r="B796" s="237"/>
      <c r="C796" s="238"/>
      <c r="D796" s="234" t="s">
        <v>178</v>
      </c>
      <c r="E796" s="239" t="s">
        <v>34</v>
      </c>
      <c r="F796" s="240" t="s">
        <v>1205</v>
      </c>
      <c r="G796" s="238"/>
      <c r="H796" s="239" t="s">
        <v>34</v>
      </c>
      <c r="I796" s="241"/>
      <c r="J796" s="238"/>
      <c r="K796" s="238"/>
      <c r="L796" s="242"/>
      <c r="M796" s="243"/>
      <c r="N796" s="244"/>
      <c r="O796" s="244"/>
      <c r="P796" s="244"/>
      <c r="Q796" s="244"/>
      <c r="R796" s="244"/>
      <c r="S796" s="244"/>
      <c r="T796" s="245"/>
      <c r="AT796" s="246" t="s">
        <v>178</v>
      </c>
      <c r="AU796" s="246" t="s">
        <v>89</v>
      </c>
      <c r="AV796" s="11" t="s">
        <v>87</v>
      </c>
      <c r="AW796" s="11" t="s">
        <v>42</v>
      </c>
      <c r="AX796" s="11" t="s">
        <v>79</v>
      </c>
      <c r="AY796" s="246" t="s">
        <v>167</v>
      </c>
    </row>
    <row r="797" s="12" customFormat="1">
      <c r="B797" s="247"/>
      <c r="C797" s="248"/>
      <c r="D797" s="234" t="s">
        <v>178</v>
      </c>
      <c r="E797" s="249" t="s">
        <v>34</v>
      </c>
      <c r="F797" s="250" t="s">
        <v>1206</v>
      </c>
      <c r="G797" s="248"/>
      <c r="H797" s="251">
        <v>17.5</v>
      </c>
      <c r="I797" s="252"/>
      <c r="J797" s="248"/>
      <c r="K797" s="248"/>
      <c r="L797" s="253"/>
      <c r="M797" s="254"/>
      <c r="N797" s="255"/>
      <c r="O797" s="255"/>
      <c r="P797" s="255"/>
      <c r="Q797" s="255"/>
      <c r="R797" s="255"/>
      <c r="S797" s="255"/>
      <c r="T797" s="256"/>
      <c r="AT797" s="257" t="s">
        <v>178</v>
      </c>
      <c r="AU797" s="257" t="s">
        <v>89</v>
      </c>
      <c r="AV797" s="12" t="s">
        <v>89</v>
      </c>
      <c r="AW797" s="12" t="s">
        <v>42</v>
      </c>
      <c r="AX797" s="12" t="s">
        <v>87</v>
      </c>
      <c r="AY797" s="257" t="s">
        <v>167</v>
      </c>
    </row>
    <row r="798" s="1" customFormat="1" ht="34.2" customHeight="1">
      <c r="B798" s="47"/>
      <c r="C798" s="222" t="s">
        <v>1207</v>
      </c>
      <c r="D798" s="222" t="s">
        <v>169</v>
      </c>
      <c r="E798" s="223" t="s">
        <v>1208</v>
      </c>
      <c r="F798" s="224" t="s">
        <v>1209</v>
      </c>
      <c r="G798" s="225" t="s">
        <v>356</v>
      </c>
      <c r="H798" s="226">
        <v>38</v>
      </c>
      <c r="I798" s="227"/>
      <c r="J798" s="228">
        <f>ROUND(I798*H798,2)</f>
        <v>0</v>
      </c>
      <c r="K798" s="224" t="s">
        <v>173</v>
      </c>
      <c r="L798" s="73"/>
      <c r="M798" s="229" t="s">
        <v>34</v>
      </c>
      <c r="N798" s="230" t="s">
        <v>50</v>
      </c>
      <c r="O798" s="48"/>
      <c r="P798" s="231">
        <f>O798*H798</f>
        <v>0</v>
      </c>
      <c r="Q798" s="231">
        <v>0.00423296</v>
      </c>
      <c r="R798" s="231">
        <f>Q798*H798</f>
        <v>0.16085247999999999</v>
      </c>
      <c r="S798" s="231">
        <v>0</v>
      </c>
      <c r="T798" s="232">
        <f>S798*H798</f>
        <v>0</v>
      </c>
      <c r="AR798" s="24" t="s">
        <v>281</v>
      </c>
      <c r="AT798" s="24" t="s">
        <v>169</v>
      </c>
      <c r="AU798" s="24" t="s">
        <v>89</v>
      </c>
      <c r="AY798" s="24" t="s">
        <v>167</v>
      </c>
      <c r="BE798" s="233">
        <f>IF(N798="základní",J798,0)</f>
        <v>0</v>
      </c>
      <c r="BF798" s="233">
        <f>IF(N798="snížená",J798,0)</f>
        <v>0</v>
      </c>
      <c r="BG798" s="233">
        <f>IF(N798="zákl. přenesená",J798,0)</f>
        <v>0</v>
      </c>
      <c r="BH798" s="233">
        <f>IF(N798="sníž. přenesená",J798,0)</f>
        <v>0</v>
      </c>
      <c r="BI798" s="233">
        <f>IF(N798="nulová",J798,0)</f>
        <v>0</v>
      </c>
      <c r="BJ798" s="24" t="s">
        <v>87</v>
      </c>
      <c r="BK798" s="233">
        <f>ROUND(I798*H798,2)</f>
        <v>0</v>
      </c>
      <c r="BL798" s="24" t="s">
        <v>281</v>
      </c>
      <c r="BM798" s="24" t="s">
        <v>1210</v>
      </c>
    </row>
    <row r="799" s="11" customFormat="1">
      <c r="B799" s="237"/>
      <c r="C799" s="238"/>
      <c r="D799" s="234" t="s">
        <v>178</v>
      </c>
      <c r="E799" s="239" t="s">
        <v>34</v>
      </c>
      <c r="F799" s="240" t="s">
        <v>1211</v>
      </c>
      <c r="G799" s="238"/>
      <c r="H799" s="239" t="s">
        <v>34</v>
      </c>
      <c r="I799" s="241"/>
      <c r="J799" s="238"/>
      <c r="K799" s="238"/>
      <c r="L799" s="242"/>
      <c r="M799" s="243"/>
      <c r="N799" s="244"/>
      <c r="O799" s="244"/>
      <c r="P799" s="244"/>
      <c r="Q799" s="244"/>
      <c r="R799" s="244"/>
      <c r="S799" s="244"/>
      <c r="T799" s="245"/>
      <c r="AT799" s="246" t="s">
        <v>178</v>
      </c>
      <c r="AU799" s="246" t="s">
        <v>89</v>
      </c>
      <c r="AV799" s="11" t="s">
        <v>87</v>
      </c>
      <c r="AW799" s="11" t="s">
        <v>42</v>
      </c>
      <c r="AX799" s="11" t="s">
        <v>79</v>
      </c>
      <c r="AY799" s="246" t="s">
        <v>167</v>
      </c>
    </row>
    <row r="800" s="12" customFormat="1">
      <c r="B800" s="247"/>
      <c r="C800" s="248"/>
      <c r="D800" s="234" t="s">
        <v>178</v>
      </c>
      <c r="E800" s="249" t="s">
        <v>34</v>
      </c>
      <c r="F800" s="250" t="s">
        <v>418</v>
      </c>
      <c r="G800" s="248"/>
      <c r="H800" s="251">
        <v>38</v>
      </c>
      <c r="I800" s="252"/>
      <c r="J800" s="248"/>
      <c r="K800" s="248"/>
      <c r="L800" s="253"/>
      <c r="M800" s="254"/>
      <c r="N800" s="255"/>
      <c r="O800" s="255"/>
      <c r="P800" s="255"/>
      <c r="Q800" s="255"/>
      <c r="R800" s="255"/>
      <c r="S800" s="255"/>
      <c r="T800" s="256"/>
      <c r="AT800" s="257" t="s">
        <v>178</v>
      </c>
      <c r="AU800" s="257" t="s">
        <v>89</v>
      </c>
      <c r="AV800" s="12" t="s">
        <v>89</v>
      </c>
      <c r="AW800" s="12" t="s">
        <v>42</v>
      </c>
      <c r="AX800" s="12" t="s">
        <v>87</v>
      </c>
      <c r="AY800" s="257" t="s">
        <v>167</v>
      </c>
    </row>
    <row r="801" s="1" customFormat="1" ht="22.8" customHeight="1">
      <c r="B801" s="47"/>
      <c r="C801" s="222" t="s">
        <v>1212</v>
      </c>
      <c r="D801" s="222" t="s">
        <v>169</v>
      </c>
      <c r="E801" s="223" t="s">
        <v>1213</v>
      </c>
      <c r="F801" s="224" t="s">
        <v>1214</v>
      </c>
      <c r="G801" s="225" t="s">
        <v>356</v>
      </c>
      <c r="H801" s="226">
        <v>11.199999999999999</v>
      </c>
      <c r="I801" s="227"/>
      <c r="J801" s="228">
        <f>ROUND(I801*H801,2)</f>
        <v>0</v>
      </c>
      <c r="K801" s="224" t="s">
        <v>173</v>
      </c>
      <c r="L801" s="73"/>
      <c r="M801" s="229" t="s">
        <v>34</v>
      </c>
      <c r="N801" s="230" t="s">
        <v>50</v>
      </c>
      <c r="O801" s="48"/>
      <c r="P801" s="231">
        <f>O801*H801</f>
        <v>0</v>
      </c>
      <c r="Q801" s="231">
        <v>0.0026403199999999998</v>
      </c>
      <c r="R801" s="231">
        <f>Q801*H801</f>
        <v>0.029571583999999995</v>
      </c>
      <c r="S801" s="231">
        <v>0</v>
      </c>
      <c r="T801" s="232">
        <f>S801*H801</f>
        <v>0</v>
      </c>
      <c r="AR801" s="24" t="s">
        <v>281</v>
      </c>
      <c r="AT801" s="24" t="s">
        <v>169</v>
      </c>
      <c r="AU801" s="24" t="s">
        <v>89</v>
      </c>
      <c r="AY801" s="24" t="s">
        <v>167</v>
      </c>
      <c r="BE801" s="233">
        <f>IF(N801="základní",J801,0)</f>
        <v>0</v>
      </c>
      <c r="BF801" s="233">
        <f>IF(N801="snížená",J801,0)</f>
        <v>0</v>
      </c>
      <c r="BG801" s="233">
        <f>IF(N801="zákl. přenesená",J801,0)</f>
        <v>0</v>
      </c>
      <c r="BH801" s="233">
        <f>IF(N801="sníž. přenesená",J801,0)</f>
        <v>0</v>
      </c>
      <c r="BI801" s="233">
        <f>IF(N801="nulová",J801,0)</f>
        <v>0</v>
      </c>
      <c r="BJ801" s="24" t="s">
        <v>87</v>
      </c>
      <c r="BK801" s="233">
        <f>ROUND(I801*H801,2)</f>
        <v>0</v>
      </c>
      <c r="BL801" s="24" t="s">
        <v>281</v>
      </c>
      <c r="BM801" s="24" t="s">
        <v>1215</v>
      </c>
    </row>
    <row r="802" s="12" customFormat="1">
      <c r="B802" s="247"/>
      <c r="C802" s="248"/>
      <c r="D802" s="234" t="s">
        <v>178</v>
      </c>
      <c r="E802" s="249" t="s">
        <v>34</v>
      </c>
      <c r="F802" s="250" t="s">
        <v>1216</v>
      </c>
      <c r="G802" s="248"/>
      <c r="H802" s="251">
        <v>7.7999999999999998</v>
      </c>
      <c r="I802" s="252"/>
      <c r="J802" s="248"/>
      <c r="K802" s="248"/>
      <c r="L802" s="253"/>
      <c r="M802" s="254"/>
      <c r="N802" s="255"/>
      <c r="O802" s="255"/>
      <c r="P802" s="255"/>
      <c r="Q802" s="255"/>
      <c r="R802" s="255"/>
      <c r="S802" s="255"/>
      <c r="T802" s="256"/>
      <c r="AT802" s="257" t="s">
        <v>178</v>
      </c>
      <c r="AU802" s="257" t="s">
        <v>89</v>
      </c>
      <c r="AV802" s="12" t="s">
        <v>89</v>
      </c>
      <c r="AW802" s="12" t="s">
        <v>42</v>
      </c>
      <c r="AX802" s="12" t="s">
        <v>79</v>
      </c>
      <c r="AY802" s="257" t="s">
        <v>167</v>
      </c>
    </row>
    <row r="803" s="12" customFormat="1">
      <c r="B803" s="247"/>
      <c r="C803" s="248"/>
      <c r="D803" s="234" t="s">
        <v>178</v>
      </c>
      <c r="E803" s="249" t="s">
        <v>34</v>
      </c>
      <c r="F803" s="250" t="s">
        <v>1217</v>
      </c>
      <c r="G803" s="248"/>
      <c r="H803" s="251">
        <v>2.3999999999999999</v>
      </c>
      <c r="I803" s="252"/>
      <c r="J803" s="248"/>
      <c r="K803" s="248"/>
      <c r="L803" s="253"/>
      <c r="M803" s="254"/>
      <c r="N803" s="255"/>
      <c r="O803" s="255"/>
      <c r="P803" s="255"/>
      <c r="Q803" s="255"/>
      <c r="R803" s="255"/>
      <c r="S803" s="255"/>
      <c r="T803" s="256"/>
      <c r="AT803" s="257" t="s">
        <v>178</v>
      </c>
      <c r="AU803" s="257" t="s">
        <v>89</v>
      </c>
      <c r="AV803" s="12" t="s">
        <v>89</v>
      </c>
      <c r="AW803" s="12" t="s">
        <v>42</v>
      </c>
      <c r="AX803" s="12" t="s">
        <v>79</v>
      </c>
      <c r="AY803" s="257" t="s">
        <v>167</v>
      </c>
    </row>
    <row r="804" s="12" customFormat="1">
      <c r="B804" s="247"/>
      <c r="C804" s="248"/>
      <c r="D804" s="234" t="s">
        <v>178</v>
      </c>
      <c r="E804" s="249" t="s">
        <v>34</v>
      </c>
      <c r="F804" s="250" t="s">
        <v>1218</v>
      </c>
      <c r="G804" s="248"/>
      <c r="H804" s="251">
        <v>1</v>
      </c>
      <c r="I804" s="252"/>
      <c r="J804" s="248"/>
      <c r="K804" s="248"/>
      <c r="L804" s="253"/>
      <c r="M804" s="254"/>
      <c r="N804" s="255"/>
      <c r="O804" s="255"/>
      <c r="P804" s="255"/>
      <c r="Q804" s="255"/>
      <c r="R804" s="255"/>
      <c r="S804" s="255"/>
      <c r="T804" s="256"/>
      <c r="AT804" s="257" t="s">
        <v>178</v>
      </c>
      <c r="AU804" s="257" t="s">
        <v>89</v>
      </c>
      <c r="AV804" s="12" t="s">
        <v>89</v>
      </c>
      <c r="AW804" s="12" t="s">
        <v>42</v>
      </c>
      <c r="AX804" s="12" t="s">
        <v>79</v>
      </c>
      <c r="AY804" s="257" t="s">
        <v>167</v>
      </c>
    </row>
    <row r="805" s="13" customFormat="1">
      <c r="B805" s="258"/>
      <c r="C805" s="259"/>
      <c r="D805" s="234" t="s">
        <v>178</v>
      </c>
      <c r="E805" s="260" t="s">
        <v>34</v>
      </c>
      <c r="F805" s="261" t="s">
        <v>203</v>
      </c>
      <c r="G805" s="259"/>
      <c r="H805" s="262">
        <v>11.199999999999999</v>
      </c>
      <c r="I805" s="263"/>
      <c r="J805" s="259"/>
      <c r="K805" s="259"/>
      <c r="L805" s="264"/>
      <c r="M805" s="265"/>
      <c r="N805" s="266"/>
      <c r="O805" s="266"/>
      <c r="P805" s="266"/>
      <c r="Q805" s="266"/>
      <c r="R805" s="266"/>
      <c r="S805" s="266"/>
      <c r="T805" s="267"/>
      <c r="AT805" s="268" t="s">
        <v>178</v>
      </c>
      <c r="AU805" s="268" t="s">
        <v>89</v>
      </c>
      <c r="AV805" s="13" t="s">
        <v>174</v>
      </c>
      <c r="AW805" s="13" t="s">
        <v>42</v>
      </c>
      <c r="AX805" s="13" t="s">
        <v>87</v>
      </c>
      <c r="AY805" s="268" t="s">
        <v>167</v>
      </c>
    </row>
    <row r="806" s="1" customFormat="1" ht="22.8" customHeight="1">
      <c r="B806" s="47"/>
      <c r="C806" s="222" t="s">
        <v>1219</v>
      </c>
      <c r="D806" s="222" t="s">
        <v>169</v>
      </c>
      <c r="E806" s="223" t="s">
        <v>1220</v>
      </c>
      <c r="F806" s="224" t="s">
        <v>1221</v>
      </c>
      <c r="G806" s="225" t="s">
        <v>356</v>
      </c>
      <c r="H806" s="226">
        <v>10</v>
      </c>
      <c r="I806" s="227"/>
      <c r="J806" s="228">
        <f>ROUND(I806*H806,2)</f>
        <v>0</v>
      </c>
      <c r="K806" s="224" t="s">
        <v>173</v>
      </c>
      <c r="L806" s="73"/>
      <c r="M806" s="229" t="s">
        <v>34</v>
      </c>
      <c r="N806" s="230" t="s">
        <v>50</v>
      </c>
      <c r="O806" s="48"/>
      <c r="P806" s="231">
        <f>O806*H806</f>
        <v>0</v>
      </c>
      <c r="Q806" s="231">
        <v>0.0020302499999999999</v>
      </c>
      <c r="R806" s="231">
        <f>Q806*H806</f>
        <v>0.020302500000000001</v>
      </c>
      <c r="S806" s="231">
        <v>0</v>
      </c>
      <c r="T806" s="232">
        <f>S806*H806</f>
        <v>0</v>
      </c>
      <c r="AR806" s="24" t="s">
        <v>281</v>
      </c>
      <c r="AT806" s="24" t="s">
        <v>169</v>
      </c>
      <c r="AU806" s="24" t="s">
        <v>89</v>
      </c>
      <c r="AY806" s="24" t="s">
        <v>167</v>
      </c>
      <c r="BE806" s="233">
        <f>IF(N806="základní",J806,0)</f>
        <v>0</v>
      </c>
      <c r="BF806" s="233">
        <f>IF(N806="snížená",J806,0)</f>
        <v>0</v>
      </c>
      <c r="BG806" s="233">
        <f>IF(N806="zákl. přenesená",J806,0)</f>
        <v>0</v>
      </c>
      <c r="BH806" s="233">
        <f>IF(N806="sníž. přenesená",J806,0)</f>
        <v>0</v>
      </c>
      <c r="BI806" s="233">
        <f>IF(N806="nulová",J806,0)</f>
        <v>0</v>
      </c>
      <c r="BJ806" s="24" t="s">
        <v>87</v>
      </c>
      <c r="BK806" s="233">
        <f>ROUND(I806*H806,2)</f>
        <v>0</v>
      </c>
      <c r="BL806" s="24" t="s">
        <v>281</v>
      </c>
      <c r="BM806" s="24" t="s">
        <v>1222</v>
      </c>
    </row>
    <row r="807" s="11" customFormat="1">
      <c r="B807" s="237"/>
      <c r="C807" s="238"/>
      <c r="D807" s="234" t="s">
        <v>178</v>
      </c>
      <c r="E807" s="239" t="s">
        <v>34</v>
      </c>
      <c r="F807" s="240" t="s">
        <v>1223</v>
      </c>
      <c r="G807" s="238"/>
      <c r="H807" s="239" t="s">
        <v>34</v>
      </c>
      <c r="I807" s="241"/>
      <c r="J807" s="238"/>
      <c r="K807" s="238"/>
      <c r="L807" s="242"/>
      <c r="M807" s="243"/>
      <c r="N807" s="244"/>
      <c r="O807" s="244"/>
      <c r="P807" s="244"/>
      <c r="Q807" s="244"/>
      <c r="R807" s="244"/>
      <c r="S807" s="244"/>
      <c r="T807" s="245"/>
      <c r="AT807" s="246" t="s">
        <v>178</v>
      </c>
      <c r="AU807" s="246" t="s">
        <v>89</v>
      </c>
      <c r="AV807" s="11" t="s">
        <v>87</v>
      </c>
      <c r="AW807" s="11" t="s">
        <v>42</v>
      </c>
      <c r="AX807" s="11" t="s">
        <v>79</v>
      </c>
      <c r="AY807" s="246" t="s">
        <v>167</v>
      </c>
    </row>
    <row r="808" s="12" customFormat="1">
      <c r="B808" s="247"/>
      <c r="C808" s="248"/>
      <c r="D808" s="234" t="s">
        <v>178</v>
      </c>
      <c r="E808" s="249" t="s">
        <v>34</v>
      </c>
      <c r="F808" s="250" t="s">
        <v>1224</v>
      </c>
      <c r="G808" s="248"/>
      <c r="H808" s="251">
        <v>10</v>
      </c>
      <c r="I808" s="252"/>
      <c r="J808" s="248"/>
      <c r="K808" s="248"/>
      <c r="L808" s="253"/>
      <c r="M808" s="254"/>
      <c r="N808" s="255"/>
      <c r="O808" s="255"/>
      <c r="P808" s="255"/>
      <c r="Q808" s="255"/>
      <c r="R808" s="255"/>
      <c r="S808" s="255"/>
      <c r="T808" s="256"/>
      <c r="AT808" s="257" t="s">
        <v>178</v>
      </c>
      <c r="AU808" s="257" t="s">
        <v>89</v>
      </c>
      <c r="AV808" s="12" t="s">
        <v>89</v>
      </c>
      <c r="AW808" s="12" t="s">
        <v>42</v>
      </c>
      <c r="AX808" s="12" t="s">
        <v>87</v>
      </c>
      <c r="AY808" s="257" t="s">
        <v>167</v>
      </c>
    </row>
    <row r="809" s="1" customFormat="1" ht="22.8" customHeight="1">
      <c r="B809" s="47"/>
      <c r="C809" s="222" t="s">
        <v>1225</v>
      </c>
      <c r="D809" s="222" t="s">
        <v>169</v>
      </c>
      <c r="E809" s="223" t="s">
        <v>1226</v>
      </c>
      <c r="F809" s="224" t="s">
        <v>1227</v>
      </c>
      <c r="G809" s="225" t="s">
        <v>356</v>
      </c>
      <c r="H809" s="226">
        <v>18</v>
      </c>
      <c r="I809" s="227"/>
      <c r="J809" s="228">
        <f>ROUND(I809*H809,2)</f>
        <v>0</v>
      </c>
      <c r="K809" s="224" t="s">
        <v>173</v>
      </c>
      <c r="L809" s="73"/>
      <c r="M809" s="229" t="s">
        <v>34</v>
      </c>
      <c r="N809" s="230" t="s">
        <v>50</v>
      </c>
      <c r="O809" s="48"/>
      <c r="P809" s="231">
        <f>O809*H809</f>
        <v>0</v>
      </c>
      <c r="Q809" s="231">
        <v>0.0028628099999999999</v>
      </c>
      <c r="R809" s="231">
        <f>Q809*H809</f>
        <v>0.051530579999999999</v>
      </c>
      <c r="S809" s="231">
        <v>0</v>
      </c>
      <c r="T809" s="232">
        <f>S809*H809</f>
        <v>0</v>
      </c>
      <c r="AR809" s="24" t="s">
        <v>281</v>
      </c>
      <c r="AT809" s="24" t="s">
        <v>169</v>
      </c>
      <c r="AU809" s="24" t="s">
        <v>89</v>
      </c>
      <c r="AY809" s="24" t="s">
        <v>167</v>
      </c>
      <c r="BE809" s="233">
        <f>IF(N809="základní",J809,0)</f>
        <v>0</v>
      </c>
      <c r="BF809" s="233">
        <f>IF(N809="snížená",J809,0)</f>
        <v>0</v>
      </c>
      <c r="BG809" s="233">
        <f>IF(N809="zákl. přenesená",J809,0)</f>
        <v>0</v>
      </c>
      <c r="BH809" s="233">
        <f>IF(N809="sníž. přenesená",J809,0)</f>
        <v>0</v>
      </c>
      <c r="BI809" s="233">
        <f>IF(N809="nulová",J809,0)</f>
        <v>0</v>
      </c>
      <c r="BJ809" s="24" t="s">
        <v>87</v>
      </c>
      <c r="BK809" s="233">
        <f>ROUND(I809*H809,2)</f>
        <v>0</v>
      </c>
      <c r="BL809" s="24" t="s">
        <v>281</v>
      </c>
      <c r="BM809" s="24" t="s">
        <v>1228</v>
      </c>
    </row>
    <row r="810" s="11" customFormat="1">
      <c r="B810" s="237"/>
      <c r="C810" s="238"/>
      <c r="D810" s="234" t="s">
        <v>178</v>
      </c>
      <c r="E810" s="239" t="s">
        <v>34</v>
      </c>
      <c r="F810" s="240" t="s">
        <v>1229</v>
      </c>
      <c r="G810" s="238"/>
      <c r="H810" s="239" t="s">
        <v>34</v>
      </c>
      <c r="I810" s="241"/>
      <c r="J810" s="238"/>
      <c r="K810" s="238"/>
      <c r="L810" s="242"/>
      <c r="M810" s="243"/>
      <c r="N810" s="244"/>
      <c r="O810" s="244"/>
      <c r="P810" s="244"/>
      <c r="Q810" s="244"/>
      <c r="R810" s="244"/>
      <c r="S810" s="244"/>
      <c r="T810" s="245"/>
      <c r="AT810" s="246" t="s">
        <v>178</v>
      </c>
      <c r="AU810" s="246" t="s">
        <v>89</v>
      </c>
      <c r="AV810" s="11" t="s">
        <v>87</v>
      </c>
      <c r="AW810" s="11" t="s">
        <v>42</v>
      </c>
      <c r="AX810" s="11" t="s">
        <v>79</v>
      </c>
      <c r="AY810" s="246" t="s">
        <v>167</v>
      </c>
    </row>
    <row r="811" s="12" customFormat="1">
      <c r="B811" s="247"/>
      <c r="C811" s="248"/>
      <c r="D811" s="234" t="s">
        <v>178</v>
      </c>
      <c r="E811" s="249" t="s">
        <v>34</v>
      </c>
      <c r="F811" s="250" t="s">
        <v>1230</v>
      </c>
      <c r="G811" s="248"/>
      <c r="H811" s="251">
        <v>18</v>
      </c>
      <c r="I811" s="252"/>
      <c r="J811" s="248"/>
      <c r="K811" s="248"/>
      <c r="L811" s="253"/>
      <c r="M811" s="254"/>
      <c r="N811" s="255"/>
      <c r="O811" s="255"/>
      <c r="P811" s="255"/>
      <c r="Q811" s="255"/>
      <c r="R811" s="255"/>
      <c r="S811" s="255"/>
      <c r="T811" s="256"/>
      <c r="AT811" s="257" t="s">
        <v>178</v>
      </c>
      <c r="AU811" s="257" t="s">
        <v>89</v>
      </c>
      <c r="AV811" s="12" t="s">
        <v>89</v>
      </c>
      <c r="AW811" s="12" t="s">
        <v>42</v>
      </c>
      <c r="AX811" s="12" t="s">
        <v>87</v>
      </c>
      <c r="AY811" s="257" t="s">
        <v>167</v>
      </c>
    </row>
    <row r="812" s="1" customFormat="1" ht="34.2" customHeight="1">
      <c r="B812" s="47"/>
      <c r="C812" s="222" t="s">
        <v>1231</v>
      </c>
      <c r="D812" s="222" t="s">
        <v>169</v>
      </c>
      <c r="E812" s="223" t="s">
        <v>1232</v>
      </c>
      <c r="F812" s="224" t="s">
        <v>1233</v>
      </c>
      <c r="G812" s="225" t="s">
        <v>321</v>
      </c>
      <c r="H812" s="226">
        <v>1</v>
      </c>
      <c r="I812" s="227"/>
      <c r="J812" s="228">
        <f>ROUND(I812*H812,2)</f>
        <v>0</v>
      </c>
      <c r="K812" s="224" t="s">
        <v>173</v>
      </c>
      <c r="L812" s="73"/>
      <c r="M812" s="229" t="s">
        <v>34</v>
      </c>
      <c r="N812" s="230" t="s">
        <v>50</v>
      </c>
      <c r="O812" s="48"/>
      <c r="P812" s="231">
        <f>O812*H812</f>
        <v>0</v>
      </c>
      <c r="Q812" s="231">
        <v>0.00029</v>
      </c>
      <c r="R812" s="231">
        <f>Q812*H812</f>
        <v>0.00029</v>
      </c>
      <c r="S812" s="231">
        <v>0</v>
      </c>
      <c r="T812" s="232">
        <f>S812*H812</f>
        <v>0</v>
      </c>
      <c r="AR812" s="24" t="s">
        <v>281</v>
      </c>
      <c r="AT812" s="24" t="s">
        <v>169</v>
      </c>
      <c r="AU812" s="24" t="s">
        <v>89</v>
      </c>
      <c r="AY812" s="24" t="s">
        <v>167</v>
      </c>
      <c r="BE812" s="233">
        <f>IF(N812="základní",J812,0)</f>
        <v>0</v>
      </c>
      <c r="BF812" s="233">
        <f>IF(N812="snížená",J812,0)</f>
        <v>0</v>
      </c>
      <c r="BG812" s="233">
        <f>IF(N812="zákl. přenesená",J812,0)</f>
        <v>0</v>
      </c>
      <c r="BH812" s="233">
        <f>IF(N812="sníž. přenesená",J812,0)</f>
        <v>0</v>
      </c>
      <c r="BI812" s="233">
        <f>IF(N812="nulová",J812,0)</f>
        <v>0</v>
      </c>
      <c r="BJ812" s="24" t="s">
        <v>87</v>
      </c>
      <c r="BK812" s="233">
        <f>ROUND(I812*H812,2)</f>
        <v>0</v>
      </c>
      <c r="BL812" s="24" t="s">
        <v>281</v>
      </c>
      <c r="BM812" s="24" t="s">
        <v>1234</v>
      </c>
    </row>
    <row r="813" s="1" customFormat="1" ht="34.2" customHeight="1">
      <c r="B813" s="47"/>
      <c r="C813" s="222" t="s">
        <v>1235</v>
      </c>
      <c r="D813" s="222" t="s">
        <v>169</v>
      </c>
      <c r="E813" s="223" t="s">
        <v>1236</v>
      </c>
      <c r="F813" s="224" t="s">
        <v>1237</v>
      </c>
      <c r="G813" s="225" t="s">
        <v>321</v>
      </c>
      <c r="H813" s="226">
        <v>1</v>
      </c>
      <c r="I813" s="227"/>
      <c r="J813" s="228">
        <f>ROUND(I813*H813,2)</f>
        <v>0</v>
      </c>
      <c r="K813" s="224" t="s">
        <v>173</v>
      </c>
      <c r="L813" s="73"/>
      <c r="M813" s="229" t="s">
        <v>34</v>
      </c>
      <c r="N813" s="230" t="s">
        <v>50</v>
      </c>
      <c r="O813" s="48"/>
      <c r="P813" s="231">
        <f>O813*H813</f>
        <v>0</v>
      </c>
      <c r="Q813" s="231">
        <v>0.00048000000000000001</v>
      </c>
      <c r="R813" s="231">
        <f>Q813*H813</f>
        <v>0.00048000000000000001</v>
      </c>
      <c r="S813" s="231">
        <v>0</v>
      </c>
      <c r="T813" s="232">
        <f>S813*H813</f>
        <v>0</v>
      </c>
      <c r="AR813" s="24" t="s">
        <v>281</v>
      </c>
      <c r="AT813" s="24" t="s">
        <v>169</v>
      </c>
      <c r="AU813" s="24" t="s">
        <v>89</v>
      </c>
      <c r="AY813" s="24" t="s">
        <v>167</v>
      </c>
      <c r="BE813" s="233">
        <f>IF(N813="základní",J813,0)</f>
        <v>0</v>
      </c>
      <c r="BF813" s="233">
        <f>IF(N813="snížená",J813,0)</f>
        <v>0</v>
      </c>
      <c r="BG813" s="233">
        <f>IF(N813="zákl. přenesená",J813,0)</f>
        <v>0</v>
      </c>
      <c r="BH813" s="233">
        <f>IF(N813="sníž. přenesená",J813,0)</f>
        <v>0</v>
      </c>
      <c r="BI813" s="233">
        <f>IF(N813="nulová",J813,0)</f>
        <v>0</v>
      </c>
      <c r="BJ813" s="24" t="s">
        <v>87</v>
      </c>
      <c r="BK813" s="233">
        <f>ROUND(I813*H813,2)</f>
        <v>0</v>
      </c>
      <c r="BL813" s="24" t="s">
        <v>281</v>
      </c>
      <c r="BM813" s="24" t="s">
        <v>1238</v>
      </c>
    </row>
    <row r="814" s="1" customFormat="1" ht="22.8" customHeight="1">
      <c r="B814" s="47"/>
      <c r="C814" s="222" t="s">
        <v>1239</v>
      </c>
      <c r="D814" s="222" t="s">
        <v>169</v>
      </c>
      <c r="E814" s="223" t="s">
        <v>1240</v>
      </c>
      <c r="F814" s="224" t="s">
        <v>1241</v>
      </c>
      <c r="G814" s="225" t="s">
        <v>356</v>
      </c>
      <c r="H814" s="226">
        <v>0.5</v>
      </c>
      <c r="I814" s="227"/>
      <c r="J814" s="228">
        <f>ROUND(I814*H814,2)</f>
        <v>0</v>
      </c>
      <c r="K814" s="224" t="s">
        <v>173</v>
      </c>
      <c r="L814" s="73"/>
      <c r="M814" s="229" t="s">
        <v>34</v>
      </c>
      <c r="N814" s="230" t="s">
        <v>50</v>
      </c>
      <c r="O814" s="48"/>
      <c r="P814" s="231">
        <f>O814*H814</f>
        <v>0</v>
      </c>
      <c r="Q814" s="231">
        <v>0.00079779999999999998</v>
      </c>
      <c r="R814" s="231">
        <f>Q814*H814</f>
        <v>0.00039889999999999999</v>
      </c>
      <c r="S814" s="231">
        <v>0</v>
      </c>
      <c r="T814" s="232">
        <f>S814*H814</f>
        <v>0</v>
      </c>
      <c r="AR814" s="24" t="s">
        <v>281</v>
      </c>
      <c r="AT814" s="24" t="s">
        <v>169</v>
      </c>
      <c r="AU814" s="24" t="s">
        <v>89</v>
      </c>
      <c r="AY814" s="24" t="s">
        <v>167</v>
      </c>
      <c r="BE814" s="233">
        <f>IF(N814="základní",J814,0)</f>
        <v>0</v>
      </c>
      <c r="BF814" s="233">
        <f>IF(N814="snížená",J814,0)</f>
        <v>0</v>
      </c>
      <c r="BG814" s="233">
        <f>IF(N814="zákl. přenesená",J814,0)</f>
        <v>0</v>
      </c>
      <c r="BH814" s="233">
        <f>IF(N814="sníž. přenesená",J814,0)</f>
        <v>0</v>
      </c>
      <c r="BI814" s="233">
        <f>IF(N814="nulová",J814,0)</f>
        <v>0</v>
      </c>
      <c r="BJ814" s="24" t="s">
        <v>87</v>
      </c>
      <c r="BK814" s="233">
        <f>ROUND(I814*H814,2)</f>
        <v>0</v>
      </c>
      <c r="BL814" s="24" t="s">
        <v>281</v>
      </c>
      <c r="BM814" s="24" t="s">
        <v>1242</v>
      </c>
    </row>
    <row r="815" s="1" customFormat="1" ht="22.8" customHeight="1">
      <c r="B815" s="47"/>
      <c r="C815" s="222" t="s">
        <v>1243</v>
      </c>
      <c r="D815" s="222" t="s">
        <v>169</v>
      </c>
      <c r="E815" s="223" t="s">
        <v>1244</v>
      </c>
      <c r="F815" s="224" t="s">
        <v>1245</v>
      </c>
      <c r="G815" s="225" t="s">
        <v>356</v>
      </c>
      <c r="H815" s="226">
        <v>4</v>
      </c>
      <c r="I815" s="227"/>
      <c r="J815" s="228">
        <f>ROUND(I815*H815,2)</f>
        <v>0</v>
      </c>
      <c r="K815" s="224" t="s">
        <v>173</v>
      </c>
      <c r="L815" s="73"/>
      <c r="M815" s="229" t="s">
        <v>34</v>
      </c>
      <c r="N815" s="230" t="s">
        <v>50</v>
      </c>
      <c r="O815" s="48"/>
      <c r="P815" s="231">
        <f>O815*H815</f>
        <v>0</v>
      </c>
      <c r="Q815" s="231">
        <v>0.0018135</v>
      </c>
      <c r="R815" s="231">
        <f>Q815*H815</f>
        <v>0.007254</v>
      </c>
      <c r="S815" s="231">
        <v>0</v>
      </c>
      <c r="T815" s="232">
        <f>S815*H815</f>
        <v>0</v>
      </c>
      <c r="AR815" s="24" t="s">
        <v>281</v>
      </c>
      <c r="AT815" s="24" t="s">
        <v>169</v>
      </c>
      <c r="AU815" s="24" t="s">
        <v>89</v>
      </c>
      <c r="AY815" s="24" t="s">
        <v>167</v>
      </c>
      <c r="BE815" s="233">
        <f>IF(N815="základní",J815,0)</f>
        <v>0</v>
      </c>
      <c r="BF815" s="233">
        <f>IF(N815="snížená",J815,0)</f>
        <v>0</v>
      </c>
      <c r="BG815" s="233">
        <f>IF(N815="zákl. přenesená",J815,0)</f>
        <v>0</v>
      </c>
      <c r="BH815" s="233">
        <f>IF(N815="sníž. přenesená",J815,0)</f>
        <v>0</v>
      </c>
      <c r="BI815" s="233">
        <f>IF(N815="nulová",J815,0)</f>
        <v>0</v>
      </c>
      <c r="BJ815" s="24" t="s">
        <v>87</v>
      </c>
      <c r="BK815" s="233">
        <f>ROUND(I815*H815,2)</f>
        <v>0</v>
      </c>
      <c r="BL815" s="24" t="s">
        <v>281</v>
      </c>
      <c r="BM815" s="24" t="s">
        <v>1246</v>
      </c>
    </row>
    <row r="816" s="11" customFormat="1">
      <c r="B816" s="237"/>
      <c r="C816" s="238"/>
      <c r="D816" s="234" t="s">
        <v>178</v>
      </c>
      <c r="E816" s="239" t="s">
        <v>34</v>
      </c>
      <c r="F816" s="240" t="s">
        <v>1247</v>
      </c>
      <c r="G816" s="238"/>
      <c r="H816" s="239" t="s">
        <v>34</v>
      </c>
      <c r="I816" s="241"/>
      <c r="J816" s="238"/>
      <c r="K816" s="238"/>
      <c r="L816" s="242"/>
      <c r="M816" s="243"/>
      <c r="N816" s="244"/>
      <c r="O816" s="244"/>
      <c r="P816" s="244"/>
      <c r="Q816" s="244"/>
      <c r="R816" s="244"/>
      <c r="S816" s="244"/>
      <c r="T816" s="245"/>
      <c r="AT816" s="246" t="s">
        <v>178</v>
      </c>
      <c r="AU816" s="246" t="s">
        <v>89</v>
      </c>
      <c r="AV816" s="11" t="s">
        <v>87</v>
      </c>
      <c r="AW816" s="11" t="s">
        <v>42</v>
      </c>
      <c r="AX816" s="11" t="s">
        <v>79</v>
      </c>
      <c r="AY816" s="246" t="s">
        <v>167</v>
      </c>
    </row>
    <row r="817" s="12" customFormat="1">
      <c r="B817" s="247"/>
      <c r="C817" s="248"/>
      <c r="D817" s="234" t="s">
        <v>178</v>
      </c>
      <c r="E817" s="249" t="s">
        <v>34</v>
      </c>
      <c r="F817" s="250" t="s">
        <v>1248</v>
      </c>
      <c r="G817" s="248"/>
      <c r="H817" s="251">
        <v>4</v>
      </c>
      <c r="I817" s="252"/>
      <c r="J817" s="248"/>
      <c r="K817" s="248"/>
      <c r="L817" s="253"/>
      <c r="M817" s="254"/>
      <c r="N817" s="255"/>
      <c r="O817" s="255"/>
      <c r="P817" s="255"/>
      <c r="Q817" s="255"/>
      <c r="R817" s="255"/>
      <c r="S817" s="255"/>
      <c r="T817" s="256"/>
      <c r="AT817" s="257" t="s">
        <v>178</v>
      </c>
      <c r="AU817" s="257" t="s">
        <v>89</v>
      </c>
      <c r="AV817" s="12" t="s">
        <v>89</v>
      </c>
      <c r="AW817" s="12" t="s">
        <v>42</v>
      </c>
      <c r="AX817" s="12" t="s">
        <v>87</v>
      </c>
      <c r="AY817" s="257" t="s">
        <v>167</v>
      </c>
    </row>
    <row r="818" s="1" customFormat="1" ht="22.8" customHeight="1">
      <c r="B818" s="47"/>
      <c r="C818" s="270" t="s">
        <v>1249</v>
      </c>
      <c r="D818" s="270" t="s">
        <v>336</v>
      </c>
      <c r="E818" s="271" t="s">
        <v>1250</v>
      </c>
      <c r="F818" s="272" t="s">
        <v>1251</v>
      </c>
      <c r="G818" s="273" t="s">
        <v>321</v>
      </c>
      <c r="H818" s="274">
        <v>3</v>
      </c>
      <c r="I818" s="275"/>
      <c r="J818" s="276">
        <f>ROUND(I818*H818,2)</f>
        <v>0</v>
      </c>
      <c r="K818" s="272" t="s">
        <v>173</v>
      </c>
      <c r="L818" s="277"/>
      <c r="M818" s="278" t="s">
        <v>34</v>
      </c>
      <c r="N818" s="279" t="s">
        <v>50</v>
      </c>
      <c r="O818" s="48"/>
      <c r="P818" s="231">
        <f>O818*H818</f>
        <v>0</v>
      </c>
      <c r="Q818" s="231">
        <v>0.00155</v>
      </c>
      <c r="R818" s="231">
        <f>Q818*H818</f>
        <v>0.0046499999999999996</v>
      </c>
      <c r="S818" s="231">
        <v>0</v>
      </c>
      <c r="T818" s="232">
        <f>S818*H818</f>
        <v>0</v>
      </c>
      <c r="AR818" s="24" t="s">
        <v>383</v>
      </c>
      <c r="AT818" s="24" t="s">
        <v>336</v>
      </c>
      <c r="AU818" s="24" t="s">
        <v>89</v>
      </c>
      <c r="AY818" s="24" t="s">
        <v>167</v>
      </c>
      <c r="BE818" s="233">
        <f>IF(N818="základní",J818,0)</f>
        <v>0</v>
      </c>
      <c r="BF818" s="233">
        <f>IF(N818="snížená",J818,0)</f>
        <v>0</v>
      </c>
      <c r="BG818" s="233">
        <f>IF(N818="zákl. přenesená",J818,0)</f>
        <v>0</v>
      </c>
      <c r="BH818" s="233">
        <f>IF(N818="sníž. přenesená",J818,0)</f>
        <v>0</v>
      </c>
      <c r="BI818" s="233">
        <f>IF(N818="nulová",J818,0)</f>
        <v>0</v>
      </c>
      <c r="BJ818" s="24" t="s">
        <v>87</v>
      </c>
      <c r="BK818" s="233">
        <f>ROUND(I818*H818,2)</f>
        <v>0</v>
      </c>
      <c r="BL818" s="24" t="s">
        <v>281</v>
      </c>
      <c r="BM818" s="24" t="s">
        <v>1252</v>
      </c>
    </row>
    <row r="819" s="1" customFormat="1" ht="22.8" customHeight="1">
      <c r="B819" s="47"/>
      <c r="C819" s="222" t="s">
        <v>1253</v>
      </c>
      <c r="D819" s="222" t="s">
        <v>169</v>
      </c>
      <c r="E819" s="223" t="s">
        <v>1254</v>
      </c>
      <c r="F819" s="224" t="s">
        <v>1255</v>
      </c>
      <c r="G819" s="225" t="s">
        <v>356</v>
      </c>
      <c r="H819" s="226">
        <v>3</v>
      </c>
      <c r="I819" s="227"/>
      <c r="J819" s="228">
        <f>ROUND(I819*H819,2)</f>
        <v>0</v>
      </c>
      <c r="K819" s="224" t="s">
        <v>173</v>
      </c>
      <c r="L819" s="73"/>
      <c r="M819" s="229" t="s">
        <v>34</v>
      </c>
      <c r="N819" s="230" t="s">
        <v>50</v>
      </c>
      <c r="O819" s="48"/>
      <c r="P819" s="231">
        <f>O819*H819</f>
        <v>0</v>
      </c>
      <c r="Q819" s="231">
        <v>0.0023565000000000001</v>
      </c>
      <c r="R819" s="231">
        <f>Q819*H819</f>
        <v>0.0070695000000000003</v>
      </c>
      <c r="S819" s="231">
        <v>0</v>
      </c>
      <c r="T819" s="232">
        <f>S819*H819</f>
        <v>0</v>
      </c>
      <c r="AR819" s="24" t="s">
        <v>281</v>
      </c>
      <c r="AT819" s="24" t="s">
        <v>169</v>
      </c>
      <c r="AU819" s="24" t="s">
        <v>89</v>
      </c>
      <c r="AY819" s="24" t="s">
        <v>167</v>
      </c>
      <c r="BE819" s="233">
        <f>IF(N819="základní",J819,0)</f>
        <v>0</v>
      </c>
      <c r="BF819" s="233">
        <f>IF(N819="snížená",J819,0)</f>
        <v>0</v>
      </c>
      <c r="BG819" s="233">
        <f>IF(N819="zákl. přenesená",J819,0)</f>
        <v>0</v>
      </c>
      <c r="BH819" s="233">
        <f>IF(N819="sníž. přenesená",J819,0)</f>
        <v>0</v>
      </c>
      <c r="BI819" s="233">
        <f>IF(N819="nulová",J819,0)</f>
        <v>0</v>
      </c>
      <c r="BJ819" s="24" t="s">
        <v>87</v>
      </c>
      <c r="BK819" s="233">
        <f>ROUND(I819*H819,2)</f>
        <v>0</v>
      </c>
      <c r="BL819" s="24" t="s">
        <v>281</v>
      </c>
      <c r="BM819" s="24" t="s">
        <v>1256</v>
      </c>
    </row>
    <row r="820" s="11" customFormat="1">
      <c r="B820" s="237"/>
      <c r="C820" s="238"/>
      <c r="D820" s="234" t="s">
        <v>178</v>
      </c>
      <c r="E820" s="239" t="s">
        <v>34</v>
      </c>
      <c r="F820" s="240" t="s">
        <v>1257</v>
      </c>
      <c r="G820" s="238"/>
      <c r="H820" s="239" t="s">
        <v>34</v>
      </c>
      <c r="I820" s="241"/>
      <c r="J820" s="238"/>
      <c r="K820" s="238"/>
      <c r="L820" s="242"/>
      <c r="M820" s="243"/>
      <c r="N820" s="244"/>
      <c r="O820" s="244"/>
      <c r="P820" s="244"/>
      <c r="Q820" s="244"/>
      <c r="R820" s="244"/>
      <c r="S820" s="244"/>
      <c r="T820" s="245"/>
      <c r="AT820" s="246" t="s">
        <v>178</v>
      </c>
      <c r="AU820" s="246" t="s">
        <v>89</v>
      </c>
      <c r="AV820" s="11" t="s">
        <v>87</v>
      </c>
      <c r="AW820" s="11" t="s">
        <v>42</v>
      </c>
      <c r="AX820" s="11" t="s">
        <v>79</v>
      </c>
      <c r="AY820" s="246" t="s">
        <v>167</v>
      </c>
    </row>
    <row r="821" s="12" customFormat="1">
      <c r="B821" s="247"/>
      <c r="C821" s="248"/>
      <c r="D821" s="234" t="s">
        <v>178</v>
      </c>
      <c r="E821" s="249" t="s">
        <v>34</v>
      </c>
      <c r="F821" s="250" t="s">
        <v>1258</v>
      </c>
      <c r="G821" s="248"/>
      <c r="H821" s="251">
        <v>3</v>
      </c>
      <c r="I821" s="252"/>
      <c r="J821" s="248"/>
      <c r="K821" s="248"/>
      <c r="L821" s="253"/>
      <c r="M821" s="254"/>
      <c r="N821" s="255"/>
      <c r="O821" s="255"/>
      <c r="P821" s="255"/>
      <c r="Q821" s="255"/>
      <c r="R821" s="255"/>
      <c r="S821" s="255"/>
      <c r="T821" s="256"/>
      <c r="AT821" s="257" t="s">
        <v>178</v>
      </c>
      <c r="AU821" s="257" t="s">
        <v>89</v>
      </c>
      <c r="AV821" s="12" t="s">
        <v>89</v>
      </c>
      <c r="AW821" s="12" t="s">
        <v>42</v>
      </c>
      <c r="AX821" s="12" t="s">
        <v>87</v>
      </c>
      <c r="AY821" s="257" t="s">
        <v>167</v>
      </c>
    </row>
    <row r="822" s="1" customFormat="1" ht="22.8" customHeight="1">
      <c r="B822" s="47"/>
      <c r="C822" s="270" t="s">
        <v>1259</v>
      </c>
      <c r="D822" s="270" t="s">
        <v>336</v>
      </c>
      <c r="E822" s="271" t="s">
        <v>1260</v>
      </c>
      <c r="F822" s="272" t="s">
        <v>1261</v>
      </c>
      <c r="G822" s="273" t="s">
        <v>321</v>
      </c>
      <c r="H822" s="274">
        <v>3</v>
      </c>
      <c r="I822" s="275"/>
      <c r="J822" s="276">
        <f>ROUND(I822*H822,2)</f>
        <v>0</v>
      </c>
      <c r="K822" s="272" t="s">
        <v>173</v>
      </c>
      <c r="L822" s="277"/>
      <c r="M822" s="278" t="s">
        <v>34</v>
      </c>
      <c r="N822" s="279" t="s">
        <v>50</v>
      </c>
      <c r="O822" s="48"/>
      <c r="P822" s="231">
        <f>O822*H822</f>
        <v>0</v>
      </c>
      <c r="Q822" s="231">
        <v>0.0019400000000000001</v>
      </c>
      <c r="R822" s="231">
        <f>Q822*H822</f>
        <v>0.0058200000000000005</v>
      </c>
      <c r="S822" s="231">
        <v>0</v>
      </c>
      <c r="T822" s="232">
        <f>S822*H822</f>
        <v>0</v>
      </c>
      <c r="AR822" s="24" t="s">
        <v>383</v>
      </c>
      <c r="AT822" s="24" t="s">
        <v>336</v>
      </c>
      <c r="AU822" s="24" t="s">
        <v>89</v>
      </c>
      <c r="AY822" s="24" t="s">
        <v>167</v>
      </c>
      <c r="BE822" s="233">
        <f>IF(N822="základní",J822,0)</f>
        <v>0</v>
      </c>
      <c r="BF822" s="233">
        <f>IF(N822="snížená",J822,0)</f>
        <v>0</v>
      </c>
      <c r="BG822" s="233">
        <f>IF(N822="zákl. přenesená",J822,0)</f>
        <v>0</v>
      </c>
      <c r="BH822" s="233">
        <f>IF(N822="sníž. přenesená",J822,0)</f>
        <v>0</v>
      </c>
      <c r="BI822" s="233">
        <f>IF(N822="nulová",J822,0)</f>
        <v>0</v>
      </c>
      <c r="BJ822" s="24" t="s">
        <v>87</v>
      </c>
      <c r="BK822" s="233">
        <f>ROUND(I822*H822,2)</f>
        <v>0</v>
      </c>
      <c r="BL822" s="24" t="s">
        <v>281</v>
      </c>
      <c r="BM822" s="24" t="s">
        <v>1262</v>
      </c>
    </row>
    <row r="823" s="1" customFormat="1" ht="34.2" customHeight="1">
      <c r="B823" s="47"/>
      <c r="C823" s="222" t="s">
        <v>1263</v>
      </c>
      <c r="D823" s="222" t="s">
        <v>169</v>
      </c>
      <c r="E823" s="223" t="s">
        <v>1264</v>
      </c>
      <c r="F823" s="224" t="s">
        <v>1265</v>
      </c>
      <c r="G823" s="225" t="s">
        <v>245</v>
      </c>
      <c r="H823" s="226">
        <v>0.32300000000000001</v>
      </c>
      <c r="I823" s="227"/>
      <c r="J823" s="228">
        <f>ROUND(I823*H823,2)</f>
        <v>0</v>
      </c>
      <c r="K823" s="224" t="s">
        <v>173</v>
      </c>
      <c r="L823" s="73"/>
      <c r="M823" s="229" t="s">
        <v>34</v>
      </c>
      <c r="N823" s="230" t="s">
        <v>50</v>
      </c>
      <c r="O823" s="48"/>
      <c r="P823" s="231">
        <f>O823*H823</f>
        <v>0</v>
      </c>
      <c r="Q823" s="231">
        <v>0</v>
      </c>
      <c r="R823" s="231">
        <f>Q823*H823</f>
        <v>0</v>
      </c>
      <c r="S823" s="231">
        <v>0</v>
      </c>
      <c r="T823" s="232">
        <f>S823*H823</f>
        <v>0</v>
      </c>
      <c r="AR823" s="24" t="s">
        <v>281</v>
      </c>
      <c r="AT823" s="24" t="s">
        <v>169</v>
      </c>
      <c r="AU823" s="24" t="s">
        <v>89</v>
      </c>
      <c r="AY823" s="24" t="s">
        <v>167</v>
      </c>
      <c r="BE823" s="233">
        <f>IF(N823="základní",J823,0)</f>
        <v>0</v>
      </c>
      <c r="BF823" s="233">
        <f>IF(N823="snížená",J823,0)</f>
        <v>0</v>
      </c>
      <c r="BG823" s="233">
        <f>IF(N823="zákl. přenesená",J823,0)</f>
        <v>0</v>
      </c>
      <c r="BH823" s="233">
        <f>IF(N823="sníž. přenesená",J823,0)</f>
        <v>0</v>
      </c>
      <c r="BI823" s="233">
        <f>IF(N823="nulová",J823,0)</f>
        <v>0</v>
      </c>
      <c r="BJ823" s="24" t="s">
        <v>87</v>
      </c>
      <c r="BK823" s="233">
        <f>ROUND(I823*H823,2)</f>
        <v>0</v>
      </c>
      <c r="BL823" s="24" t="s">
        <v>281</v>
      </c>
      <c r="BM823" s="24" t="s">
        <v>1266</v>
      </c>
    </row>
    <row r="824" s="1" customFormat="1">
      <c r="B824" s="47"/>
      <c r="C824" s="75"/>
      <c r="D824" s="234" t="s">
        <v>176</v>
      </c>
      <c r="E824" s="75"/>
      <c r="F824" s="235" t="s">
        <v>1267</v>
      </c>
      <c r="G824" s="75"/>
      <c r="H824" s="75"/>
      <c r="I824" s="192"/>
      <c r="J824" s="75"/>
      <c r="K824" s="75"/>
      <c r="L824" s="73"/>
      <c r="M824" s="236"/>
      <c r="N824" s="48"/>
      <c r="O824" s="48"/>
      <c r="P824" s="48"/>
      <c r="Q824" s="48"/>
      <c r="R824" s="48"/>
      <c r="S824" s="48"/>
      <c r="T824" s="96"/>
      <c r="AT824" s="24" t="s">
        <v>176</v>
      </c>
      <c r="AU824" s="24" t="s">
        <v>89</v>
      </c>
    </row>
    <row r="825" s="10" customFormat="1" ht="29.88" customHeight="1">
      <c r="B825" s="206"/>
      <c r="C825" s="207"/>
      <c r="D825" s="208" t="s">
        <v>78</v>
      </c>
      <c r="E825" s="220" t="s">
        <v>1268</v>
      </c>
      <c r="F825" s="220" t="s">
        <v>1269</v>
      </c>
      <c r="G825" s="207"/>
      <c r="H825" s="207"/>
      <c r="I825" s="210"/>
      <c r="J825" s="221">
        <f>BK825</f>
        <v>0</v>
      </c>
      <c r="K825" s="207"/>
      <c r="L825" s="212"/>
      <c r="M825" s="213"/>
      <c r="N825" s="214"/>
      <c r="O825" s="214"/>
      <c r="P825" s="215">
        <f>SUM(P826:P842)</f>
        <v>0</v>
      </c>
      <c r="Q825" s="214"/>
      <c r="R825" s="215">
        <f>SUM(R826:R842)</f>
        <v>0.22149339497999995</v>
      </c>
      <c r="S825" s="214"/>
      <c r="T825" s="216">
        <f>SUM(T826:T842)</f>
        <v>0</v>
      </c>
      <c r="AR825" s="217" t="s">
        <v>89</v>
      </c>
      <c r="AT825" s="218" t="s">
        <v>78</v>
      </c>
      <c r="AU825" s="218" t="s">
        <v>87</v>
      </c>
      <c r="AY825" s="217" t="s">
        <v>167</v>
      </c>
      <c r="BK825" s="219">
        <f>SUM(BK826:BK842)</f>
        <v>0</v>
      </c>
    </row>
    <row r="826" s="1" customFormat="1" ht="22.8" customHeight="1">
      <c r="B826" s="47"/>
      <c r="C826" s="222" t="s">
        <v>1270</v>
      </c>
      <c r="D826" s="222" t="s">
        <v>169</v>
      </c>
      <c r="E826" s="223" t="s">
        <v>1271</v>
      </c>
      <c r="F826" s="224" t="s">
        <v>1272</v>
      </c>
      <c r="G826" s="225" t="s">
        <v>172</v>
      </c>
      <c r="H826" s="226">
        <v>12.6</v>
      </c>
      <c r="I826" s="227"/>
      <c r="J826" s="228">
        <f>ROUND(I826*H826,2)</f>
        <v>0</v>
      </c>
      <c r="K826" s="224" t="s">
        <v>173</v>
      </c>
      <c r="L826" s="73"/>
      <c r="M826" s="229" t="s">
        <v>34</v>
      </c>
      <c r="N826" s="230" t="s">
        <v>50</v>
      </c>
      <c r="O826" s="48"/>
      <c r="P826" s="231">
        <f>O826*H826</f>
        <v>0</v>
      </c>
      <c r="Q826" s="231">
        <v>0.00025068630000000001</v>
      </c>
      <c r="R826" s="231">
        <f>Q826*H826</f>
        <v>0.0031586473799999999</v>
      </c>
      <c r="S826" s="231">
        <v>0</v>
      </c>
      <c r="T826" s="232">
        <f>S826*H826</f>
        <v>0</v>
      </c>
      <c r="AR826" s="24" t="s">
        <v>281</v>
      </c>
      <c r="AT826" s="24" t="s">
        <v>169</v>
      </c>
      <c r="AU826" s="24" t="s">
        <v>89</v>
      </c>
      <c r="AY826" s="24" t="s">
        <v>167</v>
      </c>
      <c r="BE826" s="233">
        <f>IF(N826="základní",J826,0)</f>
        <v>0</v>
      </c>
      <c r="BF826" s="233">
        <f>IF(N826="snížená",J826,0)</f>
        <v>0</v>
      </c>
      <c r="BG826" s="233">
        <f>IF(N826="zákl. přenesená",J826,0)</f>
        <v>0</v>
      </c>
      <c r="BH826" s="233">
        <f>IF(N826="sníž. přenesená",J826,0)</f>
        <v>0</v>
      </c>
      <c r="BI826" s="233">
        <f>IF(N826="nulová",J826,0)</f>
        <v>0</v>
      </c>
      <c r="BJ826" s="24" t="s">
        <v>87</v>
      </c>
      <c r="BK826" s="233">
        <f>ROUND(I826*H826,2)</f>
        <v>0</v>
      </c>
      <c r="BL826" s="24" t="s">
        <v>281</v>
      </c>
      <c r="BM826" s="24" t="s">
        <v>1273</v>
      </c>
    </row>
    <row r="827" s="1" customFormat="1">
      <c r="B827" s="47"/>
      <c r="C827" s="75"/>
      <c r="D827" s="234" t="s">
        <v>176</v>
      </c>
      <c r="E827" s="75"/>
      <c r="F827" s="235" t="s">
        <v>1274</v>
      </c>
      <c r="G827" s="75"/>
      <c r="H827" s="75"/>
      <c r="I827" s="192"/>
      <c r="J827" s="75"/>
      <c r="K827" s="75"/>
      <c r="L827" s="73"/>
      <c r="M827" s="236"/>
      <c r="N827" s="48"/>
      <c r="O827" s="48"/>
      <c r="P827" s="48"/>
      <c r="Q827" s="48"/>
      <c r="R827" s="48"/>
      <c r="S827" s="48"/>
      <c r="T827" s="96"/>
      <c r="AT827" s="24" t="s">
        <v>176</v>
      </c>
      <c r="AU827" s="24" t="s">
        <v>89</v>
      </c>
    </row>
    <row r="828" s="12" customFormat="1">
      <c r="B828" s="247"/>
      <c r="C828" s="248"/>
      <c r="D828" s="234" t="s">
        <v>178</v>
      </c>
      <c r="E828" s="249" t="s">
        <v>34</v>
      </c>
      <c r="F828" s="250" t="s">
        <v>1275</v>
      </c>
      <c r="G828" s="248"/>
      <c r="H828" s="251">
        <v>12.6</v>
      </c>
      <c r="I828" s="252"/>
      <c r="J828" s="248"/>
      <c r="K828" s="248"/>
      <c r="L828" s="253"/>
      <c r="M828" s="254"/>
      <c r="N828" s="255"/>
      <c r="O828" s="255"/>
      <c r="P828" s="255"/>
      <c r="Q828" s="255"/>
      <c r="R828" s="255"/>
      <c r="S828" s="255"/>
      <c r="T828" s="256"/>
      <c r="AT828" s="257" t="s">
        <v>178</v>
      </c>
      <c r="AU828" s="257" t="s">
        <v>89</v>
      </c>
      <c r="AV828" s="12" t="s">
        <v>89</v>
      </c>
      <c r="AW828" s="12" t="s">
        <v>42</v>
      </c>
      <c r="AX828" s="12" t="s">
        <v>87</v>
      </c>
      <c r="AY828" s="257" t="s">
        <v>167</v>
      </c>
    </row>
    <row r="829" s="1" customFormat="1" ht="14.4" customHeight="1">
      <c r="B829" s="47"/>
      <c r="C829" s="270" t="s">
        <v>1276</v>
      </c>
      <c r="D829" s="270" t="s">
        <v>336</v>
      </c>
      <c r="E829" s="271" t="s">
        <v>1277</v>
      </c>
      <c r="F829" s="272" t="s">
        <v>1278</v>
      </c>
      <c r="G829" s="273" t="s">
        <v>321</v>
      </c>
      <c r="H829" s="274">
        <v>6</v>
      </c>
      <c r="I829" s="275"/>
      <c r="J829" s="276">
        <f>ROUND(I829*H829,2)</f>
        <v>0</v>
      </c>
      <c r="K829" s="272" t="s">
        <v>173</v>
      </c>
      <c r="L829" s="277"/>
      <c r="M829" s="278" t="s">
        <v>34</v>
      </c>
      <c r="N829" s="279" t="s">
        <v>50</v>
      </c>
      <c r="O829" s="48"/>
      <c r="P829" s="231">
        <f>O829*H829</f>
        <v>0</v>
      </c>
      <c r="Q829" s="231">
        <v>0.024899999999999999</v>
      </c>
      <c r="R829" s="231">
        <f>Q829*H829</f>
        <v>0.14939999999999998</v>
      </c>
      <c r="S829" s="231">
        <v>0</v>
      </c>
      <c r="T829" s="232">
        <f>S829*H829</f>
        <v>0</v>
      </c>
      <c r="AR829" s="24" t="s">
        <v>383</v>
      </c>
      <c r="AT829" s="24" t="s">
        <v>336</v>
      </c>
      <c r="AU829" s="24" t="s">
        <v>89</v>
      </c>
      <c r="AY829" s="24" t="s">
        <v>167</v>
      </c>
      <c r="BE829" s="233">
        <f>IF(N829="základní",J829,0)</f>
        <v>0</v>
      </c>
      <c r="BF829" s="233">
        <f>IF(N829="snížená",J829,0)</f>
        <v>0</v>
      </c>
      <c r="BG829" s="233">
        <f>IF(N829="zákl. přenesená",J829,0)</f>
        <v>0</v>
      </c>
      <c r="BH829" s="233">
        <f>IF(N829="sníž. přenesená",J829,0)</f>
        <v>0</v>
      </c>
      <c r="BI829" s="233">
        <f>IF(N829="nulová",J829,0)</f>
        <v>0</v>
      </c>
      <c r="BJ829" s="24" t="s">
        <v>87</v>
      </c>
      <c r="BK829" s="233">
        <f>ROUND(I829*H829,2)</f>
        <v>0</v>
      </c>
      <c r="BL829" s="24" t="s">
        <v>281</v>
      </c>
      <c r="BM829" s="24" t="s">
        <v>1279</v>
      </c>
    </row>
    <row r="830" s="1" customFormat="1" ht="14.4" customHeight="1">
      <c r="B830" s="47"/>
      <c r="C830" s="270" t="s">
        <v>1280</v>
      </c>
      <c r="D830" s="270" t="s">
        <v>336</v>
      </c>
      <c r="E830" s="271" t="s">
        <v>1281</v>
      </c>
      <c r="F830" s="272" t="s">
        <v>1282</v>
      </c>
      <c r="G830" s="273" t="s">
        <v>321</v>
      </c>
      <c r="H830" s="274">
        <v>1</v>
      </c>
      <c r="I830" s="275"/>
      <c r="J830" s="276">
        <f>ROUND(I830*H830,2)</f>
        <v>0</v>
      </c>
      <c r="K830" s="272" t="s">
        <v>173</v>
      </c>
      <c r="L830" s="277"/>
      <c r="M830" s="278" t="s">
        <v>34</v>
      </c>
      <c r="N830" s="279" t="s">
        <v>50</v>
      </c>
      <c r="O830" s="48"/>
      <c r="P830" s="231">
        <f>O830*H830</f>
        <v>0</v>
      </c>
      <c r="Q830" s="231">
        <v>0.018700000000000001</v>
      </c>
      <c r="R830" s="231">
        <f>Q830*H830</f>
        <v>0.018700000000000001</v>
      </c>
      <c r="S830" s="231">
        <v>0</v>
      </c>
      <c r="T830" s="232">
        <f>S830*H830</f>
        <v>0</v>
      </c>
      <c r="AR830" s="24" t="s">
        <v>383</v>
      </c>
      <c r="AT830" s="24" t="s">
        <v>336</v>
      </c>
      <c r="AU830" s="24" t="s">
        <v>89</v>
      </c>
      <c r="AY830" s="24" t="s">
        <v>167</v>
      </c>
      <c r="BE830" s="233">
        <f>IF(N830="základní",J830,0)</f>
        <v>0</v>
      </c>
      <c r="BF830" s="233">
        <f>IF(N830="snížená",J830,0)</f>
        <v>0</v>
      </c>
      <c r="BG830" s="233">
        <f>IF(N830="zákl. přenesená",J830,0)</f>
        <v>0</v>
      </c>
      <c r="BH830" s="233">
        <f>IF(N830="sníž. přenesená",J830,0)</f>
        <v>0</v>
      </c>
      <c r="BI830" s="233">
        <f>IF(N830="nulová",J830,0)</f>
        <v>0</v>
      </c>
      <c r="BJ830" s="24" t="s">
        <v>87</v>
      </c>
      <c r="BK830" s="233">
        <f>ROUND(I830*H830,2)</f>
        <v>0</v>
      </c>
      <c r="BL830" s="24" t="s">
        <v>281</v>
      </c>
      <c r="BM830" s="24" t="s">
        <v>1283</v>
      </c>
    </row>
    <row r="831" s="1" customFormat="1" ht="22.8" customHeight="1">
      <c r="B831" s="47"/>
      <c r="C831" s="270" t="s">
        <v>1284</v>
      </c>
      <c r="D831" s="270" t="s">
        <v>336</v>
      </c>
      <c r="E831" s="271" t="s">
        <v>1285</v>
      </c>
      <c r="F831" s="272" t="s">
        <v>1286</v>
      </c>
      <c r="G831" s="273" t="s">
        <v>321</v>
      </c>
      <c r="H831" s="274">
        <v>1</v>
      </c>
      <c r="I831" s="275"/>
      <c r="J831" s="276">
        <f>ROUND(I831*H831,2)</f>
        <v>0</v>
      </c>
      <c r="K831" s="272" t="s">
        <v>477</v>
      </c>
      <c r="L831" s="277"/>
      <c r="M831" s="278" t="s">
        <v>34</v>
      </c>
      <c r="N831" s="279" t="s">
        <v>50</v>
      </c>
      <c r="O831" s="48"/>
      <c r="P831" s="231">
        <f>O831*H831</f>
        <v>0</v>
      </c>
      <c r="Q831" s="231">
        <v>0.038899999999999997</v>
      </c>
      <c r="R831" s="231">
        <f>Q831*H831</f>
        <v>0.038899999999999997</v>
      </c>
      <c r="S831" s="231">
        <v>0</v>
      </c>
      <c r="T831" s="232">
        <f>S831*H831</f>
        <v>0</v>
      </c>
      <c r="AR831" s="24" t="s">
        <v>383</v>
      </c>
      <c r="AT831" s="24" t="s">
        <v>336</v>
      </c>
      <c r="AU831" s="24" t="s">
        <v>89</v>
      </c>
      <c r="AY831" s="24" t="s">
        <v>167</v>
      </c>
      <c r="BE831" s="233">
        <f>IF(N831="základní",J831,0)</f>
        <v>0</v>
      </c>
      <c r="BF831" s="233">
        <f>IF(N831="snížená",J831,0)</f>
        <v>0</v>
      </c>
      <c r="BG831" s="233">
        <f>IF(N831="zákl. přenesená",J831,0)</f>
        <v>0</v>
      </c>
      <c r="BH831" s="233">
        <f>IF(N831="sníž. přenesená",J831,0)</f>
        <v>0</v>
      </c>
      <c r="BI831" s="233">
        <f>IF(N831="nulová",J831,0)</f>
        <v>0</v>
      </c>
      <c r="BJ831" s="24" t="s">
        <v>87</v>
      </c>
      <c r="BK831" s="233">
        <f>ROUND(I831*H831,2)</f>
        <v>0</v>
      </c>
      <c r="BL831" s="24" t="s">
        <v>281</v>
      </c>
      <c r="BM831" s="24" t="s">
        <v>1287</v>
      </c>
    </row>
    <row r="832" s="1" customFormat="1" ht="34.2" customHeight="1">
      <c r="B832" s="47"/>
      <c r="C832" s="222" t="s">
        <v>1288</v>
      </c>
      <c r="D832" s="222" t="s">
        <v>169</v>
      </c>
      <c r="E832" s="223" t="s">
        <v>1289</v>
      </c>
      <c r="F832" s="224" t="s">
        <v>1290</v>
      </c>
      <c r="G832" s="225" t="s">
        <v>356</v>
      </c>
      <c r="H832" s="226">
        <v>43.560000000000002</v>
      </c>
      <c r="I832" s="227"/>
      <c r="J832" s="228">
        <f>ROUND(I832*H832,2)</f>
        <v>0</v>
      </c>
      <c r="K832" s="224" t="s">
        <v>173</v>
      </c>
      <c r="L832" s="73"/>
      <c r="M832" s="229" t="s">
        <v>34</v>
      </c>
      <c r="N832" s="230" t="s">
        <v>50</v>
      </c>
      <c r="O832" s="48"/>
      <c r="P832" s="231">
        <f>O832*H832</f>
        <v>0</v>
      </c>
      <c r="Q832" s="231">
        <v>0.00015020999999999999</v>
      </c>
      <c r="R832" s="231">
        <f>Q832*H832</f>
        <v>0.0065431475999999994</v>
      </c>
      <c r="S832" s="231">
        <v>0</v>
      </c>
      <c r="T832" s="232">
        <f>S832*H832</f>
        <v>0</v>
      </c>
      <c r="AR832" s="24" t="s">
        <v>281</v>
      </c>
      <c r="AT832" s="24" t="s">
        <v>169</v>
      </c>
      <c r="AU832" s="24" t="s">
        <v>89</v>
      </c>
      <c r="AY832" s="24" t="s">
        <v>167</v>
      </c>
      <c r="BE832" s="233">
        <f>IF(N832="základní",J832,0)</f>
        <v>0</v>
      </c>
      <c r="BF832" s="233">
        <f>IF(N832="snížená",J832,0)</f>
        <v>0</v>
      </c>
      <c r="BG832" s="233">
        <f>IF(N832="zákl. přenesená",J832,0)</f>
        <v>0</v>
      </c>
      <c r="BH832" s="233">
        <f>IF(N832="sníž. přenesená",J832,0)</f>
        <v>0</v>
      </c>
      <c r="BI832" s="233">
        <f>IF(N832="nulová",J832,0)</f>
        <v>0</v>
      </c>
      <c r="BJ832" s="24" t="s">
        <v>87</v>
      </c>
      <c r="BK832" s="233">
        <f>ROUND(I832*H832,2)</f>
        <v>0</v>
      </c>
      <c r="BL832" s="24" t="s">
        <v>281</v>
      </c>
      <c r="BM832" s="24" t="s">
        <v>1291</v>
      </c>
    </row>
    <row r="833" s="1" customFormat="1">
      <c r="B833" s="47"/>
      <c r="C833" s="75"/>
      <c r="D833" s="234" t="s">
        <v>176</v>
      </c>
      <c r="E833" s="75"/>
      <c r="F833" s="235" t="s">
        <v>1292</v>
      </c>
      <c r="G833" s="75"/>
      <c r="H833" s="75"/>
      <c r="I833" s="192"/>
      <c r="J833" s="75"/>
      <c r="K833" s="75"/>
      <c r="L833" s="73"/>
      <c r="M833" s="236"/>
      <c r="N833" s="48"/>
      <c r="O833" s="48"/>
      <c r="P833" s="48"/>
      <c r="Q833" s="48"/>
      <c r="R833" s="48"/>
      <c r="S833" s="48"/>
      <c r="T833" s="96"/>
      <c r="AT833" s="24" t="s">
        <v>176</v>
      </c>
      <c r="AU833" s="24" t="s">
        <v>89</v>
      </c>
    </row>
    <row r="834" s="11" customFormat="1">
      <c r="B834" s="237"/>
      <c r="C834" s="238"/>
      <c r="D834" s="234" t="s">
        <v>178</v>
      </c>
      <c r="E834" s="239" t="s">
        <v>34</v>
      </c>
      <c r="F834" s="240" t="s">
        <v>1293</v>
      </c>
      <c r="G834" s="238"/>
      <c r="H834" s="239" t="s">
        <v>34</v>
      </c>
      <c r="I834" s="241"/>
      <c r="J834" s="238"/>
      <c r="K834" s="238"/>
      <c r="L834" s="242"/>
      <c r="M834" s="243"/>
      <c r="N834" s="244"/>
      <c r="O834" s="244"/>
      <c r="P834" s="244"/>
      <c r="Q834" s="244"/>
      <c r="R834" s="244"/>
      <c r="S834" s="244"/>
      <c r="T834" s="245"/>
      <c r="AT834" s="246" t="s">
        <v>178</v>
      </c>
      <c r="AU834" s="246" t="s">
        <v>89</v>
      </c>
      <c r="AV834" s="11" t="s">
        <v>87</v>
      </c>
      <c r="AW834" s="11" t="s">
        <v>42</v>
      </c>
      <c r="AX834" s="11" t="s">
        <v>79</v>
      </c>
      <c r="AY834" s="246" t="s">
        <v>167</v>
      </c>
    </row>
    <row r="835" s="12" customFormat="1">
      <c r="B835" s="247"/>
      <c r="C835" s="248"/>
      <c r="D835" s="234" t="s">
        <v>178</v>
      </c>
      <c r="E835" s="249" t="s">
        <v>34</v>
      </c>
      <c r="F835" s="250" t="s">
        <v>1294</v>
      </c>
      <c r="G835" s="248"/>
      <c r="H835" s="251">
        <v>31.68</v>
      </c>
      <c r="I835" s="252"/>
      <c r="J835" s="248"/>
      <c r="K835" s="248"/>
      <c r="L835" s="253"/>
      <c r="M835" s="254"/>
      <c r="N835" s="255"/>
      <c r="O835" s="255"/>
      <c r="P835" s="255"/>
      <c r="Q835" s="255"/>
      <c r="R835" s="255"/>
      <c r="S835" s="255"/>
      <c r="T835" s="256"/>
      <c r="AT835" s="257" t="s">
        <v>178</v>
      </c>
      <c r="AU835" s="257" t="s">
        <v>89</v>
      </c>
      <c r="AV835" s="12" t="s">
        <v>89</v>
      </c>
      <c r="AW835" s="12" t="s">
        <v>42</v>
      </c>
      <c r="AX835" s="12" t="s">
        <v>79</v>
      </c>
      <c r="AY835" s="257" t="s">
        <v>167</v>
      </c>
    </row>
    <row r="836" s="12" customFormat="1">
      <c r="B836" s="247"/>
      <c r="C836" s="248"/>
      <c r="D836" s="234" t="s">
        <v>178</v>
      </c>
      <c r="E836" s="249" t="s">
        <v>34</v>
      </c>
      <c r="F836" s="250" t="s">
        <v>1295</v>
      </c>
      <c r="G836" s="248"/>
      <c r="H836" s="251">
        <v>7.4400000000000004</v>
      </c>
      <c r="I836" s="252"/>
      <c r="J836" s="248"/>
      <c r="K836" s="248"/>
      <c r="L836" s="253"/>
      <c r="M836" s="254"/>
      <c r="N836" s="255"/>
      <c r="O836" s="255"/>
      <c r="P836" s="255"/>
      <c r="Q836" s="255"/>
      <c r="R836" s="255"/>
      <c r="S836" s="255"/>
      <c r="T836" s="256"/>
      <c r="AT836" s="257" t="s">
        <v>178</v>
      </c>
      <c r="AU836" s="257" t="s">
        <v>89</v>
      </c>
      <c r="AV836" s="12" t="s">
        <v>89</v>
      </c>
      <c r="AW836" s="12" t="s">
        <v>42</v>
      </c>
      <c r="AX836" s="12" t="s">
        <v>79</v>
      </c>
      <c r="AY836" s="257" t="s">
        <v>167</v>
      </c>
    </row>
    <row r="837" s="12" customFormat="1">
      <c r="B837" s="247"/>
      <c r="C837" s="248"/>
      <c r="D837" s="234" t="s">
        <v>178</v>
      </c>
      <c r="E837" s="249" t="s">
        <v>34</v>
      </c>
      <c r="F837" s="250" t="s">
        <v>1296</v>
      </c>
      <c r="G837" s="248"/>
      <c r="H837" s="251">
        <v>4.4400000000000004</v>
      </c>
      <c r="I837" s="252"/>
      <c r="J837" s="248"/>
      <c r="K837" s="248"/>
      <c r="L837" s="253"/>
      <c r="M837" s="254"/>
      <c r="N837" s="255"/>
      <c r="O837" s="255"/>
      <c r="P837" s="255"/>
      <c r="Q837" s="255"/>
      <c r="R837" s="255"/>
      <c r="S837" s="255"/>
      <c r="T837" s="256"/>
      <c r="AT837" s="257" t="s">
        <v>178</v>
      </c>
      <c r="AU837" s="257" t="s">
        <v>89</v>
      </c>
      <c r="AV837" s="12" t="s">
        <v>89</v>
      </c>
      <c r="AW837" s="12" t="s">
        <v>42</v>
      </c>
      <c r="AX837" s="12" t="s">
        <v>79</v>
      </c>
      <c r="AY837" s="257" t="s">
        <v>167</v>
      </c>
    </row>
    <row r="838" s="13" customFormat="1">
      <c r="B838" s="258"/>
      <c r="C838" s="259"/>
      <c r="D838" s="234" t="s">
        <v>178</v>
      </c>
      <c r="E838" s="260" t="s">
        <v>34</v>
      </c>
      <c r="F838" s="261" t="s">
        <v>203</v>
      </c>
      <c r="G838" s="259"/>
      <c r="H838" s="262">
        <v>43.560000000000002</v>
      </c>
      <c r="I838" s="263"/>
      <c r="J838" s="259"/>
      <c r="K838" s="259"/>
      <c r="L838" s="264"/>
      <c r="M838" s="265"/>
      <c r="N838" s="266"/>
      <c r="O838" s="266"/>
      <c r="P838" s="266"/>
      <c r="Q838" s="266"/>
      <c r="R838" s="266"/>
      <c r="S838" s="266"/>
      <c r="T838" s="267"/>
      <c r="AT838" s="268" t="s">
        <v>178</v>
      </c>
      <c r="AU838" s="268" t="s">
        <v>89</v>
      </c>
      <c r="AV838" s="13" t="s">
        <v>174</v>
      </c>
      <c r="AW838" s="13" t="s">
        <v>42</v>
      </c>
      <c r="AX838" s="13" t="s">
        <v>87</v>
      </c>
      <c r="AY838" s="268" t="s">
        <v>167</v>
      </c>
    </row>
    <row r="839" s="1" customFormat="1" ht="34.2" customHeight="1">
      <c r="B839" s="47"/>
      <c r="C839" s="222" t="s">
        <v>1297</v>
      </c>
      <c r="D839" s="222" t="s">
        <v>169</v>
      </c>
      <c r="E839" s="223" t="s">
        <v>1298</v>
      </c>
      <c r="F839" s="224" t="s">
        <v>1299</v>
      </c>
      <c r="G839" s="225" t="s">
        <v>356</v>
      </c>
      <c r="H839" s="226">
        <v>43.560000000000002</v>
      </c>
      <c r="I839" s="227"/>
      <c r="J839" s="228">
        <f>ROUND(I839*H839,2)</f>
        <v>0</v>
      </c>
      <c r="K839" s="224" t="s">
        <v>173</v>
      </c>
      <c r="L839" s="73"/>
      <c r="M839" s="229" t="s">
        <v>34</v>
      </c>
      <c r="N839" s="230" t="s">
        <v>50</v>
      </c>
      <c r="O839" s="48"/>
      <c r="P839" s="231">
        <f>O839*H839</f>
        <v>0</v>
      </c>
      <c r="Q839" s="231">
        <v>0.00011</v>
      </c>
      <c r="R839" s="231">
        <f>Q839*H839</f>
        <v>0.0047916</v>
      </c>
      <c r="S839" s="231">
        <v>0</v>
      </c>
      <c r="T839" s="232">
        <f>S839*H839</f>
        <v>0</v>
      </c>
      <c r="AR839" s="24" t="s">
        <v>281</v>
      </c>
      <c r="AT839" s="24" t="s">
        <v>169</v>
      </c>
      <c r="AU839" s="24" t="s">
        <v>89</v>
      </c>
      <c r="AY839" s="24" t="s">
        <v>167</v>
      </c>
      <c r="BE839" s="233">
        <f>IF(N839="základní",J839,0)</f>
        <v>0</v>
      </c>
      <c r="BF839" s="233">
        <f>IF(N839="snížená",J839,0)</f>
        <v>0</v>
      </c>
      <c r="BG839" s="233">
        <f>IF(N839="zákl. přenesená",J839,0)</f>
        <v>0</v>
      </c>
      <c r="BH839" s="233">
        <f>IF(N839="sníž. přenesená",J839,0)</f>
        <v>0</v>
      </c>
      <c r="BI839" s="233">
        <f>IF(N839="nulová",J839,0)</f>
        <v>0</v>
      </c>
      <c r="BJ839" s="24" t="s">
        <v>87</v>
      </c>
      <c r="BK839" s="233">
        <f>ROUND(I839*H839,2)</f>
        <v>0</v>
      </c>
      <c r="BL839" s="24" t="s">
        <v>281</v>
      </c>
      <c r="BM839" s="24" t="s">
        <v>1300</v>
      </c>
    </row>
    <row r="840" s="1" customFormat="1">
      <c r="B840" s="47"/>
      <c r="C840" s="75"/>
      <c r="D840" s="234" t="s">
        <v>176</v>
      </c>
      <c r="E840" s="75"/>
      <c r="F840" s="235" t="s">
        <v>1292</v>
      </c>
      <c r="G840" s="75"/>
      <c r="H840" s="75"/>
      <c r="I840" s="192"/>
      <c r="J840" s="75"/>
      <c r="K840" s="75"/>
      <c r="L840" s="73"/>
      <c r="M840" s="236"/>
      <c r="N840" s="48"/>
      <c r="O840" s="48"/>
      <c r="P840" s="48"/>
      <c r="Q840" s="48"/>
      <c r="R840" s="48"/>
      <c r="S840" s="48"/>
      <c r="T840" s="96"/>
      <c r="AT840" s="24" t="s">
        <v>176</v>
      </c>
      <c r="AU840" s="24" t="s">
        <v>89</v>
      </c>
    </row>
    <row r="841" s="1" customFormat="1" ht="34.2" customHeight="1">
      <c r="B841" s="47"/>
      <c r="C841" s="222" t="s">
        <v>1301</v>
      </c>
      <c r="D841" s="222" t="s">
        <v>169</v>
      </c>
      <c r="E841" s="223" t="s">
        <v>1302</v>
      </c>
      <c r="F841" s="224" t="s">
        <v>1303</v>
      </c>
      <c r="G841" s="225" t="s">
        <v>245</v>
      </c>
      <c r="H841" s="226">
        <v>0.221</v>
      </c>
      <c r="I841" s="227"/>
      <c r="J841" s="228">
        <f>ROUND(I841*H841,2)</f>
        <v>0</v>
      </c>
      <c r="K841" s="224" t="s">
        <v>173</v>
      </c>
      <c r="L841" s="73"/>
      <c r="M841" s="229" t="s">
        <v>34</v>
      </c>
      <c r="N841" s="230" t="s">
        <v>50</v>
      </c>
      <c r="O841" s="48"/>
      <c r="P841" s="231">
        <f>O841*H841</f>
        <v>0</v>
      </c>
      <c r="Q841" s="231">
        <v>0</v>
      </c>
      <c r="R841" s="231">
        <f>Q841*H841</f>
        <v>0</v>
      </c>
      <c r="S841" s="231">
        <v>0</v>
      </c>
      <c r="T841" s="232">
        <f>S841*H841</f>
        <v>0</v>
      </c>
      <c r="AR841" s="24" t="s">
        <v>281</v>
      </c>
      <c r="AT841" s="24" t="s">
        <v>169</v>
      </c>
      <c r="AU841" s="24" t="s">
        <v>89</v>
      </c>
      <c r="AY841" s="24" t="s">
        <v>167</v>
      </c>
      <c r="BE841" s="233">
        <f>IF(N841="základní",J841,0)</f>
        <v>0</v>
      </c>
      <c r="BF841" s="233">
        <f>IF(N841="snížená",J841,0)</f>
        <v>0</v>
      </c>
      <c r="BG841" s="233">
        <f>IF(N841="zákl. přenesená",J841,0)</f>
        <v>0</v>
      </c>
      <c r="BH841" s="233">
        <f>IF(N841="sníž. přenesená",J841,0)</f>
        <v>0</v>
      </c>
      <c r="BI841" s="233">
        <f>IF(N841="nulová",J841,0)</f>
        <v>0</v>
      </c>
      <c r="BJ841" s="24" t="s">
        <v>87</v>
      </c>
      <c r="BK841" s="233">
        <f>ROUND(I841*H841,2)</f>
        <v>0</v>
      </c>
      <c r="BL841" s="24" t="s">
        <v>281</v>
      </c>
      <c r="BM841" s="24" t="s">
        <v>1304</v>
      </c>
    </row>
    <row r="842" s="1" customFormat="1">
      <c r="B842" s="47"/>
      <c r="C842" s="75"/>
      <c r="D842" s="234" t="s">
        <v>176</v>
      </c>
      <c r="E842" s="75"/>
      <c r="F842" s="235" t="s">
        <v>1305</v>
      </c>
      <c r="G842" s="75"/>
      <c r="H842" s="75"/>
      <c r="I842" s="192"/>
      <c r="J842" s="75"/>
      <c r="K842" s="75"/>
      <c r="L842" s="73"/>
      <c r="M842" s="236"/>
      <c r="N842" s="48"/>
      <c r="O842" s="48"/>
      <c r="P842" s="48"/>
      <c r="Q842" s="48"/>
      <c r="R842" s="48"/>
      <c r="S842" s="48"/>
      <c r="T842" s="96"/>
      <c r="AT842" s="24" t="s">
        <v>176</v>
      </c>
      <c r="AU842" s="24" t="s">
        <v>89</v>
      </c>
    </row>
    <row r="843" s="10" customFormat="1" ht="29.88" customHeight="1">
      <c r="B843" s="206"/>
      <c r="C843" s="207"/>
      <c r="D843" s="208" t="s">
        <v>78</v>
      </c>
      <c r="E843" s="220" t="s">
        <v>1306</v>
      </c>
      <c r="F843" s="220" t="s">
        <v>1307</v>
      </c>
      <c r="G843" s="207"/>
      <c r="H843" s="207"/>
      <c r="I843" s="210"/>
      <c r="J843" s="221">
        <f>BK843</f>
        <v>0</v>
      </c>
      <c r="K843" s="207"/>
      <c r="L843" s="212"/>
      <c r="M843" s="213"/>
      <c r="N843" s="214"/>
      <c r="O843" s="214"/>
      <c r="P843" s="215">
        <f>SUM(P844:P999)</f>
        <v>0</v>
      </c>
      <c r="Q843" s="214"/>
      <c r="R843" s="215">
        <f>SUM(R844:R999)</f>
        <v>98.410788600622993</v>
      </c>
      <c r="S843" s="214"/>
      <c r="T843" s="216">
        <f>SUM(T844:T999)</f>
        <v>1.2446700000000002</v>
      </c>
      <c r="AR843" s="217" t="s">
        <v>89</v>
      </c>
      <c r="AT843" s="218" t="s">
        <v>78</v>
      </c>
      <c r="AU843" s="218" t="s">
        <v>87</v>
      </c>
      <c r="AY843" s="217" t="s">
        <v>167</v>
      </c>
      <c r="BK843" s="219">
        <f>SUM(BK844:BK999)</f>
        <v>0</v>
      </c>
    </row>
    <row r="844" s="1" customFormat="1" ht="22.8" customHeight="1">
      <c r="B844" s="47"/>
      <c r="C844" s="222" t="s">
        <v>1308</v>
      </c>
      <c r="D844" s="222" t="s">
        <v>169</v>
      </c>
      <c r="E844" s="223" t="s">
        <v>1309</v>
      </c>
      <c r="F844" s="224" t="s">
        <v>1310</v>
      </c>
      <c r="G844" s="225" t="s">
        <v>356</v>
      </c>
      <c r="H844" s="226">
        <v>1.47</v>
      </c>
      <c r="I844" s="227"/>
      <c r="J844" s="228">
        <f>ROUND(I844*H844,2)</f>
        <v>0</v>
      </c>
      <c r="K844" s="224" t="s">
        <v>173</v>
      </c>
      <c r="L844" s="73"/>
      <c r="M844" s="229" t="s">
        <v>34</v>
      </c>
      <c r="N844" s="230" t="s">
        <v>50</v>
      </c>
      <c r="O844" s="48"/>
      <c r="P844" s="231">
        <f>O844*H844</f>
        <v>0</v>
      </c>
      <c r="Q844" s="231">
        <v>5.6400000000000002E-05</v>
      </c>
      <c r="R844" s="231">
        <f>Q844*H844</f>
        <v>8.2908E-05</v>
      </c>
      <c r="S844" s="231">
        <v>0</v>
      </c>
      <c r="T844" s="232">
        <f>S844*H844</f>
        <v>0</v>
      </c>
      <c r="AR844" s="24" t="s">
        <v>281</v>
      </c>
      <c r="AT844" s="24" t="s">
        <v>169</v>
      </c>
      <c r="AU844" s="24" t="s">
        <v>89</v>
      </c>
      <c r="AY844" s="24" t="s">
        <v>167</v>
      </c>
      <c r="BE844" s="233">
        <f>IF(N844="základní",J844,0)</f>
        <v>0</v>
      </c>
      <c r="BF844" s="233">
        <f>IF(N844="snížená",J844,0)</f>
        <v>0</v>
      </c>
      <c r="BG844" s="233">
        <f>IF(N844="zákl. přenesená",J844,0)</f>
        <v>0</v>
      </c>
      <c r="BH844" s="233">
        <f>IF(N844="sníž. přenesená",J844,0)</f>
        <v>0</v>
      </c>
      <c r="BI844" s="233">
        <f>IF(N844="nulová",J844,0)</f>
        <v>0</v>
      </c>
      <c r="BJ844" s="24" t="s">
        <v>87</v>
      </c>
      <c r="BK844" s="233">
        <f>ROUND(I844*H844,2)</f>
        <v>0</v>
      </c>
      <c r="BL844" s="24" t="s">
        <v>281</v>
      </c>
      <c r="BM844" s="24" t="s">
        <v>1311</v>
      </c>
    </row>
    <row r="845" s="1" customFormat="1">
      <c r="B845" s="47"/>
      <c r="C845" s="75"/>
      <c r="D845" s="234" t="s">
        <v>176</v>
      </c>
      <c r="E845" s="75"/>
      <c r="F845" s="235" t="s">
        <v>1312</v>
      </c>
      <c r="G845" s="75"/>
      <c r="H845" s="75"/>
      <c r="I845" s="192"/>
      <c r="J845" s="75"/>
      <c r="K845" s="75"/>
      <c r="L845" s="73"/>
      <c r="M845" s="236"/>
      <c r="N845" s="48"/>
      <c r="O845" s="48"/>
      <c r="P845" s="48"/>
      <c r="Q845" s="48"/>
      <c r="R845" s="48"/>
      <c r="S845" s="48"/>
      <c r="T845" s="96"/>
      <c r="AT845" s="24" t="s">
        <v>176</v>
      </c>
      <c r="AU845" s="24" t="s">
        <v>89</v>
      </c>
    </row>
    <row r="846" s="1" customFormat="1" ht="22.8" customHeight="1">
      <c r="B846" s="47"/>
      <c r="C846" s="222" t="s">
        <v>1313</v>
      </c>
      <c r="D846" s="222" t="s">
        <v>169</v>
      </c>
      <c r="E846" s="223" t="s">
        <v>1314</v>
      </c>
      <c r="F846" s="224" t="s">
        <v>1315</v>
      </c>
      <c r="G846" s="225" t="s">
        <v>356</v>
      </c>
      <c r="H846" s="226">
        <v>13.18</v>
      </c>
      <c r="I846" s="227"/>
      <c r="J846" s="228">
        <f>ROUND(I846*H846,2)</f>
        <v>0</v>
      </c>
      <c r="K846" s="224" t="s">
        <v>173</v>
      </c>
      <c r="L846" s="73"/>
      <c r="M846" s="229" t="s">
        <v>34</v>
      </c>
      <c r="N846" s="230" t="s">
        <v>50</v>
      </c>
      <c r="O846" s="48"/>
      <c r="P846" s="231">
        <f>O846*H846</f>
        <v>0</v>
      </c>
      <c r="Q846" s="231">
        <v>5.6400000000000002E-05</v>
      </c>
      <c r="R846" s="231">
        <f>Q846*H846</f>
        <v>0.00074335199999999997</v>
      </c>
      <c r="S846" s="231">
        <v>0</v>
      </c>
      <c r="T846" s="232">
        <f>S846*H846</f>
        <v>0</v>
      </c>
      <c r="AR846" s="24" t="s">
        <v>281</v>
      </c>
      <c r="AT846" s="24" t="s">
        <v>169</v>
      </c>
      <c r="AU846" s="24" t="s">
        <v>89</v>
      </c>
      <c r="AY846" s="24" t="s">
        <v>167</v>
      </c>
      <c r="BE846" s="233">
        <f>IF(N846="základní",J846,0)</f>
        <v>0</v>
      </c>
      <c r="BF846" s="233">
        <f>IF(N846="snížená",J846,0)</f>
        <v>0</v>
      </c>
      <c r="BG846" s="233">
        <f>IF(N846="zákl. přenesená",J846,0)</f>
        <v>0</v>
      </c>
      <c r="BH846" s="233">
        <f>IF(N846="sníž. přenesená",J846,0)</f>
        <v>0</v>
      </c>
      <c r="BI846" s="233">
        <f>IF(N846="nulová",J846,0)</f>
        <v>0</v>
      </c>
      <c r="BJ846" s="24" t="s">
        <v>87</v>
      </c>
      <c r="BK846" s="233">
        <f>ROUND(I846*H846,2)</f>
        <v>0</v>
      </c>
      <c r="BL846" s="24" t="s">
        <v>281</v>
      </c>
      <c r="BM846" s="24" t="s">
        <v>1316</v>
      </c>
    </row>
    <row r="847" s="1" customFormat="1">
      <c r="B847" s="47"/>
      <c r="C847" s="75"/>
      <c r="D847" s="234" t="s">
        <v>176</v>
      </c>
      <c r="E847" s="75"/>
      <c r="F847" s="235" t="s">
        <v>1312</v>
      </c>
      <c r="G847" s="75"/>
      <c r="H847" s="75"/>
      <c r="I847" s="192"/>
      <c r="J847" s="75"/>
      <c r="K847" s="75"/>
      <c r="L847" s="73"/>
      <c r="M847" s="236"/>
      <c r="N847" s="48"/>
      <c r="O847" s="48"/>
      <c r="P847" s="48"/>
      <c r="Q847" s="48"/>
      <c r="R847" s="48"/>
      <c r="S847" s="48"/>
      <c r="T847" s="96"/>
      <c r="AT847" s="24" t="s">
        <v>176</v>
      </c>
      <c r="AU847" s="24" t="s">
        <v>89</v>
      </c>
    </row>
    <row r="848" s="12" customFormat="1">
      <c r="B848" s="247"/>
      <c r="C848" s="248"/>
      <c r="D848" s="234" t="s">
        <v>178</v>
      </c>
      <c r="E848" s="249" t="s">
        <v>34</v>
      </c>
      <c r="F848" s="250" t="s">
        <v>1317</v>
      </c>
      <c r="G848" s="248"/>
      <c r="H848" s="251">
        <v>13.18</v>
      </c>
      <c r="I848" s="252"/>
      <c r="J848" s="248"/>
      <c r="K848" s="248"/>
      <c r="L848" s="253"/>
      <c r="M848" s="254"/>
      <c r="N848" s="255"/>
      <c r="O848" s="255"/>
      <c r="P848" s="255"/>
      <c r="Q848" s="255"/>
      <c r="R848" s="255"/>
      <c r="S848" s="255"/>
      <c r="T848" s="256"/>
      <c r="AT848" s="257" t="s">
        <v>178</v>
      </c>
      <c r="AU848" s="257" t="s">
        <v>89</v>
      </c>
      <c r="AV848" s="12" t="s">
        <v>89</v>
      </c>
      <c r="AW848" s="12" t="s">
        <v>42</v>
      </c>
      <c r="AX848" s="12" t="s">
        <v>87</v>
      </c>
      <c r="AY848" s="257" t="s">
        <v>167</v>
      </c>
    </row>
    <row r="849" s="1" customFormat="1" ht="22.8" customHeight="1">
      <c r="B849" s="47"/>
      <c r="C849" s="270" t="s">
        <v>1318</v>
      </c>
      <c r="D849" s="270" t="s">
        <v>336</v>
      </c>
      <c r="E849" s="271" t="s">
        <v>1319</v>
      </c>
      <c r="F849" s="272" t="s">
        <v>1320</v>
      </c>
      <c r="G849" s="273" t="s">
        <v>1093</v>
      </c>
      <c r="H849" s="274">
        <v>294.60199999999998</v>
      </c>
      <c r="I849" s="275"/>
      <c r="J849" s="276">
        <f>ROUND(I849*H849,2)</f>
        <v>0</v>
      </c>
      <c r="K849" s="272" t="s">
        <v>477</v>
      </c>
      <c r="L849" s="277"/>
      <c r="M849" s="278" t="s">
        <v>34</v>
      </c>
      <c r="N849" s="279" t="s">
        <v>50</v>
      </c>
      <c r="O849" s="48"/>
      <c r="P849" s="231">
        <f>O849*H849</f>
        <v>0</v>
      </c>
      <c r="Q849" s="231">
        <v>0.001</v>
      </c>
      <c r="R849" s="231">
        <f>Q849*H849</f>
        <v>0.29460199999999998</v>
      </c>
      <c r="S849" s="231">
        <v>0</v>
      </c>
      <c r="T849" s="232">
        <f>S849*H849</f>
        <v>0</v>
      </c>
      <c r="AR849" s="24" t="s">
        <v>383</v>
      </c>
      <c r="AT849" s="24" t="s">
        <v>336</v>
      </c>
      <c r="AU849" s="24" t="s">
        <v>89</v>
      </c>
      <c r="AY849" s="24" t="s">
        <v>167</v>
      </c>
      <c r="BE849" s="233">
        <f>IF(N849="základní",J849,0)</f>
        <v>0</v>
      </c>
      <c r="BF849" s="233">
        <f>IF(N849="snížená",J849,0)</f>
        <v>0</v>
      </c>
      <c r="BG849" s="233">
        <f>IF(N849="zákl. přenesená",J849,0)</f>
        <v>0</v>
      </c>
      <c r="BH849" s="233">
        <f>IF(N849="sníž. přenesená",J849,0)</f>
        <v>0</v>
      </c>
      <c r="BI849" s="233">
        <f>IF(N849="nulová",J849,0)</f>
        <v>0</v>
      </c>
      <c r="BJ849" s="24" t="s">
        <v>87</v>
      </c>
      <c r="BK849" s="233">
        <f>ROUND(I849*H849,2)</f>
        <v>0</v>
      </c>
      <c r="BL849" s="24" t="s">
        <v>281</v>
      </c>
      <c r="BM849" s="24" t="s">
        <v>1321</v>
      </c>
    </row>
    <row r="850" s="12" customFormat="1">
      <c r="B850" s="247"/>
      <c r="C850" s="248"/>
      <c r="D850" s="234" t="s">
        <v>178</v>
      </c>
      <c r="E850" s="249" t="s">
        <v>34</v>
      </c>
      <c r="F850" s="250" t="s">
        <v>1322</v>
      </c>
      <c r="G850" s="248"/>
      <c r="H850" s="251">
        <v>267.81999999999999</v>
      </c>
      <c r="I850" s="252"/>
      <c r="J850" s="248"/>
      <c r="K850" s="248"/>
      <c r="L850" s="253"/>
      <c r="M850" s="254"/>
      <c r="N850" s="255"/>
      <c r="O850" s="255"/>
      <c r="P850" s="255"/>
      <c r="Q850" s="255"/>
      <c r="R850" s="255"/>
      <c r="S850" s="255"/>
      <c r="T850" s="256"/>
      <c r="AT850" s="257" t="s">
        <v>178</v>
      </c>
      <c r="AU850" s="257" t="s">
        <v>89</v>
      </c>
      <c r="AV850" s="12" t="s">
        <v>89</v>
      </c>
      <c r="AW850" s="12" t="s">
        <v>42</v>
      </c>
      <c r="AX850" s="12" t="s">
        <v>79</v>
      </c>
      <c r="AY850" s="257" t="s">
        <v>167</v>
      </c>
    </row>
    <row r="851" s="11" customFormat="1">
      <c r="B851" s="237"/>
      <c r="C851" s="238"/>
      <c r="D851" s="234" t="s">
        <v>178</v>
      </c>
      <c r="E851" s="239" t="s">
        <v>34</v>
      </c>
      <c r="F851" s="240" t="s">
        <v>1323</v>
      </c>
      <c r="G851" s="238"/>
      <c r="H851" s="239" t="s">
        <v>34</v>
      </c>
      <c r="I851" s="241"/>
      <c r="J851" s="238"/>
      <c r="K851" s="238"/>
      <c r="L851" s="242"/>
      <c r="M851" s="243"/>
      <c r="N851" s="244"/>
      <c r="O851" s="244"/>
      <c r="P851" s="244"/>
      <c r="Q851" s="244"/>
      <c r="R851" s="244"/>
      <c r="S851" s="244"/>
      <c r="T851" s="245"/>
      <c r="AT851" s="246" t="s">
        <v>178</v>
      </c>
      <c r="AU851" s="246" t="s">
        <v>89</v>
      </c>
      <c r="AV851" s="11" t="s">
        <v>87</v>
      </c>
      <c r="AW851" s="11" t="s">
        <v>42</v>
      </c>
      <c r="AX851" s="11" t="s">
        <v>79</v>
      </c>
      <c r="AY851" s="246" t="s">
        <v>167</v>
      </c>
    </row>
    <row r="852" s="12" customFormat="1">
      <c r="B852" s="247"/>
      <c r="C852" s="248"/>
      <c r="D852" s="234" t="s">
        <v>178</v>
      </c>
      <c r="E852" s="249" t="s">
        <v>34</v>
      </c>
      <c r="F852" s="250" t="s">
        <v>1324</v>
      </c>
      <c r="G852" s="248"/>
      <c r="H852" s="251">
        <v>26.782</v>
      </c>
      <c r="I852" s="252"/>
      <c r="J852" s="248"/>
      <c r="K852" s="248"/>
      <c r="L852" s="253"/>
      <c r="M852" s="254"/>
      <c r="N852" s="255"/>
      <c r="O852" s="255"/>
      <c r="P852" s="255"/>
      <c r="Q852" s="255"/>
      <c r="R852" s="255"/>
      <c r="S852" s="255"/>
      <c r="T852" s="256"/>
      <c r="AT852" s="257" t="s">
        <v>178</v>
      </c>
      <c r="AU852" s="257" t="s">
        <v>89</v>
      </c>
      <c r="AV852" s="12" t="s">
        <v>89</v>
      </c>
      <c r="AW852" s="12" t="s">
        <v>42</v>
      </c>
      <c r="AX852" s="12" t="s">
        <v>79</v>
      </c>
      <c r="AY852" s="257" t="s">
        <v>167</v>
      </c>
    </row>
    <row r="853" s="1" customFormat="1" ht="22.8" customHeight="1">
      <c r="B853" s="47"/>
      <c r="C853" s="222" t="s">
        <v>1325</v>
      </c>
      <c r="D853" s="222" t="s">
        <v>169</v>
      </c>
      <c r="E853" s="223" t="s">
        <v>1326</v>
      </c>
      <c r="F853" s="224" t="s">
        <v>1327</v>
      </c>
      <c r="G853" s="225" t="s">
        <v>356</v>
      </c>
      <c r="H853" s="226">
        <v>1.47</v>
      </c>
      <c r="I853" s="227"/>
      <c r="J853" s="228">
        <f>ROUND(I853*H853,2)</f>
        <v>0</v>
      </c>
      <c r="K853" s="224" t="s">
        <v>173</v>
      </c>
      <c r="L853" s="73"/>
      <c r="M853" s="229" t="s">
        <v>34</v>
      </c>
      <c r="N853" s="230" t="s">
        <v>50</v>
      </c>
      <c r="O853" s="48"/>
      <c r="P853" s="231">
        <f>O853*H853</f>
        <v>0</v>
      </c>
      <c r="Q853" s="231">
        <v>0</v>
      </c>
      <c r="R853" s="231">
        <f>Q853*H853</f>
        <v>0</v>
      </c>
      <c r="S853" s="231">
        <v>0.025000000000000001</v>
      </c>
      <c r="T853" s="232">
        <f>S853*H853</f>
        <v>0.036749999999999998</v>
      </c>
      <c r="AR853" s="24" t="s">
        <v>281</v>
      </c>
      <c r="AT853" s="24" t="s">
        <v>169</v>
      </c>
      <c r="AU853" s="24" t="s">
        <v>89</v>
      </c>
      <c r="AY853" s="24" t="s">
        <v>167</v>
      </c>
      <c r="BE853" s="233">
        <f>IF(N853="základní",J853,0)</f>
        <v>0</v>
      </c>
      <c r="BF853" s="233">
        <f>IF(N853="snížená",J853,0)</f>
        <v>0</v>
      </c>
      <c r="BG853" s="233">
        <f>IF(N853="zákl. přenesená",J853,0)</f>
        <v>0</v>
      </c>
      <c r="BH853" s="233">
        <f>IF(N853="sníž. přenesená",J853,0)</f>
        <v>0</v>
      </c>
      <c r="BI853" s="233">
        <f>IF(N853="nulová",J853,0)</f>
        <v>0</v>
      </c>
      <c r="BJ853" s="24" t="s">
        <v>87</v>
      </c>
      <c r="BK853" s="233">
        <f>ROUND(I853*H853,2)</f>
        <v>0</v>
      </c>
      <c r="BL853" s="24" t="s">
        <v>281</v>
      </c>
      <c r="BM853" s="24" t="s">
        <v>1328</v>
      </c>
    </row>
    <row r="854" s="11" customFormat="1">
      <c r="B854" s="237"/>
      <c r="C854" s="238"/>
      <c r="D854" s="234" t="s">
        <v>178</v>
      </c>
      <c r="E854" s="239" t="s">
        <v>34</v>
      </c>
      <c r="F854" s="240" t="s">
        <v>1329</v>
      </c>
      <c r="G854" s="238"/>
      <c r="H854" s="239" t="s">
        <v>34</v>
      </c>
      <c r="I854" s="241"/>
      <c r="J854" s="238"/>
      <c r="K854" s="238"/>
      <c r="L854" s="242"/>
      <c r="M854" s="243"/>
      <c r="N854" s="244"/>
      <c r="O854" s="244"/>
      <c r="P854" s="244"/>
      <c r="Q854" s="244"/>
      <c r="R854" s="244"/>
      <c r="S854" s="244"/>
      <c r="T854" s="245"/>
      <c r="AT854" s="246" t="s">
        <v>178</v>
      </c>
      <c r="AU854" s="246" t="s">
        <v>89</v>
      </c>
      <c r="AV854" s="11" t="s">
        <v>87</v>
      </c>
      <c r="AW854" s="11" t="s">
        <v>42</v>
      </c>
      <c r="AX854" s="11" t="s">
        <v>79</v>
      </c>
      <c r="AY854" s="246" t="s">
        <v>167</v>
      </c>
    </row>
    <row r="855" s="12" customFormat="1">
      <c r="B855" s="247"/>
      <c r="C855" s="248"/>
      <c r="D855" s="234" t="s">
        <v>178</v>
      </c>
      <c r="E855" s="249" t="s">
        <v>34</v>
      </c>
      <c r="F855" s="250" t="s">
        <v>1330</v>
      </c>
      <c r="G855" s="248"/>
      <c r="H855" s="251">
        <v>1.47</v>
      </c>
      <c r="I855" s="252"/>
      <c r="J855" s="248"/>
      <c r="K855" s="248"/>
      <c r="L855" s="253"/>
      <c r="M855" s="254"/>
      <c r="N855" s="255"/>
      <c r="O855" s="255"/>
      <c r="P855" s="255"/>
      <c r="Q855" s="255"/>
      <c r="R855" s="255"/>
      <c r="S855" s="255"/>
      <c r="T855" s="256"/>
      <c r="AT855" s="257" t="s">
        <v>178</v>
      </c>
      <c r="AU855" s="257" t="s">
        <v>89</v>
      </c>
      <c r="AV855" s="12" t="s">
        <v>89</v>
      </c>
      <c r="AW855" s="12" t="s">
        <v>42</v>
      </c>
      <c r="AX855" s="12" t="s">
        <v>87</v>
      </c>
      <c r="AY855" s="257" t="s">
        <v>167</v>
      </c>
    </row>
    <row r="856" s="1" customFormat="1" ht="22.8" customHeight="1">
      <c r="B856" s="47"/>
      <c r="C856" s="222" t="s">
        <v>1331</v>
      </c>
      <c r="D856" s="222" t="s">
        <v>169</v>
      </c>
      <c r="E856" s="223" t="s">
        <v>1332</v>
      </c>
      <c r="F856" s="224" t="s">
        <v>1333</v>
      </c>
      <c r="G856" s="225" t="s">
        <v>172</v>
      </c>
      <c r="H856" s="226">
        <v>27.771999999999998</v>
      </c>
      <c r="I856" s="227"/>
      <c r="J856" s="228">
        <f>ROUND(I856*H856,2)</f>
        <v>0</v>
      </c>
      <c r="K856" s="224" t="s">
        <v>173</v>
      </c>
      <c r="L856" s="73"/>
      <c r="M856" s="229" t="s">
        <v>34</v>
      </c>
      <c r="N856" s="230" t="s">
        <v>50</v>
      </c>
      <c r="O856" s="48"/>
      <c r="P856" s="231">
        <f>O856*H856</f>
        <v>0</v>
      </c>
      <c r="Q856" s="231">
        <v>0.00027999999999999998</v>
      </c>
      <c r="R856" s="231">
        <f>Q856*H856</f>
        <v>0.007776159999999999</v>
      </c>
      <c r="S856" s="231">
        <v>0</v>
      </c>
      <c r="T856" s="232">
        <f>S856*H856</f>
        <v>0</v>
      </c>
      <c r="AR856" s="24" t="s">
        <v>281</v>
      </c>
      <c r="AT856" s="24" t="s">
        <v>169</v>
      </c>
      <c r="AU856" s="24" t="s">
        <v>89</v>
      </c>
      <c r="AY856" s="24" t="s">
        <v>167</v>
      </c>
      <c r="BE856" s="233">
        <f>IF(N856="základní",J856,0)</f>
        <v>0</v>
      </c>
      <c r="BF856" s="233">
        <f>IF(N856="snížená",J856,0)</f>
        <v>0</v>
      </c>
      <c r="BG856" s="233">
        <f>IF(N856="zákl. přenesená",J856,0)</f>
        <v>0</v>
      </c>
      <c r="BH856" s="233">
        <f>IF(N856="sníž. přenesená",J856,0)</f>
        <v>0</v>
      </c>
      <c r="BI856" s="233">
        <f>IF(N856="nulová",J856,0)</f>
        <v>0</v>
      </c>
      <c r="BJ856" s="24" t="s">
        <v>87</v>
      </c>
      <c r="BK856" s="233">
        <f>ROUND(I856*H856,2)</f>
        <v>0</v>
      </c>
      <c r="BL856" s="24" t="s">
        <v>281</v>
      </c>
      <c r="BM856" s="24" t="s">
        <v>1334</v>
      </c>
    </row>
    <row r="857" s="1" customFormat="1">
      <c r="B857" s="47"/>
      <c r="C857" s="75"/>
      <c r="D857" s="234" t="s">
        <v>176</v>
      </c>
      <c r="E857" s="75"/>
      <c r="F857" s="235" t="s">
        <v>1335</v>
      </c>
      <c r="G857" s="75"/>
      <c r="H857" s="75"/>
      <c r="I857" s="192"/>
      <c r="J857" s="75"/>
      <c r="K857" s="75"/>
      <c r="L857" s="73"/>
      <c r="M857" s="236"/>
      <c r="N857" s="48"/>
      <c r="O857" s="48"/>
      <c r="P857" s="48"/>
      <c r="Q857" s="48"/>
      <c r="R857" s="48"/>
      <c r="S857" s="48"/>
      <c r="T857" s="96"/>
      <c r="AT857" s="24" t="s">
        <v>176</v>
      </c>
      <c r="AU857" s="24" t="s">
        <v>89</v>
      </c>
    </row>
    <row r="858" s="12" customFormat="1">
      <c r="B858" s="247"/>
      <c r="C858" s="248"/>
      <c r="D858" s="234" t="s">
        <v>178</v>
      </c>
      <c r="E858" s="249" t="s">
        <v>34</v>
      </c>
      <c r="F858" s="250" t="s">
        <v>1336</v>
      </c>
      <c r="G858" s="248"/>
      <c r="H858" s="251">
        <v>27.771999999999998</v>
      </c>
      <c r="I858" s="252"/>
      <c r="J858" s="248"/>
      <c r="K858" s="248"/>
      <c r="L858" s="253"/>
      <c r="M858" s="254"/>
      <c r="N858" s="255"/>
      <c r="O858" s="255"/>
      <c r="P858" s="255"/>
      <c r="Q858" s="255"/>
      <c r="R858" s="255"/>
      <c r="S858" s="255"/>
      <c r="T858" s="256"/>
      <c r="AT858" s="257" t="s">
        <v>178</v>
      </c>
      <c r="AU858" s="257" t="s">
        <v>89</v>
      </c>
      <c r="AV858" s="12" t="s">
        <v>89</v>
      </c>
      <c r="AW858" s="12" t="s">
        <v>42</v>
      </c>
      <c r="AX858" s="12" t="s">
        <v>87</v>
      </c>
      <c r="AY858" s="257" t="s">
        <v>167</v>
      </c>
    </row>
    <row r="859" s="1" customFormat="1" ht="14.4" customHeight="1">
      <c r="B859" s="47"/>
      <c r="C859" s="270" t="s">
        <v>1337</v>
      </c>
      <c r="D859" s="270" t="s">
        <v>336</v>
      </c>
      <c r="E859" s="271" t="s">
        <v>1338</v>
      </c>
      <c r="F859" s="272" t="s">
        <v>1339</v>
      </c>
      <c r="G859" s="273" t="s">
        <v>172</v>
      </c>
      <c r="H859" s="274">
        <v>31.937999999999999</v>
      </c>
      <c r="I859" s="275"/>
      <c r="J859" s="276">
        <f>ROUND(I859*H859,2)</f>
        <v>0</v>
      </c>
      <c r="K859" s="272" t="s">
        <v>173</v>
      </c>
      <c r="L859" s="277"/>
      <c r="M859" s="278" t="s">
        <v>34</v>
      </c>
      <c r="N859" s="279" t="s">
        <v>50</v>
      </c>
      <c r="O859" s="48"/>
      <c r="P859" s="231">
        <f>O859*H859</f>
        <v>0</v>
      </c>
      <c r="Q859" s="231">
        <v>0.0070000000000000001</v>
      </c>
      <c r="R859" s="231">
        <f>Q859*H859</f>
        <v>0.22356599999999999</v>
      </c>
      <c r="S859" s="231">
        <v>0</v>
      </c>
      <c r="T859" s="232">
        <f>S859*H859</f>
        <v>0</v>
      </c>
      <c r="AR859" s="24" t="s">
        <v>383</v>
      </c>
      <c r="AT859" s="24" t="s">
        <v>336</v>
      </c>
      <c r="AU859" s="24" t="s">
        <v>89</v>
      </c>
      <c r="AY859" s="24" t="s">
        <v>167</v>
      </c>
      <c r="BE859" s="233">
        <f>IF(N859="základní",J859,0)</f>
        <v>0</v>
      </c>
      <c r="BF859" s="233">
        <f>IF(N859="snížená",J859,0)</f>
        <v>0</v>
      </c>
      <c r="BG859" s="233">
        <f>IF(N859="zákl. přenesená",J859,0)</f>
        <v>0</v>
      </c>
      <c r="BH859" s="233">
        <f>IF(N859="sníž. přenesená",J859,0)</f>
        <v>0</v>
      </c>
      <c r="BI859" s="233">
        <f>IF(N859="nulová",J859,0)</f>
        <v>0</v>
      </c>
      <c r="BJ859" s="24" t="s">
        <v>87</v>
      </c>
      <c r="BK859" s="233">
        <f>ROUND(I859*H859,2)</f>
        <v>0</v>
      </c>
      <c r="BL859" s="24" t="s">
        <v>281</v>
      </c>
      <c r="BM859" s="24" t="s">
        <v>1340</v>
      </c>
    </row>
    <row r="860" s="12" customFormat="1">
      <c r="B860" s="247"/>
      <c r="C860" s="248"/>
      <c r="D860" s="234" t="s">
        <v>178</v>
      </c>
      <c r="E860" s="249" t="s">
        <v>34</v>
      </c>
      <c r="F860" s="250" t="s">
        <v>1336</v>
      </c>
      <c r="G860" s="248"/>
      <c r="H860" s="251">
        <v>27.771999999999998</v>
      </c>
      <c r="I860" s="252"/>
      <c r="J860" s="248"/>
      <c r="K860" s="248"/>
      <c r="L860" s="253"/>
      <c r="M860" s="254"/>
      <c r="N860" s="255"/>
      <c r="O860" s="255"/>
      <c r="P860" s="255"/>
      <c r="Q860" s="255"/>
      <c r="R860" s="255"/>
      <c r="S860" s="255"/>
      <c r="T860" s="256"/>
      <c r="AT860" s="257" t="s">
        <v>178</v>
      </c>
      <c r="AU860" s="257" t="s">
        <v>89</v>
      </c>
      <c r="AV860" s="12" t="s">
        <v>89</v>
      </c>
      <c r="AW860" s="12" t="s">
        <v>42</v>
      </c>
      <c r="AX860" s="12" t="s">
        <v>87</v>
      </c>
      <c r="AY860" s="257" t="s">
        <v>167</v>
      </c>
    </row>
    <row r="861" s="12" customFormat="1">
      <c r="B861" s="247"/>
      <c r="C861" s="248"/>
      <c r="D861" s="234" t="s">
        <v>178</v>
      </c>
      <c r="E861" s="248"/>
      <c r="F861" s="250" t="s">
        <v>1341</v>
      </c>
      <c r="G861" s="248"/>
      <c r="H861" s="251">
        <v>31.937999999999999</v>
      </c>
      <c r="I861" s="252"/>
      <c r="J861" s="248"/>
      <c r="K861" s="248"/>
      <c r="L861" s="253"/>
      <c r="M861" s="254"/>
      <c r="N861" s="255"/>
      <c r="O861" s="255"/>
      <c r="P861" s="255"/>
      <c r="Q861" s="255"/>
      <c r="R861" s="255"/>
      <c r="S861" s="255"/>
      <c r="T861" s="256"/>
      <c r="AT861" s="257" t="s">
        <v>178</v>
      </c>
      <c r="AU861" s="257" t="s">
        <v>89</v>
      </c>
      <c r="AV861" s="12" t="s">
        <v>89</v>
      </c>
      <c r="AW861" s="12" t="s">
        <v>6</v>
      </c>
      <c r="AX861" s="12" t="s">
        <v>87</v>
      </c>
      <c r="AY861" s="257" t="s">
        <v>167</v>
      </c>
    </row>
    <row r="862" s="1" customFormat="1" ht="22.8" customHeight="1">
      <c r="B862" s="47"/>
      <c r="C862" s="270" t="s">
        <v>1342</v>
      </c>
      <c r="D862" s="270" t="s">
        <v>336</v>
      </c>
      <c r="E862" s="271" t="s">
        <v>1343</v>
      </c>
      <c r="F862" s="272" t="s">
        <v>1344</v>
      </c>
      <c r="G862" s="273" t="s">
        <v>321</v>
      </c>
      <c r="H862" s="274">
        <v>35</v>
      </c>
      <c r="I862" s="275"/>
      <c r="J862" s="276">
        <f>ROUND(I862*H862,2)</f>
        <v>0</v>
      </c>
      <c r="K862" s="272" t="s">
        <v>173</v>
      </c>
      <c r="L862" s="277"/>
      <c r="M862" s="278" t="s">
        <v>34</v>
      </c>
      <c r="N862" s="279" t="s">
        <v>50</v>
      </c>
      <c r="O862" s="48"/>
      <c r="P862" s="231">
        <f>O862*H862</f>
        <v>0</v>
      </c>
      <c r="Q862" s="231">
        <v>0</v>
      </c>
      <c r="R862" s="231">
        <f>Q862*H862</f>
        <v>0</v>
      </c>
      <c r="S862" s="231">
        <v>0</v>
      </c>
      <c r="T862" s="232">
        <f>S862*H862</f>
        <v>0</v>
      </c>
      <c r="AR862" s="24" t="s">
        <v>383</v>
      </c>
      <c r="AT862" s="24" t="s">
        <v>336</v>
      </c>
      <c r="AU862" s="24" t="s">
        <v>89</v>
      </c>
      <c r="AY862" s="24" t="s">
        <v>167</v>
      </c>
      <c r="BE862" s="233">
        <f>IF(N862="základní",J862,0)</f>
        <v>0</v>
      </c>
      <c r="BF862" s="233">
        <f>IF(N862="snížená",J862,0)</f>
        <v>0</v>
      </c>
      <c r="BG862" s="233">
        <f>IF(N862="zákl. přenesená",J862,0)</f>
        <v>0</v>
      </c>
      <c r="BH862" s="233">
        <f>IF(N862="sníž. přenesená",J862,0)</f>
        <v>0</v>
      </c>
      <c r="BI862" s="233">
        <f>IF(N862="nulová",J862,0)</f>
        <v>0</v>
      </c>
      <c r="BJ862" s="24" t="s">
        <v>87</v>
      </c>
      <c r="BK862" s="233">
        <f>ROUND(I862*H862,2)</f>
        <v>0</v>
      </c>
      <c r="BL862" s="24" t="s">
        <v>281</v>
      </c>
      <c r="BM862" s="24" t="s">
        <v>1345</v>
      </c>
    </row>
    <row r="863" s="1" customFormat="1" ht="14.4" customHeight="1">
      <c r="B863" s="47"/>
      <c r="C863" s="222" t="s">
        <v>1346</v>
      </c>
      <c r="D863" s="222" t="s">
        <v>169</v>
      </c>
      <c r="E863" s="223" t="s">
        <v>1347</v>
      </c>
      <c r="F863" s="224" t="s">
        <v>1348</v>
      </c>
      <c r="G863" s="225" t="s">
        <v>172</v>
      </c>
      <c r="H863" s="226">
        <v>26.039999999999999</v>
      </c>
      <c r="I863" s="227"/>
      <c r="J863" s="228">
        <f>ROUND(I863*H863,2)</f>
        <v>0</v>
      </c>
      <c r="K863" s="224" t="s">
        <v>173</v>
      </c>
      <c r="L863" s="73"/>
      <c r="M863" s="229" t="s">
        <v>34</v>
      </c>
      <c r="N863" s="230" t="s">
        <v>50</v>
      </c>
      <c r="O863" s="48"/>
      <c r="P863" s="231">
        <f>O863*H863</f>
        <v>0</v>
      </c>
      <c r="Q863" s="231">
        <v>0</v>
      </c>
      <c r="R863" s="231">
        <f>Q863*H863</f>
        <v>0</v>
      </c>
      <c r="S863" s="231">
        <v>0.0070000000000000001</v>
      </c>
      <c r="T863" s="232">
        <f>S863*H863</f>
        <v>0.18228</v>
      </c>
      <c r="AR863" s="24" t="s">
        <v>281</v>
      </c>
      <c r="AT863" s="24" t="s">
        <v>169</v>
      </c>
      <c r="AU863" s="24" t="s">
        <v>89</v>
      </c>
      <c r="AY863" s="24" t="s">
        <v>167</v>
      </c>
      <c r="BE863" s="233">
        <f>IF(N863="základní",J863,0)</f>
        <v>0</v>
      </c>
      <c r="BF863" s="233">
        <f>IF(N863="snížená",J863,0)</f>
        <v>0</v>
      </c>
      <c r="BG863" s="233">
        <f>IF(N863="zákl. přenesená",J863,0)</f>
        <v>0</v>
      </c>
      <c r="BH863" s="233">
        <f>IF(N863="sníž. přenesená",J863,0)</f>
        <v>0</v>
      </c>
      <c r="BI863" s="233">
        <f>IF(N863="nulová",J863,0)</f>
        <v>0</v>
      </c>
      <c r="BJ863" s="24" t="s">
        <v>87</v>
      </c>
      <c r="BK863" s="233">
        <f>ROUND(I863*H863,2)</f>
        <v>0</v>
      </c>
      <c r="BL863" s="24" t="s">
        <v>281</v>
      </c>
      <c r="BM863" s="24" t="s">
        <v>1349</v>
      </c>
    </row>
    <row r="864" s="11" customFormat="1">
      <c r="B864" s="237"/>
      <c r="C864" s="238"/>
      <c r="D864" s="234" t="s">
        <v>178</v>
      </c>
      <c r="E864" s="239" t="s">
        <v>34</v>
      </c>
      <c r="F864" s="240" t="s">
        <v>1350</v>
      </c>
      <c r="G864" s="238"/>
      <c r="H864" s="239" t="s">
        <v>34</v>
      </c>
      <c r="I864" s="241"/>
      <c r="J864" s="238"/>
      <c r="K864" s="238"/>
      <c r="L864" s="242"/>
      <c r="M864" s="243"/>
      <c r="N864" s="244"/>
      <c r="O864" s="244"/>
      <c r="P864" s="244"/>
      <c r="Q864" s="244"/>
      <c r="R864" s="244"/>
      <c r="S864" s="244"/>
      <c r="T864" s="245"/>
      <c r="AT864" s="246" t="s">
        <v>178</v>
      </c>
      <c r="AU864" s="246" t="s">
        <v>89</v>
      </c>
      <c r="AV864" s="11" t="s">
        <v>87</v>
      </c>
      <c r="AW864" s="11" t="s">
        <v>42</v>
      </c>
      <c r="AX864" s="11" t="s">
        <v>79</v>
      </c>
      <c r="AY864" s="246" t="s">
        <v>167</v>
      </c>
    </row>
    <row r="865" s="12" customFormat="1">
      <c r="B865" s="247"/>
      <c r="C865" s="248"/>
      <c r="D865" s="234" t="s">
        <v>178</v>
      </c>
      <c r="E865" s="249" t="s">
        <v>34</v>
      </c>
      <c r="F865" s="250" t="s">
        <v>1351</v>
      </c>
      <c r="G865" s="248"/>
      <c r="H865" s="251">
        <v>26.039999999999999</v>
      </c>
      <c r="I865" s="252"/>
      <c r="J865" s="248"/>
      <c r="K865" s="248"/>
      <c r="L865" s="253"/>
      <c r="M865" s="254"/>
      <c r="N865" s="255"/>
      <c r="O865" s="255"/>
      <c r="P865" s="255"/>
      <c r="Q865" s="255"/>
      <c r="R865" s="255"/>
      <c r="S865" s="255"/>
      <c r="T865" s="256"/>
      <c r="AT865" s="257" t="s">
        <v>178</v>
      </c>
      <c r="AU865" s="257" t="s">
        <v>89</v>
      </c>
      <c r="AV865" s="12" t="s">
        <v>89</v>
      </c>
      <c r="AW865" s="12" t="s">
        <v>42</v>
      </c>
      <c r="AX865" s="12" t="s">
        <v>87</v>
      </c>
      <c r="AY865" s="257" t="s">
        <v>167</v>
      </c>
    </row>
    <row r="866" s="1" customFormat="1" ht="14.4" customHeight="1">
      <c r="B866" s="47"/>
      <c r="C866" s="222" t="s">
        <v>1352</v>
      </c>
      <c r="D866" s="222" t="s">
        <v>169</v>
      </c>
      <c r="E866" s="223" t="s">
        <v>1353</v>
      </c>
      <c r="F866" s="224" t="s">
        <v>1354</v>
      </c>
      <c r="G866" s="225" t="s">
        <v>321</v>
      </c>
      <c r="H866" s="226">
        <v>2</v>
      </c>
      <c r="I866" s="227"/>
      <c r="J866" s="228">
        <f>ROUND(I866*H866,2)</f>
        <v>0</v>
      </c>
      <c r="K866" s="224" t="s">
        <v>173</v>
      </c>
      <c r="L866" s="73"/>
      <c r="M866" s="229" t="s">
        <v>34</v>
      </c>
      <c r="N866" s="230" t="s">
        <v>50</v>
      </c>
      <c r="O866" s="48"/>
      <c r="P866" s="231">
        <f>O866*H866</f>
        <v>0</v>
      </c>
      <c r="Q866" s="231">
        <v>0</v>
      </c>
      <c r="R866" s="231">
        <f>Q866*H866</f>
        <v>0</v>
      </c>
      <c r="S866" s="231">
        <v>0</v>
      </c>
      <c r="T866" s="232">
        <f>S866*H866</f>
        <v>0</v>
      </c>
      <c r="AR866" s="24" t="s">
        <v>281</v>
      </c>
      <c r="AT866" s="24" t="s">
        <v>169</v>
      </c>
      <c r="AU866" s="24" t="s">
        <v>89</v>
      </c>
      <c r="AY866" s="24" t="s">
        <v>167</v>
      </c>
      <c r="BE866" s="233">
        <f>IF(N866="základní",J866,0)</f>
        <v>0</v>
      </c>
      <c r="BF866" s="233">
        <f>IF(N866="snížená",J866,0)</f>
        <v>0</v>
      </c>
      <c r="BG866" s="233">
        <f>IF(N866="zákl. přenesená",J866,0)</f>
        <v>0</v>
      </c>
      <c r="BH866" s="233">
        <f>IF(N866="sníž. přenesená",J866,0)</f>
        <v>0</v>
      </c>
      <c r="BI866" s="233">
        <f>IF(N866="nulová",J866,0)</f>
        <v>0</v>
      </c>
      <c r="BJ866" s="24" t="s">
        <v>87</v>
      </c>
      <c r="BK866" s="233">
        <f>ROUND(I866*H866,2)</f>
        <v>0</v>
      </c>
      <c r="BL866" s="24" t="s">
        <v>281</v>
      </c>
      <c r="BM866" s="24" t="s">
        <v>1355</v>
      </c>
    </row>
    <row r="867" s="1" customFormat="1">
      <c r="B867" s="47"/>
      <c r="C867" s="75"/>
      <c r="D867" s="234" t="s">
        <v>176</v>
      </c>
      <c r="E867" s="75"/>
      <c r="F867" s="235" t="s">
        <v>1356</v>
      </c>
      <c r="G867" s="75"/>
      <c r="H867" s="75"/>
      <c r="I867" s="192"/>
      <c r="J867" s="75"/>
      <c r="K867" s="75"/>
      <c r="L867" s="73"/>
      <c r="M867" s="236"/>
      <c r="N867" s="48"/>
      <c r="O867" s="48"/>
      <c r="P867" s="48"/>
      <c r="Q867" s="48"/>
      <c r="R867" s="48"/>
      <c r="S867" s="48"/>
      <c r="T867" s="96"/>
      <c r="AT867" s="24" t="s">
        <v>176</v>
      </c>
      <c r="AU867" s="24" t="s">
        <v>89</v>
      </c>
    </row>
    <row r="868" s="1" customFormat="1" ht="22.8" customHeight="1">
      <c r="B868" s="47"/>
      <c r="C868" s="270" t="s">
        <v>1357</v>
      </c>
      <c r="D868" s="270" t="s">
        <v>336</v>
      </c>
      <c r="E868" s="271" t="s">
        <v>1358</v>
      </c>
      <c r="F868" s="272" t="s">
        <v>1359</v>
      </c>
      <c r="G868" s="273" t="s">
        <v>321</v>
      </c>
      <c r="H868" s="274">
        <v>1</v>
      </c>
      <c r="I868" s="275"/>
      <c r="J868" s="276">
        <f>ROUND(I868*H868,2)</f>
        <v>0</v>
      </c>
      <c r="K868" s="272" t="s">
        <v>477</v>
      </c>
      <c r="L868" s="277"/>
      <c r="M868" s="278" t="s">
        <v>34</v>
      </c>
      <c r="N868" s="279" t="s">
        <v>50</v>
      </c>
      <c r="O868" s="48"/>
      <c r="P868" s="231">
        <f>O868*H868</f>
        <v>0</v>
      </c>
      <c r="Q868" s="231">
        <v>0.21199999999999999</v>
      </c>
      <c r="R868" s="231">
        <f>Q868*H868</f>
        <v>0.21199999999999999</v>
      </c>
      <c r="S868" s="231">
        <v>0</v>
      </c>
      <c r="T868" s="232">
        <f>S868*H868</f>
        <v>0</v>
      </c>
      <c r="AR868" s="24" t="s">
        <v>383</v>
      </c>
      <c r="AT868" s="24" t="s">
        <v>336</v>
      </c>
      <c r="AU868" s="24" t="s">
        <v>89</v>
      </c>
      <c r="AY868" s="24" t="s">
        <v>167</v>
      </c>
      <c r="BE868" s="233">
        <f>IF(N868="základní",J868,0)</f>
        <v>0</v>
      </c>
      <c r="BF868" s="233">
        <f>IF(N868="snížená",J868,0)</f>
        <v>0</v>
      </c>
      <c r="BG868" s="233">
        <f>IF(N868="zákl. přenesená",J868,0)</f>
        <v>0</v>
      </c>
      <c r="BH868" s="233">
        <f>IF(N868="sníž. přenesená",J868,0)</f>
        <v>0</v>
      </c>
      <c r="BI868" s="233">
        <f>IF(N868="nulová",J868,0)</f>
        <v>0</v>
      </c>
      <c r="BJ868" s="24" t="s">
        <v>87</v>
      </c>
      <c r="BK868" s="233">
        <f>ROUND(I868*H868,2)</f>
        <v>0</v>
      </c>
      <c r="BL868" s="24" t="s">
        <v>281</v>
      </c>
      <c r="BM868" s="24" t="s">
        <v>1360</v>
      </c>
    </row>
    <row r="869" s="1" customFormat="1" ht="22.8" customHeight="1">
      <c r="B869" s="47"/>
      <c r="C869" s="270" t="s">
        <v>1361</v>
      </c>
      <c r="D869" s="270" t="s">
        <v>336</v>
      </c>
      <c r="E869" s="271" t="s">
        <v>1362</v>
      </c>
      <c r="F869" s="272" t="s">
        <v>1363</v>
      </c>
      <c r="G869" s="273" t="s">
        <v>321</v>
      </c>
      <c r="H869" s="274">
        <v>1</v>
      </c>
      <c r="I869" s="275"/>
      <c r="J869" s="276">
        <f>ROUND(I869*H869,2)</f>
        <v>0</v>
      </c>
      <c r="K869" s="272" t="s">
        <v>477</v>
      </c>
      <c r="L869" s="277"/>
      <c r="M869" s="278" t="s">
        <v>34</v>
      </c>
      <c r="N869" s="279" t="s">
        <v>50</v>
      </c>
      <c r="O869" s="48"/>
      <c r="P869" s="231">
        <f>O869*H869</f>
        <v>0</v>
      </c>
      <c r="Q869" s="231">
        <v>0.21199999999999999</v>
      </c>
      <c r="R869" s="231">
        <f>Q869*H869</f>
        <v>0.21199999999999999</v>
      </c>
      <c r="S869" s="231">
        <v>0</v>
      </c>
      <c r="T869" s="232">
        <f>S869*H869</f>
        <v>0</v>
      </c>
      <c r="AR869" s="24" t="s">
        <v>383</v>
      </c>
      <c r="AT869" s="24" t="s">
        <v>336</v>
      </c>
      <c r="AU869" s="24" t="s">
        <v>89</v>
      </c>
      <c r="AY869" s="24" t="s">
        <v>167</v>
      </c>
      <c r="BE869" s="233">
        <f>IF(N869="základní",J869,0)</f>
        <v>0</v>
      </c>
      <c r="BF869" s="233">
        <f>IF(N869="snížená",J869,0)</f>
        <v>0</v>
      </c>
      <c r="BG869" s="233">
        <f>IF(N869="zákl. přenesená",J869,0)</f>
        <v>0</v>
      </c>
      <c r="BH869" s="233">
        <f>IF(N869="sníž. přenesená",J869,0)</f>
        <v>0</v>
      </c>
      <c r="BI869" s="233">
        <f>IF(N869="nulová",J869,0)</f>
        <v>0</v>
      </c>
      <c r="BJ869" s="24" t="s">
        <v>87</v>
      </c>
      <c r="BK869" s="233">
        <f>ROUND(I869*H869,2)</f>
        <v>0</v>
      </c>
      <c r="BL869" s="24" t="s">
        <v>281</v>
      </c>
      <c r="BM869" s="24" t="s">
        <v>1364</v>
      </c>
    </row>
    <row r="870" s="1" customFormat="1" ht="14.4" customHeight="1">
      <c r="B870" s="47"/>
      <c r="C870" s="222" t="s">
        <v>1365</v>
      </c>
      <c r="D870" s="222" t="s">
        <v>169</v>
      </c>
      <c r="E870" s="223" t="s">
        <v>1366</v>
      </c>
      <c r="F870" s="224" t="s">
        <v>1367</v>
      </c>
      <c r="G870" s="225" t="s">
        <v>321</v>
      </c>
      <c r="H870" s="226">
        <v>6</v>
      </c>
      <c r="I870" s="227"/>
      <c r="J870" s="228">
        <f>ROUND(I870*H870,2)</f>
        <v>0</v>
      </c>
      <c r="K870" s="224" t="s">
        <v>173</v>
      </c>
      <c r="L870" s="73"/>
      <c r="M870" s="229" t="s">
        <v>34</v>
      </c>
      <c r="N870" s="230" t="s">
        <v>50</v>
      </c>
      <c r="O870" s="48"/>
      <c r="P870" s="231">
        <f>O870*H870</f>
        <v>0</v>
      </c>
      <c r="Q870" s="231">
        <v>0</v>
      </c>
      <c r="R870" s="231">
        <f>Q870*H870</f>
        <v>0</v>
      </c>
      <c r="S870" s="231">
        <v>0</v>
      </c>
      <c r="T870" s="232">
        <f>S870*H870</f>
        <v>0</v>
      </c>
      <c r="AR870" s="24" t="s">
        <v>281</v>
      </c>
      <c r="AT870" s="24" t="s">
        <v>169</v>
      </c>
      <c r="AU870" s="24" t="s">
        <v>89</v>
      </c>
      <c r="AY870" s="24" t="s">
        <v>167</v>
      </c>
      <c r="BE870" s="233">
        <f>IF(N870="základní",J870,0)</f>
        <v>0</v>
      </c>
      <c r="BF870" s="233">
        <f>IF(N870="snížená",J870,0)</f>
        <v>0</v>
      </c>
      <c r="BG870" s="233">
        <f>IF(N870="zákl. přenesená",J870,0)</f>
        <v>0</v>
      </c>
      <c r="BH870" s="233">
        <f>IF(N870="sníž. přenesená",J870,0)</f>
        <v>0</v>
      </c>
      <c r="BI870" s="233">
        <f>IF(N870="nulová",J870,0)</f>
        <v>0</v>
      </c>
      <c r="BJ870" s="24" t="s">
        <v>87</v>
      </c>
      <c r="BK870" s="233">
        <f>ROUND(I870*H870,2)</f>
        <v>0</v>
      </c>
      <c r="BL870" s="24" t="s">
        <v>281</v>
      </c>
      <c r="BM870" s="24" t="s">
        <v>1368</v>
      </c>
    </row>
    <row r="871" s="1" customFormat="1">
      <c r="B871" s="47"/>
      <c r="C871" s="75"/>
      <c r="D871" s="234" t="s">
        <v>176</v>
      </c>
      <c r="E871" s="75"/>
      <c r="F871" s="235" t="s">
        <v>1356</v>
      </c>
      <c r="G871" s="75"/>
      <c r="H871" s="75"/>
      <c r="I871" s="192"/>
      <c r="J871" s="75"/>
      <c r="K871" s="75"/>
      <c r="L871" s="73"/>
      <c r="M871" s="236"/>
      <c r="N871" s="48"/>
      <c r="O871" s="48"/>
      <c r="P871" s="48"/>
      <c r="Q871" s="48"/>
      <c r="R871" s="48"/>
      <c r="S871" s="48"/>
      <c r="T871" s="96"/>
      <c r="AT871" s="24" t="s">
        <v>176</v>
      </c>
      <c r="AU871" s="24" t="s">
        <v>89</v>
      </c>
    </row>
    <row r="872" s="12" customFormat="1">
      <c r="B872" s="247"/>
      <c r="C872" s="248"/>
      <c r="D872" s="234" t="s">
        <v>178</v>
      </c>
      <c r="E872" s="249" t="s">
        <v>34</v>
      </c>
      <c r="F872" s="250" t="s">
        <v>1369</v>
      </c>
      <c r="G872" s="248"/>
      <c r="H872" s="251">
        <v>1</v>
      </c>
      <c r="I872" s="252"/>
      <c r="J872" s="248"/>
      <c r="K872" s="248"/>
      <c r="L872" s="253"/>
      <c r="M872" s="254"/>
      <c r="N872" s="255"/>
      <c r="O872" s="255"/>
      <c r="P872" s="255"/>
      <c r="Q872" s="255"/>
      <c r="R872" s="255"/>
      <c r="S872" s="255"/>
      <c r="T872" s="256"/>
      <c r="AT872" s="257" t="s">
        <v>178</v>
      </c>
      <c r="AU872" s="257" t="s">
        <v>89</v>
      </c>
      <c r="AV872" s="12" t="s">
        <v>89</v>
      </c>
      <c r="AW872" s="12" t="s">
        <v>42</v>
      </c>
      <c r="AX872" s="12" t="s">
        <v>79</v>
      </c>
      <c r="AY872" s="257" t="s">
        <v>167</v>
      </c>
    </row>
    <row r="873" s="12" customFormat="1">
      <c r="B873" s="247"/>
      <c r="C873" s="248"/>
      <c r="D873" s="234" t="s">
        <v>178</v>
      </c>
      <c r="E873" s="249" t="s">
        <v>34</v>
      </c>
      <c r="F873" s="250" t="s">
        <v>1370</v>
      </c>
      <c r="G873" s="248"/>
      <c r="H873" s="251">
        <v>2</v>
      </c>
      <c r="I873" s="252"/>
      <c r="J873" s="248"/>
      <c r="K873" s="248"/>
      <c r="L873" s="253"/>
      <c r="M873" s="254"/>
      <c r="N873" s="255"/>
      <c r="O873" s="255"/>
      <c r="P873" s="255"/>
      <c r="Q873" s="255"/>
      <c r="R873" s="255"/>
      <c r="S873" s="255"/>
      <c r="T873" s="256"/>
      <c r="AT873" s="257" t="s">
        <v>178</v>
      </c>
      <c r="AU873" s="257" t="s">
        <v>89</v>
      </c>
      <c r="AV873" s="12" t="s">
        <v>89</v>
      </c>
      <c r="AW873" s="12" t="s">
        <v>42</v>
      </c>
      <c r="AX873" s="12" t="s">
        <v>79</v>
      </c>
      <c r="AY873" s="257" t="s">
        <v>167</v>
      </c>
    </row>
    <row r="874" s="12" customFormat="1">
      <c r="B874" s="247"/>
      <c r="C874" s="248"/>
      <c r="D874" s="234" t="s">
        <v>178</v>
      </c>
      <c r="E874" s="249" t="s">
        <v>34</v>
      </c>
      <c r="F874" s="250" t="s">
        <v>1371</v>
      </c>
      <c r="G874" s="248"/>
      <c r="H874" s="251">
        <v>2</v>
      </c>
      <c r="I874" s="252"/>
      <c r="J874" s="248"/>
      <c r="K874" s="248"/>
      <c r="L874" s="253"/>
      <c r="M874" s="254"/>
      <c r="N874" s="255"/>
      <c r="O874" s="255"/>
      <c r="P874" s="255"/>
      <c r="Q874" s="255"/>
      <c r="R874" s="255"/>
      <c r="S874" s="255"/>
      <c r="T874" s="256"/>
      <c r="AT874" s="257" t="s">
        <v>178</v>
      </c>
      <c r="AU874" s="257" t="s">
        <v>89</v>
      </c>
      <c r="AV874" s="12" t="s">
        <v>89</v>
      </c>
      <c r="AW874" s="12" t="s">
        <v>42</v>
      </c>
      <c r="AX874" s="12" t="s">
        <v>79</v>
      </c>
      <c r="AY874" s="257" t="s">
        <v>167</v>
      </c>
    </row>
    <row r="875" s="12" customFormat="1">
      <c r="B875" s="247"/>
      <c r="C875" s="248"/>
      <c r="D875" s="234" t="s">
        <v>178</v>
      </c>
      <c r="E875" s="249" t="s">
        <v>34</v>
      </c>
      <c r="F875" s="250" t="s">
        <v>1372</v>
      </c>
      <c r="G875" s="248"/>
      <c r="H875" s="251">
        <v>1</v>
      </c>
      <c r="I875" s="252"/>
      <c r="J875" s="248"/>
      <c r="K875" s="248"/>
      <c r="L875" s="253"/>
      <c r="M875" s="254"/>
      <c r="N875" s="255"/>
      <c r="O875" s="255"/>
      <c r="P875" s="255"/>
      <c r="Q875" s="255"/>
      <c r="R875" s="255"/>
      <c r="S875" s="255"/>
      <c r="T875" s="256"/>
      <c r="AT875" s="257" t="s">
        <v>178</v>
      </c>
      <c r="AU875" s="257" t="s">
        <v>89</v>
      </c>
      <c r="AV875" s="12" t="s">
        <v>89</v>
      </c>
      <c r="AW875" s="12" t="s">
        <v>42</v>
      </c>
      <c r="AX875" s="12" t="s">
        <v>79</v>
      </c>
      <c r="AY875" s="257" t="s">
        <v>167</v>
      </c>
    </row>
    <row r="876" s="13" customFormat="1">
      <c r="B876" s="258"/>
      <c r="C876" s="259"/>
      <c r="D876" s="234" t="s">
        <v>178</v>
      </c>
      <c r="E876" s="260" t="s">
        <v>34</v>
      </c>
      <c r="F876" s="261" t="s">
        <v>203</v>
      </c>
      <c r="G876" s="259"/>
      <c r="H876" s="262">
        <v>6</v>
      </c>
      <c r="I876" s="263"/>
      <c r="J876" s="259"/>
      <c r="K876" s="259"/>
      <c r="L876" s="264"/>
      <c r="M876" s="265"/>
      <c r="N876" s="266"/>
      <c r="O876" s="266"/>
      <c r="P876" s="266"/>
      <c r="Q876" s="266"/>
      <c r="R876" s="266"/>
      <c r="S876" s="266"/>
      <c r="T876" s="267"/>
      <c r="AT876" s="268" t="s">
        <v>178</v>
      </c>
      <c r="AU876" s="268" t="s">
        <v>89</v>
      </c>
      <c r="AV876" s="13" t="s">
        <v>174</v>
      </c>
      <c r="AW876" s="13" t="s">
        <v>42</v>
      </c>
      <c r="AX876" s="13" t="s">
        <v>87</v>
      </c>
      <c r="AY876" s="268" t="s">
        <v>167</v>
      </c>
    </row>
    <row r="877" s="1" customFormat="1" ht="22.8" customHeight="1">
      <c r="B877" s="47"/>
      <c r="C877" s="270" t="s">
        <v>1373</v>
      </c>
      <c r="D877" s="270" t="s">
        <v>336</v>
      </c>
      <c r="E877" s="271" t="s">
        <v>1374</v>
      </c>
      <c r="F877" s="272" t="s">
        <v>1375</v>
      </c>
      <c r="G877" s="273" t="s">
        <v>321</v>
      </c>
      <c r="H877" s="274">
        <v>1</v>
      </c>
      <c r="I877" s="275"/>
      <c r="J877" s="276">
        <f>ROUND(I877*H877,2)</f>
        <v>0</v>
      </c>
      <c r="K877" s="272" t="s">
        <v>764</v>
      </c>
      <c r="L877" s="277"/>
      <c r="M877" s="278" t="s">
        <v>34</v>
      </c>
      <c r="N877" s="279" t="s">
        <v>50</v>
      </c>
      <c r="O877" s="48"/>
      <c r="P877" s="231">
        <f>O877*H877</f>
        <v>0</v>
      </c>
      <c r="Q877" s="231">
        <v>0.21199999999999999</v>
      </c>
      <c r="R877" s="231">
        <f>Q877*H877</f>
        <v>0.21199999999999999</v>
      </c>
      <c r="S877" s="231">
        <v>0</v>
      </c>
      <c r="T877" s="232">
        <f>S877*H877</f>
        <v>0</v>
      </c>
      <c r="AR877" s="24" t="s">
        <v>383</v>
      </c>
      <c r="AT877" s="24" t="s">
        <v>336</v>
      </c>
      <c r="AU877" s="24" t="s">
        <v>89</v>
      </c>
      <c r="AY877" s="24" t="s">
        <v>167</v>
      </c>
      <c r="BE877" s="233">
        <f>IF(N877="základní",J877,0)</f>
        <v>0</v>
      </c>
      <c r="BF877" s="233">
        <f>IF(N877="snížená",J877,0)</f>
        <v>0</v>
      </c>
      <c r="BG877" s="233">
        <f>IF(N877="zákl. přenesená",J877,0)</f>
        <v>0</v>
      </c>
      <c r="BH877" s="233">
        <f>IF(N877="sníž. přenesená",J877,0)</f>
        <v>0</v>
      </c>
      <c r="BI877" s="233">
        <f>IF(N877="nulová",J877,0)</f>
        <v>0</v>
      </c>
      <c r="BJ877" s="24" t="s">
        <v>87</v>
      </c>
      <c r="BK877" s="233">
        <f>ROUND(I877*H877,2)</f>
        <v>0</v>
      </c>
      <c r="BL877" s="24" t="s">
        <v>281</v>
      </c>
      <c r="BM877" s="24" t="s">
        <v>1376</v>
      </c>
    </row>
    <row r="878" s="1" customFormat="1" ht="22.8" customHeight="1">
      <c r="B878" s="47"/>
      <c r="C878" s="270" t="s">
        <v>1377</v>
      </c>
      <c r="D878" s="270" t="s">
        <v>336</v>
      </c>
      <c r="E878" s="271" t="s">
        <v>1378</v>
      </c>
      <c r="F878" s="272" t="s">
        <v>1375</v>
      </c>
      <c r="G878" s="273" t="s">
        <v>321</v>
      </c>
      <c r="H878" s="274">
        <v>2</v>
      </c>
      <c r="I878" s="275"/>
      <c r="J878" s="276">
        <f>ROUND(I878*H878,2)</f>
        <v>0</v>
      </c>
      <c r="K878" s="272" t="s">
        <v>477</v>
      </c>
      <c r="L878" s="277"/>
      <c r="M878" s="278" t="s">
        <v>34</v>
      </c>
      <c r="N878" s="279" t="s">
        <v>50</v>
      </c>
      <c r="O878" s="48"/>
      <c r="P878" s="231">
        <f>O878*H878</f>
        <v>0</v>
      </c>
      <c r="Q878" s="231">
        <v>0.21199999999999999</v>
      </c>
      <c r="R878" s="231">
        <f>Q878*H878</f>
        <v>0.42399999999999999</v>
      </c>
      <c r="S878" s="231">
        <v>0</v>
      </c>
      <c r="T878" s="232">
        <f>S878*H878</f>
        <v>0</v>
      </c>
      <c r="AR878" s="24" t="s">
        <v>383</v>
      </c>
      <c r="AT878" s="24" t="s">
        <v>336</v>
      </c>
      <c r="AU878" s="24" t="s">
        <v>89</v>
      </c>
      <c r="AY878" s="24" t="s">
        <v>167</v>
      </c>
      <c r="BE878" s="233">
        <f>IF(N878="základní",J878,0)</f>
        <v>0</v>
      </c>
      <c r="BF878" s="233">
        <f>IF(N878="snížená",J878,0)</f>
        <v>0</v>
      </c>
      <c r="BG878" s="233">
        <f>IF(N878="zákl. přenesená",J878,0)</f>
        <v>0</v>
      </c>
      <c r="BH878" s="233">
        <f>IF(N878="sníž. přenesená",J878,0)</f>
        <v>0</v>
      </c>
      <c r="BI878" s="233">
        <f>IF(N878="nulová",J878,0)</f>
        <v>0</v>
      </c>
      <c r="BJ878" s="24" t="s">
        <v>87</v>
      </c>
      <c r="BK878" s="233">
        <f>ROUND(I878*H878,2)</f>
        <v>0</v>
      </c>
      <c r="BL878" s="24" t="s">
        <v>281</v>
      </c>
      <c r="BM878" s="24" t="s">
        <v>1379</v>
      </c>
    </row>
    <row r="879" s="1" customFormat="1" ht="22.8" customHeight="1">
      <c r="B879" s="47"/>
      <c r="C879" s="270" t="s">
        <v>1380</v>
      </c>
      <c r="D879" s="270" t="s">
        <v>336</v>
      </c>
      <c r="E879" s="271" t="s">
        <v>1381</v>
      </c>
      <c r="F879" s="272" t="s">
        <v>1382</v>
      </c>
      <c r="G879" s="273" t="s">
        <v>321</v>
      </c>
      <c r="H879" s="274">
        <v>2</v>
      </c>
      <c r="I879" s="275"/>
      <c r="J879" s="276">
        <f>ROUND(I879*H879,2)</f>
        <v>0</v>
      </c>
      <c r="K879" s="272" t="s">
        <v>477</v>
      </c>
      <c r="L879" s="277"/>
      <c r="M879" s="278" t="s">
        <v>34</v>
      </c>
      <c r="N879" s="279" t="s">
        <v>50</v>
      </c>
      <c r="O879" s="48"/>
      <c r="P879" s="231">
        <f>O879*H879</f>
        <v>0</v>
      </c>
      <c r="Q879" s="231">
        <v>0.21199999999999999</v>
      </c>
      <c r="R879" s="231">
        <f>Q879*H879</f>
        <v>0.42399999999999999</v>
      </c>
      <c r="S879" s="231">
        <v>0</v>
      </c>
      <c r="T879" s="232">
        <f>S879*H879</f>
        <v>0</v>
      </c>
      <c r="AR879" s="24" t="s">
        <v>383</v>
      </c>
      <c r="AT879" s="24" t="s">
        <v>336</v>
      </c>
      <c r="AU879" s="24" t="s">
        <v>89</v>
      </c>
      <c r="AY879" s="24" t="s">
        <v>167</v>
      </c>
      <c r="BE879" s="233">
        <f>IF(N879="základní",J879,0)</f>
        <v>0</v>
      </c>
      <c r="BF879" s="233">
        <f>IF(N879="snížená",J879,0)</f>
        <v>0</v>
      </c>
      <c r="BG879" s="233">
        <f>IF(N879="zákl. přenesená",J879,0)</f>
        <v>0</v>
      </c>
      <c r="BH879" s="233">
        <f>IF(N879="sníž. přenesená",J879,0)</f>
        <v>0</v>
      </c>
      <c r="BI879" s="233">
        <f>IF(N879="nulová",J879,0)</f>
        <v>0</v>
      </c>
      <c r="BJ879" s="24" t="s">
        <v>87</v>
      </c>
      <c r="BK879" s="233">
        <f>ROUND(I879*H879,2)</f>
        <v>0</v>
      </c>
      <c r="BL879" s="24" t="s">
        <v>281</v>
      </c>
      <c r="BM879" s="24" t="s">
        <v>1383</v>
      </c>
    </row>
    <row r="880" s="1" customFormat="1" ht="22.8" customHeight="1">
      <c r="B880" s="47"/>
      <c r="C880" s="270" t="s">
        <v>1384</v>
      </c>
      <c r="D880" s="270" t="s">
        <v>336</v>
      </c>
      <c r="E880" s="271" t="s">
        <v>1385</v>
      </c>
      <c r="F880" s="272" t="s">
        <v>1386</v>
      </c>
      <c r="G880" s="273" t="s">
        <v>321</v>
      </c>
      <c r="H880" s="274">
        <v>1</v>
      </c>
      <c r="I880" s="275"/>
      <c r="J880" s="276">
        <f>ROUND(I880*H880,2)</f>
        <v>0</v>
      </c>
      <c r="K880" s="272" t="s">
        <v>477</v>
      </c>
      <c r="L880" s="277"/>
      <c r="M880" s="278" t="s">
        <v>34</v>
      </c>
      <c r="N880" s="279" t="s">
        <v>50</v>
      </c>
      <c r="O880" s="48"/>
      <c r="P880" s="231">
        <f>O880*H880</f>
        <v>0</v>
      </c>
      <c r="Q880" s="231">
        <v>0.21199999999999999</v>
      </c>
      <c r="R880" s="231">
        <f>Q880*H880</f>
        <v>0.21199999999999999</v>
      </c>
      <c r="S880" s="231">
        <v>0</v>
      </c>
      <c r="T880" s="232">
        <f>S880*H880</f>
        <v>0</v>
      </c>
      <c r="AR880" s="24" t="s">
        <v>383</v>
      </c>
      <c r="AT880" s="24" t="s">
        <v>336</v>
      </c>
      <c r="AU880" s="24" t="s">
        <v>89</v>
      </c>
      <c r="AY880" s="24" t="s">
        <v>167</v>
      </c>
      <c r="BE880" s="233">
        <f>IF(N880="základní",J880,0)</f>
        <v>0</v>
      </c>
      <c r="BF880" s="233">
        <f>IF(N880="snížená",J880,0)</f>
        <v>0</v>
      </c>
      <c r="BG880" s="233">
        <f>IF(N880="zákl. přenesená",J880,0)</f>
        <v>0</v>
      </c>
      <c r="BH880" s="233">
        <f>IF(N880="sníž. přenesená",J880,0)</f>
        <v>0</v>
      </c>
      <c r="BI880" s="233">
        <f>IF(N880="nulová",J880,0)</f>
        <v>0</v>
      </c>
      <c r="BJ880" s="24" t="s">
        <v>87</v>
      </c>
      <c r="BK880" s="233">
        <f>ROUND(I880*H880,2)</f>
        <v>0</v>
      </c>
      <c r="BL880" s="24" t="s">
        <v>281</v>
      </c>
      <c r="BM880" s="24" t="s">
        <v>1387</v>
      </c>
    </row>
    <row r="881" s="1" customFormat="1" ht="22.8" customHeight="1">
      <c r="B881" s="47"/>
      <c r="C881" s="222" t="s">
        <v>1388</v>
      </c>
      <c r="D881" s="222" t="s">
        <v>169</v>
      </c>
      <c r="E881" s="223" t="s">
        <v>1389</v>
      </c>
      <c r="F881" s="224" t="s">
        <v>1390</v>
      </c>
      <c r="G881" s="225" t="s">
        <v>321</v>
      </c>
      <c r="H881" s="226">
        <v>4</v>
      </c>
      <c r="I881" s="227"/>
      <c r="J881" s="228">
        <f>ROUND(I881*H881,2)</f>
        <v>0</v>
      </c>
      <c r="K881" s="224" t="s">
        <v>173</v>
      </c>
      <c r="L881" s="73"/>
      <c r="M881" s="229" t="s">
        <v>34</v>
      </c>
      <c r="N881" s="230" t="s">
        <v>50</v>
      </c>
      <c r="O881" s="48"/>
      <c r="P881" s="231">
        <f>O881*H881</f>
        <v>0</v>
      </c>
      <c r="Q881" s="231">
        <v>0</v>
      </c>
      <c r="R881" s="231">
        <f>Q881*H881</f>
        <v>0</v>
      </c>
      <c r="S881" s="231">
        <v>0.014999999999999999</v>
      </c>
      <c r="T881" s="232">
        <f>S881*H881</f>
        <v>0.059999999999999998</v>
      </c>
      <c r="AR881" s="24" t="s">
        <v>281</v>
      </c>
      <c r="AT881" s="24" t="s">
        <v>169</v>
      </c>
      <c r="AU881" s="24" t="s">
        <v>89</v>
      </c>
      <c r="AY881" s="24" t="s">
        <v>167</v>
      </c>
      <c r="BE881" s="233">
        <f>IF(N881="základní",J881,0)</f>
        <v>0</v>
      </c>
      <c r="BF881" s="233">
        <f>IF(N881="snížená",J881,0)</f>
        <v>0</v>
      </c>
      <c r="BG881" s="233">
        <f>IF(N881="zákl. přenesená",J881,0)</f>
        <v>0</v>
      </c>
      <c r="BH881" s="233">
        <f>IF(N881="sníž. přenesená",J881,0)</f>
        <v>0</v>
      </c>
      <c r="BI881" s="233">
        <f>IF(N881="nulová",J881,0)</f>
        <v>0</v>
      </c>
      <c r="BJ881" s="24" t="s">
        <v>87</v>
      </c>
      <c r="BK881" s="233">
        <f>ROUND(I881*H881,2)</f>
        <v>0</v>
      </c>
      <c r="BL881" s="24" t="s">
        <v>281</v>
      </c>
      <c r="BM881" s="24" t="s">
        <v>1391</v>
      </c>
    </row>
    <row r="882" s="1" customFormat="1" ht="22.8" customHeight="1">
      <c r="B882" s="47"/>
      <c r="C882" s="222" t="s">
        <v>1392</v>
      </c>
      <c r="D882" s="222" t="s">
        <v>169</v>
      </c>
      <c r="E882" s="223" t="s">
        <v>1393</v>
      </c>
      <c r="F882" s="224" t="s">
        <v>1394</v>
      </c>
      <c r="G882" s="225" t="s">
        <v>321</v>
      </c>
      <c r="H882" s="226">
        <v>3</v>
      </c>
      <c r="I882" s="227"/>
      <c r="J882" s="228">
        <f>ROUND(I882*H882,2)</f>
        <v>0</v>
      </c>
      <c r="K882" s="224" t="s">
        <v>173</v>
      </c>
      <c r="L882" s="73"/>
      <c r="M882" s="229" t="s">
        <v>34</v>
      </c>
      <c r="N882" s="230" t="s">
        <v>50</v>
      </c>
      <c r="O882" s="48"/>
      <c r="P882" s="231">
        <f>O882*H882</f>
        <v>0</v>
      </c>
      <c r="Q882" s="231">
        <v>0</v>
      </c>
      <c r="R882" s="231">
        <f>Q882*H882</f>
        <v>0</v>
      </c>
      <c r="S882" s="231">
        <v>0.024</v>
      </c>
      <c r="T882" s="232">
        <f>S882*H882</f>
        <v>0.072000000000000008</v>
      </c>
      <c r="AR882" s="24" t="s">
        <v>281</v>
      </c>
      <c r="AT882" s="24" t="s">
        <v>169</v>
      </c>
      <c r="AU882" s="24" t="s">
        <v>89</v>
      </c>
      <c r="AY882" s="24" t="s">
        <v>167</v>
      </c>
      <c r="BE882" s="233">
        <f>IF(N882="základní",J882,0)</f>
        <v>0</v>
      </c>
      <c r="BF882" s="233">
        <f>IF(N882="snížená",J882,0)</f>
        <v>0</v>
      </c>
      <c r="BG882" s="233">
        <f>IF(N882="zákl. přenesená",J882,0)</f>
        <v>0</v>
      </c>
      <c r="BH882" s="233">
        <f>IF(N882="sníž. přenesená",J882,0)</f>
        <v>0</v>
      </c>
      <c r="BI882" s="233">
        <f>IF(N882="nulová",J882,0)</f>
        <v>0</v>
      </c>
      <c r="BJ882" s="24" t="s">
        <v>87</v>
      </c>
      <c r="BK882" s="233">
        <f>ROUND(I882*H882,2)</f>
        <v>0</v>
      </c>
      <c r="BL882" s="24" t="s">
        <v>281</v>
      </c>
      <c r="BM882" s="24" t="s">
        <v>1395</v>
      </c>
    </row>
    <row r="883" s="1" customFormat="1" ht="14.4" customHeight="1">
      <c r="B883" s="47"/>
      <c r="C883" s="222" t="s">
        <v>1396</v>
      </c>
      <c r="D883" s="222" t="s">
        <v>169</v>
      </c>
      <c r="E883" s="223" t="s">
        <v>1397</v>
      </c>
      <c r="F883" s="224" t="s">
        <v>1398</v>
      </c>
      <c r="G883" s="225" t="s">
        <v>172</v>
      </c>
      <c r="H883" s="226">
        <v>17.696999999999999</v>
      </c>
      <c r="I883" s="227"/>
      <c r="J883" s="228">
        <f>ROUND(I883*H883,2)</f>
        <v>0</v>
      </c>
      <c r="K883" s="224" t="s">
        <v>173</v>
      </c>
      <c r="L883" s="73"/>
      <c r="M883" s="229" t="s">
        <v>34</v>
      </c>
      <c r="N883" s="230" t="s">
        <v>50</v>
      </c>
      <c r="O883" s="48"/>
      <c r="P883" s="231">
        <f>O883*H883</f>
        <v>0</v>
      </c>
      <c r="Q883" s="231">
        <v>7.7464999999999994E-06</v>
      </c>
      <c r="R883" s="231">
        <f>Q883*H883</f>
        <v>0.00013708981049999998</v>
      </c>
      <c r="S883" s="231">
        <v>0</v>
      </c>
      <c r="T883" s="232">
        <f>S883*H883</f>
        <v>0</v>
      </c>
      <c r="AR883" s="24" t="s">
        <v>281</v>
      </c>
      <c r="AT883" s="24" t="s">
        <v>169</v>
      </c>
      <c r="AU883" s="24" t="s">
        <v>89</v>
      </c>
      <c r="AY883" s="24" t="s">
        <v>167</v>
      </c>
      <c r="BE883" s="233">
        <f>IF(N883="základní",J883,0)</f>
        <v>0</v>
      </c>
      <c r="BF883" s="233">
        <f>IF(N883="snížená",J883,0)</f>
        <v>0</v>
      </c>
      <c r="BG883" s="233">
        <f>IF(N883="zákl. přenesená",J883,0)</f>
        <v>0</v>
      </c>
      <c r="BH883" s="233">
        <f>IF(N883="sníž. přenesená",J883,0)</f>
        <v>0</v>
      </c>
      <c r="BI883" s="233">
        <f>IF(N883="nulová",J883,0)</f>
        <v>0</v>
      </c>
      <c r="BJ883" s="24" t="s">
        <v>87</v>
      </c>
      <c r="BK883" s="233">
        <f>ROUND(I883*H883,2)</f>
        <v>0</v>
      </c>
      <c r="BL883" s="24" t="s">
        <v>281</v>
      </c>
      <c r="BM883" s="24" t="s">
        <v>1399</v>
      </c>
    </row>
    <row r="884" s="1" customFormat="1">
      <c r="B884" s="47"/>
      <c r="C884" s="75"/>
      <c r="D884" s="234" t="s">
        <v>176</v>
      </c>
      <c r="E884" s="75"/>
      <c r="F884" s="235" t="s">
        <v>1400</v>
      </c>
      <c r="G884" s="75"/>
      <c r="H884" s="75"/>
      <c r="I884" s="192"/>
      <c r="J884" s="75"/>
      <c r="K884" s="75"/>
      <c r="L884" s="73"/>
      <c r="M884" s="236"/>
      <c r="N884" s="48"/>
      <c r="O884" s="48"/>
      <c r="P884" s="48"/>
      <c r="Q884" s="48"/>
      <c r="R884" s="48"/>
      <c r="S884" s="48"/>
      <c r="T884" s="96"/>
      <c r="AT884" s="24" t="s">
        <v>176</v>
      </c>
      <c r="AU884" s="24" t="s">
        <v>89</v>
      </c>
    </row>
    <row r="885" s="12" customFormat="1">
      <c r="B885" s="247"/>
      <c r="C885" s="248"/>
      <c r="D885" s="234" t="s">
        <v>178</v>
      </c>
      <c r="E885" s="249" t="s">
        <v>34</v>
      </c>
      <c r="F885" s="250" t="s">
        <v>1401</v>
      </c>
      <c r="G885" s="248"/>
      <c r="H885" s="251">
        <v>3.9220000000000002</v>
      </c>
      <c r="I885" s="252"/>
      <c r="J885" s="248"/>
      <c r="K885" s="248"/>
      <c r="L885" s="253"/>
      <c r="M885" s="254"/>
      <c r="N885" s="255"/>
      <c r="O885" s="255"/>
      <c r="P885" s="255"/>
      <c r="Q885" s="255"/>
      <c r="R885" s="255"/>
      <c r="S885" s="255"/>
      <c r="T885" s="256"/>
      <c r="AT885" s="257" t="s">
        <v>178</v>
      </c>
      <c r="AU885" s="257" t="s">
        <v>89</v>
      </c>
      <c r="AV885" s="12" t="s">
        <v>89</v>
      </c>
      <c r="AW885" s="12" t="s">
        <v>42</v>
      </c>
      <c r="AX885" s="12" t="s">
        <v>79</v>
      </c>
      <c r="AY885" s="257" t="s">
        <v>167</v>
      </c>
    </row>
    <row r="886" s="12" customFormat="1">
      <c r="B886" s="247"/>
      <c r="C886" s="248"/>
      <c r="D886" s="234" t="s">
        <v>178</v>
      </c>
      <c r="E886" s="249" t="s">
        <v>34</v>
      </c>
      <c r="F886" s="250" t="s">
        <v>1402</v>
      </c>
      <c r="G886" s="248"/>
      <c r="H886" s="251">
        <v>12.18</v>
      </c>
      <c r="I886" s="252"/>
      <c r="J886" s="248"/>
      <c r="K886" s="248"/>
      <c r="L886" s="253"/>
      <c r="M886" s="254"/>
      <c r="N886" s="255"/>
      <c r="O886" s="255"/>
      <c r="P886" s="255"/>
      <c r="Q886" s="255"/>
      <c r="R886" s="255"/>
      <c r="S886" s="255"/>
      <c r="T886" s="256"/>
      <c r="AT886" s="257" t="s">
        <v>178</v>
      </c>
      <c r="AU886" s="257" t="s">
        <v>89</v>
      </c>
      <c r="AV886" s="12" t="s">
        <v>89</v>
      </c>
      <c r="AW886" s="12" t="s">
        <v>42</v>
      </c>
      <c r="AX886" s="12" t="s">
        <v>79</v>
      </c>
      <c r="AY886" s="257" t="s">
        <v>167</v>
      </c>
    </row>
    <row r="887" s="12" customFormat="1">
      <c r="B887" s="247"/>
      <c r="C887" s="248"/>
      <c r="D887" s="234" t="s">
        <v>178</v>
      </c>
      <c r="E887" s="249" t="s">
        <v>34</v>
      </c>
      <c r="F887" s="250" t="s">
        <v>1403</v>
      </c>
      <c r="G887" s="248"/>
      <c r="H887" s="251">
        <v>1.595</v>
      </c>
      <c r="I887" s="252"/>
      <c r="J887" s="248"/>
      <c r="K887" s="248"/>
      <c r="L887" s="253"/>
      <c r="M887" s="254"/>
      <c r="N887" s="255"/>
      <c r="O887" s="255"/>
      <c r="P887" s="255"/>
      <c r="Q887" s="255"/>
      <c r="R887" s="255"/>
      <c r="S887" s="255"/>
      <c r="T887" s="256"/>
      <c r="AT887" s="257" t="s">
        <v>178</v>
      </c>
      <c r="AU887" s="257" t="s">
        <v>89</v>
      </c>
      <c r="AV887" s="12" t="s">
        <v>89</v>
      </c>
      <c r="AW887" s="12" t="s">
        <v>42</v>
      </c>
      <c r="AX887" s="12" t="s">
        <v>79</v>
      </c>
      <c r="AY887" s="257" t="s">
        <v>167</v>
      </c>
    </row>
    <row r="888" s="13" customFormat="1">
      <c r="B888" s="258"/>
      <c r="C888" s="259"/>
      <c r="D888" s="234" t="s">
        <v>178</v>
      </c>
      <c r="E888" s="260" t="s">
        <v>34</v>
      </c>
      <c r="F888" s="261" t="s">
        <v>203</v>
      </c>
      <c r="G888" s="259"/>
      <c r="H888" s="262">
        <v>17.696999999999999</v>
      </c>
      <c r="I888" s="263"/>
      <c r="J888" s="259"/>
      <c r="K888" s="259"/>
      <c r="L888" s="264"/>
      <c r="M888" s="265"/>
      <c r="N888" s="266"/>
      <c r="O888" s="266"/>
      <c r="P888" s="266"/>
      <c r="Q888" s="266"/>
      <c r="R888" s="266"/>
      <c r="S888" s="266"/>
      <c r="T888" s="267"/>
      <c r="AT888" s="268" t="s">
        <v>178</v>
      </c>
      <c r="AU888" s="268" t="s">
        <v>89</v>
      </c>
      <c r="AV888" s="13" t="s">
        <v>174</v>
      </c>
      <c r="AW888" s="13" t="s">
        <v>42</v>
      </c>
      <c r="AX888" s="13" t="s">
        <v>87</v>
      </c>
      <c r="AY888" s="268" t="s">
        <v>167</v>
      </c>
    </row>
    <row r="889" s="1" customFormat="1" ht="14.4" customHeight="1">
      <c r="B889" s="47"/>
      <c r="C889" s="270" t="s">
        <v>1404</v>
      </c>
      <c r="D889" s="270" t="s">
        <v>336</v>
      </c>
      <c r="E889" s="271" t="s">
        <v>1405</v>
      </c>
      <c r="F889" s="272" t="s">
        <v>1406</v>
      </c>
      <c r="G889" s="273" t="s">
        <v>321</v>
      </c>
      <c r="H889" s="274">
        <v>1</v>
      </c>
      <c r="I889" s="275"/>
      <c r="J889" s="276">
        <f>ROUND(I889*H889,2)</f>
        <v>0</v>
      </c>
      <c r="K889" s="272" t="s">
        <v>477</v>
      </c>
      <c r="L889" s="277"/>
      <c r="M889" s="278" t="s">
        <v>34</v>
      </c>
      <c r="N889" s="279" t="s">
        <v>50</v>
      </c>
      <c r="O889" s="48"/>
      <c r="P889" s="231">
        <f>O889*H889</f>
        <v>0</v>
      </c>
      <c r="Q889" s="231">
        <v>0.047</v>
      </c>
      <c r="R889" s="231">
        <f>Q889*H889</f>
        <v>0.047</v>
      </c>
      <c r="S889" s="231">
        <v>0</v>
      </c>
      <c r="T889" s="232">
        <f>S889*H889</f>
        <v>0</v>
      </c>
      <c r="AR889" s="24" t="s">
        <v>383</v>
      </c>
      <c r="AT889" s="24" t="s">
        <v>336</v>
      </c>
      <c r="AU889" s="24" t="s">
        <v>89</v>
      </c>
      <c r="AY889" s="24" t="s">
        <v>167</v>
      </c>
      <c r="BE889" s="233">
        <f>IF(N889="základní",J889,0)</f>
        <v>0</v>
      </c>
      <c r="BF889" s="233">
        <f>IF(N889="snížená",J889,0)</f>
        <v>0</v>
      </c>
      <c r="BG889" s="233">
        <f>IF(N889="zákl. přenesená",J889,0)</f>
        <v>0</v>
      </c>
      <c r="BH889" s="233">
        <f>IF(N889="sníž. přenesená",J889,0)</f>
        <v>0</v>
      </c>
      <c r="BI889" s="233">
        <f>IF(N889="nulová",J889,0)</f>
        <v>0</v>
      </c>
      <c r="BJ889" s="24" t="s">
        <v>87</v>
      </c>
      <c r="BK889" s="233">
        <f>ROUND(I889*H889,2)</f>
        <v>0</v>
      </c>
      <c r="BL889" s="24" t="s">
        <v>281</v>
      </c>
      <c r="BM889" s="24" t="s">
        <v>1407</v>
      </c>
    </row>
    <row r="890" s="1" customFormat="1" ht="14.4" customHeight="1">
      <c r="B890" s="47"/>
      <c r="C890" s="270" t="s">
        <v>1408</v>
      </c>
      <c r="D890" s="270" t="s">
        <v>336</v>
      </c>
      <c r="E890" s="271" t="s">
        <v>1409</v>
      </c>
      <c r="F890" s="272" t="s">
        <v>1410</v>
      </c>
      <c r="G890" s="273" t="s">
        <v>321</v>
      </c>
      <c r="H890" s="274">
        <v>6</v>
      </c>
      <c r="I890" s="275"/>
      <c r="J890" s="276">
        <f>ROUND(I890*H890,2)</f>
        <v>0</v>
      </c>
      <c r="K890" s="272" t="s">
        <v>477</v>
      </c>
      <c r="L890" s="277"/>
      <c r="M890" s="278" t="s">
        <v>34</v>
      </c>
      <c r="N890" s="279" t="s">
        <v>50</v>
      </c>
      <c r="O890" s="48"/>
      <c r="P890" s="231">
        <f>O890*H890</f>
        <v>0</v>
      </c>
      <c r="Q890" s="231">
        <v>0.025000000000000001</v>
      </c>
      <c r="R890" s="231">
        <f>Q890*H890</f>
        <v>0.15000000000000002</v>
      </c>
      <c r="S890" s="231">
        <v>0</v>
      </c>
      <c r="T890" s="232">
        <f>S890*H890</f>
        <v>0</v>
      </c>
      <c r="AR890" s="24" t="s">
        <v>383</v>
      </c>
      <c r="AT890" s="24" t="s">
        <v>336</v>
      </c>
      <c r="AU890" s="24" t="s">
        <v>89</v>
      </c>
      <c r="AY890" s="24" t="s">
        <v>167</v>
      </c>
      <c r="BE890" s="233">
        <f>IF(N890="základní",J890,0)</f>
        <v>0</v>
      </c>
      <c r="BF890" s="233">
        <f>IF(N890="snížená",J890,0)</f>
        <v>0</v>
      </c>
      <c r="BG890" s="233">
        <f>IF(N890="zákl. přenesená",J890,0)</f>
        <v>0</v>
      </c>
      <c r="BH890" s="233">
        <f>IF(N890="sníž. přenesená",J890,0)</f>
        <v>0</v>
      </c>
      <c r="BI890" s="233">
        <f>IF(N890="nulová",J890,0)</f>
        <v>0</v>
      </c>
      <c r="BJ890" s="24" t="s">
        <v>87</v>
      </c>
      <c r="BK890" s="233">
        <f>ROUND(I890*H890,2)</f>
        <v>0</v>
      </c>
      <c r="BL890" s="24" t="s">
        <v>281</v>
      </c>
      <c r="BM890" s="24" t="s">
        <v>1411</v>
      </c>
    </row>
    <row r="891" s="1" customFormat="1" ht="14.4" customHeight="1">
      <c r="B891" s="47"/>
      <c r="C891" s="270" t="s">
        <v>1412</v>
      </c>
      <c r="D891" s="270" t="s">
        <v>336</v>
      </c>
      <c r="E891" s="271" t="s">
        <v>1413</v>
      </c>
      <c r="F891" s="272" t="s">
        <v>1414</v>
      </c>
      <c r="G891" s="273" t="s">
        <v>321</v>
      </c>
      <c r="H891" s="274">
        <v>1</v>
      </c>
      <c r="I891" s="275"/>
      <c r="J891" s="276">
        <f>ROUND(I891*H891,2)</f>
        <v>0</v>
      </c>
      <c r="K891" s="272" t="s">
        <v>477</v>
      </c>
      <c r="L891" s="277"/>
      <c r="M891" s="278" t="s">
        <v>34</v>
      </c>
      <c r="N891" s="279" t="s">
        <v>50</v>
      </c>
      <c r="O891" s="48"/>
      <c r="P891" s="231">
        <f>O891*H891</f>
        <v>0</v>
      </c>
      <c r="Q891" s="231">
        <v>0.019</v>
      </c>
      <c r="R891" s="231">
        <f>Q891*H891</f>
        <v>0.019</v>
      </c>
      <c r="S891" s="231">
        <v>0</v>
      </c>
      <c r="T891" s="232">
        <f>S891*H891</f>
        <v>0</v>
      </c>
      <c r="AR891" s="24" t="s">
        <v>383</v>
      </c>
      <c r="AT891" s="24" t="s">
        <v>336</v>
      </c>
      <c r="AU891" s="24" t="s">
        <v>89</v>
      </c>
      <c r="AY891" s="24" t="s">
        <v>167</v>
      </c>
      <c r="BE891" s="233">
        <f>IF(N891="základní",J891,0)</f>
        <v>0</v>
      </c>
      <c r="BF891" s="233">
        <f>IF(N891="snížená",J891,0)</f>
        <v>0</v>
      </c>
      <c r="BG891" s="233">
        <f>IF(N891="zákl. přenesená",J891,0)</f>
        <v>0</v>
      </c>
      <c r="BH891" s="233">
        <f>IF(N891="sníž. přenesená",J891,0)</f>
        <v>0</v>
      </c>
      <c r="BI891" s="233">
        <f>IF(N891="nulová",J891,0)</f>
        <v>0</v>
      </c>
      <c r="BJ891" s="24" t="s">
        <v>87</v>
      </c>
      <c r="BK891" s="233">
        <f>ROUND(I891*H891,2)</f>
        <v>0</v>
      </c>
      <c r="BL891" s="24" t="s">
        <v>281</v>
      </c>
      <c r="BM891" s="24" t="s">
        <v>1415</v>
      </c>
    </row>
    <row r="892" s="1" customFormat="1" ht="34.2" customHeight="1">
      <c r="B892" s="47"/>
      <c r="C892" s="222" t="s">
        <v>1416</v>
      </c>
      <c r="D892" s="222" t="s">
        <v>169</v>
      </c>
      <c r="E892" s="223" t="s">
        <v>1417</v>
      </c>
      <c r="F892" s="224" t="s">
        <v>1418</v>
      </c>
      <c r="G892" s="225" t="s">
        <v>321</v>
      </c>
      <c r="H892" s="226">
        <v>13</v>
      </c>
      <c r="I892" s="227"/>
      <c r="J892" s="228">
        <f>ROUND(I892*H892,2)</f>
        <v>0</v>
      </c>
      <c r="K892" s="224" t="s">
        <v>173</v>
      </c>
      <c r="L892" s="73"/>
      <c r="M892" s="229" t="s">
        <v>34</v>
      </c>
      <c r="N892" s="230" t="s">
        <v>50</v>
      </c>
      <c r="O892" s="48"/>
      <c r="P892" s="231">
        <f>O892*H892</f>
        <v>0</v>
      </c>
      <c r="Q892" s="231">
        <v>0</v>
      </c>
      <c r="R892" s="231">
        <f>Q892*H892</f>
        <v>0</v>
      </c>
      <c r="S892" s="231">
        <v>0</v>
      </c>
      <c r="T892" s="232">
        <f>S892*H892</f>
        <v>0</v>
      </c>
      <c r="AR892" s="24" t="s">
        <v>281</v>
      </c>
      <c r="AT892" s="24" t="s">
        <v>169</v>
      </c>
      <c r="AU892" s="24" t="s">
        <v>89</v>
      </c>
      <c r="AY892" s="24" t="s">
        <v>167</v>
      </c>
      <c r="BE892" s="233">
        <f>IF(N892="základní",J892,0)</f>
        <v>0</v>
      </c>
      <c r="BF892" s="233">
        <f>IF(N892="snížená",J892,0)</f>
        <v>0</v>
      </c>
      <c r="BG892" s="233">
        <f>IF(N892="zákl. přenesená",J892,0)</f>
        <v>0</v>
      </c>
      <c r="BH892" s="233">
        <f>IF(N892="sníž. přenesená",J892,0)</f>
        <v>0</v>
      </c>
      <c r="BI892" s="233">
        <f>IF(N892="nulová",J892,0)</f>
        <v>0</v>
      </c>
      <c r="BJ892" s="24" t="s">
        <v>87</v>
      </c>
      <c r="BK892" s="233">
        <f>ROUND(I892*H892,2)</f>
        <v>0</v>
      </c>
      <c r="BL892" s="24" t="s">
        <v>281</v>
      </c>
      <c r="BM892" s="24" t="s">
        <v>1419</v>
      </c>
    </row>
    <row r="893" s="1" customFormat="1" ht="22.8" customHeight="1">
      <c r="B893" s="47"/>
      <c r="C893" s="222" t="s">
        <v>1420</v>
      </c>
      <c r="D893" s="222" t="s">
        <v>169</v>
      </c>
      <c r="E893" s="223" t="s">
        <v>1421</v>
      </c>
      <c r="F893" s="224" t="s">
        <v>1422</v>
      </c>
      <c r="G893" s="225" t="s">
        <v>1093</v>
      </c>
      <c r="H893" s="226">
        <v>190.63499999999999</v>
      </c>
      <c r="I893" s="227"/>
      <c r="J893" s="228">
        <f>ROUND(I893*H893,2)</f>
        <v>0</v>
      </c>
      <c r="K893" s="224" t="s">
        <v>173</v>
      </c>
      <c r="L893" s="73"/>
      <c r="M893" s="229" t="s">
        <v>34</v>
      </c>
      <c r="N893" s="230" t="s">
        <v>50</v>
      </c>
      <c r="O893" s="48"/>
      <c r="P893" s="231">
        <f>O893*H893</f>
        <v>0</v>
      </c>
      <c r="Q893" s="231">
        <v>6.7487499999999994E-05</v>
      </c>
      <c r="R893" s="231">
        <f>Q893*H893</f>
        <v>0.012865479562499999</v>
      </c>
      <c r="S893" s="231">
        <v>0</v>
      </c>
      <c r="T893" s="232">
        <f>S893*H893</f>
        <v>0</v>
      </c>
      <c r="AR893" s="24" t="s">
        <v>281</v>
      </c>
      <c r="AT893" s="24" t="s">
        <v>169</v>
      </c>
      <c r="AU893" s="24" t="s">
        <v>89</v>
      </c>
      <c r="AY893" s="24" t="s">
        <v>167</v>
      </c>
      <c r="BE893" s="233">
        <f>IF(N893="základní",J893,0)</f>
        <v>0</v>
      </c>
      <c r="BF893" s="233">
        <f>IF(N893="snížená",J893,0)</f>
        <v>0</v>
      </c>
      <c r="BG893" s="233">
        <f>IF(N893="zákl. přenesená",J893,0)</f>
        <v>0</v>
      </c>
      <c r="BH893" s="233">
        <f>IF(N893="sníž. přenesená",J893,0)</f>
        <v>0</v>
      </c>
      <c r="BI893" s="233">
        <f>IF(N893="nulová",J893,0)</f>
        <v>0</v>
      </c>
      <c r="BJ893" s="24" t="s">
        <v>87</v>
      </c>
      <c r="BK893" s="233">
        <f>ROUND(I893*H893,2)</f>
        <v>0</v>
      </c>
      <c r="BL893" s="24" t="s">
        <v>281</v>
      </c>
      <c r="BM893" s="24" t="s">
        <v>1423</v>
      </c>
    </row>
    <row r="894" s="1" customFormat="1">
      <c r="B894" s="47"/>
      <c r="C894" s="75"/>
      <c r="D894" s="234" t="s">
        <v>176</v>
      </c>
      <c r="E894" s="75"/>
      <c r="F894" s="235" t="s">
        <v>1424</v>
      </c>
      <c r="G894" s="75"/>
      <c r="H894" s="75"/>
      <c r="I894" s="192"/>
      <c r="J894" s="75"/>
      <c r="K894" s="75"/>
      <c r="L894" s="73"/>
      <c r="M894" s="236"/>
      <c r="N894" s="48"/>
      <c r="O894" s="48"/>
      <c r="P894" s="48"/>
      <c r="Q894" s="48"/>
      <c r="R894" s="48"/>
      <c r="S894" s="48"/>
      <c r="T894" s="96"/>
      <c r="AT894" s="24" t="s">
        <v>176</v>
      </c>
      <c r="AU894" s="24" t="s">
        <v>89</v>
      </c>
    </row>
    <row r="895" s="11" customFormat="1">
      <c r="B895" s="237"/>
      <c r="C895" s="238"/>
      <c r="D895" s="234" t="s">
        <v>178</v>
      </c>
      <c r="E895" s="239" t="s">
        <v>34</v>
      </c>
      <c r="F895" s="240" t="s">
        <v>1425</v>
      </c>
      <c r="G895" s="238"/>
      <c r="H895" s="239" t="s">
        <v>34</v>
      </c>
      <c r="I895" s="241"/>
      <c r="J895" s="238"/>
      <c r="K895" s="238"/>
      <c r="L895" s="242"/>
      <c r="M895" s="243"/>
      <c r="N895" s="244"/>
      <c r="O895" s="244"/>
      <c r="P895" s="244"/>
      <c r="Q895" s="244"/>
      <c r="R895" s="244"/>
      <c r="S895" s="244"/>
      <c r="T895" s="245"/>
      <c r="AT895" s="246" t="s">
        <v>178</v>
      </c>
      <c r="AU895" s="246" t="s">
        <v>89</v>
      </c>
      <c r="AV895" s="11" t="s">
        <v>87</v>
      </c>
      <c r="AW895" s="11" t="s">
        <v>42</v>
      </c>
      <c r="AX895" s="11" t="s">
        <v>79</v>
      </c>
      <c r="AY895" s="246" t="s">
        <v>167</v>
      </c>
    </row>
    <row r="896" s="12" customFormat="1">
      <c r="B896" s="247"/>
      <c r="C896" s="248"/>
      <c r="D896" s="234" t="s">
        <v>178</v>
      </c>
      <c r="E896" s="249" t="s">
        <v>34</v>
      </c>
      <c r="F896" s="250" t="s">
        <v>1426</v>
      </c>
      <c r="G896" s="248"/>
      <c r="H896" s="251">
        <v>63.799999999999997</v>
      </c>
      <c r="I896" s="252"/>
      <c r="J896" s="248"/>
      <c r="K896" s="248"/>
      <c r="L896" s="253"/>
      <c r="M896" s="254"/>
      <c r="N896" s="255"/>
      <c r="O896" s="255"/>
      <c r="P896" s="255"/>
      <c r="Q896" s="255"/>
      <c r="R896" s="255"/>
      <c r="S896" s="255"/>
      <c r="T896" s="256"/>
      <c r="AT896" s="257" t="s">
        <v>178</v>
      </c>
      <c r="AU896" s="257" t="s">
        <v>89</v>
      </c>
      <c r="AV896" s="12" t="s">
        <v>89</v>
      </c>
      <c r="AW896" s="12" t="s">
        <v>42</v>
      </c>
      <c r="AX896" s="12" t="s">
        <v>79</v>
      </c>
      <c r="AY896" s="257" t="s">
        <v>167</v>
      </c>
    </row>
    <row r="897" s="12" customFormat="1">
      <c r="B897" s="247"/>
      <c r="C897" s="248"/>
      <c r="D897" s="234" t="s">
        <v>178</v>
      </c>
      <c r="E897" s="249" t="s">
        <v>34</v>
      </c>
      <c r="F897" s="250" t="s">
        <v>1427</v>
      </c>
      <c r="G897" s="248"/>
      <c r="H897" s="251">
        <v>6.5439999999999996</v>
      </c>
      <c r="I897" s="252"/>
      <c r="J897" s="248"/>
      <c r="K897" s="248"/>
      <c r="L897" s="253"/>
      <c r="M897" s="254"/>
      <c r="N897" s="255"/>
      <c r="O897" s="255"/>
      <c r="P897" s="255"/>
      <c r="Q897" s="255"/>
      <c r="R897" s="255"/>
      <c r="S897" s="255"/>
      <c r="T897" s="256"/>
      <c r="AT897" s="257" t="s">
        <v>178</v>
      </c>
      <c r="AU897" s="257" t="s">
        <v>89</v>
      </c>
      <c r="AV897" s="12" t="s">
        <v>89</v>
      </c>
      <c r="AW897" s="12" t="s">
        <v>42</v>
      </c>
      <c r="AX897" s="12" t="s">
        <v>79</v>
      </c>
      <c r="AY897" s="257" t="s">
        <v>167</v>
      </c>
    </row>
    <row r="898" s="11" customFormat="1">
      <c r="B898" s="237"/>
      <c r="C898" s="238"/>
      <c r="D898" s="234" t="s">
        <v>178</v>
      </c>
      <c r="E898" s="239" t="s">
        <v>34</v>
      </c>
      <c r="F898" s="240" t="s">
        <v>1428</v>
      </c>
      <c r="G898" s="238"/>
      <c r="H898" s="239" t="s">
        <v>34</v>
      </c>
      <c r="I898" s="241"/>
      <c r="J898" s="238"/>
      <c r="K898" s="238"/>
      <c r="L898" s="242"/>
      <c r="M898" s="243"/>
      <c r="N898" s="244"/>
      <c r="O898" s="244"/>
      <c r="P898" s="244"/>
      <c r="Q898" s="244"/>
      <c r="R898" s="244"/>
      <c r="S898" s="244"/>
      <c r="T898" s="245"/>
      <c r="AT898" s="246" t="s">
        <v>178</v>
      </c>
      <c r="AU898" s="246" t="s">
        <v>89</v>
      </c>
      <c r="AV898" s="11" t="s">
        <v>87</v>
      </c>
      <c r="AW898" s="11" t="s">
        <v>42</v>
      </c>
      <c r="AX898" s="11" t="s">
        <v>79</v>
      </c>
      <c r="AY898" s="246" t="s">
        <v>167</v>
      </c>
    </row>
    <row r="899" s="12" customFormat="1">
      <c r="B899" s="247"/>
      <c r="C899" s="248"/>
      <c r="D899" s="234" t="s">
        <v>178</v>
      </c>
      <c r="E899" s="249" t="s">
        <v>34</v>
      </c>
      <c r="F899" s="250" t="s">
        <v>1429</v>
      </c>
      <c r="G899" s="248"/>
      <c r="H899" s="251">
        <v>83</v>
      </c>
      <c r="I899" s="252"/>
      <c r="J899" s="248"/>
      <c r="K899" s="248"/>
      <c r="L899" s="253"/>
      <c r="M899" s="254"/>
      <c r="N899" s="255"/>
      <c r="O899" s="255"/>
      <c r="P899" s="255"/>
      <c r="Q899" s="255"/>
      <c r="R899" s="255"/>
      <c r="S899" s="255"/>
      <c r="T899" s="256"/>
      <c r="AT899" s="257" t="s">
        <v>178</v>
      </c>
      <c r="AU899" s="257" t="s">
        <v>89</v>
      </c>
      <c r="AV899" s="12" t="s">
        <v>89</v>
      </c>
      <c r="AW899" s="12" t="s">
        <v>42</v>
      </c>
      <c r="AX899" s="12" t="s">
        <v>79</v>
      </c>
      <c r="AY899" s="257" t="s">
        <v>167</v>
      </c>
    </row>
    <row r="900" s="11" customFormat="1">
      <c r="B900" s="237"/>
      <c r="C900" s="238"/>
      <c r="D900" s="234" t="s">
        <v>178</v>
      </c>
      <c r="E900" s="239" t="s">
        <v>34</v>
      </c>
      <c r="F900" s="240" t="s">
        <v>1430</v>
      </c>
      <c r="G900" s="238"/>
      <c r="H900" s="239" t="s">
        <v>34</v>
      </c>
      <c r="I900" s="241"/>
      <c r="J900" s="238"/>
      <c r="K900" s="238"/>
      <c r="L900" s="242"/>
      <c r="M900" s="243"/>
      <c r="N900" s="244"/>
      <c r="O900" s="244"/>
      <c r="P900" s="244"/>
      <c r="Q900" s="244"/>
      <c r="R900" s="244"/>
      <c r="S900" s="244"/>
      <c r="T900" s="245"/>
      <c r="AT900" s="246" t="s">
        <v>178</v>
      </c>
      <c r="AU900" s="246" t="s">
        <v>89</v>
      </c>
      <c r="AV900" s="11" t="s">
        <v>87</v>
      </c>
      <c r="AW900" s="11" t="s">
        <v>42</v>
      </c>
      <c r="AX900" s="11" t="s">
        <v>79</v>
      </c>
      <c r="AY900" s="246" t="s">
        <v>167</v>
      </c>
    </row>
    <row r="901" s="12" customFormat="1">
      <c r="B901" s="247"/>
      <c r="C901" s="248"/>
      <c r="D901" s="234" t="s">
        <v>178</v>
      </c>
      <c r="E901" s="249" t="s">
        <v>34</v>
      </c>
      <c r="F901" s="250" t="s">
        <v>1431</v>
      </c>
      <c r="G901" s="248"/>
      <c r="H901" s="251">
        <v>37.290999999999997</v>
      </c>
      <c r="I901" s="252"/>
      <c r="J901" s="248"/>
      <c r="K901" s="248"/>
      <c r="L901" s="253"/>
      <c r="M901" s="254"/>
      <c r="N901" s="255"/>
      <c r="O901" s="255"/>
      <c r="P901" s="255"/>
      <c r="Q901" s="255"/>
      <c r="R901" s="255"/>
      <c r="S901" s="255"/>
      <c r="T901" s="256"/>
      <c r="AT901" s="257" t="s">
        <v>178</v>
      </c>
      <c r="AU901" s="257" t="s">
        <v>89</v>
      </c>
      <c r="AV901" s="12" t="s">
        <v>89</v>
      </c>
      <c r="AW901" s="12" t="s">
        <v>42</v>
      </c>
      <c r="AX901" s="12" t="s">
        <v>79</v>
      </c>
      <c r="AY901" s="257" t="s">
        <v>167</v>
      </c>
    </row>
    <row r="902" s="13" customFormat="1">
      <c r="B902" s="258"/>
      <c r="C902" s="259"/>
      <c r="D902" s="234" t="s">
        <v>178</v>
      </c>
      <c r="E902" s="260" t="s">
        <v>34</v>
      </c>
      <c r="F902" s="261" t="s">
        <v>203</v>
      </c>
      <c r="G902" s="259"/>
      <c r="H902" s="262">
        <v>190.63499999999999</v>
      </c>
      <c r="I902" s="263"/>
      <c r="J902" s="259"/>
      <c r="K902" s="259"/>
      <c r="L902" s="264"/>
      <c r="M902" s="265"/>
      <c r="N902" s="266"/>
      <c r="O902" s="266"/>
      <c r="P902" s="266"/>
      <c r="Q902" s="266"/>
      <c r="R902" s="266"/>
      <c r="S902" s="266"/>
      <c r="T902" s="267"/>
      <c r="AT902" s="268" t="s">
        <v>178</v>
      </c>
      <c r="AU902" s="268" t="s">
        <v>89</v>
      </c>
      <c r="AV902" s="13" t="s">
        <v>174</v>
      </c>
      <c r="AW902" s="13" t="s">
        <v>42</v>
      </c>
      <c r="AX902" s="13" t="s">
        <v>87</v>
      </c>
      <c r="AY902" s="268" t="s">
        <v>167</v>
      </c>
    </row>
    <row r="903" s="1" customFormat="1" ht="14.4" customHeight="1">
      <c r="B903" s="47"/>
      <c r="C903" s="270" t="s">
        <v>1432</v>
      </c>
      <c r="D903" s="270" t="s">
        <v>336</v>
      </c>
      <c r="E903" s="271" t="s">
        <v>1433</v>
      </c>
      <c r="F903" s="272" t="s">
        <v>1434</v>
      </c>
      <c r="G903" s="273" t="s">
        <v>245</v>
      </c>
      <c r="H903" s="274">
        <v>0.002</v>
      </c>
      <c r="I903" s="275"/>
      <c r="J903" s="276">
        <f>ROUND(I903*H903,2)</f>
        <v>0</v>
      </c>
      <c r="K903" s="272" t="s">
        <v>173</v>
      </c>
      <c r="L903" s="277"/>
      <c r="M903" s="278" t="s">
        <v>34</v>
      </c>
      <c r="N903" s="279" t="s">
        <v>50</v>
      </c>
      <c r="O903" s="48"/>
      <c r="P903" s="231">
        <f>O903*H903</f>
        <v>0</v>
      </c>
      <c r="Q903" s="231">
        <v>1</v>
      </c>
      <c r="R903" s="231">
        <f>Q903*H903</f>
        <v>0.002</v>
      </c>
      <c r="S903" s="231">
        <v>0</v>
      </c>
      <c r="T903" s="232">
        <f>S903*H903</f>
        <v>0</v>
      </c>
      <c r="AR903" s="24" t="s">
        <v>383</v>
      </c>
      <c r="AT903" s="24" t="s">
        <v>336</v>
      </c>
      <c r="AU903" s="24" t="s">
        <v>89</v>
      </c>
      <c r="AY903" s="24" t="s">
        <v>167</v>
      </c>
      <c r="BE903" s="233">
        <f>IF(N903="základní",J903,0)</f>
        <v>0</v>
      </c>
      <c r="BF903" s="233">
        <f>IF(N903="snížená",J903,0)</f>
        <v>0</v>
      </c>
      <c r="BG903" s="233">
        <f>IF(N903="zákl. přenesená",J903,0)</f>
        <v>0</v>
      </c>
      <c r="BH903" s="233">
        <f>IF(N903="sníž. přenesená",J903,0)</f>
        <v>0</v>
      </c>
      <c r="BI903" s="233">
        <f>IF(N903="nulová",J903,0)</f>
        <v>0</v>
      </c>
      <c r="BJ903" s="24" t="s">
        <v>87</v>
      </c>
      <c r="BK903" s="233">
        <f>ROUND(I903*H903,2)</f>
        <v>0</v>
      </c>
      <c r="BL903" s="24" t="s">
        <v>281</v>
      </c>
      <c r="BM903" s="24" t="s">
        <v>1435</v>
      </c>
    </row>
    <row r="904" s="1" customFormat="1">
      <c r="B904" s="47"/>
      <c r="C904" s="75"/>
      <c r="D904" s="234" t="s">
        <v>340</v>
      </c>
      <c r="E904" s="75"/>
      <c r="F904" s="235" t="s">
        <v>1436</v>
      </c>
      <c r="G904" s="75"/>
      <c r="H904" s="75"/>
      <c r="I904" s="192"/>
      <c r="J904" s="75"/>
      <c r="K904" s="75"/>
      <c r="L904" s="73"/>
      <c r="M904" s="236"/>
      <c r="N904" s="48"/>
      <c r="O904" s="48"/>
      <c r="P904" s="48"/>
      <c r="Q904" s="48"/>
      <c r="R904" s="48"/>
      <c r="S904" s="48"/>
      <c r="T904" s="96"/>
      <c r="AT904" s="24" t="s">
        <v>340</v>
      </c>
      <c r="AU904" s="24" t="s">
        <v>89</v>
      </c>
    </row>
    <row r="905" s="11" customFormat="1">
      <c r="B905" s="237"/>
      <c r="C905" s="238"/>
      <c r="D905" s="234" t="s">
        <v>178</v>
      </c>
      <c r="E905" s="239" t="s">
        <v>34</v>
      </c>
      <c r="F905" s="240" t="s">
        <v>1437</v>
      </c>
      <c r="G905" s="238"/>
      <c r="H905" s="239" t="s">
        <v>34</v>
      </c>
      <c r="I905" s="241"/>
      <c r="J905" s="238"/>
      <c r="K905" s="238"/>
      <c r="L905" s="242"/>
      <c r="M905" s="243"/>
      <c r="N905" s="244"/>
      <c r="O905" s="244"/>
      <c r="P905" s="244"/>
      <c r="Q905" s="244"/>
      <c r="R905" s="244"/>
      <c r="S905" s="244"/>
      <c r="T905" s="245"/>
      <c r="AT905" s="246" t="s">
        <v>178</v>
      </c>
      <c r="AU905" s="246" t="s">
        <v>89</v>
      </c>
      <c r="AV905" s="11" t="s">
        <v>87</v>
      </c>
      <c r="AW905" s="11" t="s">
        <v>42</v>
      </c>
      <c r="AX905" s="11" t="s">
        <v>79</v>
      </c>
      <c r="AY905" s="246" t="s">
        <v>167</v>
      </c>
    </row>
    <row r="906" s="12" customFormat="1">
      <c r="B906" s="247"/>
      <c r="C906" s="248"/>
      <c r="D906" s="234" t="s">
        <v>178</v>
      </c>
      <c r="E906" s="249" t="s">
        <v>34</v>
      </c>
      <c r="F906" s="250" t="s">
        <v>1438</v>
      </c>
      <c r="G906" s="248"/>
      <c r="H906" s="251">
        <v>0.002</v>
      </c>
      <c r="I906" s="252"/>
      <c r="J906" s="248"/>
      <c r="K906" s="248"/>
      <c r="L906" s="253"/>
      <c r="M906" s="254"/>
      <c r="N906" s="255"/>
      <c r="O906" s="255"/>
      <c r="P906" s="255"/>
      <c r="Q906" s="255"/>
      <c r="R906" s="255"/>
      <c r="S906" s="255"/>
      <c r="T906" s="256"/>
      <c r="AT906" s="257" t="s">
        <v>178</v>
      </c>
      <c r="AU906" s="257" t="s">
        <v>89</v>
      </c>
      <c r="AV906" s="12" t="s">
        <v>89</v>
      </c>
      <c r="AW906" s="12" t="s">
        <v>42</v>
      </c>
      <c r="AX906" s="12" t="s">
        <v>87</v>
      </c>
      <c r="AY906" s="257" t="s">
        <v>167</v>
      </c>
    </row>
    <row r="907" s="12" customFormat="1">
      <c r="B907" s="247"/>
      <c r="C907" s="248"/>
      <c r="D907" s="234" t="s">
        <v>178</v>
      </c>
      <c r="E907" s="248"/>
      <c r="F907" s="250" t="s">
        <v>1439</v>
      </c>
      <c r="G907" s="248"/>
      <c r="H907" s="251">
        <v>0.002</v>
      </c>
      <c r="I907" s="252"/>
      <c r="J907" s="248"/>
      <c r="K907" s="248"/>
      <c r="L907" s="253"/>
      <c r="M907" s="254"/>
      <c r="N907" s="255"/>
      <c r="O907" s="255"/>
      <c r="P907" s="255"/>
      <c r="Q907" s="255"/>
      <c r="R907" s="255"/>
      <c r="S907" s="255"/>
      <c r="T907" s="256"/>
      <c r="AT907" s="257" t="s">
        <v>178</v>
      </c>
      <c r="AU907" s="257" t="s">
        <v>89</v>
      </c>
      <c r="AV907" s="12" t="s">
        <v>89</v>
      </c>
      <c r="AW907" s="12" t="s">
        <v>6</v>
      </c>
      <c r="AX907" s="12" t="s">
        <v>87</v>
      </c>
      <c r="AY907" s="257" t="s">
        <v>167</v>
      </c>
    </row>
    <row r="908" s="1" customFormat="1" ht="14.4" customHeight="1">
      <c r="B908" s="47"/>
      <c r="C908" s="270" t="s">
        <v>1440</v>
      </c>
      <c r="D908" s="270" t="s">
        <v>336</v>
      </c>
      <c r="E908" s="271" t="s">
        <v>1441</v>
      </c>
      <c r="F908" s="272" t="s">
        <v>1442</v>
      </c>
      <c r="G908" s="273" t="s">
        <v>245</v>
      </c>
      <c r="H908" s="274">
        <v>0.0080000000000000002</v>
      </c>
      <c r="I908" s="275"/>
      <c r="J908" s="276">
        <f>ROUND(I908*H908,2)</f>
        <v>0</v>
      </c>
      <c r="K908" s="272" t="s">
        <v>477</v>
      </c>
      <c r="L908" s="277"/>
      <c r="M908" s="278" t="s">
        <v>34</v>
      </c>
      <c r="N908" s="279" t="s">
        <v>50</v>
      </c>
      <c r="O908" s="48"/>
      <c r="P908" s="231">
        <f>O908*H908</f>
        <v>0</v>
      </c>
      <c r="Q908" s="231">
        <v>1</v>
      </c>
      <c r="R908" s="231">
        <f>Q908*H908</f>
        <v>0.0080000000000000002</v>
      </c>
      <c r="S908" s="231">
        <v>0</v>
      </c>
      <c r="T908" s="232">
        <f>S908*H908</f>
        <v>0</v>
      </c>
      <c r="AR908" s="24" t="s">
        <v>383</v>
      </c>
      <c r="AT908" s="24" t="s">
        <v>336</v>
      </c>
      <c r="AU908" s="24" t="s">
        <v>89</v>
      </c>
      <c r="AY908" s="24" t="s">
        <v>167</v>
      </c>
      <c r="BE908" s="233">
        <f>IF(N908="základní",J908,0)</f>
        <v>0</v>
      </c>
      <c r="BF908" s="233">
        <f>IF(N908="snížená",J908,0)</f>
        <v>0</v>
      </c>
      <c r="BG908" s="233">
        <f>IF(N908="zákl. přenesená",J908,0)</f>
        <v>0</v>
      </c>
      <c r="BH908" s="233">
        <f>IF(N908="sníž. přenesená",J908,0)</f>
        <v>0</v>
      </c>
      <c r="BI908" s="233">
        <f>IF(N908="nulová",J908,0)</f>
        <v>0</v>
      </c>
      <c r="BJ908" s="24" t="s">
        <v>87</v>
      </c>
      <c r="BK908" s="233">
        <f>ROUND(I908*H908,2)</f>
        <v>0</v>
      </c>
      <c r="BL908" s="24" t="s">
        <v>281</v>
      </c>
      <c r="BM908" s="24" t="s">
        <v>1443</v>
      </c>
    </row>
    <row r="909" s="1" customFormat="1">
      <c r="B909" s="47"/>
      <c r="C909" s="75"/>
      <c r="D909" s="234" t="s">
        <v>340</v>
      </c>
      <c r="E909" s="75"/>
      <c r="F909" s="235" t="s">
        <v>1444</v>
      </c>
      <c r="G909" s="75"/>
      <c r="H909" s="75"/>
      <c r="I909" s="192"/>
      <c r="J909" s="75"/>
      <c r="K909" s="75"/>
      <c r="L909" s="73"/>
      <c r="M909" s="236"/>
      <c r="N909" s="48"/>
      <c r="O909" s="48"/>
      <c r="P909" s="48"/>
      <c r="Q909" s="48"/>
      <c r="R909" s="48"/>
      <c r="S909" s="48"/>
      <c r="T909" s="96"/>
      <c r="AT909" s="24" t="s">
        <v>340</v>
      </c>
      <c r="AU909" s="24" t="s">
        <v>89</v>
      </c>
    </row>
    <row r="910" s="11" customFormat="1">
      <c r="B910" s="237"/>
      <c r="C910" s="238"/>
      <c r="D910" s="234" t="s">
        <v>178</v>
      </c>
      <c r="E910" s="239" t="s">
        <v>34</v>
      </c>
      <c r="F910" s="240" t="s">
        <v>1445</v>
      </c>
      <c r="G910" s="238"/>
      <c r="H910" s="239" t="s">
        <v>34</v>
      </c>
      <c r="I910" s="241"/>
      <c r="J910" s="238"/>
      <c r="K910" s="238"/>
      <c r="L910" s="242"/>
      <c r="M910" s="243"/>
      <c r="N910" s="244"/>
      <c r="O910" s="244"/>
      <c r="P910" s="244"/>
      <c r="Q910" s="244"/>
      <c r="R910" s="244"/>
      <c r="S910" s="244"/>
      <c r="T910" s="245"/>
      <c r="AT910" s="246" t="s">
        <v>178</v>
      </c>
      <c r="AU910" s="246" t="s">
        <v>89</v>
      </c>
      <c r="AV910" s="11" t="s">
        <v>87</v>
      </c>
      <c r="AW910" s="11" t="s">
        <v>42</v>
      </c>
      <c r="AX910" s="11" t="s">
        <v>79</v>
      </c>
      <c r="AY910" s="246" t="s">
        <v>167</v>
      </c>
    </row>
    <row r="911" s="12" customFormat="1">
      <c r="B911" s="247"/>
      <c r="C911" s="248"/>
      <c r="D911" s="234" t="s">
        <v>178</v>
      </c>
      <c r="E911" s="249" t="s">
        <v>34</v>
      </c>
      <c r="F911" s="250" t="s">
        <v>1446</v>
      </c>
      <c r="G911" s="248"/>
      <c r="H911" s="251">
        <v>0.0070000000000000001</v>
      </c>
      <c r="I911" s="252"/>
      <c r="J911" s="248"/>
      <c r="K911" s="248"/>
      <c r="L911" s="253"/>
      <c r="M911" s="254"/>
      <c r="N911" s="255"/>
      <c r="O911" s="255"/>
      <c r="P911" s="255"/>
      <c r="Q911" s="255"/>
      <c r="R911" s="255"/>
      <c r="S911" s="255"/>
      <c r="T911" s="256"/>
      <c r="AT911" s="257" t="s">
        <v>178</v>
      </c>
      <c r="AU911" s="257" t="s">
        <v>89</v>
      </c>
      <c r="AV911" s="12" t="s">
        <v>89</v>
      </c>
      <c r="AW911" s="12" t="s">
        <v>42</v>
      </c>
      <c r="AX911" s="12" t="s">
        <v>87</v>
      </c>
      <c r="AY911" s="257" t="s">
        <v>167</v>
      </c>
    </row>
    <row r="912" s="12" customFormat="1">
      <c r="B912" s="247"/>
      <c r="C912" s="248"/>
      <c r="D912" s="234" t="s">
        <v>178</v>
      </c>
      <c r="E912" s="248"/>
      <c r="F912" s="250" t="s">
        <v>1447</v>
      </c>
      <c r="G912" s="248"/>
      <c r="H912" s="251">
        <v>0.0080000000000000002</v>
      </c>
      <c r="I912" s="252"/>
      <c r="J912" s="248"/>
      <c r="K912" s="248"/>
      <c r="L912" s="253"/>
      <c r="M912" s="254"/>
      <c r="N912" s="255"/>
      <c r="O912" s="255"/>
      <c r="P912" s="255"/>
      <c r="Q912" s="255"/>
      <c r="R912" s="255"/>
      <c r="S912" s="255"/>
      <c r="T912" s="256"/>
      <c r="AT912" s="257" t="s">
        <v>178</v>
      </c>
      <c r="AU912" s="257" t="s">
        <v>89</v>
      </c>
      <c r="AV912" s="12" t="s">
        <v>89</v>
      </c>
      <c r="AW912" s="12" t="s">
        <v>6</v>
      </c>
      <c r="AX912" s="12" t="s">
        <v>87</v>
      </c>
      <c r="AY912" s="257" t="s">
        <v>167</v>
      </c>
    </row>
    <row r="913" s="1" customFormat="1" ht="14.4" customHeight="1">
      <c r="B913" s="47"/>
      <c r="C913" s="270" t="s">
        <v>1448</v>
      </c>
      <c r="D913" s="270" t="s">
        <v>336</v>
      </c>
      <c r="E913" s="271" t="s">
        <v>1449</v>
      </c>
      <c r="F913" s="272" t="s">
        <v>1450</v>
      </c>
      <c r="G913" s="273" t="s">
        <v>245</v>
      </c>
      <c r="H913" s="274">
        <v>0.019</v>
      </c>
      <c r="I913" s="275"/>
      <c r="J913" s="276">
        <f>ROUND(I913*H913,2)</f>
        <v>0</v>
      </c>
      <c r="K913" s="272" t="s">
        <v>477</v>
      </c>
      <c r="L913" s="277"/>
      <c r="M913" s="278" t="s">
        <v>34</v>
      </c>
      <c r="N913" s="279" t="s">
        <v>50</v>
      </c>
      <c r="O913" s="48"/>
      <c r="P913" s="231">
        <f>O913*H913</f>
        <v>0</v>
      </c>
      <c r="Q913" s="231">
        <v>1</v>
      </c>
      <c r="R913" s="231">
        <f>Q913*H913</f>
        <v>0.019</v>
      </c>
      <c r="S913" s="231">
        <v>0</v>
      </c>
      <c r="T913" s="232">
        <f>S913*H913</f>
        <v>0</v>
      </c>
      <c r="AR913" s="24" t="s">
        <v>383</v>
      </c>
      <c r="AT913" s="24" t="s">
        <v>336</v>
      </c>
      <c r="AU913" s="24" t="s">
        <v>89</v>
      </c>
      <c r="AY913" s="24" t="s">
        <v>167</v>
      </c>
      <c r="BE913" s="233">
        <f>IF(N913="základní",J913,0)</f>
        <v>0</v>
      </c>
      <c r="BF913" s="233">
        <f>IF(N913="snížená",J913,0)</f>
        <v>0</v>
      </c>
      <c r="BG913" s="233">
        <f>IF(N913="zákl. přenesená",J913,0)</f>
        <v>0</v>
      </c>
      <c r="BH913" s="233">
        <f>IF(N913="sníž. přenesená",J913,0)</f>
        <v>0</v>
      </c>
      <c r="BI913" s="233">
        <f>IF(N913="nulová",J913,0)</f>
        <v>0</v>
      </c>
      <c r="BJ913" s="24" t="s">
        <v>87</v>
      </c>
      <c r="BK913" s="233">
        <f>ROUND(I913*H913,2)</f>
        <v>0</v>
      </c>
      <c r="BL913" s="24" t="s">
        <v>281</v>
      </c>
      <c r="BM913" s="24" t="s">
        <v>1451</v>
      </c>
    </row>
    <row r="914" s="1" customFormat="1">
      <c r="B914" s="47"/>
      <c r="C914" s="75"/>
      <c r="D914" s="234" t="s">
        <v>340</v>
      </c>
      <c r="E914" s="75"/>
      <c r="F914" s="235" t="s">
        <v>1452</v>
      </c>
      <c r="G914" s="75"/>
      <c r="H914" s="75"/>
      <c r="I914" s="192"/>
      <c r="J914" s="75"/>
      <c r="K914" s="75"/>
      <c r="L914" s="73"/>
      <c r="M914" s="236"/>
      <c r="N914" s="48"/>
      <c r="O914" s="48"/>
      <c r="P914" s="48"/>
      <c r="Q914" s="48"/>
      <c r="R914" s="48"/>
      <c r="S914" s="48"/>
      <c r="T914" s="96"/>
      <c r="AT914" s="24" t="s">
        <v>340</v>
      </c>
      <c r="AU914" s="24" t="s">
        <v>89</v>
      </c>
    </row>
    <row r="915" s="11" customFormat="1">
      <c r="B915" s="237"/>
      <c r="C915" s="238"/>
      <c r="D915" s="234" t="s">
        <v>178</v>
      </c>
      <c r="E915" s="239" t="s">
        <v>34</v>
      </c>
      <c r="F915" s="240" t="s">
        <v>1453</v>
      </c>
      <c r="G915" s="238"/>
      <c r="H915" s="239" t="s">
        <v>34</v>
      </c>
      <c r="I915" s="241"/>
      <c r="J915" s="238"/>
      <c r="K915" s="238"/>
      <c r="L915" s="242"/>
      <c r="M915" s="243"/>
      <c r="N915" s="244"/>
      <c r="O915" s="244"/>
      <c r="P915" s="244"/>
      <c r="Q915" s="244"/>
      <c r="R915" s="244"/>
      <c r="S915" s="244"/>
      <c r="T915" s="245"/>
      <c r="AT915" s="246" t="s">
        <v>178</v>
      </c>
      <c r="AU915" s="246" t="s">
        <v>89</v>
      </c>
      <c r="AV915" s="11" t="s">
        <v>87</v>
      </c>
      <c r="AW915" s="11" t="s">
        <v>42</v>
      </c>
      <c r="AX915" s="11" t="s">
        <v>79</v>
      </c>
      <c r="AY915" s="246" t="s">
        <v>167</v>
      </c>
    </row>
    <row r="916" s="12" customFormat="1">
      <c r="B916" s="247"/>
      <c r="C916" s="248"/>
      <c r="D916" s="234" t="s">
        <v>178</v>
      </c>
      <c r="E916" s="249" t="s">
        <v>34</v>
      </c>
      <c r="F916" s="250" t="s">
        <v>1454</v>
      </c>
      <c r="G916" s="248"/>
      <c r="H916" s="251">
        <v>0.017000000000000001</v>
      </c>
      <c r="I916" s="252"/>
      <c r="J916" s="248"/>
      <c r="K916" s="248"/>
      <c r="L916" s="253"/>
      <c r="M916" s="254"/>
      <c r="N916" s="255"/>
      <c r="O916" s="255"/>
      <c r="P916" s="255"/>
      <c r="Q916" s="255"/>
      <c r="R916" s="255"/>
      <c r="S916" s="255"/>
      <c r="T916" s="256"/>
      <c r="AT916" s="257" t="s">
        <v>178</v>
      </c>
      <c r="AU916" s="257" t="s">
        <v>89</v>
      </c>
      <c r="AV916" s="12" t="s">
        <v>89</v>
      </c>
      <c r="AW916" s="12" t="s">
        <v>42</v>
      </c>
      <c r="AX916" s="12" t="s">
        <v>87</v>
      </c>
      <c r="AY916" s="257" t="s">
        <v>167</v>
      </c>
    </row>
    <row r="917" s="12" customFormat="1">
      <c r="B917" s="247"/>
      <c r="C917" s="248"/>
      <c r="D917" s="234" t="s">
        <v>178</v>
      </c>
      <c r="E917" s="248"/>
      <c r="F917" s="250" t="s">
        <v>1455</v>
      </c>
      <c r="G917" s="248"/>
      <c r="H917" s="251">
        <v>0.019</v>
      </c>
      <c r="I917" s="252"/>
      <c r="J917" s="248"/>
      <c r="K917" s="248"/>
      <c r="L917" s="253"/>
      <c r="M917" s="254"/>
      <c r="N917" s="255"/>
      <c r="O917" s="255"/>
      <c r="P917" s="255"/>
      <c r="Q917" s="255"/>
      <c r="R917" s="255"/>
      <c r="S917" s="255"/>
      <c r="T917" s="256"/>
      <c r="AT917" s="257" t="s">
        <v>178</v>
      </c>
      <c r="AU917" s="257" t="s">
        <v>89</v>
      </c>
      <c r="AV917" s="12" t="s">
        <v>89</v>
      </c>
      <c r="AW917" s="12" t="s">
        <v>6</v>
      </c>
      <c r="AX917" s="12" t="s">
        <v>87</v>
      </c>
      <c r="AY917" s="257" t="s">
        <v>167</v>
      </c>
    </row>
    <row r="918" s="1" customFormat="1" ht="14.4" customHeight="1">
      <c r="B918" s="47"/>
      <c r="C918" s="270" t="s">
        <v>1456</v>
      </c>
      <c r="D918" s="270" t="s">
        <v>336</v>
      </c>
      <c r="E918" s="271" t="s">
        <v>1457</v>
      </c>
      <c r="F918" s="272" t="s">
        <v>1458</v>
      </c>
      <c r="G918" s="273" t="s">
        <v>245</v>
      </c>
      <c r="H918" s="274">
        <v>0.035000000000000003</v>
      </c>
      <c r="I918" s="275"/>
      <c r="J918" s="276">
        <f>ROUND(I918*H918,2)</f>
        <v>0</v>
      </c>
      <c r="K918" s="272" t="s">
        <v>477</v>
      </c>
      <c r="L918" s="277"/>
      <c r="M918" s="278" t="s">
        <v>34</v>
      </c>
      <c r="N918" s="279" t="s">
        <v>50</v>
      </c>
      <c r="O918" s="48"/>
      <c r="P918" s="231">
        <f>O918*H918</f>
        <v>0</v>
      </c>
      <c r="Q918" s="231">
        <v>1</v>
      </c>
      <c r="R918" s="231">
        <f>Q918*H918</f>
        <v>0.035000000000000003</v>
      </c>
      <c r="S918" s="231">
        <v>0</v>
      </c>
      <c r="T918" s="232">
        <f>S918*H918</f>
        <v>0</v>
      </c>
      <c r="AR918" s="24" t="s">
        <v>383</v>
      </c>
      <c r="AT918" s="24" t="s">
        <v>336</v>
      </c>
      <c r="AU918" s="24" t="s">
        <v>89</v>
      </c>
      <c r="AY918" s="24" t="s">
        <v>167</v>
      </c>
      <c r="BE918" s="233">
        <f>IF(N918="základní",J918,0)</f>
        <v>0</v>
      </c>
      <c r="BF918" s="233">
        <f>IF(N918="snížená",J918,0)</f>
        <v>0</v>
      </c>
      <c r="BG918" s="233">
        <f>IF(N918="zákl. přenesená",J918,0)</f>
        <v>0</v>
      </c>
      <c r="BH918" s="233">
        <f>IF(N918="sníž. přenesená",J918,0)</f>
        <v>0</v>
      </c>
      <c r="BI918" s="233">
        <f>IF(N918="nulová",J918,0)</f>
        <v>0</v>
      </c>
      <c r="BJ918" s="24" t="s">
        <v>87</v>
      </c>
      <c r="BK918" s="233">
        <f>ROUND(I918*H918,2)</f>
        <v>0</v>
      </c>
      <c r="BL918" s="24" t="s">
        <v>281</v>
      </c>
      <c r="BM918" s="24" t="s">
        <v>1459</v>
      </c>
    </row>
    <row r="919" s="1" customFormat="1">
      <c r="B919" s="47"/>
      <c r="C919" s="75"/>
      <c r="D919" s="234" t="s">
        <v>340</v>
      </c>
      <c r="E919" s="75"/>
      <c r="F919" s="235" t="s">
        <v>1460</v>
      </c>
      <c r="G919" s="75"/>
      <c r="H919" s="75"/>
      <c r="I919" s="192"/>
      <c r="J919" s="75"/>
      <c r="K919" s="75"/>
      <c r="L919" s="73"/>
      <c r="M919" s="236"/>
      <c r="N919" s="48"/>
      <c r="O919" s="48"/>
      <c r="P919" s="48"/>
      <c r="Q919" s="48"/>
      <c r="R919" s="48"/>
      <c r="S919" s="48"/>
      <c r="T919" s="96"/>
      <c r="AT919" s="24" t="s">
        <v>340</v>
      </c>
      <c r="AU919" s="24" t="s">
        <v>89</v>
      </c>
    </row>
    <row r="920" s="11" customFormat="1">
      <c r="B920" s="237"/>
      <c r="C920" s="238"/>
      <c r="D920" s="234" t="s">
        <v>178</v>
      </c>
      <c r="E920" s="239" t="s">
        <v>34</v>
      </c>
      <c r="F920" s="240" t="s">
        <v>724</v>
      </c>
      <c r="G920" s="238"/>
      <c r="H920" s="239" t="s">
        <v>34</v>
      </c>
      <c r="I920" s="241"/>
      <c r="J920" s="238"/>
      <c r="K920" s="238"/>
      <c r="L920" s="242"/>
      <c r="M920" s="243"/>
      <c r="N920" s="244"/>
      <c r="O920" s="244"/>
      <c r="P920" s="244"/>
      <c r="Q920" s="244"/>
      <c r="R920" s="244"/>
      <c r="S920" s="244"/>
      <c r="T920" s="245"/>
      <c r="AT920" s="246" t="s">
        <v>178</v>
      </c>
      <c r="AU920" s="246" t="s">
        <v>89</v>
      </c>
      <c r="AV920" s="11" t="s">
        <v>87</v>
      </c>
      <c r="AW920" s="11" t="s">
        <v>42</v>
      </c>
      <c r="AX920" s="11" t="s">
        <v>79</v>
      </c>
      <c r="AY920" s="246" t="s">
        <v>167</v>
      </c>
    </row>
    <row r="921" s="12" customFormat="1">
      <c r="B921" s="247"/>
      <c r="C921" s="248"/>
      <c r="D921" s="234" t="s">
        <v>178</v>
      </c>
      <c r="E921" s="249" t="s">
        <v>34</v>
      </c>
      <c r="F921" s="250" t="s">
        <v>1461</v>
      </c>
      <c r="G921" s="248"/>
      <c r="H921" s="251">
        <v>0.032000000000000001</v>
      </c>
      <c r="I921" s="252"/>
      <c r="J921" s="248"/>
      <c r="K921" s="248"/>
      <c r="L921" s="253"/>
      <c r="M921" s="254"/>
      <c r="N921" s="255"/>
      <c r="O921" s="255"/>
      <c r="P921" s="255"/>
      <c r="Q921" s="255"/>
      <c r="R921" s="255"/>
      <c r="S921" s="255"/>
      <c r="T921" s="256"/>
      <c r="AT921" s="257" t="s">
        <v>178</v>
      </c>
      <c r="AU921" s="257" t="s">
        <v>89</v>
      </c>
      <c r="AV921" s="12" t="s">
        <v>89</v>
      </c>
      <c r="AW921" s="12" t="s">
        <v>42</v>
      </c>
      <c r="AX921" s="12" t="s">
        <v>87</v>
      </c>
      <c r="AY921" s="257" t="s">
        <v>167</v>
      </c>
    </row>
    <row r="922" s="12" customFormat="1">
      <c r="B922" s="247"/>
      <c r="C922" s="248"/>
      <c r="D922" s="234" t="s">
        <v>178</v>
      </c>
      <c r="E922" s="248"/>
      <c r="F922" s="250" t="s">
        <v>1462</v>
      </c>
      <c r="G922" s="248"/>
      <c r="H922" s="251">
        <v>0.035000000000000003</v>
      </c>
      <c r="I922" s="252"/>
      <c r="J922" s="248"/>
      <c r="K922" s="248"/>
      <c r="L922" s="253"/>
      <c r="M922" s="254"/>
      <c r="N922" s="255"/>
      <c r="O922" s="255"/>
      <c r="P922" s="255"/>
      <c r="Q922" s="255"/>
      <c r="R922" s="255"/>
      <c r="S922" s="255"/>
      <c r="T922" s="256"/>
      <c r="AT922" s="257" t="s">
        <v>178</v>
      </c>
      <c r="AU922" s="257" t="s">
        <v>89</v>
      </c>
      <c r="AV922" s="12" t="s">
        <v>89</v>
      </c>
      <c r="AW922" s="12" t="s">
        <v>6</v>
      </c>
      <c r="AX922" s="12" t="s">
        <v>87</v>
      </c>
      <c r="AY922" s="257" t="s">
        <v>167</v>
      </c>
    </row>
    <row r="923" s="1" customFormat="1" ht="14.4" customHeight="1">
      <c r="B923" s="47"/>
      <c r="C923" s="270" t="s">
        <v>1463</v>
      </c>
      <c r="D923" s="270" t="s">
        <v>336</v>
      </c>
      <c r="E923" s="271" t="s">
        <v>1464</v>
      </c>
      <c r="F923" s="272" t="s">
        <v>1465</v>
      </c>
      <c r="G923" s="273" t="s">
        <v>245</v>
      </c>
      <c r="H923" s="274">
        <v>0.0080000000000000002</v>
      </c>
      <c r="I923" s="275"/>
      <c r="J923" s="276">
        <f>ROUND(I923*H923,2)</f>
        <v>0</v>
      </c>
      <c r="K923" s="272" t="s">
        <v>173</v>
      </c>
      <c r="L923" s="277"/>
      <c r="M923" s="278" t="s">
        <v>34</v>
      </c>
      <c r="N923" s="279" t="s">
        <v>50</v>
      </c>
      <c r="O923" s="48"/>
      <c r="P923" s="231">
        <f>O923*H923</f>
        <v>0</v>
      </c>
      <c r="Q923" s="231">
        <v>1</v>
      </c>
      <c r="R923" s="231">
        <f>Q923*H923</f>
        <v>0.0080000000000000002</v>
      </c>
      <c r="S923" s="231">
        <v>0</v>
      </c>
      <c r="T923" s="232">
        <f>S923*H923</f>
        <v>0</v>
      </c>
      <c r="AR923" s="24" t="s">
        <v>383</v>
      </c>
      <c r="AT923" s="24" t="s">
        <v>336</v>
      </c>
      <c r="AU923" s="24" t="s">
        <v>89</v>
      </c>
      <c r="AY923" s="24" t="s">
        <v>167</v>
      </c>
      <c r="BE923" s="233">
        <f>IF(N923="základní",J923,0)</f>
        <v>0</v>
      </c>
      <c r="BF923" s="233">
        <f>IF(N923="snížená",J923,0)</f>
        <v>0</v>
      </c>
      <c r="BG923" s="233">
        <f>IF(N923="zákl. přenesená",J923,0)</f>
        <v>0</v>
      </c>
      <c r="BH923" s="233">
        <f>IF(N923="sníž. přenesená",J923,0)</f>
        <v>0</v>
      </c>
      <c r="BI923" s="233">
        <f>IF(N923="nulová",J923,0)</f>
        <v>0</v>
      </c>
      <c r="BJ923" s="24" t="s">
        <v>87</v>
      </c>
      <c r="BK923" s="233">
        <f>ROUND(I923*H923,2)</f>
        <v>0</v>
      </c>
      <c r="BL923" s="24" t="s">
        <v>281</v>
      </c>
      <c r="BM923" s="24" t="s">
        <v>1466</v>
      </c>
    </row>
    <row r="924" s="1" customFormat="1">
      <c r="B924" s="47"/>
      <c r="C924" s="75"/>
      <c r="D924" s="234" t="s">
        <v>340</v>
      </c>
      <c r="E924" s="75"/>
      <c r="F924" s="235" t="s">
        <v>1467</v>
      </c>
      <c r="G924" s="75"/>
      <c r="H924" s="75"/>
      <c r="I924" s="192"/>
      <c r="J924" s="75"/>
      <c r="K924" s="75"/>
      <c r="L924" s="73"/>
      <c r="M924" s="236"/>
      <c r="N924" s="48"/>
      <c r="O924" s="48"/>
      <c r="P924" s="48"/>
      <c r="Q924" s="48"/>
      <c r="R924" s="48"/>
      <c r="S924" s="48"/>
      <c r="T924" s="96"/>
      <c r="AT924" s="24" t="s">
        <v>340</v>
      </c>
      <c r="AU924" s="24" t="s">
        <v>89</v>
      </c>
    </row>
    <row r="925" s="12" customFormat="1">
      <c r="B925" s="247"/>
      <c r="C925" s="248"/>
      <c r="D925" s="234" t="s">
        <v>178</v>
      </c>
      <c r="E925" s="249" t="s">
        <v>34</v>
      </c>
      <c r="F925" s="250" t="s">
        <v>1468</v>
      </c>
      <c r="G925" s="248"/>
      <c r="H925" s="251">
        <v>0.0070000000000000001</v>
      </c>
      <c r="I925" s="252"/>
      <c r="J925" s="248"/>
      <c r="K925" s="248"/>
      <c r="L925" s="253"/>
      <c r="M925" s="254"/>
      <c r="N925" s="255"/>
      <c r="O925" s="255"/>
      <c r="P925" s="255"/>
      <c r="Q925" s="255"/>
      <c r="R925" s="255"/>
      <c r="S925" s="255"/>
      <c r="T925" s="256"/>
      <c r="AT925" s="257" t="s">
        <v>178</v>
      </c>
      <c r="AU925" s="257" t="s">
        <v>89</v>
      </c>
      <c r="AV925" s="12" t="s">
        <v>89</v>
      </c>
      <c r="AW925" s="12" t="s">
        <v>42</v>
      </c>
      <c r="AX925" s="12" t="s">
        <v>87</v>
      </c>
      <c r="AY925" s="257" t="s">
        <v>167</v>
      </c>
    </row>
    <row r="926" s="12" customFormat="1">
      <c r="B926" s="247"/>
      <c r="C926" s="248"/>
      <c r="D926" s="234" t="s">
        <v>178</v>
      </c>
      <c r="E926" s="248"/>
      <c r="F926" s="250" t="s">
        <v>1447</v>
      </c>
      <c r="G926" s="248"/>
      <c r="H926" s="251">
        <v>0.0080000000000000002</v>
      </c>
      <c r="I926" s="252"/>
      <c r="J926" s="248"/>
      <c r="K926" s="248"/>
      <c r="L926" s="253"/>
      <c r="M926" s="254"/>
      <c r="N926" s="255"/>
      <c r="O926" s="255"/>
      <c r="P926" s="255"/>
      <c r="Q926" s="255"/>
      <c r="R926" s="255"/>
      <c r="S926" s="255"/>
      <c r="T926" s="256"/>
      <c r="AT926" s="257" t="s">
        <v>178</v>
      </c>
      <c r="AU926" s="257" t="s">
        <v>89</v>
      </c>
      <c r="AV926" s="12" t="s">
        <v>89</v>
      </c>
      <c r="AW926" s="12" t="s">
        <v>6</v>
      </c>
      <c r="AX926" s="12" t="s">
        <v>87</v>
      </c>
      <c r="AY926" s="257" t="s">
        <v>167</v>
      </c>
    </row>
    <row r="927" s="1" customFormat="1" ht="22.8" customHeight="1">
      <c r="B927" s="47"/>
      <c r="C927" s="270" t="s">
        <v>1469</v>
      </c>
      <c r="D927" s="270" t="s">
        <v>336</v>
      </c>
      <c r="E927" s="271" t="s">
        <v>1470</v>
      </c>
      <c r="F927" s="272" t="s">
        <v>1471</v>
      </c>
      <c r="G927" s="273" t="s">
        <v>245</v>
      </c>
      <c r="H927" s="274">
        <v>0.039</v>
      </c>
      <c r="I927" s="275"/>
      <c r="J927" s="276">
        <f>ROUND(I927*H927,2)</f>
        <v>0</v>
      </c>
      <c r="K927" s="272" t="s">
        <v>477</v>
      </c>
      <c r="L927" s="277"/>
      <c r="M927" s="278" t="s">
        <v>34</v>
      </c>
      <c r="N927" s="279" t="s">
        <v>50</v>
      </c>
      <c r="O927" s="48"/>
      <c r="P927" s="231">
        <f>O927*H927</f>
        <v>0</v>
      </c>
      <c r="Q927" s="231">
        <v>1</v>
      </c>
      <c r="R927" s="231">
        <f>Q927*H927</f>
        <v>0.039</v>
      </c>
      <c r="S927" s="231">
        <v>0</v>
      </c>
      <c r="T927" s="232">
        <f>S927*H927</f>
        <v>0</v>
      </c>
      <c r="AR927" s="24" t="s">
        <v>383</v>
      </c>
      <c r="AT927" s="24" t="s">
        <v>336</v>
      </c>
      <c r="AU927" s="24" t="s">
        <v>89</v>
      </c>
      <c r="AY927" s="24" t="s">
        <v>167</v>
      </c>
      <c r="BE927" s="233">
        <f>IF(N927="základní",J927,0)</f>
        <v>0</v>
      </c>
      <c r="BF927" s="233">
        <f>IF(N927="snížená",J927,0)</f>
        <v>0</v>
      </c>
      <c r="BG927" s="233">
        <f>IF(N927="zákl. přenesená",J927,0)</f>
        <v>0</v>
      </c>
      <c r="BH927" s="233">
        <f>IF(N927="sníž. přenesená",J927,0)</f>
        <v>0</v>
      </c>
      <c r="BI927" s="233">
        <f>IF(N927="nulová",J927,0)</f>
        <v>0</v>
      </c>
      <c r="BJ927" s="24" t="s">
        <v>87</v>
      </c>
      <c r="BK927" s="233">
        <f>ROUND(I927*H927,2)</f>
        <v>0</v>
      </c>
      <c r="BL927" s="24" t="s">
        <v>281</v>
      </c>
      <c r="BM927" s="24" t="s">
        <v>1472</v>
      </c>
    </row>
    <row r="928" s="1" customFormat="1">
      <c r="B928" s="47"/>
      <c r="C928" s="75"/>
      <c r="D928" s="234" t="s">
        <v>340</v>
      </c>
      <c r="E928" s="75"/>
      <c r="F928" s="235" t="s">
        <v>1473</v>
      </c>
      <c r="G928" s="75"/>
      <c r="H928" s="75"/>
      <c r="I928" s="192"/>
      <c r="J928" s="75"/>
      <c r="K928" s="75"/>
      <c r="L928" s="73"/>
      <c r="M928" s="236"/>
      <c r="N928" s="48"/>
      <c r="O928" s="48"/>
      <c r="P928" s="48"/>
      <c r="Q928" s="48"/>
      <c r="R928" s="48"/>
      <c r="S928" s="48"/>
      <c r="T928" s="96"/>
      <c r="AT928" s="24" t="s">
        <v>340</v>
      </c>
      <c r="AU928" s="24" t="s">
        <v>89</v>
      </c>
    </row>
    <row r="929" s="11" customFormat="1">
      <c r="B929" s="237"/>
      <c r="C929" s="238"/>
      <c r="D929" s="234" t="s">
        <v>178</v>
      </c>
      <c r="E929" s="239" t="s">
        <v>34</v>
      </c>
      <c r="F929" s="240" t="s">
        <v>1474</v>
      </c>
      <c r="G929" s="238"/>
      <c r="H929" s="239" t="s">
        <v>34</v>
      </c>
      <c r="I929" s="241"/>
      <c r="J929" s="238"/>
      <c r="K929" s="238"/>
      <c r="L929" s="242"/>
      <c r="M929" s="243"/>
      <c r="N929" s="244"/>
      <c r="O929" s="244"/>
      <c r="P929" s="244"/>
      <c r="Q929" s="244"/>
      <c r="R929" s="244"/>
      <c r="S929" s="244"/>
      <c r="T929" s="245"/>
      <c r="AT929" s="246" t="s">
        <v>178</v>
      </c>
      <c r="AU929" s="246" t="s">
        <v>89</v>
      </c>
      <c r="AV929" s="11" t="s">
        <v>87</v>
      </c>
      <c r="AW929" s="11" t="s">
        <v>42</v>
      </c>
      <c r="AX929" s="11" t="s">
        <v>79</v>
      </c>
      <c r="AY929" s="246" t="s">
        <v>167</v>
      </c>
    </row>
    <row r="930" s="12" customFormat="1">
      <c r="B930" s="247"/>
      <c r="C930" s="248"/>
      <c r="D930" s="234" t="s">
        <v>178</v>
      </c>
      <c r="E930" s="249" t="s">
        <v>34</v>
      </c>
      <c r="F930" s="250" t="s">
        <v>1475</v>
      </c>
      <c r="G930" s="248"/>
      <c r="H930" s="251">
        <v>0.027</v>
      </c>
      <c r="I930" s="252"/>
      <c r="J930" s="248"/>
      <c r="K930" s="248"/>
      <c r="L930" s="253"/>
      <c r="M930" s="254"/>
      <c r="N930" s="255"/>
      <c r="O930" s="255"/>
      <c r="P930" s="255"/>
      <c r="Q930" s="255"/>
      <c r="R930" s="255"/>
      <c r="S930" s="255"/>
      <c r="T930" s="256"/>
      <c r="AT930" s="257" t="s">
        <v>178</v>
      </c>
      <c r="AU930" s="257" t="s">
        <v>89</v>
      </c>
      <c r="AV930" s="12" t="s">
        <v>89</v>
      </c>
      <c r="AW930" s="12" t="s">
        <v>42</v>
      </c>
      <c r="AX930" s="12" t="s">
        <v>79</v>
      </c>
      <c r="AY930" s="257" t="s">
        <v>167</v>
      </c>
    </row>
    <row r="931" s="11" customFormat="1">
      <c r="B931" s="237"/>
      <c r="C931" s="238"/>
      <c r="D931" s="234" t="s">
        <v>178</v>
      </c>
      <c r="E931" s="239" t="s">
        <v>34</v>
      </c>
      <c r="F931" s="240" t="s">
        <v>1476</v>
      </c>
      <c r="G931" s="238"/>
      <c r="H931" s="239" t="s">
        <v>34</v>
      </c>
      <c r="I931" s="241"/>
      <c r="J931" s="238"/>
      <c r="K931" s="238"/>
      <c r="L931" s="242"/>
      <c r="M931" s="243"/>
      <c r="N931" s="244"/>
      <c r="O931" s="244"/>
      <c r="P931" s="244"/>
      <c r="Q931" s="244"/>
      <c r="R931" s="244"/>
      <c r="S931" s="244"/>
      <c r="T931" s="245"/>
      <c r="AT931" s="246" t="s">
        <v>178</v>
      </c>
      <c r="AU931" s="246" t="s">
        <v>89</v>
      </c>
      <c r="AV931" s="11" t="s">
        <v>87</v>
      </c>
      <c r="AW931" s="11" t="s">
        <v>42</v>
      </c>
      <c r="AX931" s="11" t="s">
        <v>79</v>
      </c>
      <c r="AY931" s="246" t="s">
        <v>167</v>
      </c>
    </row>
    <row r="932" s="12" customFormat="1">
      <c r="B932" s="247"/>
      <c r="C932" s="248"/>
      <c r="D932" s="234" t="s">
        <v>178</v>
      </c>
      <c r="E932" s="249" t="s">
        <v>34</v>
      </c>
      <c r="F932" s="250" t="s">
        <v>1477</v>
      </c>
      <c r="G932" s="248"/>
      <c r="H932" s="251">
        <v>0.01</v>
      </c>
      <c r="I932" s="252"/>
      <c r="J932" s="248"/>
      <c r="K932" s="248"/>
      <c r="L932" s="253"/>
      <c r="M932" s="254"/>
      <c r="N932" s="255"/>
      <c r="O932" s="255"/>
      <c r="P932" s="255"/>
      <c r="Q932" s="255"/>
      <c r="R932" s="255"/>
      <c r="S932" s="255"/>
      <c r="T932" s="256"/>
      <c r="AT932" s="257" t="s">
        <v>178</v>
      </c>
      <c r="AU932" s="257" t="s">
        <v>89</v>
      </c>
      <c r="AV932" s="12" t="s">
        <v>89</v>
      </c>
      <c r="AW932" s="12" t="s">
        <v>42</v>
      </c>
      <c r="AX932" s="12" t="s">
        <v>79</v>
      </c>
      <c r="AY932" s="257" t="s">
        <v>167</v>
      </c>
    </row>
    <row r="933" s="13" customFormat="1">
      <c r="B933" s="258"/>
      <c r="C933" s="259"/>
      <c r="D933" s="234" t="s">
        <v>178</v>
      </c>
      <c r="E933" s="260" t="s">
        <v>34</v>
      </c>
      <c r="F933" s="261" t="s">
        <v>203</v>
      </c>
      <c r="G933" s="259"/>
      <c r="H933" s="262">
        <v>0.036999999999999998</v>
      </c>
      <c r="I933" s="263"/>
      <c r="J933" s="259"/>
      <c r="K933" s="259"/>
      <c r="L933" s="264"/>
      <c r="M933" s="265"/>
      <c r="N933" s="266"/>
      <c r="O933" s="266"/>
      <c r="P933" s="266"/>
      <c r="Q933" s="266"/>
      <c r="R933" s="266"/>
      <c r="S933" s="266"/>
      <c r="T933" s="267"/>
      <c r="AT933" s="268" t="s">
        <v>178</v>
      </c>
      <c r="AU933" s="268" t="s">
        <v>89</v>
      </c>
      <c r="AV933" s="13" t="s">
        <v>174</v>
      </c>
      <c r="AW933" s="13" t="s">
        <v>42</v>
      </c>
      <c r="AX933" s="13" t="s">
        <v>87</v>
      </c>
      <c r="AY933" s="268" t="s">
        <v>167</v>
      </c>
    </row>
    <row r="934" s="12" customFormat="1">
      <c r="B934" s="247"/>
      <c r="C934" s="248"/>
      <c r="D934" s="234" t="s">
        <v>178</v>
      </c>
      <c r="E934" s="248"/>
      <c r="F934" s="250" t="s">
        <v>1478</v>
      </c>
      <c r="G934" s="248"/>
      <c r="H934" s="251">
        <v>0.039</v>
      </c>
      <c r="I934" s="252"/>
      <c r="J934" s="248"/>
      <c r="K934" s="248"/>
      <c r="L934" s="253"/>
      <c r="M934" s="254"/>
      <c r="N934" s="255"/>
      <c r="O934" s="255"/>
      <c r="P934" s="255"/>
      <c r="Q934" s="255"/>
      <c r="R934" s="255"/>
      <c r="S934" s="255"/>
      <c r="T934" s="256"/>
      <c r="AT934" s="257" t="s">
        <v>178</v>
      </c>
      <c r="AU934" s="257" t="s">
        <v>89</v>
      </c>
      <c r="AV934" s="12" t="s">
        <v>89</v>
      </c>
      <c r="AW934" s="12" t="s">
        <v>6</v>
      </c>
      <c r="AX934" s="12" t="s">
        <v>87</v>
      </c>
      <c r="AY934" s="257" t="s">
        <v>167</v>
      </c>
    </row>
    <row r="935" s="1" customFormat="1" ht="22.8" customHeight="1">
      <c r="B935" s="47"/>
      <c r="C935" s="222" t="s">
        <v>1479</v>
      </c>
      <c r="D935" s="222" t="s">
        <v>169</v>
      </c>
      <c r="E935" s="223" t="s">
        <v>1480</v>
      </c>
      <c r="F935" s="224" t="s">
        <v>1481</v>
      </c>
      <c r="G935" s="225" t="s">
        <v>1093</v>
      </c>
      <c r="H935" s="226">
        <v>90</v>
      </c>
      <c r="I935" s="227"/>
      <c r="J935" s="228">
        <f>ROUND(I935*H935,2)</f>
        <v>0</v>
      </c>
      <c r="K935" s="224" t="s">
        <v>173</v>
      </c>
      <c r="L935" s="73"/>
      <c r="M935" s="229" t="s">
        <v>34</v>
      </c>
      <c r="N935" s="230" t="s">
        <v>50</v>
      </c>
      <c r="O935" s="48"/>
      <c r="P935" s="231">
        <f>O935*H935</f>
        <v>0</v>
      </c>
      <c r="Q935" s="231">
        <v>6.0612500000000003E-05</v>
      </c>
      <c r="R935" s="231">
        <f>Q935*H935</f>
        <v>0.0054551249999999999</v>
      </c>
      <c r="S935" s="231">
        <v>0</v>
      </c>
      <c r="T935" s="232">
        <f>S935*H935</f>
        <v>0</v>
      </c>
      <c r="AR935" s="24" t="s">
        <v>281</v>
      </c>
      <c r="AT935" s="24" t="s">
        <v>169</v>
      </c>
      <c r="AU935" s="24" t="s">
        <v>89</v>
      </c>
      <c r="AY935" s="24" t="s">
        <v>167</v>
      </c>
      <c r="BE935" s="233">
        <f>IF(N935="základní",J935,0)</f>
        <v>0</v>
      </c>
      <c r="BF935" s="233">
        <f>IF(N935="snížená",J935,0)</f>
        <v>0</v>
      </c>
      <c r="BG935" s="233">
        <f>IF(N935="zákl. přenesená",J935,0)</f>
        <v>0</v>
      </c>
      <c r="BH935" s="233">
        <f>IF(N935="sníž. přenesená",J935,0)</f>
        <v>0</v>
      </c>
      <c r="BI935" s="233">
        <f>IF(N935="nulová",J935,0)</f>
        <v>0</v>
      </c>
      <c r="BJ935" s="24" t="s">
        <v>87</v>
      </c>
      <c r="BK935" s="233">
        <f>ROUND(I935*H935,2)</f>
        <v>0</v>
      </c>
      <c r="BL935" s="24" t="s">
        <v>281</v>
      </c>
      <c r="BM935" s="24" t="s">
        <v>1482</v>
      </c>
    </row>
    <row r="936" s="1" customFormat="1">
      <c r="B936" s="47"/>
      <c r="C936" s="75"/>
      <c r="D936" s="234" t="s">
        <v>176</v>
      </c>
      <c r="E936" s="75"/>
      <c r="F936" s="235" t="s">
        <v>1424</v>
      </c>
      <c r="G936" s="75"/>
      <c r="H936" s="75"/>
      <c r="I936" s="192"/>
      <c r="J936" s="75"/>
      <c r="K936" s="75"/>
      <c r="L936" s="73"/>
      <c r="M936" s="236"/>
      <c r="N936" s="48"/>
      <c r="O936" s="48"/>
      <c r="P936" s="48"/>
      <c r="Q936" s="48"/>
      <c r="R936" s="48"/>
      <c r="S936" s="48"/>
      <c r="T936" s="96"/>
      <c r="AT936" s="24" t="s">
        <v>176</v>
      </c>
      <c r="AU936" s="24" t="s">
        <v>89</v>
      </c>
    </row>
    <row r="937" s="11" customFormat="1">
      <c r="B937" s="237"/>
      <c r="C937" s="238"/>
      <c r="D937" s="234" t="s">
        <v>178</v>
      </c>
      <c r="E937" s="239" t="s">
        <v>34</v>
      </c>
      <c r="F937" s="240" t="s">
        <v>1483</v>
      </c>
      <c r="G937" s="238"/>
      <c r="H937" s="239" t="s">
        <v>34</v>
      </c>
      <c r="I937" s="241"/>
      <c r="J937" s="238"/>
      <c r="K937" s="238"/>
      <c r="L937" s="242"/>
      <c r="M937" s="243"/>
      <c r="N937" s="244"/>
      <c r="O937" s="244"/>
      <c r="P937" s="244"/>
      <c r="Q937" s="244"/>
      <c r="R937" s="244"/>
      <c r="S937" s="244"/>
      <c r="T937" s="245"/>
      <c r="AT937" s="246" t="s">
        <v>178</v>
      </c>
      <c r="AU937" s="246" t="s">
        <v>89</v>
      </c>
      <c r="AV937" s="11" t="s">
        <v>87</v>
      </c>
      <c r="AW937" s="11" t="s">
        <v>42</v>
      </c>
      <c r="AX937" s="11" t="s">
        <v>79</v>
      </c>
      <c r="AY937" s="246" t="s">
        <v>167</v>
      </c>
    </row>
    <row r="938" s="12" customFormat="1">
      <c r="B938" s="247"/>
      <c r="C938" s="248"/>
      <c r="D938" s="234" t="s">
        <v>178</v>
      </c>
      <c r="E938" s="249" t="s">
        <v>34</v>
      </c>
      <c r="F938" s="250" t="s">
        <v>833</v>
      </c>
      <c r="G938" s="248"/>
      <c r="H938" s="251">
        <v>90</v>
      </c>
      <c r="I938" s="252"/>
      <c r="J938" s="248"/>
      <c r="K938" s="248"/>
      <c r="L938" s="253"/>
      <c r="M938" s="254"/>
      <c r="N938" s="255"/>
      <c r="O938" s="255"/>
      <c r="P938" s="255"/>
      <c r="Q938" s="255"/>
      <c r="R938" s="255"/>
      <c r="S938" s="255"/>
      <c r="T938" s="256"/>
      <c r="AT938" s="257" t="s">
        <v>178</v>
      </c>
      <c r="AU938" s="257" t="s">
        <v>89</v>
      </c>
      <c r="AV938" s="12" t="s">
        <v>89</v>
      </c>
      <c r="AW938" s="12" t="s">
        <v>42</v>
      </c>
      <c r="AX938" s="12" t="s">
        <v>87</v>
      </c>
      <c r="AY938" s="257" t="s">
        <v>167</v>
      </c>
    </row>
    <row r="939" s="1" customFormat="1" ht="22.8" customHeight="1">
      <c r="B939" s="47"/>
      <c r="C939" s="270" t="s">
        <v>1484</v>
      </c>
      <c r="D939" s="270" t="s">
        <v>336</v>
      </c>
      <c r="E939" s="271" t="s">
        <v>1485</v>
      </c>
      <c r="F939" s="272" t="s">
        <v>1486</v>
      </c>
      <c r="G939" s="273" t="s">
        <v>1093</v>
      </c>
      <c r="H939" s="274">
        <v>94.040999999999997</v>
      </c>
      <c r="I939" s="275"/>
      <c r="J939" s="276">
        <f>ROUND(I939*H939,2)</f>
        <v>0</v>
      </c>
      <c r="K939" s="272" t="s">
        <v>477</v>
      </c>
      <c r="L939" s="277"/>
      <c r="M939" s="278" t="s">
        <v>34</v>
      </c>
      <c r="N939" s="279" t="s">
        <v>50</v>
      </c>
      <c r="O939" s="48"/>
      <c r="P939" s="231">
        <f>O939*H939</f>
        <v>0</v>
      </c>
      <c r="Q939" s="231">
        <v>1</v>
      </c>
      <c r="R939" s="231">
        <f>Q939*H939</f>
        <v>94.040999999999997</v>
      </c>
      <c r="S939" s="231">
        <v>0</v>
      </c>
      <c r="T939" s="232">
        <f>S939*H939</f>
        <v>0</v>
      </c>
      <c r="AR939" s="24" t="s">
        <v>383</v>
      </c>
      <c r="AT939" s="24" t="s">
        <v>336</v>
      </c>
      <c r="AU939" s="24" t="s">
        <v>89</v>
      </c>
      <c r="AY939" s="24" t="s">
        <v>167</v>
      </c>
      <c r="BE939" s="233">
        <f>IF(N939="základní",J939,0)</f>
        <v>0</v>
      </c>
      <c r="BF939" s="233">
        <f>IF(N939="snížená",J939,0)</f>
        <v>0</v>
      </c>
      <c r="BG939" s="233">
        <f>IF(N939="zákl. přenesená",J939,0)</f>
        <v>0</v>
      </c>
      <c r="BH939" s="233">
        <f>IF(N939="sníž. přenesená",J939,0)</f>
        <v>0</v>
      </c>
      <c r="BI939" s="233">
        <f>IF(N939="nulová",J939,0)</f>
        <v>0</v>
      </c>
      <c r="BJ939" s="24" t="s">
        <v>87</v>
      </c>
      <c r="BK939" s="233">
        <f>ROUND(I939*H939,2)</f>
        <v>0</v>
      </c>
      <c r="BL939" s="24" t="s">
        <v>281</v>
      </c>
      <c r="BM939" s="24" t="s">
        <v>1487</v>
      </c>
    </row>
    <row r="940" s="1" customFormat="1">
      <c r="B940" s="47"/>
      <c r="C940" s="75"/>
      <c r="D940" s="234" t="s">
        <v>340</v>
      </c>
      <c r="E940" s="75"/>
      <c r="F940" s="235" t="s">
        <v>1473</v>
      </c>
      <c r="G940" s="75"/>
      <c r="H940" s="75"/>
      <c r="I940" s="192"/>
      <c r="J940" s="75"/>
      <c r="K940" s="75"/>
      <c r="L940" s="73"/>
      <c r="M940" s="236"/>
      <c r="N940" s="48"/>
      <c r="O940" s="48"/>
      <c r="P940" s="48"/>
      <c r="Q940" s="48"/>
      <c r="R940" s="48"/>
      <c r="S940" s="48"/>
      <c r="T940" s="96"/>
      <c r="AT940" s="24" t="s">
        <v>340</v>
      </c>
      <c r="AU940" s="24" t="s">
        <v>89</v>
      </c>
    </row>
    <row r="941" s="11" customFormat="1">
      <c r="B941" s="237"/>
      <c r="C941" s="238"/>
      <c r="D941" s="234" t="s">
        <v>178</v>
      </c>
      <c r="E941" s="239" t="s">
        <v>34</v>
      </c>
      <c r="F941" s="240" t="s">
        <v>1488</v>
      </c>
      <c r="G941" s="238"/>
      <c r="H941" s="239" t="s">
        <v>34</v>
      </c>
      <c r="I941" s="241"/>
      <c r="J941" s="238"/>
      <c r="K941" s="238"/>
      <c r="L941" s="242"/>
      <c r="M941" s="243"/>
      <c r="N941" s="244"/>
      <c r="O941" s="244"/>
      <c r="P941" s="244"/>
      <c r="Q941" s="244"/>
      <c r="R941" s="244"/>
      <c r="S941" s="244"/>
      <c r="T941" s="245"/>
      <c r="AT941" s="246" t="s">
        <v>178</v>
      </c>
      <c r="AU941" s="246" t="s">
        <v>89</v>
      </c>
      <c r="AV941" s="11" t="s">
        <v>87</v>
      </c>
      <c r="AW941" s="11" t="s">
        <v>42</v>
      </c>
      <c r="AX941" s="11" t="s">
        <v>79</v>
      </c>
      <c r="AY941" s="246" t="s">
        <v>167</v>
      </c>
    </row>
    <row r="942" s="12" customFormat="1">
      <c r="B942" s="247"/>
      <c r="C942" s="248"/>
      <c r="D942" s="234" t="s">
        <v>178</v>
      </c>
      <c r="E942" s="249" t="s">
        <v>34</v>
      </c>
      <c r="F942" s="250" t="s">
        <v>1489</v>
      </c>
      <c r="G942" s="248"/>
      <c r="H942" s="251">
        <v>68.159999999999997</v>
      </c>
      <c r="I942" s="252"/>
      <c r="J942" s="248"/>
      <c r="K942" s="248"/>
      <c r="L942" s="253"/>
      <c r="M942" s="254"/>
      <c r="N942" s="255"/>
      <c r="O942" s="255"/>
      <c r="P942" s="255"/>
      <c r="Q942" s="255"/>
      <c r="R942" s="255"/>
      <c r="S942" s="255"/>
      <c r="T942" s="256"/>
      <c r="AT942" s="257" t="s">
        <v>178</v>
      </c>
      <c r="AU942" s="257" t="s">
        <v>89</v>
      </c>
      <c r="AV942" s="12" t="s">
        <v>89</v>
      </c>
      <c r="AW942" s="12" t="s">
        <v>42</v>
      </c>
      <c r="AX942" s="12" t="s">
        <v>79</v>
      </c>
      <c r="AY942" s="257" t="s">
        <v>167</v>
      </c>
    </row>
    <row r="943" s="11" customFormat="1">
      <c r="B943" s="237"/>
      <c r="C943" s="238"/>
      <c r="D943" s="234" t="s">
        <v>178</v>
      </c>
      <c r="E943" s="239" t="s">
        <v>34</v>
      </c>
      <c r="F943" s="240" t="s">
        <v>1490</v>
      </c>
      <c r="G943" s="238"/>
      <c r="H943" s="239" t="s">
        <v>34</v>
      </c>
      <c r="I943" s="241"/>
      <c r="J943" s="238"/>
      <c r="K943" s="238"/>
      <c r="L943" s="242"/>
      <c r="M943" s="243"/>
      <c r="N943" s="244"/>
      <c r="O943" s="244"/>
      <c r="P943" s="244"/>
      <c r="Q943" s="244"/>
      <c r="R943" s="244"/>
      <c r="S943" s="244"/>
      <c r="T943" s="245"/>
      <c r="AT943" s="246" t="s">
        <v>178</v>
      </c>
      <c r="AU943" s="246" t="s">
        <v>89</v>
      </c>
      <c r="AV943" s="11" t="s">
        <v>87</v>
      </c>
      <c r="AW943" s="11" t="s">
        <v>42</v>
      </c>
      <c r="AX943" s="11" t="s">
        <v>79</v>
      </c>
      <c r="AY943" s="246" t="s">
        <v>167</v>
      </c>
    </row>
    <row r="944" s="12" customFormat="1">
      <c r="B944" s="247"/>
      <c r="C944" s="248"/>
      <c r="D944" s="234" t="s">
        <v>178</v>
      </c>
      <c r="E944" s="249" t="s">
        <v>34</v>
      </c>
      <c r="F944" s="250" t="s">
        <v>1491</v>
      </c>
      <c r="G944" s="248"/>
      <c r="H944" s="251">
        <v>4.2400000000000002</v>
      </c>
      <c r="I944" s="252"/>
      <c r="J944" s="248"/>
      <c r="K944" s="248"/>
      <c r="L944" s="253"/>
      <c r="M944" s="254"/>
      <c r="N944" s="255"/>
      <c r="O944" s="255"/>
      <c r="P944" s="255"/>
      <c r="Q944" s="255"/>
      <c r="R944" s="255"/>
      <c r="S944" s="255"/>
      <c r="T944" s="256"/>
      <c r="AT944" s="257" t="s">
        <v>178</v>
      </c>
      <c r="AU944" s="257" t="s">
        <v>89</v>
      </c>
      <c r="AV944" s="12" t="s">
        <v>89</v>
      </c>
      <c r="AW944" s="12" t="s">
        <v>42</v>
      </c>
      <c r="AX944" s="12" t="s">
        <v>79</v>
      </c>
      <c r="AY944" s="257" t="s">
        <v>167</v>
      </c>
    </row>
    <row r="945" s="11" customFormat="1">
      <c r="B945" s="237"/>
      <c r="C945" s="238"/>
      <c r="D945" s="234" t="s">
        <v>178</v>
      </c>
      <c r="E945" s="239" t="s">
        <v>34</v>
      </c>
      <c r="F945" s="240" t="s">
        <v>1492</v>
      </c>
      <c r="G945" s="238"/>
      <c r="H945" s="239" t="s">
        <v>34</v>
      </c>
      <c r="I945" s="241"/>
      <c r="J945" s="238"/>
      <c r="K945" s="238"/>
      <c r="L945" s="242"/>
      <c r="M945" s="243"/>
      <c r="N945" s="244"/>
      <c r="O945" s="244"/>
      <c r="P945" s="244"/>
      <c r="Q945" s="244"/>
      <c r="R945" s="244"/>
      <c r="S945" s="244"/>
      <c r="T945" s="245"/>
      <c r="AT945" s="246" t="s">
        <v>178</v>
      </c>
      <c r="AU945" s="246" t="s">
        <v>89</v>
      </c>
      <c r="AV945" s="11" t="s">
        <v>87</v>
      </c>
      <c r="AW945" s="11" t="s">
        <v>42</v>
      </c>
      <c r="AX945" s="11" t="s">
        <v>79</v>
      </c>
      <c r="AY945" s="246" t="s">
        <v>167</v>
      </c>
    </row>
    <row r="946" s="12" customFormat="1">
      <c r="B946" s="247"/>
      <c r="C946" s="248"/>
      <c r="D946" s="234" t="s">
        <v>178</v>
      </c>
      <c r="E946" s="249" t="s">
        <v>34</v>
      </c>
      <c r="F946" s="250" t="s">
        <v>1493</v>
      </c>
      <c r="G946" s="248"/>
      <c r="H946" s="251">
        <v>3.4079999999999999</v>
      </c>
      <c r="I946" s="252"/>
      <c r="J946" s="248"/>
      <c r="K946" s="248"/>
      <c r="L946" s="253"/>
      <c r="M946" s="254"/>
      <c r="N946" s="255"/>
      <c r="O946" s="255"/>
      <c r="P946" s="255"/>
      <c r="Q946" s="255"/>
      <c r="R946" s="255"/>
      <c r="S946" s="255"/>
      <c r="T946" s="256"/>
      <c r="AT946" s="257" t="s">
        <v>178</v>
      </c>
      <c r="AU946" s="257" t="s">
        <v>89</v>
      </c>
      <c r="AV946" s="12" t="s">
        <v>89</v>
      </c>
      <c r="AW946" s="12" t="s">
        <v>42</v>
      </c>
      <c r="AX946" s="12" t="s">
        <v>79</v>
      </c>
      <c r="AY946" s="257" t="s">
        <v>167</v>
      </c>
    </row>
    <row r="947" s="11" customFormat="1">
      <c r="B947" s="237"/>
      <c r="C947" s="238"/>
      <c r="D947" s="234" t="s">
        <v>178</v>
      </c>
      <c r="E947" s="239" t="s">
        <v>34</v>
      </c>
      <c r="F947" s="240" t="s">
        <v>1494</v>
      </c>
      <c r="G947" s="238"/>
      <c r="H947" s="239" t="s">
        <v>34</v>
      </c>
      <c r="I947" s="241"/>
      <c r="J947" s="238"/>
      <c r="K947" s="238"/>
      <c r="L947" s="242"/>
      <c r="M947" s="243"/>
      <c r="N947" s="244"/>
      <c r="O947" s="244"/>
      <c r="P947" s="244"/>
      <c r="Q947" s="244"/>
      <c r="R947" s="244"/>
      <c r="S947" s="244"/>
      <c r="T947" s="245"/>
      <c r="AT947" s="246" t="s">
        <v>178</v>
      </c>
      <c r="AU947" s="246" t="s">
        <v>89</v>
      </c>
      <c r="AV947" s="11" t="s">
        <v>87</v>
      </c>
      <c r="AW947" s="11" t="s">
        <v>42</v>
      </c>
      <c r="AX947" s="11" t="s">
        <v>79</v>
      </c>
      <c r="AY947" s="246" t="s">
        <v>167</v>
      </c>
    </row>
    <row r="948" s="12" customFormat="1">
      <c r="B948" s="247"/>
      <c r="C948" s="248"/>
      <c r="D948" s="234" t="s">
        <v>178</v>
      </c>
      <c r="E948" s="249" t="s">
        <v>34</v>
      </c>
      <c r="F948" s="250" t="s">
        <v>1495</v>
      </c>
      <c r="G948" s="248"/>
      <c r="H948" s="251">
        <v>11.933</v>
      </c>
      <c r="I948" s="252"/>
      <c r="J948" s="248"/>
      <c r="K948" s="248"/>
      <c r="L948" s="253"/>
      <c r="M948" s="254"/>
      <c r="N948" s="255"/>
      <c r="O948" s="255"/>
      <c r="P948" s="255"/>
      <c r="Q948" s="255"/>
      <c r="R948" s="255"/>
      <c r="S948" s="255"/>
      <c r="T948" s="256"/>
      <c r="AT948" s="257" t="s">
        <v>178</v>
      </c>
      <c r="AU948" s="257" t="s">
        <v>89</v>
      </c>
      <c r="AV948" s="12" t="s">
        <v>89</v>
      </c>
      <c r="AW948" s="12" t="s">
        <v>42</v>
      </c>
      <c r="AX948" s="12" t="s">
        <v>79</v>
      </c>
      <c r="AY948" s="257" t="s">
        <v>167</v>
      </c>
    </row>
    <row r="949" s="11" customFormat="1">
      <c r="B949" s="237"/>
      <c r="C949" s="238"/>
      <c r="D949" s="234" t="s">
        <v>178</v>
      </c>
      <c r="E949" s="239" t="s">
        <v>34</v>
      </c>
      <c r="F949" s="240" t="s">
        <v>1496</v>
      </c>
      <c r="G949" s="238"/>
      <c r="H949" s="239" t="s">
        <v>34</v>
      </c>
      <c r="I949" s="241"/>
      <c r="J949" s="238"/>
      <c r="K949" s="238"/>
      <c r="L949" s="242"/>
      <c r="M949" s="243"/>
      <c r="N949" s="244"/>
      <c r="O949" s="244"/>
      <c r="P949" s="244"/>
      <c r="Q949" s="244"/>
      <c r="R949" s="244"/>
      <c r="S949" s="244"/>
      <c r="T949" s="245"/>
      <c r="AT949" s="246" t="s">
        <v>178</v>
      </c>
      <c r="AU949" s="246" t="s">
        <v>89</v>
      </c>
      <c r="AV949" s="11" t="s">
        <v>87</v>
      </c>
      <c r="AW949" s="11" t="s">
        <v>42</v>
      </c>
      <c r="AX949" s="11" t="s">
        <v>79</v>
      </c>
      <c r="AY949" s="246" t="s">
        <v>167</v>
      </c>
    </row>
    <row r="950" s="12" customFormat="1">
      <c r="B950" s="247"/>
      <c r="C950" s="248"/>
      <c r="D950" s="234" t="s">
        <v>178</v>
      </c>
      <c r="E950" s="249" t="s">
        <v>34</v>
      </c>
      <c r="F950" s="250" t="s">
        <v>1497</v>
      </c>
      <c r="G950" s="248"/>
      <c r="H950" s="251">
        <v>6.2999999999999998</v>
      </c>
      <c r="I950" s="252"/>
      <c r="J950" s="248"/>
      <c r="K950" s="248"/>
      <c r="L950" s="253"/>
      <c r="M950" s="254"/>
      <c r="N950" s="255"/>
      <c r="O950" s="255"/>
      <c r="P950" s="255"/>
      <c r="Q950" s="255"/>
      <c r="R950" s="255"/>
      <c r="S950" s="255"/>
      <c r="T950" s="256"/>
      <c r="AT950" s="257" t="s">
        <v>178</v>
      </c>
      <c r="AU950" s="257" t="s">
        <v>89</v>
      </c>
      <c r="AV950" s="12" t="s">
        <v>89</v>
      </c>
      <c r="AW950" s="12" t="s">
        <v>42</v>
      </c>
      <c r="AX950" s="12" t="s">
        <v>79</v>
      </c>
      <c r="AY950" s="257" t="s">
        <v>167</v>
      </c>
    </row>
    <row r="951" s="13" customFormat="1">
      <c r="B951" s="258"/>
      <c r="C951" s="259"/>
      <c r="D951" s="234" t="s">
        <v>178</v>
      </c>
      <c r="E951" s="260" t="s">
        <v>34</v>
      </c>
      <c r="F951" s="261" t="s">
        <v>203</v>
      </c>
      <c r="G951" s="259"/>
      <c r="H951" s="262">
        <v>94.040999999999997</v>
      </c>
      <c r="I951" s="263"/>
      <c r="J951" s="259"/>
      <c r="K951" s="259"/>
      <c r="L951" s="264"/>
      <c r="M951" s="265"/>
      <c r="N951" s="266"/>
      <c r="O951" s="266"/>
      <c r="P951" s="266"/>
      <c r="Q951" s="266"/>
      <c r="R951" s="266"/>
      <c r="S951" s="266"/>
      <c r="T951" s="267"/>
      <c r="AT951" s="268" t="s">
        <v>178</v>
      </c>
      <c r="AU951" s="268" t="s">
        <v>89</v>
      </c>
      <c r="AV951" s="13" t="s">
        <v>174</v>
      </c>
      <c r="AW951" s="13" t="s">
        <v>42</v>
      </c>
      <c r="AX951" s="13" t="s">
        <v>87</v>
      </c>
      <c r="AY951" s="268" t="s">
        <v>167</v>
      </c>
    </row>
    <row r="952" s="1" customFormat="1" ht="14.4" customHeight="1">
      <c r="B952" s="47"/>
      <c r="C952" s="270" t="s">
        <v>1498</v>
      </c>
      <c r="D952" s="270" t="s">
        <v>336</v>
      </c>
      <c r="E952" s="271" t="s">
        <v>1499</v>
      </c>
      <c r="F952" s="272" t="s">
        <v>1500</v>
      </c>
      <c r="G952" s="273" t="s">
        <v>1501</v>
      </c>
      <c r="H952" s="274">
        <v>0.25</v>
      </c>
      <c r="I952" s="275"/>
      <c r="J952" s="276">
        <f>ROUND(I952*H952,2)</f>
        <v>0</v>
      </c>
      <c r="K952" s="272" t="s">
        <v>173</v>
      </c>
      <c r="L952" s="277"/>
      <c r="M952" s="278" t="s">
        <v>34</v>
      </c>
      <c r="N952" s="279" t="s">
        <v>50</v>
      </c>
      <c r="O952" s="48"/>
      <c r="P952" s="231">
        <f>O952*H952</f>
        <v>0</v>
      </c>
      <c r="Q952" s="231">
        <v>0.0088000000000000005</v>
      </c>
      <c r="R952" s="231">
        <f>Q952*H952</f>
        <v>0.0022000000000000001</v>
      </c>
      <c r="S952" s="231">
        <v>0</v>
      </c>
      <c r="T952" s="232">
        <f>S952*H952</f>
        <v>0</v>
      </c>
      <c r="AR952" s="24" t="s">
        <v>383</v>
      </c>
      <c r="AT952" s="24" t="s">
        <v>336</v>
      </c>
      <c r="AU952" s="24" t="s">
        <v>89</v>
      </c>
      <c r="AY952" s="24" t="s">
        <v>167</v>
      </c>
      <c r="BE952" s="233">
        <f>IF(N952="základní",J952,0)</f>
        <v>0</v>
      </c>
      <c r="BF952" s="233">
        <f>IF(N952="snížená",J952,0)</f>
        <v>0</v>
      </c>
      <c r="BG952" s="233">
        <f>IF(N952="zákl. přenesená",J952,0)</f>
        <v>0</v>
      </c>
      <c r="BH952" s="233">
        <f>IF(N952="sníž. přenesená",J952,0)</f>
        <v>0</v>
      </c>
      <c r="BI952" s="233">
        <f>IF(N952="nulová",J952,0)</f>
        <v>0</v>
      </c>
      <c r="BJ952" s="24" t="s">
        <v>87</v>
      </c>
      <c r="BK952" s="233">
        <f>ROUND(I952*H952,2)</f>
        <v>0</v>
      </c>
      <c r="BL952" s="24" t="s">
        <v>281</v>
      </c>
      <c r="BM952" s="24" t="s">
        <v>1502</v>
      </c>
    </row>
    <row r="953" s="1" customFormat="1" ht="22.8" customHeight="1">
      <c r="B953" s="47"/>
      <c r="C953" s="222" t="s">
        <v>1503</v>
      </c>
      <c r="D953" s="222" t="s">
        <v>169</v>
      </c>
      <c r="E953" s="223" t="s">
        <v>1504</v>
      </c>
      <c r="F953" s="224" t="s">
        <v>1505</v>
      </c>
      <c r="G953" s="225" t="s">
        <v>1093</v>
      </c>
      <c r="H953" s="226">
        <v>1462.5</v>
      </c>
      <c r="I953" s="227"/>
      <c r="J953" s="228">
        <f>ROUND(I953*H953,2)</f>
        <v>0</v>
      </c>
      <c r="K953" s="224" t="s">
        <v>173</v>
      </c>
      <c r="L953" s="73"/>
      <c r="M953" s="229" t="s">
        <v>34</v>
      </c>
      <c r="N953" s="230" t="s">
        <v>50</v>
      </c>
      <c r="O953" s="48"/>
      <c r="P953" s="231">
        <f>O953*H953</f>
        <v>0</v>
      </c>
      <c r="Q953" s="231">
        <v>5.1262499999999999E-05</v>
      </c>
      <c r="R953" s="231">
        <f>Q953*H953</f>
        <v>0.074971406249999997</v>
      </c>
      <c r="S953" s="231">
        <v>0</v>
      </c>
      <c r="T953" s="232">
        <f>S953*H953</f>
        <v>0</v>
      </c>
      <c r="AR953" s="24" t="s">
        <v>281</v>
      </c>
      <c r="AT953" s="24" t="s">
        <v>169</v>
      </c>
      <c r="AU953" s="24" t="s">
        <v>89</v>
      </c>
      <c r="AY953" s="24" t="s">
        <v>167</v>
      </c>
      <c r="BE953" s="233">
        <f>IF(N953="základní",J953,0)</f>
        <v>0</v>
      </c>
      <c r="BF953" s="233">
        <f>IF(N953="snížená",J953,0)</f>
        <v>0</v>
      </c>
      <c r="BG953" s="233">
        <f>IF(N953="zákl. přenesená",J953,0)</f>
        <v>0</v>
      </c>
      <c r="BH953" s="233">
        <f>IF(N953="sníž. přenesená",J953,0)</f>
        <v>0</v>
      </c>
      <c r="BI953" s="233">
        <f>IF(N953="nulová",J953,0)</f>
        <v>0</v>
      </c>
      <c r="BJ953" s="24" t="s">
        <v>87</v>
      </c>
      <c r="BK953" s="233">
        <f>ROUND(I953*H953,2)</f>
        <v>0</v>
      </c>
      <c r="BL953" s="24" t="s">
        <v>281</v>
      </c>
      <c r="BM953" s="24" t="s">
        <v>1506</v>
      </c>
    </row>
    <row r="954" s="1" customFormat="1">
      <c r="B954" s="47"/>
      <c r="C954" s="75"/>
      <c r="D954" s="234" t="s">
        <v>176</v>
      </c>
      <c r="E954" s="75"/>
      <c r="F954" s="235" t="s">
        <v>1424</v>
      </c>
      <c r="G954" s="75"/>
      <c r="H954" s="75"/>
      <c r="I954" s="192"/>
      <c r="J954" s="75"/>
      <c r="K954" s="75"/>
      <c r="L954" s="73"/>
      <c r="M954" s="236"/>
      <c r="N954" s="48"/>
      <c r="O954" s="48"/>
      <c r="P954" s="48"/>
      <c r="Q954" s="48"/>
      <c r="R954" s="48"/>
      <c r="S954" s="48"/>
      <c r="T954" s="96"/>
      <c r="AT954" s="24" t="s">
        <v>176</v>
      </c>
      <c r="AU954" s="24" t="s">
        <v>89</v>
      </c>
    </row>
    <row r="955" s="11" customFormat="1">
      <c r="B955" s="237"/>
      <c r="C955" s="238"/>
      <c r="D955" s="234" t="s">
        <v>178</v>
      </c>
      <c r="E955" s="239" t="s">
        <v>34</v>
      </c>
      <c r="F955" s="240" t="s">
        <v>1507</v>
      </c>
      <c r="G955" s="238"/>
      <c r="H955" s="239" t="s">
        <v>34</v>
      </c>
      <c r="I955" s="241"/>
      <c r="J955" s="238"/>
      <c r="K955" s="238"/>
      <c r="L955" s="242"/>
      <c r="M955" s="243"/>
      <c r="N955" s="244"/>
      <c r="O955" s="244"/>
      <c r="P955" s="244"/>
      <c r="Q955" s="244"/>
      <c r="R955" s="244"/>
      <c r="S955" s="244"/>
      <c r="T955" s="245"/>
      <c r="AT955" s="246" t="s">
        <v>178</v>
      </c>
      <c r="AU955" s="246" t="s">
        <v>89</v>
      </c>
      <c r="AV955" s="11" t="s">
        <v>87</v>
      </c>
      <c r="AW955" s="11" t="s">
        <v>42</v>
      </c>
      <c r="AX955" s="11" t="s">
        <v>79</v>
      </c>
      <c r="AY955" s="246" t="s">
        <v>167</v>
      </c>
    </row>
    <row r="956" s="12" customFormat="1">
      <c r="B956" s="247"/>
      <c r="C956" s="248"/>
      <c r="D956" s="234" t="s">
        <v>178</v>
      </c>
      <c r="E956" s="249" t="s">
        <v>34</v>
      </c>
      <c r="F956" s="250" t="s">
        <v>1508</v>
      </c>
      <c r="G956" s="248"/>
      <c r="H956" s="251">
        <v>92.400000000000006</v>
      </c>
      <c r="I956" s="252"/>
      <c r="J956" s="248"/>
      <c r="K956" s="248"/>
      <c r="L956" s="253"/>
      <c r="M956" s="254"/>
      <c r="N956" s="255"/>
      <c r="O956" s="255"/>
      <c r="P956" s="255"/>
      <c r="Q956" s="255"/>
      <c r="R956" s="255"/>
      <c r="S956" s="255"/>
      <c r="T956" s="256"/>
      <c r="AT956" s="257" t="s">
        <v>178</v>
      </c>
      <c r="AU956" s="257" t="s">
        <v>89</v>
      </c>
      <c r="AV956" s="12" t="s">
        <v>89</v>
      </c>
      <c r="AW956" s="12" t="s">
        <v>42</v>
      </c>
      <c r="AX956" s="12" t="s">
        <v>79</v>
      </c>
      <c r="AY956" s="257" t="s">
        <v>167</v>
      </c>
    </row>
    <row r="957" s="11" customFormat="1">
      <c r="B957" s="237"/>
      <c r="C957" s="238"/>
      <c r="D957" s="234" t="s">
        <v>178</v>
      </c>
      <c r="E957" s="239" t="s">
        <v>34</v>
      </c>
      <c r="F957" s="240" t="s">
        <v>1509</v>
      </c>
      <c r="G957" s="238"/>
      <c r="H957" s="239" t="s">
        <v>34</v>
      </c>
      <c r="I957" s="241"/>
      <c r="J957" s="238"/>
      <c r="K957" s="238"/>
      <c r="L957" s="242"/>
      <c r="M957" s="243"/>
      <c r="N957" s="244"/>
      <c r="O957" s="244"/>
      <c r="P957" s="244"/>
      <c r="Q957" s="244"/>
      <c r="R957" s="244"/>
      <c r="S957" s="244"/>
      <c r="T957" s="245"/>
      <c r="AT957" s="246" t="s">
        <v>178</v>
      </c>
      <c r="AU957" s="246" t="s">
        <v>89</v>
      </c>
      <c r="AV957" s="11" t="s">
        <v>87</v>
      </c>
      <c r="AW957" s="11" t="s">
        <v>42</v>
      </c>
      <c r="AX957" s="11" t="s">
        <v>79</v>
      </c>
      <c r="AY957" s="246" t="s">
        <v>167</v>
      </c>
    </row>
    <row r="958" s="12" customFormat="1">
      <c r="B958" s="247"/>
      <c r="C958" s="248"/>
      <c r="D958" s="234" t="s">
        <v>178</v>
      </c>
      <c r="E958" s="249" t="s">
        <v>34</v>
      </c>
      <c r="F958" s="250" t="s">
        <v>1510</v>
      </c>
      <c r="G958" s="248"/>
      <c r="H958" s="251">
        <v>534.10000000000002</v>
      </c>
      <c r="I958" s="252"/>
      <c r="J958" s="248"/>
      <c r="K958" s="248"/>
      <c r="L958" s="253"/>
      <c r="M958" s="254"/>
      <c r="N958" s="255"/>
      <c r="O958" s="255"/>
      <c r="P958" s="255"/>
      <c r="Q958" s="255"/>
      <c r="R958" s="255"/>
      <c r="S958" s="255"/>
      <c r="T958" s="256"/>
      <c r="AT958" s="257" t="s">
        <v>178</v>
      </c>
      <c r="AU958" s="257" t="s">
        <v>89</v>
      </c>
      <c r="AV958" s="12" t="s">
        <v>89</v>
      </c>
      <c r="AW958" s="12" t="s">
        <v>42</v>
      </c>
      <c r="AX958" s="12" t="s">
        <v>79</v>
      </c>
      <c r="AY958" s="257" t="s">
        <v>167</v>
      </c>
    </row>
    <row r="959" s="11" customFormat="1">
      <c r="B959" s="237"/>
      <c r="C959" s="238"/>
      <c r="D959" s="234" t="s">
        <v>178</v>
      </c>
      <c r="E959" s="239" t="s">
        <v>34</v>
      </c>
      <c r="F959" s="240" t="s">
        <v>1511</v>
      </c>
      <c r="G959" s="238"/>
      <c r="H959" s="239" t="s">
        <v>34</v>
      </c>
      <c r="I959" s="241"/>
      <c r="J959" s="238"/>
      <c r="K959" s="238"/>
      <c r="L959" s="242"/>
      <c r="M959" s="243"/>
      <c r="N959" s="244"/>
      <c r="O959" s="244"/>
      <c r="P959" s="244"/>
      <c r="Q959" s="244"/>
      <c r="R959" s="244"/>
      <c r="S959" s="244"/>
      <c r="T959" s="245"/>
      <c r="AT959" s="246" t="s">
        <v>178</v>
      </c>
      <c r="AU959" s="246" t="s">
        <v>89</v>
      </c>
      <c r="AV959" s="11" t="s">
        <v>87</v>
      </c>
      <c r="AW959" s="11" t="s">
        <v>42</v>
      </c>
      <c r="AX959" s="11" t="s">
        <v>79</v>
      </c>
      <c r="AY959" s="246" t="s">
        <v>167</v>
      </c>
    </row>
    <row r="960" s="12" customFormat="1">
      <c r="B960" s="247"/>
      <c r="C960" s="248"/>
      <c r="D960" s="234" t="s">
        <v>178</v>
      </c>
      <c r="E960" s="249" t="s">
        <v>34</v>
      </c>
      <c r="F960" s="250" t="s">
        <v>1512</v>
      </c>
      <c r="G960" s="248"/>
      <c r="H960" s="251">
        <v>836</v>
      </c>
      <c r="I960" s="252"/>
      <c r="J960" s="248"/>
      <c r="K960" s="248"/>
      <c r="L960" s="253"/>
      <c r="M960" s="254"/>
      <c r="N960" s="255"/>
      <c r="O960" s="255"/>
      <c r="P960" s="255"/>
      <c r="Q960" s="255"/>
      <c r="R960" s="255"/>
      <c r="S960" s="255"/>
      <c r="T960" s="256"/>
      <c r="AT960" s="257" t="s">
        <v>178</v>
      </c>
      <c r="AU960" s="257" t="s">
        <v>89</v>
      </c>
      <c r="AV960" s="12" t="s">
        <v>89</v>
      </c>
      <c r="AW960" s="12" t="s">
        <v>42</v>
      </c>
      <c r="AX960" s="12" t="s">
        <v>79</v>
      </c>
      <c r="AY960" s="257" t="s">
        <v>167</v>
      </c>
    </row>
    <row r="961" s="13" customFormat="1">
      <c r="B961" s="258"/>
      <c r="C961" s="259"/>
      <c r="D961" s="234" t="s">
        <v>178</v>
      </c>
      <c r="E961" s="260" t="s">
        <v>34</v>
      </c>
      <c r="F961" s="261" t="s">
        <v>203</v>
      </c>
      <c r="G961" s="259"/>
      <c r="H961" s="262">
        <v>1462.5</v>
      </c>
      <c r="I961" s="263"/>
      <c r="J961" s="259"/>
      <c r="K961" s="259"/>
      <c r="L961" s="264"/>
      <c r="M961" s="265"/>
      <c r="N961" s="266"/>
      <c r="O961" s="266"/>
      <c r="P961" s="266"/>
      <c r="Q961" s="266"/>
      <c r="R961" s="266"/>
      <c r="S961" s="266"/>
      <c r="T961" s="267"/>
      <c r="AT961" s="268" t="s">
        <v>178</v>
      </c>
      <c r="AU961" s="268" t="s">
        <v>89</v>
      </c>
      <c r="AV961" s="13" t="s">
        <v>174</v>
      </c>
      <c r="AW961" s="13" t="s">
        <v>42</v>
      </c>
      <c r="AX961" s="13" t="s">
        <v>87</v>
      </c>
      <c r="AY961" s="268" t="s">
        <v>167</v>
      </c>
    </row>
    <row r="962" s="1" customFormat="1" ht="14.4" customHeight="1">
      <c r="B962" s="47"/>
      <c r="C962" s="270" t="s">
        <v>1513</v>
      </c>
      <c r="D962" s="270" t="s">
        <v>336</v>
      </c>
      <c r="E962" s="271" t="s">
        <v>1514</v>
      </c>
      <c r="F962" s="272" t="s">
        <v>1515</v>
      </c>
      <c r="G962" s="273" t="s">
        <v>245</v>
      </c>
      <c r="H962" s="274">
        <v>0.92000000000000004</v>
      </c>
      <c r="I962" s="275"/>
      <c r="J962" s="276">
        <f>ROUND(I962*H962,2)</f>
        <v>0</v>
      </c>
      <c r="K962" s="272" t="s">
        <v>173</v>
      </c>
      <c r="L962" s="277"/>
      <c r="M962" s="278" t="s">
        <v>34</v>
      </c>
      <c r="N962" s="279" t="s">
        <v>50</v>
      </c>
      <c r="O962" s="48"/>
      <c r="P962" s="231">
        <f>O962*H962</f>
        <v>0</v>
      </c>
      <c r="Q962" s="231">
        <v>1</v>
      </c>
      <c r="R962" s="231">
        <f>Q962*H962</f>
        <v>0.92000000000000004</v>
      </c>
      <c r="S962" s="231">
        <v>0</v>
      </c>
      <c r="T962" s="232">
        <f>S962*H962</f>
        <v>0</v>
      </c>
      <c r="AR962" s="24" t="s">
        <v>383</v>
      </c>
      <c r="AT962" s="24" t="s">
        <v>336</v>
      </c>
      <c r="AU962" s="24" t="s">
        <v>89</v>
      </c>
      <c r="AY962" s="24" t="s">
        <v>167</v>
      </c>
      <c r="BE962" s="233">
        <f>IF(N962="základní",J962,0)</f>
        <v>0</v>
      </c>
      <c r="BF962" s="233">
        <f>IF(N962="snížená",J962,0)</f>
        <v>0</v>
      </c>
      <c r="BG962" s="233">
        <f>IF(N962="zákl. přenesená",J962,0)</f>
        <v>0</v>
      </c>
      <c r="BH962" s="233">
        <f>IF(N962="sníž. přenesená",J962,0)</f>
        <v>0</v>
      </c>
      <c r="BI962" s="233">
        <f>IF(N962="nulová",J962,0)</f>
        <v>0</v>
      </c>
      <c r="BJ962" s="24" t="s">
        <v>87</v>
      </c>
      <c r="BK962" s="233">
        <f>ROUND(I962*H962,2)</f>
        <v>0</v>
      </c>
      <c r="BL962" s="24" t="s">
        <v>281</v>
      </c>
      <c r="BM962" s="24" t="s">
        <v>1516</v>
      </c>
    </row>
    <row r="963" s="12" customFormat="1">
      <c r="B963" s="247"/>
      <c r="C963" s="248"/>
      <c r="D963" s="234" t="s">
        <v>178</v>
      </c>
      <c r="E963" s="249" t="s">
        <v>34</v>
      </c>
      <c r="F963" s="250" t="s">
        <v>1517</v>
      </c>
      <c r="G963" s="248"/>
      <c r="H963" s="251">
        <v>0.83599999999999997</v>
      </c>
      <c r="I963" s="252"/>
      <c r="J963" s="248"/>
      <c r="K963" s="248"/>
      <c r="L963" s="253"/>
      <c r="M963" s="254"/>
      <c r="N963" s="255"/>
      <c r="O963" s="255"/>
      <c r="P963" s="255"/>
      <c r="Q963" s="255"/>
      <c r="R963" s="255"/>
      <c r="S963" s="255"/>
      <c r="T963" s="256"/>
      <c r="AT963" s="257" t="s">
        <v>178</v>
      </c>
      <c r="AU963" s="257" t="s">
        <v>89</v>
      </c>
      <c r="AV963" s="12" t="s">
        <v>89</v>
      </c>
      <c r="AW963" s="12" t="s">
        <v>42</v>
      </c>
      <c r="AX963" s="12" t="s">
        <v>87</v>
      </c>
      <c r="AY963" s="257" t="s">
        <v>167</v>
      </c>
    </row>
    <row r="964" s="12" customFormat="1">
      <c r="B964" s="247"/>
      <c r="C964" s="248"/>
      <c r="D964" s="234" t="s">
        <v>178</v>
      </c>
      <c r="E964" s="248"/>
      <c r="F964" s="250" t="s">
        <v>1518</v>
      </c>
      <c r="G964" s="248"/>
      <c r="H964" s="251">
        <v>0.92000000000000004</v>
      </c>
      <c r="I964" s="252"/>
      <c r="J964" s="248"/>
      <c r="K964" s="248"/>
      <c r="L964" s="253"/>
      <c r="M964" s="254"/>
      <c r="N964" s="255"/>
      <c r="O964" s="255"/>
      <c r="P964" s="255"/>
      <c r="Q964" s="255"/>
      <c r="R964" s="255"/>
      <c r="S964" s="255"/>
      <c r="T964" s="256"/>
      <c r="AT964" s="257" t="s">
        <v>178</v>
      </c>
      <c r="AU964" s="257" t="s">
        <v>89</v>
      </c>
      <c r="AV964" s="12" t="s">
        <v>89</v>
      </c>
      <c r="AW964" s="12" t="s">
        <v>6</v>
      </c>
      <c r="AX964" s="12" t="s">
        <v>87</v>
      </c>
      <c r="AY964" s="257" t="s">
        <v>167</v>
      </c>
    </row>
    <row r="965" s="1" customFormat="1" ht="14.4" customHeight="1">
      <c r="B965" s="47"/>
      <c r="C965" s="270" t="s">
        <v>1519</v>
      </c>
      <c r="D965" s="270" t="s">
        <v>336</v>
      </c>
      <c r="E965" s="271" t="s">
        <v>1520</v>
      </c>
      <c r="F965" s="272" t="s">
        <v>1521</v>
      </c>
      <c r="G965" s="273" t="s">
        <v>245</v>
      </c>
      <c r="H965" s="274">
        <v>0.090999999999999998</v>
      </c>
      <c r="I965" s="275"/>
      <c r="J965" s="276">
        <f>ROUND(I965*H965,2)</f>
        <v>0</v>
      </c>
      <c r="K965" s="272" t="s">
        <v>477</v>
      </c>
      <c r="L965" s="277"/>
      <c r="M965" s="278" t="s">
        <v>34</v>
      </c>
      <c r="N965" s="279" t="s">
        <v>50</v>
      </c>
      <c r="O965" s="48"/>
      <c r="P965" s="231">
        <f>O965*H965</f>
        <v>0</v>
      </c>
      <c r="Q965" s="231">
        <v>1</v>
      </c>
      <c r="R965" s="231">
        <f>Q965*H965</f>
        <v>0.090999999999999998</v>
      </c>
      <c r="S965" s="231">
        <v>0</v>
      </c>
      <c r="T965" s="232">
        <f>S965*H965</f>
        <v>0</v>
      </c>
      <c r="AR965" s="24" t="s">
        <v>383</v>
      </c>
      <c r="AT965" s="24" t="s">
        <v>336</v>
      </c>
      <c r="AU965" s="24" t="s">
        <v>89</v>
      </c>
      <c r="AY965" s="24" t="s">
        <v>167</v>
      </c>
      <c r="BE965" s="233">
        <f>IF(N965="základní",J965,0)</f>
        <v>0</v>
      </c>
      <c r="BF965" s="233">
        <f>IF(N965="snížená",J965,0)</f>
        <v>0</v>
      </c>
      <c r="BG965" s="233">
        <f>IF(N965="zákl. přenesená",J965,0)</f>
        <v>0</v>
      </c>
      <c r="BH965" s="233">
        <f>IF(N965="sníž. přenesená",J965,0)</f>
        <v>0</v>
      </c>
      <c r="BI965" s="233">
        <f>IF(N965="nulová",J965,0)</f>
        <v>0</v>
      </c>
      <c r="BJ965" s="24" t="s">
        <v>87</v>
      </c>
      <c r="BK965" s="233">
        <f>ROUND(I965*H965,2)</f>
        <v>0</v>
      </c>
      <c r="BL965" s="24" t="s">
        <v>281</v>
      </c>
      <c r="BM965" s="24" t="s">
        <v>1522</v>
      </c>
    </row>
    <row r="966" s="12" customFormat="1">
      <c r="B966" s="247"/>
      <c r="C966" s="248"/>
      <c r="D966" s="234" t="s">
        <v>178</v>
      </c>
      <c r="E966" s="249" t="s">
        <v>34</v>
      </c>
      <c r="F966" s="250" t="s">
        <v>1523</v>
      </c>
      <c r="G966" s="248"/>
      <c r="H966" s="251">
        <v>0.083000000000000004</v>
      </c>
      <c r="I966" s="252"/>
      <c r="J966" s="248"/>
      <c r="K966" s="248"/>
      <c r="L966" s="253"/>
      <c r="M966" s="254"/>
      <c r="N966" s="255"/>
      <c r="O966" s="255"/>
      <c r="P966" s="255"/>
      <c r="Q966" s="255"/>
      <c r="R966" s="255"/>
      <c r="S966" s="255"/>
      <c r="T966" s="256"/>
      <c r="AT966" s="257" t="s">
        <v>178</v>
      </c>
      <c r="AU966" s="257" t="s">
        <v>89</v>
      </c>
      <c r="AV966" s="12" t="s">
        <v>89</v>
      </c>
      <c r="AW966" s="12" t="s">
        <v>42</v>
      </c>
      <c r="AX966" s="12" t="s">
        <v>87</v>
      </c>
      <c r="AY966" s="257" t="s">
        <v>167</v>
      </c>
    </row>
    <row r="967" s="12" customFormat="1">
      <c r="B967" s="247"/>
      <c r="C967" s="248"/>
      <c r="D967" s="234" t="s">
        <v>178</v>
      </c>
      <c r="E967" s="248"/>
      <c r="F967" s="250" t="s">
        <v>1524</v>
      </c>
      <c r="G967" s="248"/>
      <c r="H967" s="251">
        <v>0.090999999999999998</v>
      </c>
      <c r="I967" s="252"/>
      <c r="J967" s="248"/>
      <c r="K967" s="248"/>
      <c r="L967" s="253"/>
      <c r="M967" s="254"/>
      <c r="N967" s="255"/>
      <c r="O967" s="255"/>
      <c r="P967" s="255"/>
      <c r="Q967" s="255"/>
      <c r="R967" s="255"/>
      <c r="S967" s="255"/>
      <c r="T967" s="256"/>
      <c r="AT967" s="257" t="s">
        <v>178</v>
      </c>
      <c r="AU967" s="257" t="s">
        <v>89</v>
      </c>
      <c r="AV967" s="12" t="s">
        <v>89</v>
      </c>
      <c r="AW967" s="12" t="s">
        <v>6</v>
      </c>
      <c r="AX967" s="12" t="s">
        <v>87</v>
      </c>
      <c r="AY967" s="257" t="s">
        <v>167</v>
      </c>
    </row>
    <row r="968" s="1" customFormat="1" ht="14.4" customHeight="1">
      <c r="B968" s="47"/>
      <c r="C968" s="270" t="s">
        <v>1525</v>
      </c>
      <c r="D968" s="270" t="s">
        <v>336</v>
      </c>
      <c r="E968" s="271" t="s">
        <v>348</v>
      </c>
      <c r="F968" s="272" t="s">
        <v>349</v>
      </c>
      <c r="G968" s="273" t="s">
        <v>245</v>
      </c>
      <c r="H968" s="274">
        <v>0.33600000000000002</v>
      </c>
      <c r="I968" s="275"/>
      <c r="J968" s="276">
        <f>ROUND(I968*H968,2)</f>
        <v>0</v>
      </c>
      <c r="K968" s="272" t="s">
        <v>173</v>
      </c>
      <c r="L968" s="277"/>
      <c r="M968" s="278" t="s">
        <v>34</v>
      </c>
      <c r="N968" s="279" t="s">
        <v>50</v>
      </c>
      <c r="O968" s="48"/>
      <c r="P968" s="231">
        <f>O968*H968</f>
        <v>0</v>
      </c>
      <c r="Q968" s="231">
        <v>1</v>
      </c>
      <c r="R968" s="231">
        <f>Q968*H968</f>
        <v>0.33600000000000002</v>
      </c>
      <c r="S968" s="231">
        <v>0</v>
      </c>
      <c r="T968" s="232">
        <f>S968*H968</f>
        <v>0</v>
      </c>
      <c r="AR968" s="24" t="s">
        <v>383</v>
      </c>
      <c r="AT968" s="24" t="s">
        <v>336</v>
      </c>
      <c r="AU968" s="24" t="s">
        <v>89</v>
      </c>
      <c r="AY968" s="24" t="s">
        <v>167</v>
      </c>
      <c r="BE968" s="233">
        <f>IF(N968="základní",J968,0)</f>
        <v>0</v>
      </c>
      <c r="BF968" s="233">
        <f>IF(N968="snížená",J968,0)</f>
        <v>0</v>
      </c>
      <c r="BG968" s="233">
        <f>IF(N968="zákl. přenesená",J968,0)</f>
        <v>0</v>
      </c>
      <c r="BH968" s="233">
        <f>IF(N968="sníž. přenesená",J968,0)</f>
        <v>0</v>
      </c>
      <c r="BI968" s="233">
        <f>IF(N968="nulová",J968,0)</f>
        <v>0</v>
      </c>
      <c r="BJ968" s="24" t="s">
        <v>87</v>
      </c>
      <c r="BK968" s="233">
        <f>ROUND(I968*H968,2)</f>
        <v>0</v>
      </c>
      <c r="BL968" s="24" t="s">
        <v>281</v>
      </c>
      <c r="BM968" s="24" t="s">
        <v>1526</v>
      </c>
    </row>
    <row r="969" s="1" customFormat="1">
      <c r="B969" s="47"/>
      <c r="C969" s="75"/>
      <c r="D969" s="234" t="s">
        <v>340</v>
      </c>
      <c r="E969" s="75"/>
      <c r="F969" s="235" t="s">
        <v>351</v>
      </c>
      <c r="G969" s="75"/>
      <c r="H969" s="75"/>
      <c r="I969" s="192"/>
      <c r="J969" s="75"/>
      <c r="K969" s="75"/>
      <c r="L969" s="73"/>
      <c r="M969" s="236"/>
      <c r="N969" s="48"/>
      <c r="O969" s="48"/>
      <c r="P969" s="48"/>
      <c r="Q969" s="48"/>
      <c r="R969" s="48"/>
      <c r="S969" s="48"/>
      <c r="T969" s="96"/>
      <c r="AT969" s="24" t="s">
        <v>340</v>
      </c>
      <c r="AU969" s="24" t="s">
        <v>89</v>
      </c>
    </row>
    <row r="970" s="12" customFormat="1">
      <c r="B970" s="247"/>
      <c r="C970" s="248"/>
      <c r="D970" s="234" t="s">
        <v>178</v>
      </c>
      <c r="E970" s="249" t="s">
        <v>34</v>
      </c>
      <c r="F970" s="250" t="s">
        <v>1527</v>
      </c>
      <c r="G970" s="248"/>
      <c r="H970" s="251">
        <v>0.30499999999999999</v>
      </c>
      <c r="I970" s="252"/>
      <c r="J970" s="248"/>
      <c r="K970" s="248"/>
      <c r="L970" s="253"/>
      <c r="M970" s="254"/>
      <c r="N970" s="255"/>
      <c r="O970" s="255"/>
      <c r="P970" s="255"/>
      <c r="Q970" s="255"/>
      <c r="R970" s="255"/>
      <c r="S970" s="255"/>
      <c r="T970" s="256"/>
      <c r="AT970" s="257" t="s">
        <v>178</v>
      </c>
      <c r="AU970" s="257" t="s">
        <v>89</v>
      </c>
      <c r="AV970" s="12" t="s">
        <v>89</v>
      </c>
      <c r="AW970" s="12" t="s">
        <v>42</v>
      </c>
      <c r="AX970" s="12" t="s">
        <v>87</v>
      </c>
      <c r="AY970" s="257" t="s">
        <v>167</v>
      </c>
    </row>
    <row r="971" s="12" customFormat="1">
      <c r="B971" s="247"/>
      <c r="C971" s="248"/>
      <c r="D971" s="234" t="s">
        <v>178</v>
      </c>
      <c r="E971" s="248"/>
      <c r="F971" s="250" t="s">
        <v>1528</v>
      </c>
      <c r="G971" s="248"/>
      <c r="H971" s="251">
        <v>0.33600000000000002</v>
      </c>
      <c r="I971" s="252"/>
      <c r="J971" s="248"/>
      <c r="K971" s="248"/>
      <c r="L971" s="253"/>
      <c r="M971" s="254"/>
      <c r="N971" s="255"/>
      <c r="O971" s="255"/>
      <c r="P971" s="255"/>
      <c r="Q971" s="255"/>
      <c r="R971" s="255"/>
      <c r="S971" s="255"/>
      <c r="T971" s="256"/>
      <c r="AT971" s="257" t="s">
        <v>178</v>
      </c>
      <c r="AU971" s="257" t="s">
        <v>89</v>
      </c>
      <c r="AV971" s="12" t="s">
        <v>89</v>
      </c>
      <c r="AW971" s="12" t="s">
        <v>6</v>
      </c>
      <c r="AX971" s="12" t="s">
        <v>87</v>
      </c>
      <c r="AY971" s="257" t="s">
        <v>167</v>
      </c>
    </row>
    <row r="972" s="1" customFormat="1" ht="14.4" customHeight="1">
      <c r="B972" s="47"/>
      <c r="C972" s="270" t="s">
        <v>1529</v>
      </c>
      <c r="D972" s="270" t="s">
        <v>336</v>
      </c>
      <c r="E972" s="271" t="s">
        <v>1530</v>
      </c>
      <c r="F972" s="272" t="s">
        <v>1531</v>
      </c>
      <c r="G972" s="273" t="s">
        <v>245</v>
      </c>
      <c r="H972" s="274">
        <v>0.35399999999999998</v>
      </c>
      <c r="I972" s="275"/>
      <c r="J972" s="276">
        <f>ROUND(I972*H972,2)</f>
        <v>0</v>
      </c>
      <c r="K972" s="272" t="s">
        <v>173</v>
      </c>
      <c r="L972" s="277"/>
      <c r="M972" s="278" t="s">
        <v>34</v>
      </c>
      <c r="N972" s="279" t="s">
        <v>50</v>
      </c>
      <c r="O972" s="48"/>
      <c r="P972" s="231">
        <f>O972*H972</f>
        <v>0</v>
      </c>
      <c r="Q972" s="231">
        <v>1</v>
      </c>
      <c r="R972" s="231">
        <f>Q972*H972</f>
        <v>0.35399999999999998</v>
      </c>
      <c r="S972" s="231">
        <v>0</v>
      </c>
      <c r="T972" s="232">
        <f>S972*H972</f>
        <v>0</v>
      </c>
      <c r="AR972" s="24" t="s">
        <v>383</v>
      </c>
      <c r="AT972" s="24" t="s">
        <v>336</v>
      </c>
      <c r="AU972" s="24" t="s">
        <v>89</v>
      </c>
      <c r="AY972" s="24" t="s">
        <v>167</v>
      </c>
      <c r="BE972" s="233">
        <f>IF(N972="základní",J972,0)</f>
        <v>0</v>
      </c>
      <c r="BF972" s="233">
        <f>IF(N972="snížená",J972,0)</f>
        <v>0</v>
      </c>
      <c r="BG972" s="233">
        <f>IF(N972="zákl. přenesená",J972,0)</f>
        <v>0</v>
      </c>
      <c r="BH972" s="233">
        <f>IF(N972="sníž. přenesená",J972,0)</f>
        <v>0</v>
      </c>
      <c r="BI972" s="233">
        <f>IF(N972="nulová",J972,0)</f>
        <v>0</v>
      </c>
      <c r="BJ972" s="24" t="s">
        <v>87</v>
      </c>
      <c r="BK972" s="233">
        <f>ROUND(I972*H972,2)</f>
        <v>0</v>
      </c>
      <c r="BL972" s="24" t="s">
        <v>281</v>
      </c>
      <c r="BM972" s="24" t="s">
        <v>1532</v>
      </c>
    </row>
    <row r="973" s="1" customFormat="1">
      <c r="B973" s="47"/>
      <c r="C973" s="75"/>
      <c r="D973" s="234" t="s">
        <v>340</v>
      </c>
      <c r="E973" s="75"/>
      <c r="F973" s="235" t="s">
        <v>1533</v>
      </c>
      <c r="G973" s="75"/>
      <c r="H973" s="75"/>
      <c r="I973" s="192"/>
      <c r="J973" s="75"/>
      <c r="K973" s="75"/>
      <c r="L973" s="73"/>
      <c r="M973" s="236"/>
      <c r="N973" s="48"/>
      <c r="O973" s="48"/>
      <c r="P973" s="48"/>
      <c r="Q973" s="48"/>
      <c r="R973" s="48"/>
      <c r="S973" s="48"/>
      <c r="T973" s="96"/>
      <c r="AT973" s="24" t="s">
        <v>340</v>
      </c>
      <c r="AU973" s="24" t="s">
        <v>89</v>
      </c>
    </row>
    <row r="974" s="12" customFormat="1">
      <c r="B974" s="247"/>
      <c r="C974" s="248"/>
      <c r="D974" s="234" t="s">
        <v>178</v>
      </c>
      <c r="E974" s="249" t="s">
        <v>34</v>
      </c>
      <c r="F974" s="250" t="s">
        <v>1534</v>
      </c>
      <c r="G974" s="248"/>
      <c r="H974" s="251">
        <v>0.32200000000000001</v>
      </c>
      <c r="I974" s="252"/>
      <c r="J974" s="248"/>
      <c r="K974" s="248"/>
      <c r="L974" s="253"/>
      <c r="M974" s="254"/>
      <c r="N974" s="255"/>
      <c r="O974" s="255"/>
      <c r="P974" s="255"/>
      <c r="Q974" s="255"/>
      <c r="R974" s="255"/>
      <c r="S974" s="255"/>
      <c r="T974" s="256"/>
      <c r="AT974" s="257" t="s">
        <v>178</v>
      </c>
      <c r="AU974" s="257" t="s">
        <v>89</v>
      </c>
      <c r="AV974" s="12" t="s">
        <v>89</v>
      </c>
      <c r="AW974" s="12" t="s">
        <v>42</v>
      </c>
      <c r="AX974" s="12" t="s">
        <v>87</v>
      </c>
      <c r="AY974" s="257" t="s">
        <v>167</v>
      </c>
    </row>
    <row r="975" s="12" customFormat="1">
      <c r="B975" s="247"/>
      <c r="C975" s="248"/>
      <c r="D975" s="234" t="s">
        <v>178</v>
      </c>
      <c r="E975" s="248"/>
      <c r="F975" s="250" t="s">
        <v>1535</v>
      </c>
      <c r="G975" s="248"/>
      <c r="H975" s="251">
        <v>0.35399999999999998</v>
      </c>
      <c r="I975" s="252"/>
      <c r="J975" s="248"/>
      <c r="K975" s="248"/>
      <c r="L975" s="253"/>
      <c r="M975" s="254"/>
      <c r="N975" s="255"/>
      <c r="O975" s="255"/>
      <c r="P975" s="255"/>
      <c r="Q975" s="255"/>
      <c r="R975" s="255"/>
      <c r="S975" s="255"/>
      <c r="T975" s="256"/>
      <c r="AT975" s="257" t="s">
        <v>178</v>
      </c>
      <c r="AU975" s="257" t="s">
        <v>89</v>
      </c>
      <c r="AV975" s="12" t="s">
        <v>89</v>
      </c>
      <c r="AW975" s="12" t="s">
        <v>6</v>
      </c>
      <c r="AX975" s="12" t="s">
        <v>87</v>
      </c>
      <c r="AY975" s="257" t="s">
        <v>167</v>
      </c>
    </row>
    <row r="976" s="1" customFormat="1" ht="14.4" customHeight="1">
      <c r="B976" s="47"/>
      <c r="C976" s="270" t="s">
        <v>1536</v>
      </c>
      <c r="D976" s="270" t="s">
        <v>336</v>
      </c>
      <c r="E976" s="271" t="s">
        <v>1537</v>
      </c>
      <c r="F976" s="272" t="s">
        <v>1538</v>
      </c>
      <c r="G976" s="273" t="s">
        <v>911</v>
      </c>
      <c r="H976" s="274">
        <v>1</v>
      </c>
      <c r="I976" s="275"/>
      <c r="J976" s="276">
        <f>ROUND(I976*H976,2)</f>
        <v>0</v>
      </c>
      <c r="K976" s="272" t="s">
        <v>477</v>
      </c>
      <c r="L976" s="277"/>
      <c r="M976" s="278" t="s">
        <v>34</v>
      </c>
      <c r="N976" s="279" t="s">
        <v>50</v>
      </c>
      <c r="O976" s="48"/>
      <c r="P976" s="231">
        <f>O976*H976</f>
        <v>0</v>
      </c>
      <c r="Q976" s="231">
        <v>0</v>
      </c>
      <c r="R976" s="231">
        <f>Q976*H976</f>
        <v>0</v>
      </c>
      <c r="S976" s="231">
        <v>0</v>
      </c>
      <c r="T976" s="232">
        <f>S976*H976</f>
        <v>0</v>
      </c>
      <c r="AR976" s="24" t="s">
        <v>383</v>
      </c>
      <c r="AT976" s="24" t="s">
        <v>336</v>
      </c>
      <c r="AU976" s="24" t="s">
        <v>89</v>
      </c>
      <c r="AY976" s="24" t="s">
        <v>167</v>
      </c>
      <c r="BE976" s="233">
        <f>IF(N976="základní",J976,0)</f>
        <v>0</v>
      </c>
      <c r="BF976" s="233">
        <f>IF(N976="snížená",J976,0)</f>
        <v>0</v>
      </c>
      <c r="BG976" s="233">
        <f>IF(N976="zákl. přenesená",J976,0)</f>
        <v>0</v>
      </c>
      <c r="BH976" s="233">
        <f>IF(N976="sníž. přenesená",J976,0)</f>
        <v>0</v>
      </c>
      <c r="BI976" s="233">
        <f>IF(N976="nulová",J976,0)</f>
        <v>0</v>
      </c>
      <c r="BJ976" s="24" t="s">
        <v>87</v>
      </c>
      <c r="BK976" s="233">
        <f>ROUND(I976*H976,2)</f>
        <v>0</v>
      </c>
      <c r="BL976" s="24" t="s">
        <v>281</v>
      </c>
      <c r="BM976" s="24" t="s">
        <v>1539</v>
      </c>
    </row>
    <row r="977" s="1" customFormat="1" ht="22.8" customHeight="1">
      <c r="B977" s="47"/>
      <c r="C977" s="222" t="s">
        <v>1540</v>
      </c>
      <c r="D977" s="222" t="s">
        <v>169</v>
      </c>
      <c r="E977" s="223" t="s">
        <v>1541</v>
      </c>
      <c r="F977" s="224" t="s">
        <v>1542</v>
      </c>
      <c r="G977" s="225" t="s">
        <v>1093</v>
      </c>
      <c r="H977" s="226">
        <v>497.63999999999999</v>
      </c>
      <c r="I977" s="227"/>
      <c r="J977" s="228">
        <f>ROUND(I977*H977,2)</f>
        <v>0</v>
      </c>
      <c r="K977" s="224" t="s">
        <v>173</v>
      </c>
      <c r="L977" s="73"/>
      <c r="M977" s="229" t="s">
        <v>34</v>
      </c>
      <c r="N977" s="230" t="s">
        <v>50</v>
      </c>
      <c r="O977" s="48"/>
      <c r="P977" s="231">
        <f>O977*H977</f>
        <v>0</v>
      </c>
      <c r="Q977" s="231">
        <v>4.6999999999999997E-05</v>
      </c>
      <c r="R977" s="231">
        <f>Q977*H977</f>
        <v>0.02338908</v>
      </c>
      <c r="S977" s="231">
        <v>0</v>
      </c>
      <c r="T977" s="232">
        <f>S977*H977</f>
        <v>0</v>
      </c>
      <c r="AR977" s="24" t="s">
        <v>281</v>
      </c>
      <c r="AT977" s="24" t="s">
        <v>169</v>
      </c>
      <c r="AU977" s="24" t="s">
        <v>89</v>
      </c>
      <c r="AY977" s="24" t="s">
        <v>167</v>
      </c>
      <c r="BE977" s="233">
        <f>IF(N977="základní",J977,0)</f>
        <v>0</v>
      </c>
      <c r="BF977" s="233">
        <f>IF(N977="snížená",J977,0)</f>
        <v>0</v>
      </c>
      <c r="BG977" s="233">
        <f>IF(N977="zákl. přenesená",J977,0)</f>
        <v>0</v>
      </c>
      <c r="BH977" s="233">
        <f>IF(N977="sníž. přenesená",J977,0)</f>
        <v>0</v>
      </c>
      <c r="BI977" s="233">
        <f>IF(N977="nulová",J977,0)</f>
        <v>0</v>
      </c>
      <c r="BJ977" s="24" t="s">
        <v>87</v>
      </c>
      <c r="BK977" s="233">
        <f>ROUND(I977*H977,2)</f>
        <v>0</v>
      </c>
      <c r="BL977" s="24" t="s">
        <v>281</v>
      </c>
      <c r="BM977" s="24" t="s">
        <v>1543</v>
      </c>
    </row>
    <row r="978" s="1" customFormat="1">
      <c r="B978" s="47"/>
      <c r="C978" s="75"/>
      <c r="D978" s="234" t="s">
        <v>176</v>
      </c>
      <c r="E978" s="75"/>
      <c r="F978" s="235" t="s">
        <v>1424</v>
      </c>
      <c r="G978" s="75"/>
      <c r="H978" s="75"/>
      <c r="I978" s="192"/>
      <c r="J978" s="75"/>
      <c r="K978" s="75"/>
      <c r="L978" s="73"/>
      <c r="M978" s="236"/>
      <c r="N978" s="48"/>
      <c r="O978" s="48"/>
      <c r="P978" s="48"/>
      <c r="Q978" s="48"/>
      <c r="R978" s="48"/>
      <c r="S978" s="48"/>
      <c r="T978" s="96"/>
      <c r="AT978" s="24" t="s">
        <v>176</v>
      </c>
      <c r="AU978" s="24" t="s">
        <v>89</v>
      </c>
    </row>
    <row r="979" s="11" customFormat="1">
      <c r="B979" s="237"/>
      <c r="C979" s="238"/>
      <c r="D979" s="234" t="s">
        <v>178</v>
      </c>
      <c r="E979" s="239" t="s">
        <v>34</v>
      </c>
      <c r="F979" s="240" t="s">
        <v>1544</v>
      </c>
      <c r="G979" s="238"/>
      <c r="H979" s="239" t="s">
        <v>34</v>
      </c>
      <c r="I979" s="241"/>
      <c r="J979" s="238"/>
      <c r="K979" s="238"/>
      <c r="L979" s="242"/>
      <c r="M979" s="243"/>
      <c r="N979" s="244"/>
      <c r="O979" s="244"/>
      <c r="P979" s="244"/>
      <c r="Q979" s="244"/>
      <c r="R979" s="244"/>
      <c r="S979" s="244"/>
      <c r="T979" s="245"/>
      <c r="AT979" s="246" t="s">
        <v>178</v>
      </c>
      <c r="AU979" s="246" t="s">
        <v>89</v>
      </c>
      <c r="AV979" s="11" t="s">
        <v>87</v>
      </c>
      <c r="AW979" s="11" t="s">
        <v>42</v>
      </c>
      <c r="AX979" s="11" t="s">
        <v>79</v>
      </c>
      <c r="AY979" s="246" t="s">
        <v>167</v>
      </c>
    </row>
    <row r="980" s="12" customFormat="1">
      <c r="B980" s="247"/>
      <c r="C980" s="248"/>
      <c r="D980" s="234" t="s">
        <v>178</v>
      </c>
      <c r="E980" s="249" t="s">
        <v>34</v>
      </c>
      <c r="F980" s="250" t="s">
        <v>1545</v>
      </c>
      <c r="G980" s="248"/>
      <c r="H980" s="251">
        <v>497.63999999999999</v>
      </c>
      <c r="I980" s="252"/>
      <c r="J980" s="248"/>
      <c r="K980" s="248"/>
      <c r="L980" s="253"/>
      <c r="M980" s="254"/>
      <c r="N980" s="255"/>
      <c r="O980" s="255"/>
      <c r="P980" s="255"/>
      <c r="Q980" s="255"/>
      <c r="R980" s="255"/>
      <c r="S980" s="255"/>
      <c r="T980" s="256"/>
      <c r="AT980" s="257" t="s">
        <v>178</v>
      </c>
      <c r="AU980" s="257" t="s">
        <v>89</v>
      </c>
      <c r="AV980" s="12" t="s">
        <v>89</v>
      </c>
      <c r="AW980" s="12" t="s">
        <v>42</v>
      </c>
      <c r="AX980" s="12" t="s">
        <v>87</v>
      </c>
      <c r="AY980" s="257" t="s">
        <v>167</v>
      </c>
    </row>
    <row r="981" s="1" customFormat="1" ht="14.4" customHeight="1">
      <c r="B981" s="47"/>
      <c r="C981" s="222" t="s">
        <v>1546</v>
      </c>
      <c r="D981" s="222" t="s">
        <v>169</v>
      </c>
      <c r="E981" s="223" t="s">
        <v>1547</v>
      </c>
      <c r="F981" s="224" t="s">
        <v>1548</v>
      </c>
      <c r="G981" s="225" t="s">
        <v>1093</v>
      </c>
      <c r="H981" s="226">
        <v>696.84400000000005</v>
      </c>
      <c r="I981" s="227"/>
      <c r="J981" s="228">
        <f>ROUND(I981*H981,2)</f>
        <v>0</v>
      </c>
      <c r="K981" s="224" t="s">
        <v>477</v>
      </c>
      <c r="L981" s="73"/>
      <c r="M981" s="229" t="s">
        <v>34</v>
      </c>
      <c r="N981" s="230" t="s">
        <v>50</v>
      </c>
      <c r="O981" s="48"/>
      <c r="P981" s="231">
        <f>O981*H981</f>
        <v>0</v>
      </c>
      <c r="Q981" s="231">
        <v>0</v>
      </c>
      <c r="R981" s="231">
        <f>Q981*H981</f>
        <v>0</v>
      </c>
      <c r="S981" s="231">
        <v>0</v>
      </c>
      <c r="T981" s="232">
        <f>S981*H981</f>
        <v>0</v>
      </c>
      <c r="AR981" s="24" t="s">
        <v>281</v>
      </c>
      <c r="AT981" s="24" t="s">
        <v>169</v>
      </c>
      <c r="AU981" s="24" t="s">
        <v>89</v>
      </c>
      <c r="AY981" s="24" t="s">
        <v>167</v>
      </c>
      <c r="BE981" s="233">
        <f>IF(N981="základní",J981,0)</f>
        <v>0</v>
      </c>
      <c r="BF981" s="233">
        <f>IF(N981="snížená",J981,0)</f>
        <v>0</v>
      </c>
      <c r="BG981" s="233">
        <f>IF(N981="zákl. přenesená",J981,0)</f>
        <v>0</v>
      </c>
      <c r="BH981" s="233">
        <f>IF(N981="sníž. přenesená",J981,0)</f>
        <v>0</v>
      </c>
      <c r="BI981" s="233">
        <f>IF(N981="nulová",J981,0)</f>
        <v>0</v>
      </c>
      <c r="BJ981" s="24" t="s">
        <v>87</v>
      </c>
      <c r="BK981" s="233">
        <f>ROUND(I981*H981,2)</f>
        <v>0</v>
      </c>
      <c r="BL981" s="24" t="s">
        <v>281</v>
      </c>
      <c r="BM981" s="24" t="s">
        <v>1549</v>
      </c>
    </row>
    <row r="982" s="12" customFormat="1">
      <c r="B982" s="247"/>
      <c r="C982" s="248"/>
      <c r="D982" s="234" t="s">
        <v>178</v>
      </c>
      <c r="E982" s="249" t="s">
        <v>34</v>
      </c>
      <c r="F982" s="250" t="s">
        <v>1550</v>
      </c>
      <c r="G982" s="248"/>
      <c r="H982" s="251">
        <v>696.84400000000005</v>
      </c>
      <c r="I982" s="252"/>
      <c r="J982" s="248"/>
      <c r="K982" s="248"/>
      <c r="L982" s="253"/>
      <c r="M982" s="254"/>
      <c r="N982" s="255"/>
      <c r="O982" s="255"/>
      <c r="P982" s="255"/>
      <c r="Q982" s="255"/>
      <c r="R982" s="255"/>
      <c r="S982" s="255"/>
      <c r="T982" s="256"/>
      <c r="AT982" s="257" t="s">
        <v>178</v>
      </c>
      <c r="AU982" s="257" t="s">
        <v>89</v>
      </c>
      <c r="AV982" s="12" t="s">
        <v>89</v>
      </c>
      <c r="AW982" s="12" t="s">
        <v>42</v>
      </c>
      <c r="AX982" s="12" t="s">
        <v>87</v>
      </c>
      <c r="AY982" s="257" t="s">
        <v>167</v>
      </c>
    </row>
    <row r="983" s="1" customFormat="1" ht="22.8" customHeight="1">
      <c r="B983" s="47"/>
      <c r="C983" s="222" t="s">
        <v>1551</v>
      </c>
      <c r="D983" s="222" t="s">
        <v>169</v>
      </c>
      <c r="E983" s="223" t="s">
        <v>1552</v>
      </c>
      <c r="F983" s="224" t="s">
        <v>1553</v>
      </c>
      <c r="G983" s="225" t="s">
        <v>1093</v>
      </c>
      <c r="H983" s="226">
        <v>396</v>
      </c>
      <c r="I983" s="227"/>
      <c r="J983" s="228">
        <f>ROUND(I983*H983,2)</f>
        <v>0</v>
      </c>
      <c r="K983" s="224" t="s">
        <v>173</v>
      </c>
      <c r="L983" s="73"/>
      <c r="M983" s="229" t="s">
        <v>34</v>
      </c>
      <c r="N983" s="230" t="s">
        <v>50</v>
      </c>
      <c r="O983" s="48"/>
      <c r="P983" s="231">
        <f>O983*H983</f>
        <v>0</v>
      </c>
      <c r="Q983" s="231">
        <v>0</v>
      </c>
      <c r="R983" s="231">
        <f>Q983*H983</f>
        <v>0</v>
      </c>
      <c r="S983" s="231">
        <v>0.001</v>
      </c>
      <c r="T983" s="232">
        <f>S983*H983</f>
        <v>0.39600000000000002</v>
      </c>
      <c r="AR983" s="24" t="s">
        <v>281</v>
      </c>
      <c r="AT983" s="24" t="s">
        <v>169</v>
      </c>
      <c r="AU983" s="24" t="s">
        <v>89</v>
      </c>
      <c r="AY983" s="24" t="s">
        <v>167</v>
      </c>
      <c r="BE983" s="233">
        <f>IF(N983="základní",J983,0)</f>
        <v>0</v>
      </c>
      <c r="BF983" s="233">
        <f>IF(N983="snížená",J983,0)</f>
        <v>0</v>
      </c>
      <c r="BG983" s="233">
        <f>IF(N983="zákl. přenesená",J983,0)</f>
        <v>0</v>
      </c>
      <c r="BH983" s="233">
        <f>IF(N983="sníž. přenesená",J983,0)</f>
        <v>0</v>
      </c>
      <c r="BI983" s="233">
        <f>IF(N983="nulová",J983,0)</f>
        <v>0</v>
      </c>
      <c r="BJ983" s="24" t="s">
        <v>87</v>
      </c>
      <c r="BK983" s="233">
        <f>ROUND(I983*H983,2)</f>
        <v>0</v>
      </c>
      <c r="BL983" s="24" t="s">
        <v>281</v>
      </c>
      <c r="BM983" s="24" t="s">
        <v>1554</v>
      </c>
    </row>
    <row r="984" s="1" customFormat="1">
      <c r="B984" s="47"/>
      <c r="C984" s="75"/>
      <c r="D984" s="234" t="s">
        <v>176</v>
      </c>
      <c r="E984" s="75"/>
      <c r="F984" s="235" t="s">
        <v>1555</v>
      </c>
      <c r="G984" s="75"/>
      <c r="H984" s="75"/>
      <c r="I984" s="192"/>
      <c r="J984" s="75"/>
      <c r="K984" s="75"/>
      <c r="L984" s="73"/>
      <c r="M984" s="236"/>
      <c r="N984" s="48"/>
      <c r="O984" s="48"/>
      <c r="P984" s="48"/>
      <c r="Q984" s="48"/>
      <c r="R984" s="48"/>
      <c r="S984" s="48"/>
      <c r="T984" s="96"/>
      <c r="AT984" s="24" t="s">
        <v>176</v>
      </c>
      <c r="AU984" s="24" t="s">
        <v>89</v>
      </c>
    </row>
    <row r="985" s="11" customFormat="1">
      <c r="B985" s="237"/>
      <c r="C985" s="238"/>
      <c r="D985" s="234" t="s">
        <v>178</v>
      </c>
      <c r="E985" s="239" t="s">
        <v>34</v>
      </c>
      <c r="F985" s="240" t="s">
        <v>1556</v>
      </c>
      <c r="G985" s="238"/>
      <c r="H985" s="239" t="s">
        <v>34</v>
      </c>
      <c r="I985" s="241"/>
      <c r="J985" s="238"/>
      <c r="K985" s="238"/>
      <c r="L985" s="242"/>
      <c r="M985" s="243"/>
      <c r="N985" s="244"/>
      <c r="O985" s="244"/>
      <c r="P985" s="244"/>
      <c r="Q985" s="244"/>
      <c r="R985" s="244"/>
      <c r="S985" s="244"/>
      <c r="T985" s="245"/>
      <c r="AT985" s="246" t="s">
        <v>178</v>
      </c>
      <c r="AU985" s="246" t="s">
        <v>89</v>
      </c>
      <c r="AV985" s="11" t="s">
        <v>87</v>
      </c>
      <c r="AW985" s="11" t="s">
        <v>42</v>
      </c>
      <c r="AX985" s="11" t="s">
        <v>79</v>
      </c>
      <c r="AY985" s="246" t="s">
        <v>167</v>
      </c>
    </row>
    <row r="986" s="12" customFormat="1">
      <c r="B986" s="247"/>
      <c r="C986" s="248"/>
      <c r="D986" s="234" t="s">
        <v>178</v>
      </c>
      <c r="E986" s="249" t="s">
        <v>34</v>
      </c>
      <c r="F986" s="250" t="s">
        <v>1557</v>
      </c>
      <c r="G986" s="248"/>
      <c r="H986" s="251">
        <v>180</v>
      </c>
      <c r="I986" s="252"/>
      <c r="J986" s="248"/>
      <c r="K986" s="248"/>
      <c r="L986" s="253"/>
      <c r="M986" s="254"/>
      <c r="N986" s="255"/>
      <c r="O986" s="255"/>
      <c r="P986" s="255"/>
      <c r="Q986" s="255"/>
      <c r="R986" s="255"/>
      <c r="S986" s="255"/>
      <c r="T986" s="256"/>
      <c r="AT986" s="257" t="s">
        <v>178</v>
      </c>
      <c r="AU986" s="257" t="s">
        <v>89</v>
      </c>
      <c r="AV986" s="12" t="s">
        <v>89</v>
      </c>
      <c r="AW986" s="12" t="s">
        <v>42</v>
      </c>
      <c r="AX986" s="12" t="s">
        <v>79</v>
      </c>
      <c r="AY986" s="257" t="s">
        <v>167</v>
      </c>
    </row>
    <row r="987" s="11" customFormat="1">
      <c r="B987" s="237"/>
      <c r="C987" s="238"/>
      <c r="D987" s="234" t="s">
        <v>178</v>
      </c>
      <c r="E987" s="239" t="s">
        <v>34</v>
      </c>
      <c r="F987" s="240" t="s">
        <v>1558</v>
      </c>
      <c r="G987" s="238"/>
      <c r="H987" s="239" t="s">
        <v>34</v>
      </c>
      <c r="I987" s="241"/>
      <c r="J987" s="238"/>
      <c r="K987" s="238"/>
      <c r="L987" s="242"/>
      <c r="M987" s="243"/>
      <c r="N987" s="244"/>
      <c r="O987" s="244"/>
      <c r="P987" s="244"/>
      <c r="Q987" s="244"/>
      <c r="R987" s="244"/>
      <c r="S987" s="244"/>
      <c r="T987" s="245"/>
      <c r="AT987" s="246" t="s">
        <v>178</v>
      </c>
      <c r="AU987" s="246" t="s">
        <v>89</v>
      </c>
      <c r="AV987" s="11" t="s">
        <v>87</v>
      </c>
      <c r="AW987" s="11" t="s">
        <v>42</v>
      </c>
      <c r="AX987" s="11" t="s">
        <v>79</v>
      </c>
      <c r="AY987" s="246" t="s">
        <v>167</v>
      </c>
    </row>
    <row r="988" s="12" customFormat="1">
      <c r="B988" s="247"/>
      <c r="C988" s="248"/>
      <c r="D988" s="234" t="s">
        <v>178</v>
      </c>
      <c r="E988" s="249" t="s">
        <v>34</v>
      </c>
      <c r="F988" s="250" t="s">
        <v>545</v>
      </c>
      <c r="G988" s="248"/>
      <c r="H988" s="251">
        <v>50</v>
      </c>
      <c r="I988" s="252"/>
      <c r="J988" s="248"/>
      <c r="K988" s="248"/>
      <c r="L988" s="253"/>
      <c r="M988" s="254"/>
      <c r="N988" s="255"/>
      <c r="O988" s="255"/>
      <c r="P988" s="255"/>
      <c r="Q988" s="255"/>
      <c r="R988" s="255"/>
      <c r="S988" s="255"/>
      <c r="T988" s="256"/>
      <c r="AT988" s="257" t="s">
        <v>178</v>
      </c>
      <c r="AU988" s="257" t="s">
        <v>89</v>
      </c>
      <c r="AV988" s="12" t="s">
        <v>89</v>
      </c>
      <c r="AW988" s="12" t="s">
        <v>42</v>
      </c>
      <c r="AX988" s="12" t="s">
        <v>79</v>
      </c>
      <c r="AY988" s="257" t="s">
        <v>167</v>
      </c>
    </row>
    <row r="989" s="11" customFormat="1">
      <c r="B989" s="237"/>
      <c r="C989" s="238"/>
      <c r="D989" s="234" t="s">
        <v>178</v>
      </c>
      <c r="E989" s="239" t="s">
        <v>34</v>
      </c>
      <c r="F989" s="240" t="s">
        <v>1559</v>
      </c>
      <c r="G989" s="238"/>
      <c r="H989" s="239" t="s">
        <v>34</v>
      </c>
      <c r="I989" s="241"/>
      <c r="J989" s="238"/>
      <c r="K989" s="238"/>
      <c r="L989" s="242"/>
      <c r="M989" s="243"/>
      <c r="N989" s="244"/>
      <c r="O989" s="244"/>
      <c r="P989" s="244"/>
      <c r="Q989" s="244"/>
      <c r="R989" s="244"/>
      <c r="S989" s="244"/>
      <c r="T989" s="245"/>
      <c r="AT989" s="246" t="s">
        <v>178</v>
      </c>
      <c r="AU989" s="246" t="s">
        <v>89</v>
      </c>
      <c r="AV989" s="11" t="s">
        <v>87</v>
      </c>
      <c r="AW989" s="11" t="s">
        <v>42</v>
      </c>
      <c r="AX989" s="11" t="s">
        <v>79</v>
      </c>
      <c r="AY989" s="246" t="s">
        <v>167</v>
      </c>
    </row>
    <row r="990" s="12" customFormat="1">
      <c r="B990" s="247"/>
      <c r="C990" s="248"/>
      <c r="D990" s="234" t="s">
        <v>178</v>
      </c>
      <c r="E990" s="249" t="s">
        <v>34</v>
      </c>
      <c r="F990" s="250" t="s">
        <v>1560</v>
      </c>
      <c r="G990" s="248"/>
      <c r="H990" s="251">
        <v>90</v>
      </c>
      <c r="I990" s="252"/>
      <c r="J990" s="248"/>
      <c r="K990" s="248"/>
      <c r="L990" s="253"/>
      <c r="M990" s="254"/>
      <c r="N990" s="255"/>
      <c r="O990" s="255"/>
      <c r="P990" s="255"/>
      <c r="Q990" s="255"/>
      <c r="R990" s="255"/>
      <c r="S990" s="255"/>
      <c r="T990" s="256"/>
      <c r="AT990" s="257" t="s">
        <v>178</v>
      </c>
      <c r="AU990" s="257" t="s">
        <v>89</v>
      </c>
      <c r="AV990" s="12" t="s">
        <v>89</v>
      </c>
      <c r="AW990" s="12" t="s">
        <v>42</v>
      </c>
      <c r="AX990" s="12" t="s">
        <v>79</v>
      </c>
      <c r="AY990" s="257" t="s">
        <v>167</v>
      </c>
    </row>
    <row r="991" s="11" customFormat="1">
      <c r="B991" s="237"/>
      <c r="C991" s="238"/>
      <c r="D991" s="234" t="s">
        <v>178</v>
      </c>
      <c r="E991" s="239" t="s">
        <v>34</v>
      </c>
      <c r="F991" s="240" t="s">
        <v>1561</v>
      </c>
      <c r="G991" s="238"/>
      <c r="H991" s="239" t="s">
        <v>34</v>
      </c>
      <c r="I991" s="241"/>
      <c r="J991" s="238"/>
      <c r="K991" s="238"/>
      <c r="L991" s="242"/>
      <c r="M991" s="243"/>
      <c r="N991" s="244"/>
      <c r="O991" s="244"/>
      <c r="P991" s="244"/>
      <c r="Q991" s="244"/>
      <c r="R991" s="244"/>
      <c r="S991" s="244"/>
      <c r="T991" s="245"/>
      <c r="AT991" s="246" t="s">
        <v>178</v>
      </c>
      <c r="AU991" s="246" t="s">
        <v>89</v>
      </c>
      <c r="AV991" s="11" t="s">
        <v>87</v>
      </c>
      <c r="AW991" s="11" t="s">
        <v>42</v>
      </c>
      <c r="AX991" s="11" t="s">
        <v>79</v>
      </c>
      <c r="AY991" s="246" t="s">
        <v>167</v>
      </c>
    </row>
    <row r="992" s="12" customFormat="1">
      <c r="B992" s="247"/>
      <c r="C992" s="248"/>
      <c r="D992" s="234" t="s">
        <v>178</v>
      </c>
      <c r="E992" s="249" t="s">
        <v>34</v>
      </c>
      <c r="F992" s="250" t="s">
        <v>1562</v>
      </c>
      <c r="G992" s="248"/>
      <c r="H992" s="251">
        <v>76</v>
      </c>
      <c r="I992" s="252"/>
      <c r="J992" s="248"/>
      <c r="K992" s="248"/>
      <c r="L992" s="253"/>
      <c r="M992" s="254"/>
      <c r="N992" s="255"/>
      <c r="O992" s="255"/>
      <c r="P992" s="255"/>
      <c r="Q992" s="255"/>
      <c r="R992" s="255"/>
      <c r="S992" s="255"/>
      <c r="T992" s="256"/>
      <c r="AT992" s="257" t="s">
        <v>178</v>
      </c>
      <c r="AU992" s="257" t="s">
        <v>89</v>
      </c>
      <c r="AV992" s="12" t="s">
        <v>89</v>
      </c>
      <c r="AW992" s="12" t="s">
        <v>42</v>
      </c>
      <c r="AX992" s="12" t="s">
        <v>79</v>
      </c>
      <c r="AY992" s="257" t="s">
        <v>167</v>
      </c>
    </row>
    <row r="993" s="13" customFormat="1">
      <c r="B993" s="258"/>
      <c r="C993" s="259"/>
      <c r="D993" s="234" t="s">
        <v>178</v>
      </c>
      <c r="E993" s="260" t="s">
        <v>34</v>
      </c>
      <c r="F993" s="261" t="s">
        <v>203</v>
      </c>
      <c r="G993" s="259"/>
      <c r="H993" s="262">
        <v>396</v>
      </c>
      <c r="I993" s="263"/>
      <c r="J993" s="259"/>
      <c r="K993" s="259"/>
      <c r="L993" s="264"/>
      <c r="M993" s="265"/>
      <c r="N993" s="266"/>
      <c r="O993" s="266"/>
      <c r="P993" s="266"/>
      <c r="Q993" s="266"/>
      <c r="R993" s="266"/>
      <c r="S993" s="266"/>
      <c r="T993" s="267"/>
      <c r="AT993" s="268" t="s">
        <v>178</v>
      </c>
      <c r="AU993" s="268" t="s">
        <v>89</v>
      </c>
      <c r="AV993" s="13" t="s">
        <v>174</v>
      </c>
      <c r="AW993" s="13" t="s">
        <v>42</v>
      </c>
      <c r="AX993" s="13" t="s">
        <v>87</v>
      </c>
      <c r="AY993" s="268" t="s">
        <v>167</v>
      </c>
    </row>
    <row r="994" s="1" customFormat="1" ht="22.8" customHeight="1">
      <c r="B994" s="47"/>
      <c r="C994" s="222" t="s">
        <v>1563</v>
      </c>
      <c r="D994" s="222" t="s">
        <v>169</v>
      </c>
      <c r="E994" s="223" t="s">
        <v>1564</v>
      </c>
      <c r="F994" s="224" t="s">
        <v>1565</v>
      </c>
      <c r="G994" s="225" t="s">
        <v>1093</v>
      </c>
      <c r="H994" s="226">
        <v>497.63999999999999</v>
      </c>
      <c r="I994" s="227"/>
      <c r="J994" s="228">
        <f>ROUND(I994*H994,2)</f>
        <v>0</v>
      </c>
      <c r="K994" s="224" t="s">
        <v>173</v>
      </c>
      <c r="L994" s="73"/>
      <c r="M994" s="229" t="s">
        <v>34</v>
      </c>
      <c r="N994" s="230" t="s">
        <v>50</v>
      </c>
      <c r="O994" s="48"/>
      <c r="P994" s="231">
        <f>O994*H994</f>
        <v>0</v>
      </c>
      <c r="Q994" s="231">
        <v>0</v>
      </c>
      <c r="R994" s="231">
        <f>Q994*H994</f>
        <v>0</v>
      </c>
      <c r="S994" s="231">
        <v>0.001</v>
      </c>
      <c r="T994" s="232">
        <f>S994*H994</f>
        <v>0.49763999999999997</v>
      </c>
      <c r="AR994" s="24" t="s">
        <v>281</v>
      </c>
      <c r="AT994" s="24" t="s">
        <v>169</v>
      </c>
      <c r="AU994" s="24" t="s">
        <v>89</v>
      </c>
      <c r="AY994" s="24" t="s">
        <v>167</v>
      </c>
      <c r="BE994" s="233">
        <f>IF(N994="základní",J994,0)</f>
        <v>0</v>
      </c>
      <c r="BF994" s="233">
        <f>IF(N994="snížená",J994,0)</f>
        <v>0</v>
      </c>
      <c r="BG994" s="233">
        <f>IF(N994="zákl. přenesená",J994,0)</f>
        <v>0</v>
      </c>
      <c r="BH994" s="233">
        <f>IF(N994="sníž. přenesená",J994,0)</f>
        <v>0</v>
      </c>
      <c r="BI994" s="233">
        <f>IF(N994="nulová",J994,0)</f>
        <v>0</v>
      </c>
      <c r="BJ994" s="24" t="s">
        <v>87</v>
      </c>
      <c r="BK994" s="233">
        <f>ROUND(I994*H994,2)</f>
        <v>0</v>
      </c>
      <c r="BL994" s="24" t="s">
        <v>281</v>
      </c>
      <c r="BM994" s="24" t="s">
        <v>1566</v>
      </c>
    </row>
    <row r="995" s="1" customFormat="1">
      <c r="B995" s="47"/>
      <c r="C995" s="75"/>
      <c r="D995" s="234" t="s">
        <v>176</v>
      </c>
      <c r="E995" s="75"/>
      <c r="F995" s="235" t="s">
        <v>1555</v>
      </c>
      <c r="G995" s="75"/>
      <c r="H995" s="75"/>
      <c r="I995" s="192"/>
      <c r="J995" s="75"/>
      <c r="K995" s="75"/>
      <c r="L995" s="73"/>
      <c r="M995" s="236"/>
      <c r="N995" s="48"/>
      <c r="O995" s="48"/>
      <c r="P995" s="48"/>
      <c r="Q995" s="48"/>
      <c r="R995" s="48"/>
      <c r="S995" s="48"/>
      <c r="T995" s="96"/>
      <c r="AT995" s="24" t="s">
        <v>176</v>
      </c>
      <c r="AU995" s="24" t="s">
        <v>89</v>
      </c>
    </row>
    <row r="996" s="11" customFormat="1">
      <c r="B996" s="237"/>
      <c r="C996" s="238"/>
      <c r="D996" s="234" t="s">
        <v>178</v>
      </c>
      <c r="E996" s="239" t="s">
        <v>34</v>
      </c>
      <c r="F996" s="240" t="s">
        <v>1567</v>
      </c>
      <c r="G996" s="238"/>
      <c r="H996" s="239" t="s">
        <v>34</v>
      </c>
      <c r="I996" s="241"/>
      <c r="J996" s="238"/>
      <c r="K996" s="238"/>
      <c r="L996" s="242"/>
      <c r="M996" s="243"/>
      <c r="N996" s="244"/>
      <c r="O996" s="244"/>
      <c r="P996" s="244"/>
      <c r="Q996" s="244"/>
      <c r="R996" s="244"/>
      <c r="S996" s="244"/>
      <c r="T996" s="245"/>
      <c r="AT996" s="246" t="s">
        <v>178</v>
      </c>
      <c r="AU996" s="246" t="s">
        <v>89</v>
      </c>
      <c r="AV996" s="11" t="s">
        <v>87</v>
      </c>
      <c r="AW996" s="11" t="s">
        <v>42</v>
      </c>
      <c r="AX996" s="11" t="s">
        <v>79</v>
      </c>
      <c r="AY996" s="246" t="s">
        <v>167</v>
      </c>
    </row>
    <row r="997" s="12" customFormat="1">
      <c r="B997" s="247"/>
      <c r="C997" s="248"/>
      <c r="D997" s="234" t="s">
        <v>178</v>
      </c>
      <c r="E997" s="249" t="s">
        <v>34</v>
      </c>
      <c r="F997" s="250" t="s">
        <v>1545</v>
      </c>
      <c r="G997" s="248"/>
      <c r="H997" s="251">
        <v>497.63999999999999</v>
      </c>
      <c r="I997" s="252"/>
      <c r="J997" s="248"/>
      <c r="K997" s="248"/>
      <c r="L997" s="253"/>
      <c r="M997" s="254"/>
      <c r="N997" s="255"/>
      <c r="O997" s="255"/>
      <c r="P997" s="255"/>
      <c r="Q997" s="255"/>
      <c r="R997" s="255"/>
      <c r="S997" s="255"/>
      <c r="T997" s="256"/>
      <c r="AT997" s="257" t="s">
        <v>178</v>
      </c>
      <c r="AU997" s="257" t="s">
        <v>89</v>
      </c>
      <c r="AV997" s="12" t="s">
        <v>89</v>
      </c>
      <c r="AW997" s="12" t="s">
        <v>42</v>
      </c>
      <c r="AX997" s="12" t="s">
        <v>87</v>
      </c>
      <c r="AY997" s="257" t="s">
        <v>167</v>
      </c>
    </row>
    <row r="998" s="1" customFormat="1" ht="34.2" customHeight="1">
      <c r="B998" s="47"/>
      <c r="C998" s="222" t="s">
        <v>1568</v>
      </c>
      <c r="D998" s="222" t="s">
        <v>169</v>
      </c>
      <c r="E998" s="223" t="s">
        <v>1569</v>
      </c>
      <c r="F998" s="224" t="s">
        <v>1570</v>
      </c>
      <c r="G998" s="225" t="s">
        <v>245</v>
      </c>
      <c r="H998" s="226">
        <v>98.411000000000001</v>
      </c>
      <c r="I998" s="227"/>
      <c r="J998" s="228">
        <f>ROUND(I998*H998,2)</f>
        <v>0</v>
      </c>
      <c r="K998" s="224" t="s">
        <v>173</v>
      </c>
      <c r="L998" s="73"/>
      <c r="M998" s="229" t="s">
        <v>34</v>
      </c>
      <c r="N998" s="230" t="s">
        <v>50</v>
      </c>
      <c r="O998" s="48"/>
      <c r="P998" s="231">
        <f>O998*H998</f>
        <v>0</v>
      </c>
      <c r="Q998" s="231">
        <v>0</v>
      </c>
      <c r="R998" s="231">
        <f>Q998*H998</f>
        <v>0</v>
      </c>
      <c r="S998" s="231">
        <v>0</v>
      </c>
      <c r="T998" s="232">
        <f>S998*H998</f>
        <v>0</v>
      </c>
      <c r="AR998" s="24" t="s">
        <v>281</v>
      </c>
      <c r="AT998" s="24" t="s">
        <v>169</v>
      </c>
      <c r="AU998" s="24" t="s">
        <v>89</v>
      </c>
      <c r="AY998" s="24" t="s">
        <v>167</v>
      </c>
      <c r="BE998" s="233">
        <f>IF(N998="základní",J998,0)</f>
        <v>0</v>
      </c>
      <c r="BF998" s="233">
        <f>IF(N998="snížená",J998,0)</f>
        <v>0</v>
      </c>
      <c r="BG998" s="233">
        <f>IF(N998="zákl. přenesená",J998,0)</f>
        <v>0</v>
      </c>
      <c r="BH998" s="233">
        <f>IF(N998="sníž. přenesená",J998,0)</f>
        <v>0</v>
      </c>
      <c r="BI998" s="233">
        <f>IF(N998="nulová",J998,0)</f>
        <v>0</v>
      </c>
      <c r="BJ998" s="24" t="s">
        <v>87</v>
      </c>
      <c r="BK998" s="233">
        <f>ROUND(I998*H998,2)</f>
        <v>0</v>
      </c>
      <c r="BL998" s="24" t="s">
        <v>281</v>
      </c>
      <c r="BM998" s="24" t="s">
        <v>1571</v>
      </c>
    </row>
    <row r="999" s="1" customFormat="1">
      <c r="B999" s="47"/>
      <c r="C999" s="75"/>
      <c r="D999" s="234" t="s">
        <v>176</v>
      </c>
      <c r="E999" s="75"/>
      <c r="F999" s="235" t="s">
        <v>1572</v>
      </c>
      <c r="G999" s="75"/>
      <c r="H999" s="75"/>
      <c r="I999" s="192"/>
      <c r="J999" s="75"/>
      <c r="K999" s="75"/>
      <c r="L999" s="73"/>
      <c r="M999" s="236"/>
      <c r="N999" s="48"/>
      <c r="O999" s="48"/>
      <c r="P999" s="48"/>
      <c r="Q999" s="48"/>
      <c r="R999" s="48"/>
      <c r="S999" s="48"/>
      <c r="T999" s="96"/>
      <c r="AT999" s="24" t="s">
        <v>176</v>
      </c>
      <c r="AU999" s="24" t="s">
        <v>89</v>
      </c>
    </row>
    <row r="1000" s="10" customFormat="1" ht="29.88" customHeight="1">
      <c r="B1000" s="206"/>
      <c r="C1000" s="207"/>
      <c r="D1000" s="208" t="s">
        <v>78</v>
      </c>
      <c r="E1000" s="220" t="s">
        <v>1573</v>
      </c>
      <c r="F1000" s="220" t="s">
        <v>1574</v>
      </c>
      <c r="G1000" s="207"/>
      <c r="H1000" s="207"/>
      <c r="I1000" s="210"/>
      <c r="J1000" s="221">
        <f>BK1000</f>
        <v>0</v>
      </c>
      <c r="K1000" s="207"/>
      <c r="L1000" s="212"/>
      <c r="M1000" s="213"/>
      <c r="N1000" s="214"/>
      <c r="O1000" s="214"/>
      <c r="P1000" s="215">
        <f>SUM(P1001:P1011)</f>
        <v>0</v>
      </c>
      <c r="Q1000" s="214"/>
      <c r="R1000" s="215">
        <f>SUM(R1001:R1011)</f>
        <v>0.0035598000000000001</v>
      </c>
      <c r="S1000" s="214"/>
      <c r="T1000" s="216">
        <f>SUM(T1001:T1011)</f>
        <v>0</v>
      </c>
      <c r="AR1000" s="217" t="s">
        <v>89</v>
      </c>
      <c r="AT1000" s="218" t="s">
        <v>78</v>
      </c>
      <c r="AU1000" s="218" t="s">
        <v>87</v>
      </c>
      <c r="AY1000" s="217" t="s">
        <v>167</v>
      </c>
      <c r="BK1000" s="219">
        <f>SUM(BK1001:BK1011)</f>
        <v>0</v>
      </c>
    </row>
    <row r="1001" s="1" customFormat="1" ht="14.4" customHeight="1">
      <c r="B1001" s="47"/>
      <c r="C1001" s="222" t="s">
        <v>1575</v>
      </c>
      <c r="D1001" s="222" t="s">
        <v>169</v>
      </c>
      <c r="E1001" s="223" t="s">
        <v>1576</v>
      </c>
      <c r="F1001" s="224" t="s">
        <v>1577</v>
      </c>
      <c r="G1001" s="225" t="s">
        <v>356</v>
      </c>
      <c r="H1001" s="226">
        <v>118.66</v>
      </c>
      <c r="I1001" s="227"/>
      <c r="J1001" s="228">
        <f>ROUND(I1001*H1001,2)</f>
        <v>0</v>
      </c>
      <c r="K1001" s="224" t="s">
        <v>173</v>
      </c>
      <c r="L1001" s="73"/>
      <c r="M1001" s="229" t="s">
        <v>34</v>
      </c>
      <c r="N1001" s="230" t="s">
        <v>50</v>
      </c>
      <c r="O1001" s="48"/>
      <c r="P1001" s="231">
        <f>O1001*H1001</f>
        <v>0</v>
      </c>
      <c r="Q1001" s="231">
        <v>3.0000000000000001E-05</v>
      </c>
      <c r="R1001" s="231">
        <f>Q1001*H1001</f>
        <v>0.0035598000000000001</v>
      </c>
      <c r="S1001" s="231">
        <v>0</v>
      </c>
      <c r="T1001" s="232">
        <f>S1001*H1001</f>
        <v>0</v>
      </c>
      <c r="AR1001" s="24" t="s">
        <v>281</v>
      </c>
      <c r="AT1001" s="24" t="s">
        <v>169</v>
      </c>
      <c r="AU1001" s="24" t="s">
        <v>89</v>
      </c>
      <c r="AY1001" s="24" t="s">
        <v>167</v>
      </c>
      <c r="BE1001" s="233">
        <f>IF(N1001="základní",J1001,0)</f>
        <v>0</v>
      </c>
      <c r="BF1001" s="233">
        <f>IF(N1001="snížená",J1001,0)</f>
        <v>0</v>
      </c>
      <c r="BG1001" s="233">
        <f>IF(N1001="zákl. přenesená",J1001,0)</f>
        <v>0</v>
      </c>
      <c r="BH1001" s="233">
        <f>IF(N1001="sníž. přenesená",J1001,0)</f>
        <v>0</v>
      </c>
      <c r="BI1001" s="233">
        <f>IF(N1001="nulová",J1001,0)</f>
        <v>0</v>
      </c>
      <c r="BJ1001" s="24" t="s">
        <v>87</v>
      </c>
      <c r="BK1001" s="233">
        <f>ROUND(I1001*H1001,2)</f>
        <v>0</v>
      </c>
      <c r="BL1001" s="24" t="s">
        <v>281</v>
      </c>
      <c r="BM1001" s="24" t="s">
        <v>1578</v>
      </c>
    </row>
    <row r="1002" s="1" customFormat="1">
      <c r="B1002" s="47"/>
      <c r="C1002" s="75"/>
      <c r="D1002" s="234" t="s">
        <v>176</v>
      </c>
      <c r="E1002" s="75"/>
      <c r="F1002" s="235" t="s">
        <v>1579</v>
      </c>
      <c r="G1002" s="75"/>
      <c r="H1002" s="75"/>
      <c r="I1002" s="192"/>
      <c r="J1002" s="75"/>
      <c r="K1002" s="75"/>
      <c r="L1002" s="73"/>
      <c r="M1002" s="236"/>
      <c r="N1002" s="48"/>
      <c r="O1002" s="48"/>
      <c r="P1002" s="48"/>
      <c r="Q1002" s="48"/>
      <c r="R1002" s="48"/>
      <c r="S1002" s="48"/>
      <c r="T1002" s="96"/>
      <c r="AT1002" s="24" t="s">
        <v>176</v>
      </c>
      <c r="AU1002" s="24" t="s">
        <v>89</v>
      </c>
    </row>
    <row r="1003" s="11" customFormat="1">
      <c r="B1003" s="237"/>
      <c r="C1003" s="238"/>
      <c r="D1003" s="234" t="s">
        <v>178</v>
      </c>
      <c r="E1003" s="239" t="s">
        <v>34</v>
      </c>
      <c r="F1003" s="240" t="s">
        <v>577</v>
      </c>
      <c r="G1003" s="238"/>
      <c r="H1003" s="239" t="s">
        <v>34</v>
      </c>
      <c r="I1003" s="241"/>
      <c r="J1003" s="238"/>
      <c r="K1003" s="238"/>
      <c r="L1003" s="242"/>
      <c r="M1003" s="243"/>
      <c r="N1003" s="244"/>
      <c r="O1003" s="244"/>
      <c r="P1003" s="244"/>
      <c r="Q1003" s="244"/>
      <c r="R1003" s="244"/>
      <c r="S1003" s="244"/>
      <c r="T1003" s="245"/>
      <c r="AT1003" s="246" t="s">
        <v>178</v>
      </c>
      <c r="AU1003" s="246" t="s">
        <v>89</v>
      </c>
      <c r="AV1003" s="11" t="s">
        <v>87</v>
      </c>
      <c r="AW1003" s="11" t="s">
        <v>42</v>
      </c>
      <c r="AX1003" s="11" t="s">
        <v>79</v>
      </c>
      <c r="AY1003" s="246" t="s">
        <v>167</v>
      </c>
    </row>
    <row r="1004" s="12" customFormat="1">
      <c r="B1004" s="247"/>
      <c r="C1004" s="248"/>
      <c r="D1004" s="234" t="s">
        <v>178</v>
      </c>
      <c r="E1004" s="249" t="s">
        <v>34</v>
      </c>
      <c r="F1004" s="250" t="s">
        <v>1580</v>
      </c>
      <c r="G1004" s="248"/>
      <c r="H1004" s="251">
        <v>11.609999999999999</v>
      </c>
      <c r="I1004" s="252"/>
      <c r="J1004" s="248"/>
      <c r="K1004" s="248"/>
      <c r="L1004" s="253"/>
      <c r="M1004" s="254"/>
      <c r="N1004" s="255"/>
      <c r="O1004" s="255"/>
      <c r="P1004" s="255"/>
      <c r="Q1004" s="255"/>
      <c r="R1004" s="255"/>
      <c r="S1004" s="255"/>
      <c r="T1004" s="256"/>
      <c r="AT1004" s="257" t="s">
        <v>178</v>
      </c>
      <c r="AU1004" s="257" t="s">
        <v>89</v>
      </c>
      <c r="AV1004" s="12" t="s">
        <v>89</v>
      </c>
      <c r="AW1004" s="12" t="s">
        <v>42</v>
      </c>
      <c r="AX1004" s="12" t="s">
        <v>79</v>
      </c>
      <c r="AY1004" s="257" t="s">
        <v>167</v>
      </c>
    </row>
    <row r="1005" s="12" customFormat="1">
      <c r="B1005" s="247"/>
      <c r="C1005" s="248"/>
      <c r="D1005" s="234" t="s">
        <v>178</v>
      </c>
      <c r="E1005" s="249" t="s">
        <v>34</v>
      </c>
      <c r="F1005" s="250" t="s">
        <v>1581</v>
      </c>
      <c r="G1005" s="248"/>
      <c r="H1005" s="251">
        <v>19.420000000000002</v>
      </c>
      <c r="I1005" s="252"/>
      <c r="J1005" s="248"/>
      <c r="K1005" s="248"/>
      <c r="L1005" s="253"/>
      <c r="M1005" s="254"/>
      <c r="N1005" s="255"/>
      <c r="O1005" s="255"/>
      <c r="P1005" s="255"/>
      <c r="Q1005" s="255"/>
      <c r="R1005" s="255"/>
      <c r="S1005" s="255"/>
      <c r="T1005" s="256"/>
      <c r="AT1005" s="257" t="s">
        <v>178</v>
      </c>
      <c r="AU1005" s="257" t="s">
        <v>89</v>
      </c>
      <c r="AV1005" s="12" t="s">
        <v>89</v>
      </c>
      <c r="AW1005" s="12" t="s">
        <v>42</v>
      </c>
      <c r="AX1005" s="12" t="s">
        <v>79</v>
      </c>
      <c r="AY1005" s="257" t="s">
        <v>167</v>
      </c>
    </row>
    <row r="1006" s="12" customFormat="1">
      <c r="B1006" s="247"/>
      <c r="C1006" s="248"/>
      <c r="D1006" s="234" t="s">
        <v>178</v>
      </c>
      <c r="E1006" s="249" t="s">
        <v>34</v>
      </c>
      <c r="F1006" s="250" t="s">
        <v>1582</v>
      </c>
      <c r="G1006" s="248"/>
      <c r="H1006" s="251">
        <v>12.77</v>
      </c>
      <c r="I1006" s="252"/>
      <c r="J1006" s="248"/>
      <c r="K1006" s="248"/>
      <c r="L1006" s="253"/>
      <c r="M1006" s="254"/>
      <c r="N1006" s="255"/>
      <c r="O1006" s="255"/>
      <c r="P1006" s="255"/>
      <c r="Q1006" s="255"/>
      <c r="R1006" s="255"/>
      <c r="S1006" s="255"/>
      <c r="T1006" s="256"/>
      <c r="AT1006" s="257" t="s">
        <v>178</v>
      </c>
      <c r="AU1006" s="257" t="s">
        <v>89</v>
      </c>
      <c r="AV1006" s="12" t="s">
        <v>89</v>
      </c>
      <c r="AW1006" s="12" t="s">
        <v>42</v>
      </c>
      <c r="AX1006" s="12" t="s">
        <v>79</v>
      </c>
      <c r="AY1006" s="257" t="s">
        <v>167</v>
      </c>
    </row>
    <row r="1007" s="12" customFormat="1">
      <c r="B1007" s="247"/>
      <c r="C1007" s="248"/>
      <c r="D1007" s="234" t="s">
        <v>178</v>
      </c>
      <c r="E1007" s="249" t="s">
        <v>34</v>
      </c>
      <c r="F1007" s="250" t="s">
        <v>1583</v>
      </c>
      <c r="G1007" s="248"/>
      <c r="H1007" s="251">
        <v>12.67</v>
      </c>
      <c r="I1007" s="252"/>
      <c r="J1007" s="248"/>
      <c r="K1007" s="248"/>
      <c r="L1007" s="253"/>
      <c r="M1007" s="254"/>
      <c r="N1007" s="255"/>
      <c r="O1007" s="255"/>
      <c r="P1007" s="255"/>
      <c r="Q1007" s="255"/>
      <c r="R1007" s="255"/>
      <c r="S1007" s="255"/>
      <c r="T1007" s="256"/>
      <c r="AT1007" s="257" t="s">
        <v>178</v>
      </c>
      <c r="AU1007" s="257" t="s">
        <v>89</v>
      </c>
      <c r="AV1007" s="12" t="s">
        <v>89</v>
      </c>
      <c r="AW1007" s="12" t="s">
        <v>42</v>
      </c>
      <c r="AX1007" s="12" t="s">
        <v>79</v>
      </c>
      <c r="AY1007" s="257" t="s">
        <v>167</v>
      </c>
    </row>
    <row r="1008" s="12" customFormat="1">
      <c r="B1008" s="247"/>
      <c r="C1008" s="248"/>
      <c r="D1008" s="234" t="s">
        <v>178</v>
      </c>
      <c r="E1008" s="249" t="s">
        <v>34</v>
      </c>
      <c r="F1008" s="250" t="s">
        <v>1584</v>
      </c>
      <c r="G1008" s="248"/>
      <c r="H1008" s="251">
        <v>22.620000000000001</v>
      </c>
      <c r="I1008" s="252"/>
      <c r="J1008" s="248"/>
      <c r="K1008" s="248"/>
      <c r="L1008" s="253"/>
      <c r="M1008" s="254"/>
      <c r="N1008" s="255"/>
      <c r="O1008" s="255"/>
      <c r="P1008" s="255"/>
      <c r="Q1008" s="255"/>
      <c r="R1008" s="255"/>
      <c r="S1008" s="255"/>
      <c r="T1008" s="256"/>
      <c r="AT1008" s="257" t="s">
        <v>178</v>
      </c>
      <c r="AU1008" s="257" t="s">
        <v>89</v>
      </c>
      <c r="AV1008" s="12" t="s">
        <v>89</v>
      </c>
      <c r="AW1008" s="12" t="s">
        <v>42</v>
      </c>
      <c r="AX1008" s="12" t="s">
        <v>79</v>
      </c>
      <c r="AY1008" s="257" t="s">
        <v>167</v>
      </c>
    </row>
    <row r="1009" s="12" customFormat="1">
      <c r="B1009" s="247"/>
      <c r="C1009" s="248"/>
      <c r="D1009" s="234" t="s">
        <v>178</v>
      </c>
      <c r="E1009" s="249" t="s">
        <v>34</v>
      </c>
      <c r="F1009" s="250" t="s">
        <v>1585</v>
      </c>
      <c r="G1009" s="248"/>
      <c r="H1009" s="251">
        <v>6.5999999999999996</v>
      </c>
      <c r="I1009" s="252"/>
      <c r="J1009" s="248"/>
      <c r="K1009" s="248"/>
      <c r="L1009" s="253"/>
      <c r="M1009" s="254"/>
      <c r="N1009" s="255"/>
      <c r="O1009" s="255"/>
      <c r="P1009" s="255"/>
      <c r="Q1009" s="255"/>
      <c r="R1009" s="255"/>
      <c r="S1009" s="255"/>
      <c r="T1009" s="256"/>
      <c r="AT1009" s="257" t="s">
        <v>178</v>
      </c>
      <c r="AU1009" s="257" t="s">
        <v>89</v>
      </c>
      <c r="AV1009" s="12" t="s">
        <v>89</v>
      </c>
      <c r="AW1009" s="12" t="s">
        <v>42</v>
      </c>
      <c r="AX1009" s="12" t="s">
        <v>79</v>
      </c>
      <c r="AY1009" s="257" t="s">
        <v>167</v>
      </c>
    </row>
    <row r="1010" s="12" customFormat="1">
      <c r="B1010" s="247"/>
      <c r="C1010" s="248"/>
      <c r="D1010" s="234" t="s">
        <v>178</v>
      </c>
      <c r="E1010" s="249" t="s">
        <v>34</v>
      </c>
      <c r="F1010" s="250" t="s">
        <v>1586</v>
      </c>
      <c r="G1010" s="248"/>
      <c r="H1010" s="251">
        <v>32.969999999999999</v>
      </c>
      <c r="I1010" s="252"/>
      <c r="J1010" s="248"/>
      <c r="K1010" s="248"/>
      <c r="L1010" s="253"/>
      <c r="M1010" s="254"/>
      <c r="N1010" s="255"/>
      <c r="O1010" s="255"/>
      <c r="P1010" s="255"/>
      <c r="Q1010" s="255"/>
      <c r="R1010" s="255"/>
      <c r="S1010" s="255"/>
      <c r="T1010" s="256"/>
      <c r="AT1010" s="257" t="s">
        <v>178</v>
      </c>
      <c r="AU1010" s="257" t="s">
        <v>89</v>
      </c>
      <c r="AV1010" s="12" t="s">
        <v>89</v>
      </c>
      <c r="AW1010" s="12" t="s">
        <v>42</v>
      </c>
      <c r="AX1010" s="12" t="s">
        <v>79</v>
      </c>
      <c r="AY1010" s="257" t="s">
        <v>167</v>
      </c>
    </row>
    <row r="1011" s="13" customFormat="1">
      <c r="B1011" s="258"/>
      <c r="C1011" s="259"/>
      <c r="D1011" s="234" t="s">
        <v>178</v>
      </c>
      <c r="E1011" s="260" t="s">
        <v>34</v>
      </c>
      <c r="F1011" s="261" t="s">
        <v>203</v>
      </c>
      <c r="G1011" s="259"/>
      <c r="H1011" s="262">
        <v>118.66</v>
      </c>
      <c r="I1011" s="263"/>
      <c r="J1011" s="259"/>
      <c r="K1011" s="259"/>
      <c r="L1011" s="264"/>
      <c r="M1011" s="265"/>
      <c r="N1011" s="266"/>
      <c r="O1011" s="266"/>
      <c r="P1011" s="266"/>
      <c r="Q1011" s="266"/>
      <c r="R1011" s="266"/>
      <c r="S1011" s="266"/>
      <c r="T1011" s="267"/>
      <c r="AT1011" s="268" t="s">
        <v>178</v>
      </c>
      <c r="AU1011" s="268" t="s">
        <v>89</v>
      </c>
      <c r="AV1011" s="13" t="s">
        <v>174</v>
      </c>
      <c r="AW1011" s="13" t="s">
        <v>42</v>
      </c>
      <c r="AX1011" s="13" t="s">
        <v>87</v>
      </c>
      <c r="AY1011" s="268" t="s">
        <v>167</v>
      </c>
    </row>
    <row r="1012" s="10" customFormat="1" ht="29.88" customHeight="1">
      <c r="B1012" s="206"/>
      <c r="C1012" s="207"/>
      <c r="D1012" s="208" t="s">
        <v>78</v>
      </c>
      <c r="E1012" s="220" t="s">
        <v>1587</v>
      </c>
      <c r="F1012" s="220" t="s">
        <v>1588</v>
      </c>
      <c r="G1012" s="207"/>
      <c r="H1012" s="207"/>
      <c r="I1012" s="210"/>
      <c r="J1012" s="221">
        <f>BK1012</f>
        <v>0</v>
      </c>
      <c r="K1012" s="207"/>
      <c r="L1012" s="212"/>
      <c r="M1012" s="213"/>
      <c r="N1012" s="214"/>
      <c r="O1012" s="214"/>
      <c r="P1012" s="215">
        <f>SUM(P1013:P1027)</f>
        <v>0</v>
      </c>
      <c r="Q1012" s="214"/>
      <c r="R1012" s="215">
        <f>SUM(R1013:R1027)</f>
        <v>0.18835200000000002</v>
      </c>
      <c r="S1012" s="214"/>
      <c r="T1012" s="216">
        <f>SUM(T1013:T1027)</f>
        <v>0</v>
      </c>
      <c r="AR1012" s="217" t="s">
        <v>89</v>
      </c>
      <c r="AT1012" s="218" t="s">
        <v>78</v>
      </c>
      <c r="AU1012" s="218" t="s">
        <v>87</v>
      </c>
      <c r="AY1012" s="217" t="s">
        <v>167</v>
      </c>
      <c r="BK1012" s="219">
        <f>SUM(BK1013:BK1027)</f>
        <v>0</v>
      </c>
    </row>
    <row r="1013" s="1" customFormat="1" ht="22.8" customHeight="1">
      <c r="B1013" s="47"/>
      <c r="C1013" s="222" t="s">
        <v>1589</v>
      </c>
      <c r="D1013" s="222" t="s">
        <v>169</v>
      </c>
      <c r="E1013" s="223" t="s">
        <v>1590</v>
      </c>
      <c r="F1013" s="224" t="s">
        <v>1591</v>
      </c>
      <c r="G1013" s="225" t="s">
        <v>356</v>
      </c>
      <c r="H1013" s="226">
        <v>14.4</v>
      </c>
      <c r="I1013" s="227"/>
      <c r="J1013" s="228">
        <f>ROUND(I1013*H1013,2)</f>
        <v>0</v>
      </c>
      <c r="K1013" s="224" t="s">
        <v>173</v>
      </c>
      <c r="L1013" s="73"/>
      <c r="M1013" s="229" t="s">
        <v>34</v>
      </c>
      <c r="N1013" s="230" t="s">
        <v>50</v>
      </c>
      <c r="O1013" s="48"/>
      <c r="P1013" s="231">
        <f>O1013*H1013</f>
        <v>0</v>
      </c>
      <c r="Q1013" s="231">
        <v>0.00031</v>
      </c>
      <c r="R1013" s="231">
        <f>Q1013*H1013</f>
        <v>0.0044640000000000001</v>
      </c>
      <c r="S1013" s="231">
        <v>0</v>
      </c>
      <c r="T1013" s="232">
        <f>S1013*H1013</f>
        <v>0</v>
      </c>
      <c r="AR1013" s="24" t="s">
        <v>281</v>
      </c>
      <c r="AT1013" s="24" t="s">
        <v>169</v>
      </c>
      <c r="AU1013" s="24" t="s">
        <v>89</v>
      </c>
      <c r="AY1013" s="24" t="s">
        <v>167</v>
      </c>
      <c r="BE1013" s="233">
        <f>IF(N1013="základní",J1013,0)</f>
        <v>0</v>
      </c>
      <c r="BF1013" s="233">
        <f>IF(N1013="snížená",J1013,0)</f>
        <v>0</v>
      </c>
      <c r="BG1013" s="233">
        <f>IF(N1013="zákl. přenesená",J1013,0)</f>
        <v>0</v>
      </c>
      <c r="BH1013" s="233">
        <f>IF(N1013="sníž. přenesená",J1013,0)</f>
        <v>0</v>
      </c>
      <c r="BI1013" s="233">
        <f>IF(N1013="nulová",J1013,0)</f>
        <v>0</v>
      </c>
      <c r="BJ1013" s="24" t="s">
        <v>87</v>
      </c>
      <c r="BK1013" s="233">
        <f>ROUND(I1013*H1013,2)</f>
        <v>0</v>
      </c>
      <c r="BL1013" s="24" t="s">
        <v>281</v>
      </c>
      <c r="BM1013" s="24" t="s">
        <v>1592</v>
      </c>
    </row>
    <row r="1014" s="1" customFormat="1">
      <c r="B1014" s="47"/>
      <c r="C1014" s="75"/>
      <c r="D1014" s="234" t="s">
        <v>176</v>
      </c>
      <c r="E1014" s="75"/>
      <c r="F1014" s="235" t="s">
        <v>1593</v>
      </c>
      <c r="G1014" s="75"/>
      <c r="H1014" s="75"/>
      <c r="I1014" s="192"/>
      <c r="J1014" s="75"/>
      <c r="K1014" s="75"/>
      <c r="L1014" s="73"/>
      <c r="M1014" s="236"/>
      <c r="N1014" s="48"/>
      <c r="O1014" s="48"/>
      <c r="P1014" s="48"/>
      <c r="Q1014" s="48"/>
      <c r="R1014" s="48"/>
      <c r="S1014" s="48"/>
      <c r="T1014" s="96"/>
      <c r="AT1014" s="24" t="s">
        <v>176</v>
      </c>
      <c r="AU1014" s="24" t="s">
        <v>89</v>
      </c>
    </row>
    <row r="1015" s="1" customFormat="1" ht="22.8" customHeight="1">
      <c r="B1015" s="47"/>
      <c r="C1015" s="222" t="s">
        <v>1594</v>
      </c>
      <c r="D1015" s="222" t="s">
        <v>169</v>
      </c>
      <c r="E1015" s="223" t="s">
        <v>1595</v>
      </c>
      <c r="F1015" s="224" t="s">
        <v>1596</v>
      </c>
      <c r="G1015" s="225" t="s">
        <v>356</v>
      </c>
      <c r="H1015" s="226">
        <v>14.4</v>
      </c>
      <c r="I1015" s="227"/>
      <c r="J1015" s="228">
        <f>ROUND(I1015*H1015,2)</f>
        <v>0</v>
      </c>
      <c r="K1015" s="224" t="s">
        <v>173</v>
      </c>
      <c r="L1015" s="73"/>
      <c r="M1015" s="229" t="s">
        <v>34</v>
      </c>
      <c r="N1015" s="230" t="s">
        <v>50</v>
      </c>
      <c r="O1015" s="48"/>
      <c r="P1015" s="231">
        <f>O1015*H1015</f>
        <v>0</v>
      </c>
      <c r="Q1015" s="231">
        <v>0.0010399999999999999</v>
      </c>
      <c r="R1015" s="231">
        <f>Q1015*H1015</f>
        <v>0.014976</v>
      </c>
      <c r="S1015" s="231">
        <v>0</v>
      </c>
      <c r="T1015" s="232">
        <f>S1015*H1015</f>
        <v>0</v>
      </c>
      <c r="AR1015" s="24" t="s">
        <v>281</v>
      </c>
      <c r="AT1015" s="24" t="s">
        <v>169</v>
      </c>
      <c r="AU1015" s="24" t="s">
        <v>89</v>
      </c>
      <c r="AY1015" s="24" t="s">
        <v>167</v>
      </c>
      <c r="BE1015" s="233">
        <f>IF(N1015="základní",J1015,0)</f>
        <v>0</v>
      </c>
      <c r="BF1015" s="233">
        <f>IF(N1015="snížená",J1015,0)</f>
        <v>0</v>
      </c>
      <c r="BG1015" s="233">
        <f>IF(N1015="zákl. přenesená",J1015,0)</f>
        <v>0</v>
      </c>
      <c r="BH1015" s="233">
        <f>IF(N1015="sníž. přenesená",J1015,0)</f>
        <v>0</v>
      </c>
      <c r="BI1015" s="233">
        <f>IF(N1015="nulová",J1015,0)</f>
        <v>0</v>
      </c>
      <c r="BJ1015" s="24" t="s">
        <v>87</v>
      </c>
      <c r="BK1015" s="233">
        <f>ROUND(I1015*H1015,2)</f>
        <v>0</v>
      </c>
      <c r="BL1015" s="24" t="s">
        <v>281</v>
      </c>
      <c r="BM1015" s="24" t="s">
        <v>1597</v>
      </c>
    </row>
    <row r="1016" s="11" customFormat="1">
      <c r="B1016" s="237"/>
      <c r="C1016" s="238"/>
      <c r="D1016" s="234" t="s">
        <v>178</v>
      </c>
      <c r="E1016" s="239" t="s">
        <v>34</v>
      </c>
      <c r="F1016" s="240" t="s">
        <v>1598</v>
      </c>
      <c r="G1016" s="238"/>
      <c r="H1016" s="239" t="s">
        <v>34</v>
      </c>
      <c r="I1016" s="241"/>
      <c r="J1016" s="238"/>
      <c r="K1016" s="238"/>
      <c r="L1016" s="242"/>
      <c r="M1016" s="243"/>
      <c r="N1016" s="244"/>
      <c r="O1016" s="244"/>
      <c r="P1016" s="244"/>
      <c r="Q1016" s="244"/>
      <c r="R1016" s="244"/>
      <c r="S1016" s="244"/>
      <c r="T1016" s="245"/>
      <c r="AT1016" s="246" t="s">
        <v>178</v>
      </c>
      <c r="AU1016" s="246" t="s">
        <v>89</v>
      </c>
      <c r="AV1016" s="11" t="s">
        <v>87</v>
      </c>
      <c r="AW1016" s="11" t="s">
        <v>42</v>
      </c>
      <c r="AX1016" s="11" t="s">
        <v>79</v>
      </c>
      <c r="AY1016" s="246" t="s">
        <v>167</v>
      </c>
    </row>
    <row r="1017" s="12" customFormat="1">
      <c r="B1017" s="247"/>
      <c r="C1017" s="248"/>
      <c r="D1017" s="234" t="s">
        <v>178</v>
      </c>
      <c r="E1017" s="249" t="s">
        <v>34</v>
      </c>
      <c r="F1017" s="250" t="s">
        <v>1599</v>
      </c>
      <c r="G1017" s="248"/>
      <c r="H1017" s="251">
        <v>14.4</v>
      </c>
      <c r="I1017" s="252"/>
      <c r="J1017" s="248"/>
      <c r="K1017" s="248"/>
      <c r="L1017" s="253"/>
      <c r="M1017" s="254"/>
      <c r="N1017" s="255"/>
      <c r="O1017" s="255"/>
      <c r="P1017" s="255"/>
      <c r="Q1017" s="255"/>
      <c r="R1017" s="255"/>
      <c r="S1017" s="255"/>
      <c r="T1017" s="256"/>
      <c r="AT1017" s="257" t="s">
        <v>178</v>
      </c>
      <c r="AU1017" s="257" t="s">
        <v>89</v>
      </c>
      <c r="AV1017" s="12" t="s">
        <v>89</v>
      </c>
      <c r="AW1017" s="12" t="s">
        <v>42</v>
      </c>
      <c r="AX1017" s="12" t="s">
        <v>87</v>
      </c>
      <c r="AY1017" s="257" t="s">
        <v>167</v>
      </c>
    </row>
    <row r="1018" s="1" customFormat="1" ht="22.8" customHeight="1">
      <c r="B1018" s="47"/>
      <c r="C1018" s="270" t="s">
        <v>1600</v>
      </c>
      <c r="D1018" s="270" t="s">
        <v>336</v>
      </c>
      <c r="E1018" s="271" t="s">
        <v>1601</v>
      </c>
      <c r="F1018" s="272" t="s">
        <v>1602</v>
      </c>
      <c r="G1018" s="273" t="s">
        <v>172</v>
      </c>
      <c r="H1018" s="274">
        <v>2.8799999999999999</v>
      </c>
      <c r="I1018" s="275"/>
      <c r="J1018" s="276">
        <f>ROUND(I1018*H1018,2)</f>
        <v>0</v>
      </c>
      <c r="K1018" s="272" t="s">
        <v>173</v>
      </c>
      <c r="L1018" s="277"/>
      <c r="M1018" s="278" t="s">
        <v>34</v>
      </c>
      <c r="N1018" s="279" t="s">
        <v>50</v>
      </c>
      <c r="O1018" s="48"/>
      <c r="P1018" s="231">
        <f>O1018*H1018</f>
        <v>0</v>
      </c>
      <c r="Q1018" s="231">
        <v>0.0126</v>
      </c>
      <c r="R1018" s="231">
        <f>Q1018*H1018</f>
        <v>0.036288000000000001</v>
      </c>
      <c r="S1018" s="231">
        <v>0</v>
      </c>
      <c r="T1018" s="232">
        <f>S1018*H1018</f>
        <v>0</v>
      </c>
      <c r="AR1018" s="24" t="s">
        <v>383</v>
      </c>
      <c r="AT1018" s="24" t="s">
        <v>336</v>
      </c>
      <c r="AU1018" s="24" t="s">
        <v>89</v>
      </c>
      <c r="AY1018" s="24" t="s">
        <v>167</v>
      </c>
      <c r="BE1018" s="233">
        <f>IF(N1018="základní",J1018,0)</f>
        <v>0</v>
      </c>
      <c r="BF1018" s="233">
        <f>IF(N1018="snížená",J1018,0)</f>
        <v>0</v>
      </c>
      <c r="BG1018" s="233">
        <f>IF(N1018="zákl. přenesená",J1018,0)</f>
        <v>0</v>
      </c>
      <c r="BH1018" s="233">
        <f>IF(N1018="sníž. přenesená",J1018,0)</f>
        <v>0</v>
      </c>
      <c r="BI1018" s="233">
        <f>IF(N1018="nulová",J1018,0)</f>
        <v>0</v>
      </c>
      <c r="BJ1018" s="24" t="s">
        <v>87</v>
      </c>
      <c r="BK1018" s="233">
        <f>ROUND(I1018*H1018,2)</f>
        <v>0</v>
      </c>
      <c r="BL1018" s="24" t="s">
        <v>281</v>
      </c>
      <c r="BM1018" s="24" t="s">
        <v>1603</v>
      </c>
    </row>
    <row r="1019" s="12" customFormat="1">
      <c r="B1019" s="247"/>
      <c r="C1019" s="248"/>
      <c r="D1019" s="234" t="s">
        <v>178</v>
      </c>
      <c r="E1019" s="249" t="s">
        <v>34</v>
      </c>
      <c r="F1019" s="250" t="s">
        <v>1604</v>
      </c>
      <c r="G1019" s="248"/>
      <c r="H1019" s="251">
        <v>2.8799999999999999</v>
      </c>
      <c r="I1019" s="252"/>
      <c r="J1019" s="248"/>
      <c r="K1019" s="248"/>
      <c r="L1019" s="253"/>
      <c r="M1019" s="254"/>
      <c r="N1019" s="255"/>
      <c r="O1019" s="255"/>
      <c r="P1019" s="255"/>
      <c r="Q1019" s="255"/>
      <c r="R1019" s="255"/>
      <c r="S1019" s="255"/>
      <c r="T1019" s="256"/>
      <c r="AT1019" s="257" t="s">
        <v>178</v>
      </c>
      <c r="AU1019" s="257" t="s">
        <v>89</v>
      </c>
      <c r="AV1019" s="12" t="s">
        <v>89</v>
      </c>
      <c r="AW1019" s="12" t="s">
        <v>42</v>
      </c>
      <c r="AX1019" s="12" t="s">
        <v>87</v>
      </c>
      <c r="AY1019" s="257" t="s">
        <v>167</v>
      </c>
    </row>
    <row r="1020" s="1" customFormat="1" ht="22.8" customHeight="1">
      <c r="B1020" s="47"/>
      <c r="C1020" s="222" t="s">
        <v>1605</v>
      </c>
      <c r="D1020" s="222" t="s">
        <v>169</v>
      </c>
      <c r="E1020" s="223" t="s">
        <v>1606</v>
      </c>
      <c r="F1020" s="224" t="s">
        <v>1607</v>
      </c>
      <c r="G1020" s="225" t="s">
        <v>172</v>
      </c>
      <c r="H1020" s="226">
        <v>14.4</v>
      </c>
      <c r="I1020" s="227"/>
      <c r="J1020" s="228">
        <f>ROUND(I1020*H1020,2)</f>
        <v>0</v>
      </c>
      <c r="K1020" s="224" t="s">
        <v>173</v>
      </c>
      <c r="L1020" s="73"/>
      <c r="M1020" s="229" t="s">
        <v>34</v>
      </c>
      <c r="N1020" s="230" t="s">
        <v>50</v>
      </c>
      <c r="O1020" s="48"/>
      <c r="P1020" s="231">
        <f>O1020*H1020</f>
        <v>0</v>
      </c>
      <c r="Q1020" s="231">
        <v>0</v>
      </c>
      <c r="R1020" s="231">
        <f>Q1020*H1020</f>
        <v>0</v>
      </c>
      <c r="S1020" s="231">
        <v>0</v>
      </c>
      <c r="T1020" s="232">
        <f>S1020*H1020</f>
        <v>0</v>
      </c>
      <c r="AR1020" s="24" t="s">
        <v>281</v>
      </c>
      <c r="AT1020" s="24" t="s">
        <v>169</v>
      </c>
      <c r="AU1020" s="24" t="s">
        <v>89</v>
      </c>
      <c r="AY1020" s="24" t="s">
        <v>167</v>
      </c>
      <c r="BE1020" s="233">
        <f>IF(N1020="základní",J1020,0)</f>
        <v>0</v>
      </c>
      <c r="BF1020" s="233">
        <f>IF(N1020="snížená",J1020,0)</f>
        <v>0</v>
      </c>
      <c r="BG1020" s="233">
        <f>IF(N1020="zákl. přenesená",J1020,0)</f>
        <v>0</v>
      </c>
      <c r="BH1020" s="233">
        <f>IF(N1020="sníž. přenesená",J1020,0)</f>
        <v>0</v>
      </c>
      <c r="BI1020" s="233">
        <f>IF(N1020="nulová",J1020,0)</f>
        <v>0</v>
      </c>
      <c r="BJ1020" s="24" t="s">
        <v>87</v>
      </c>
      <c r="BK1020" s="233">
        <f>ROUND(I1020*H1020,2)</f>
        <v>0</v>
      </c>
      <c r="BL1020" s="24" t="s">
        <v>281</v>
      </c>
      <c r="BM1020" s="24" t="s">
        <v>1608</v>
      </c>
    </row>
    <row r="1021" s="1" customFormat="1">
      <c r="B1021" s="47"/>
      <c r="C1021" s="75"/>
      <c r="D1021" s="234" t="s">
        <v>176</v>
      </c>
      <c r="E1021" s="75"/>
      <c r="F1021" s="235" t="s">
        <v>1609</v>
      </c>
      <c r="G1021" s="75"/>
      <c r="H1021" s="75"/>
      <c r="I1021" s="192"/>
      <c r="J1021" s="75"/>
      <c r="K1021" s="75"/>
      <c r="L1021" s="73"/>
      <c r="M1021" s="236"/>
      <c r="N1021" s="48"/>
      <c r="O1021" s="48"/>
      <c r="P1021" s="48"/>
      <c r="Q1021" s="48"/>
      <c r="R1021" s="48"/>
      <c r="S1021" s="48"/>
      <c r="T1021" s="96"/>
      <c r="AT1021" s="24" t="s">
        <v>176</v>
      </c>
      <c r="AU1021" s="24" t="s">
        <v>89</v>
      </c>
    </row>
    <row r="1022" s="1" customFormat="1" ht="22.8" customHeight="1">
      <c r="B1022" s="47"/>
      <c r="C1022" s="222" t="s">
        <v>1610</v>
      </c>
      <c r="D1022" s="222" t="s">
        <v>169</v>
      </c>
      <c r="E1022" s="223" t="s">
        <v>1611</v>
      </c>
      <c r="F1022" s="224" t="s">
        <v>1612</v>
      </c>
      <c r="G1022" s="225" t="s">
        <v>172</v>
      </c>
      <c r="H1022" s="226">
        <v>14.4</v>
      </c>
      <c r="I1022" s="227"/>
      <c r="J1022" s="228">
        <f>ROUND(I1022*H1022,2)</f>
        <v>0</v>
      </c>
      <c r="K1022" s="224" t="s">
        <v>173</v>
      </c>
      <c r="L1022" s="73"/>
      <c r="M1022" s="229" t="s">
        <v>34</v>
      </c>
      <c r="N1022" s="230" t="s">
        <v>50</v>
      </c>
      <c r="O1022" s="48"/>
      <c r="P1022" s="231">
        <f>O1022*H1022</f>
        <v>0</v>
      </c>
      <c r="Q1022" s="231">
        <v>0.0080000000000000002</v>
      </c>
      <c r="R1022" s="231">
        <f>Q1022*H1022</f>
        <v>0.11520000000000001</v>
      </c>
      <c r="S1022" s="231">
        <v>0</v>
      </c>
      <c r="T1022" s="232">
        <f>S1022*H1022</f>
        <v>0</v>
      </c>
      <c r="AR1022" s="24" t="s">
        <v>281</v>
      </c>
      <c r="AT1022" s="24" t="s">
        <v>169</v>
      </c>
      <c r="AU1022" s="24" t="s">
        <v>89</v>
      </c>
      <c r="AY1022" s="24" t="s">
        <v>167</v>
      </c>
      <c r="BE1022" s="233">
        <f>IF(N1022="základní",J1022,0)</f>
        <v>0</v>
      </c>
      <c r="BF1022" s="233">
        <f>IF(N1022="snížená",J1022,0)</f>
        <v>0</v>
      </c>
      <c r="BG1022" s="233">
        <f>IF(N1022="zákl. přenesená",J1022,0)</f>
        <v>0</v>
      </c>
      <c r="BH1022" s="233">
        <f>IF(N1022="sníž. přenesená",J1022,0)</f>
        <v>0</v>
      </c>
      <c r="BI1022" s="233">
        <f>IF(N1022="nulová",J1022,0)</f>
        <v>0</v>
      </c>
      <c r="BJ1022" s="24" t="s">
        <v>87</v>
      </c>
      <c r="BK1022" s="233">
        <f>ROUND(I1022*H1022,2)</f>
        <v>0</v>
      </c>
      <c r="BL1022" s="24" t="s">
        <v>281</v>
      </c>
      <c r="BM1022" s="24" t="s">
        <v>1613</v>
      </c>
    </row>
    <row r="1023" s="1" customFormat="1">
      <c r="B1023" s="47"/>
      <c r="C1023" s="75"/>
      <c r="D1023" s="234" t="s">
        <v>176</v>
      </c>
      <c r="E1023" s="75"/>
      <c r="F1023" s="235" t="s">
        <v>1609</v>
      </c>
      <c r="G1023" s="75"/>
      <c r="H1023" s="75"/>
      <c r="I1023" s="192"/>
      <c r="J1023" s="75"/>
      <c r="K1023" s="75"/>
      <c r="L1023" s="73"/>
      <c r="M1023" s="236"/>
      <c r="N1023" s="48"/>
      <c r="O1023" s="48"/>
      <c r="P1023" s="48"/>
      <c r="Q1023" s="48"/>
      <c r="R1023" s="48"/>
      <c r="S1023" s="48"/>
      <c r="T1023" s="96"/>
      <c r="AT1023" s="24" t="s">
        <v>176</v>
      </c>
      <c r="AU1023" s="24" t="s">
        <v>89</v>
      </c>
    </row>
    <row r="1024" s="1" customFormat="1" ht="22.8" customHeight="1">
      <c r="B1024" s="47"/>
      <c r="C1024" s="222" t="s">
        <v>1614</v>
      </c>
      <c r="D1024" s="222" t="s">
        <v>169</v>
      </c>
      <c r="E1024" s="223" t="s">
        <v>1615</v>
      </c>
      <c r="F1024" s="224" t="s">
        <v>1616</v>
      </c>
      <c r="G1024" s="225" t="s">
        <v>172</v>
      </c>
      <c r="H1024" s="226">
        <v>14.4</v>
      </c>
      <c r="I1024" s="227"/>
      <c r="J1024" s="228">
        <f>ROUND(I1024*H1024,2)</f>
        <v>0</v>
      </c>
      <c r="K1024" s="224" t="s">
        <v>173</v>
      </c>
      <c r="L1024" s="73"/>
      <c r="M1024" s="229" t="s">
        <v>34</v>
      </c>
      <c r="N1024" s="230" t="s">
        <v>50</v>
      </c>
      <c r="O1024" s="48"/>
      <c r="P1024" s="231">
        <f>O1024*H1024</f>
        <v>0</v>
      </c>
      <c r="Q1024" s="231">
        <v>0.0012099999999999999</v>
      </c>
      <c r="R1024" s="231">
        <f>Q1024*H1024</f>
        <v>0.017423999999999999</v>
      </c>
      <c r="S1024" s="231">
        <v>0</v>
      </c>
      <c r="T1024" s="232">
        <f>S1024*H1024</f>
        <v>0</v>
      </c>
      <c r="AR1024" s="24" t="s">
        <v>281</v>
      </c>
      <c r="AT1024" s="24" t="s">
        <v>169</v>
      </c>
      <c r="AU1024" s="24" t="s">
        <v>89</v>
      </c>
      <c r="AY1024" s="24" t="s">
        <v>167</v>
      </c>
      <c r="BE1024" s="233">
        <f>IF(N1024="základní",J1024,0)</f>
        <v>0</v>
      </c>
      <c r="BF1024" s="233">
        <f>IF(N1024="snížená",J1024,0)</f>
        <v>0</v>
      </c>
      <c r="BG1024" s="233">
        <f>IF(N1024="zákl. přenesená",J1024,0)</f>
        <v>0</v>
      </c>
      <c r="BH1024" s="233">
        <f>IF(N1024="sníž. přenesená",J1024,0)</f>
        <v>0</v>
      </c>
      <c r="BI1024" s="233">
        <f>IF(N1024="nulová",J1024,0)</f>
        <v>0</v>
      </c>
      <c r="BJ1024" s="24" t="s">
        <v>87</v>
      </c>
      <c r="BK1024" s="233">
        <f>ROUND(I1024*H1024,2)</f>
        <v>0</v>
      </c>
      <c r="BL1024" s="24" t="s">
        <v>281</v>
      </c>
      <c r="BM1024" s="24" t="s">
        <v>1617</v>
      </c>
    </row>
    <row r="1025" s="1" customFormat="1">
      <c r="B1025" s="47"/>
      <c r="C1025" s="75"/>
      <c r="D1025" s="234" t="s">
        <v>176</v>
      </c>
      <c r="E1025" s="75"/>
      <c r="F1025" s="235" t="s">
        <v>1609</v>
      </c>
      <c r="G1025" s="75"/>
      <c r="H1025" s="75"/>
      <c r="I1025" s="192"/>
      <c r="J1025" s="75"/>
      <c r="K1025" s="75"/>
      <c r="L1025" s="73"/>
      <c r="M1025" s="236"/>
      <c r="N1025" s="48"/>
      <c r="O1025" s="48"/>
      <c r="P1025" s="48"/>
      <c r="Q1025" s="48"/>
      <c r="R1025" s="48"/>
      <c r="S1025" s="48"/>
      <c r="T1025" s="96"/>
      <c r="AT1025" s="24" t="s">
        <v>176</v>
      </c>
      <c r="AU1025" s="24" t="s">
        <v>89</v>
      </c>
    </row>
    <row r="1026" s="1" customFormat="1" ht="34.2" customHeight="1">
      <c r="B1026" s="47"/>
      <c r="C1026" s="222" t="s">
        <v>1618</v>
      </c>
      <c r="D1026" s="222" t="s">
        <v>169</v>
      </c>
      <c r="E1026" s="223" t="s">
        <v>1619</v>
      </c>
      <c r="F1026" s="224" t="s">
        <v>1620</v>
      </c>
      <c r="G1026" s="225" t="s">
        <v>245</v>
      </c>
      <c r="H1026" s="226">
        <v>0.188</v>
      </c>
      <c r="I1026" s="227"/>
      <c r="J1026" s="228">
        <f>ROUND(I1026*H1026,2)</f>
        <v>0</v>
      </c>
      <c r="K1026" s="224" t="s">
        <v>173</v>
      </c>
      <c r="L1026" s="73"/>
      <c r="M1026" s="229" t="s">
        <v>34</v>
      </c>
      <c r="N1026" s="230" t="s">
        <v>50</v>
      </c>
      <c r="O1026" s="48"/>
      <c r="P1026" s="231">
        <f>O1026*H1026</f>
        <v>0</v>
      </c>
      <c r="Q1026" s="231">
        <v>0</v>
      </c>
      <c r="R1026" s="231">
        <f>Q1026*H1026</f>
        <v>0</v>
      </c>
      <c r="S1026" s="231">
        <v>0</v>
      </c>
      <c r="T1026" s="232">
        <f>S1026*H1026</f>
        <v>0</v>
      </c>
      <c r="AR1026" s="24" t="s">
        <v>281</v>
      </c>
      <c r="AT1026" s="24" t="s">
        <v>169</v>
      </c>
      <c r="AU1026" s="24" t="s">
        <v>89</v>
      </c>
      <c r="AY1026" s="24" t="s">
        <v>167</v>
      </c>
      <c r="BE1026" s="233">
        <f>IF(N1026="základní",J1026,0)</f>
        <v>0</v>
      </c>
      <c r="BF1026" s="233">
        <f>IF(N1026="snížená",J1026,0)</f>
        <v>0</v>
      </c>
      <c r="BG1026" s="233">
        <f>IF(N1026="zákl. přenesená",J1026,0)</f>
        <v>0</v>
      </c>
      <c r="BH1026" s="233">
        <f>IF(N1026="sníž. přenesená",J1026,0)</f>
        <v>0</v>
      </c>
      <c r="BI1026" s="233">
        <f>IF(N1026="nulová",J1026,0)</f>
        <v>0</v>
      </c>
      <c r="BJ1026" s="24" t="s">
        <v>87</v>
      </c>
      <c r="BK1026" s="233">
        <f>ROUND(I1026*H1026,2)</f>
        <v>0</v>
      </c>
      <c r="BL1026" s="24" t="s">
        <v>281</v>
      </c>
      <c r="BM1026" s="24" t="s">
        <v>1621</v>
      </c>
    </row>
    <row r="1027" s="1" customFormat="1">
      <c r="B1027" s="47"/>
      <c r="C1027" s="75"/>
      <c r="D1027" s="234" t="s">
        <v>176</v>
      </c>
      <c r="E1027" s="75"/>
      <c r="F1027" s="235" t="s">
        <v>1123</v>
      </c>
      <c r="G1027" s="75"/>
      <c r="H1027" s="75"/>
      <c r="I1027" s="192"/>
      <c r="J1027" s="75"/>
      <c r="K1027" s="75"/>
      <c r="L1027" s="73"/>
      <c r="M1027" s="236"/>
      <c r="N1027" s="48"/>
      <c r="O1027" s="48"/>
      <c r="P1027" s="48"/>
      <c r="Q1027" s="48"/>
      <c r="R1027" s="48"/>
      <c r="S1027" s="48"/>
      <c r="T1027" s="96"/>
      <c r="AT1027" s="24" t="s">
        <v>176</v>
      </c>
      <c r="AU1027" s="24" t="s">
        <v>89</v>
      </c>
    </row>
    <row r="1028" s="10" customFormat="1" ht="29.88" customHeight="1">
      <c r="B1028" s="206"/>
      <c r="C1028" s="207"/>
      <c r="D1028" s="208" t="s">
        <v>78</v>
      </c>
      <c r="E1028" s="220" t="s">
        <v>1622</v>
      </c>
      <c r="F1028" s="220" t="s">
        <v>1623</v>
      </c>
      <c r="G1028" s="207"/>
      <c r="H1028" s="207"/>
      <c r="I1028" s="210"/>
      <c r="J1028" s="221">
        <f>BK1028</f>
        <v>0</v>
      </c>
      <c r="K1028" s="207"/>
      <c r="L1028" s="212"/>
      <c r="M1028" s="213"/>
      <c r="N1028" s="214"/>
      <c r="O1028" s="214"/>
      <c r="P1028" s="215">
        <f>SUM(P1029:P1067)</f>
        <v>0</v>
      </c>
      <c r="Q1028" s="214"/>
      <c r="R1028" s="215">
        <f>SUM(R1029:R1067)</f>
        <v>0.0259143976</v>
      </c>
      <c r="S1028" s="214"/>
      <c r="T1028" s="216">
        <f>SUM(T1029:T1067)</f>
        <v>0</v>
      </c>
      <c r="AR1028" s="217" t="s">
        <v>89</v>
      </c>
      <c r="AT1028" s="218" t="s">
        <v>78</v>
      </c>
      <c r="AU1028" s="218" t="s">
        <v>87</v>
      </c>
      <c r="AY1028" s="217" t="s">
        <v>167</v>
      </c>
      <c r="BK1028" s="219">
        <f>SUM(BK1029:BK1067)</f>
        <v>0</v>
      </c>
    </row>
    <row r="1029" s="1" customFormat="1" ht="22.8" customHeight="1">
      <c r="B1029" s="47"/>
      <c r="C1029" s="222" t="s">
        <v>1624</v>
      </c>
      <c r="D1029" s="222" t="s">
        <v>169</v>
      </c>
      <c r="E1029" s="223" t="s">
        <v>1625</v>
      </c>
      <c r="F1029" s="224" t="s">
        <v>1626</v>
      </c>
      <c r="G1029" s="225" t="s">
        <v>172</v>
      </c>
      <c r="H1029" s="226">
        <v>29</v>
      </c>
      <c r="I1029" s="227"/>
      <c r="J1029" s="228">
        <f>ROUND(I1029*H1029,2)</f>
        <v>0</v>
      </c>
      <c r="K1029" s="224" t="s">
        <v>173</v>
      </c>
      <c r="L1029" s="73"/>
      <c r="M1029" s="229" t="s">
        <v>34</v>
      </c>
      <c r="N1029" s="230" t="s">
        <v>50</v>
      </c>
      <c r="O1029" s="48"/>
      <c r="P1029" s="231">
        <f>O1029*H1029</f>
        <v>0</v>
      </c>
      <c r="Q1029" s="231">
        <v>6.7000000000000002E-05</v>
      </c>
      <c r="R1029" s="231">
        <f>Q1029*H1029</f>
        <v>0.0019430000000000001</v>
      </c>
      <c r="S1029" s="231">
        <v>0</v>
      </c>
      <c r="T1029" s="232">
        <f>S1029*H1029</f>
        <v>0</v>
      </c>
      <c r="AR1029" s="24" t="s">
        <v>281</v>
      </c>
      <c r="AT1029" s="24" t="s">
        <v>169</v>
      </c>
      <c r="AU1029" s="24" t="s">
        <v>89</v>
      </c>
      <c r="AY1029" s="24" t="s">
        <v>167</v>
      </c>
      <c r="BE1029" s="233">
        <f>IF(N1029="základní",J1029,0)</f>
        <v>0</v>
      </c>
      <c r="BF1029" s="233">
        <f>IF(N1029="snížená",J1029,0)</f>
        <v>0</v>
      </c>
      <c r="BG1029" s="233">
        <f>IF(N1029="zákl. přenesená",J1029,0)</f>
        <v>0</v>
      </c>
      <c r="BH1029" s="233">
        <f>IF(N1029="sníž. přenesená",J1029,0)</f>
        <v>0</v>
      </c>
      <c r="BI1029" s="233">
        <f>IF(N1029="nulová",J1029,0)</f>
        <v>0</v>
      </c>
      <c r="BJ1029" s="24" t="s">
        <v>87</v>
      </c>
      <c r="BK1029" s="233">
        <f>ROUND(I1029*H1029,2)</f>
        <v>0</v>
      </c>
      <c r="BL1029" s="24" t="s">
        <v>281</v>
      </c>
      <c r="BM1029" s="24" t="s">
        <v>1627</v>
      </c>
    </row>
    <row r="1030" s="11" customFormat="1">
      <c r="B1030" s="237"/>
      <c r="C1030" s="238"/>
      <c r="D1030" s="234" t="s">
        <v>178</v>
      </c>
      <c r="E1030" s="239" t="s">
        <v>34</v>
      </c>
      <c r="F1030" s="240" t="s">
        <v>1628</v>
      </c>
      <c r="G1030" s="238"/>
      <c r="H1030" s="239" t="s">
        <v>34</v>
      </c>
      <c r="I1030" s="241"/>
      <c r="J1030" s="238"/>
      <c r="K1030" s="238"/>
      <c r="L1030" s="242"/>
      <c r="M1030" s="243"/>
      <c r="N1030" s="244"/>
      <c r="O1030" s="244"/>
      <c r="P1030" s="244"/>
      <c r="Q1030" s="244"/>
      <c r="R1030" s="244"/>
      <c r="S1030" s="244"/>
      <c r="T1030" s="245"/>
      <c r="AT1030" s="246" t="s">
        <v>178</v>
      </c>
      <c r="AU1030" s="246" t="s">
        <v>89</v>
      </c>
      <c r="AV1030" s="11" t="s">
        <v>87</v>
      </c>
      <c r="AW1030" s="11" t="s">
        <v>42</v>
      </c>
      <c r="AX1030" s="11" t="s">
        <v>79</v>
      </c>
      <c r="AY1030" s="246" t="s">
        <v>167</v>
      </c>
    </row>
    <row r="1031" s="12" customFormat="1">
      <c r="B1031" s="247"/>
      <c r="C1031" s="248"/>
      <c r="D1031" s="234" t="s">
        <v>178</v>
      </c>
      <c r="E1031" s="249" t="s">
        <v>34</v>
      </c>
      <c r="F1031" s="250" t="s">
        <v>10</v>
      </c>
      <c r="G1031" s="248"/>
      <c r="H1031" s="251">
        <v>15</v>
      </c>
      <c r="I1031" s="252"/>
      <c r="J1031" s="248"/>
      <c r="K1031" s="248"/>
      <c r="L1031" s="253"/>
      <c r="M1031" s="254"/>
      <c r="N1031" s="255"/>
      <c r="O1031" s="255"/>
      <c r="P1031" s="255"/>
      <c r="Q1031" s="255"/>
      <c r="R1031" s="255"/>
      <c r="S1031" s="255"/>
      <c r="T1031" s="256"/>
      <c r="AT1031" s="257" t="s">
        <v>178</v>
      </c>
      <c r="AU1031" s="257" t="s">
        <v>89</v>
      </c>
      <c r="AV1031" s="12" t="s">
        <v>89</v>
      </c>
      <c r="AW1031" s="12" t="s">
        <v>42</v>
      </c>
      <c r="AX1031" s="12" t="s">
        <v>79</v>
      </c>
      <c r="AY1031" s="257" t="s">
        <v>167</v>
      </c>
    </row>
    <row r="1032" s="11" customFormat="1">
      <c r="B1032" s="237"/>
      <c r="C1032" s="238"/>
      <c r="D1032" s="234" t="s">
        <v>178</v>
      </c>
      <c r="E1032" s="239" t="s">
        <v>34</v>
      </c>
      <c r="F1032" s="240" t="s">
        <v>1629</v>
      </c>
      <c r="G1032" s="238"/>
      <c r="H1032" s="239" t="s">
        <v>34</v>
      </c>
      <c r="I1032" s="241"/>
      <c r="J1032" s="238"/>
      <c r="K1032" s="238"/>
      <c r="L1032" s="242"/>
      <c r="M1032" s="243"/>
      <c r="N1032" s="244"/>
      <c r="O1032" s="244"/>
      <c r="P1032" s="244"/>
      <c r="Q1032" s="244"/>
      <c r="R1032" s="244"/>
      <c r="S1032" s="244"/>
      <c r="T1032" s="245"/>
      <c r="AT1032" s="246" t="s">
        <v>178</v>
      </c>
      <c r="AU1032" s="246" t="s">
        <v>89</v>
      </c>
      <c r="AV1032" s="11" t="s">
        <v>87</v>
      </c>
      <c r="AW1032" s="11" t="s">
        <v>42</v>
      </c>
      <c r="AX1032" s="11" t="s">
        <v>79</v>
      </c>
      <c r="AY1032" s="246" t="s">
        <v>167</v>
      </c>
    </row>
    <row r="1033" s="12" customFormat="1">
      <c r="B1033" s="247"/>
      <c r="C1033" s="248"/>
      <c r="D1033" s="234" t="s">
        <v>178</v>
      </c>
      <c r="E1033" s="249" t="s">
        <v>34</v>
      </c>
      <c r="F1033" s="250" t="s">
        <v>174</v>
      </c>
      <c r="G1033" s="248"/>
      <c r="H1033" s="251">
        <v>4</v>
      </c>
      <c r="I1033" s="252"/>
      <c r="J1033" s="248"/>
      <c r="K1033" s="248"/>
      <c r="L1033" s="253"/>
      <c r="M1033" s="254"/>
      <c r="N1033" s="255"/>
      <c r="O1033" s="255"/>
      <c r="P1033" s="255"/>
      <c r="Q1033" s="255"/>
      <c r="R1033" s="255"/>
      <c r="S1033" s="255"/>
      <c r="T1033" s="256"/>
      <c r="AT1033" s="257" t="s">
        <v>178</v>
      </c>
      <c r="AU1033" s="257" t="s">
        <v>89</v>
      </c>
      <c r="AV1033" s="12" t="s">
        <v>89</v>
      </c>
      <c r="AW1033" s="12" t="s">
        <v>42</v>
      </c>
      <c r="AX1033" s="12" t="s">
        <v>79</v>
      </c>
      <c r="AY1033" s="257" t="s">
        <v>167</v>
      </c>
    </row>
    <row r="1034" s="11" customFormat="1">
      <c r="B1034" s="237"/>
      <c r="C1034" s="238"/>
      <c r="D1034" s="234" t="s">
        <v>178</v>
      </c>
      <c r="E1034" s="239" t="s">
        <v>34</v>
      </c>
      <c r="F1034" s="240" t="s">
        <v>1630</v>
      </c>
      <c r="G1034" s="238"/>
      <c r="H1034" s="239" t="s">
        <v>34</v>
      </c>
      <c r="I1034" s="241"/>
      <c r="J1034" s="238"/>
      <c r="K1034" s="238"/>
      <c r="L1034" s="242"/>
      <c r="M1034" s="243"/>
      <c r="N1034" s="244"/>
      <c r="O1034" s="244"/>
      <c r="P1034" s="244"/>
      <c r="Q1034" s="244"/>
      <c r="R1034" s="244"/>
      <c r="S1034" s="244"/>
      <c r="T1034" s="245"/>
      <c r="AT1034" s="246" t="s">
        <v>178</v>
      </c>
      <c r="AU1034" s="246" t="s">
        <v>89</v>
      </c>
      <c r="AV1034" s="11" t="s">
        <v>87</v>
      </c>
      <c r="AW1034" s="11" t="s">
        <v>42</v>
      </c>
      <c r="AX1034" s="11" t="s">
        <v>79</v>
      </c>
      <c r="AY1034" s="246" t="s">
        <v>167</v>
      </c>
    </row>
    <row r="1035" s="12" customFormat="1">
      <c r="B1035" s="247"/>
      <c r="C1035" s="248"/>
      <c r="D1035" s="234" t="s">
        <v>178</v>
      </c>
      <c r="E1035" s="249" t="s">
        <v>34</v>
      </c>
      <c r="F1035" s="250" t="s">
        <v>237</v>
      </c>
      <c r="G1035" s="248"/>
      <c r="H1035" s="251">
        <v>10</v>
      </c>
      <c r="I1035" s="252"/>
      <c r="J1035" s="248"/>
      <c r="K1035" s="248"/>
      <c r="L1035" s="253"/>
      <c r="M1035" s="254"/>
      <c r="N1035" s="255"/>
      <c r="O1035" s="255"/>
      <c r="P1035" s="255"/>
      <c r="Q1035" s="255"/>
      <c r="R1035" s="255"/>
      <c r="S1035" s="255"/>
      <c r="T1035" s="256"/>
      <c r="AT1035" s="257" t="s">
        <v>178</v>
      </c>
      <c r="AU1035" s="257" t="s">
        <v>89</v>
      </c>
      <c r="AV1035" s="12" t="s">
        <v>89</v>
      </c>
      <c r="AW1035" s="12" t="s">
        <v>42</v>
      </c>
      <c r="AX1035" s="12" t="s">
        <v>79</v>
      </c>
      <c r="AY1035" s="257" t="s">
        <v>167</v>
      </c>
    </row>
    <row r="1036" s="13" customFormat="1">
      <c r="B1036" s="258"/>
      <c r="C1036" s="259"/>
      <c r="D1036" s="234" t="s">
        <v>178</v>
      </c>
      <c r="E1036" s="260" t="s">
        <v>34</v>
      </c>
      <c r="F1036" s="261" t="s">
        <v>203</v>
      </c>
      <c r="G1036" s="259"/>
      <c r="H1036" s="262">
        <v>29</v>
      </c>
      <c r="I1036" s="263"/>
      <c r="J1036" s="259"/>
      <c r="K1036" s="259"/>
      <c r="L1036" s="264"/>
      <c r="M1036" s="265"/>
      <c r="N1036" s="266"/>
      <c r="O1036" s="266"/>
      <c r="P1036" s="266"/>
      <c r="Q1036" s="266"/>
      <c r="R1036" s="266"/>
      <c r="S1036" s="266"/>
      <c r="T1036" s="267"/>
      <c r="AT1036" s="268" t="s">
        <v>178</v>
      </c>
      <c r="AU1036" s="268" t="s">
        <v>89</v>
      </c>
      <c r="AV1036" s="13" t="s">
        <v>174</v>
      </c>
      <c r="AW1036" s="13" t="s">
        <v>42</v>
      </c>
      <c r="AX1036" s="13" t="s">
        <v>87</v>
      </c>
      <c r="AY1036" s="268" t="s">
        <v>167</v>
      </c>
    </row>
    <row r="1037" s="1" customFormat="1" ht="22.8" customHeight="1">
      <c r="B1037" s="47"/>
      <c r="C1037" s="222" t="s">
        <v>1631</v>
      </c>
      <c r="D1037" s="222" t="s">
        <v>169</v>
      </c>
      <c r="E1037" s="223" t="s">
        <v>1632</v>
      </c>
      <c r="F1037" s="224" t="s">
        <v>1633</v>
      </c>
      <c r="G1037" s="225" t="s">
        <v>172</v>
      </c>
      <c r="H1037" s="226">
        <v>19</v>
      </c>
      <c r="I1037" s="227"/>
      <c r="J1037" s="228">
        <f>ROUND(I1037*H1037,2)</f>
        <v>0</v>
      </c>
      <c r="K1037" s="224" t="s">
        <v>173</v>
      </c>
      <c r="L1037" s="73"/>
      <c r="M1037" s="229" t="s">
        <v>34</v>
      </c>
      <c r="N1037" s="230" t="s">
        <v>50</v>
      </c>
      <c r="O1037" s="48"/>
      <c r="P1037" s="231">
        <f>O1037*H1037</f>
        <v>0</v>
      </c>
      <c r="Q1037" s="231">
        <v>8.0000000000000007E-05</v>
      </c>
      <c r="R1037" s="231">
        <f>Q1037*H1037</f>
        <v>0.0015200000000000001</v>
      </c>
      <c r="S1037" s="231">
        <v>0</v>
      </c>
      <c r="T1037" s="232">
        <f>S1037*H1037</f>
        <v>0</v>
      </c>
      <c r="AR1037" s="24" t="s">
        <v>281</v>
      </c>
      <c r="AT1037" s="24" t="s">
        <v>169</v>
      </c>
      <c r="AU1037" s="24" t="s">
        <v>89</v>
      </c>
      <c r="AY1037" s="24" t="s">
        <v>167</v>
      </c>
      <c r="BE1037" s="233">
        <f>IF(N1037="základní",J1037,0)</f>
        <v>0</v>
      </c>
      <c r="BF1037" s="233">
        <f>IF(N1037="snížená",J1037,0)</f>
        <v>0</v>
      </c>
      <c r="BG1037" s="233">
        <f>IF(N1037="zákl. přenesená",J1037,0)</f>
        <v>0</v>
      </c>
      <c r="BH1037" s="233">
        <f>IF(N1037="sníž. přenesená",J1037,0)</f>
        <v>0</v>
      </c>
      <c r="BI1037" s="233">
        <f>IF(N1037="nulová",J1037,0)</f>
        <v>0</v>
      </c>
      <c r="BJ1037" s="24" t="s">
        <v>87</v>
      </c>
      <c r="BK1037" s="233">
        <f>ROUND(I1037*H1037,2)</f>
        <v>0</v>
      </c>
      <c r="BL1037" s="24" t="s">
        <v>281</v>
      </c>
      <c r="BM1037" s="24" t="s">
        <v>1634</v>
      </c>
    </row>
    <row r="1038" s="1" customFormat="1" ht="14.4" customHeight="1">
      <c r="B1038" s="47"/>
      <c r="C1038" s="222" t="s">
        <v>1635</v>
      </c>
      <c r="D1038" s="222" t="s">
        <v>169</v>
      </c>
      <c r="E1038" s="223" t="s">
        <v>1636</v>
      </c>
      <c r="F1038" s="224" t="s">
        <v>1637</v>
      </c>
      <c r="G1038" s="225" t="s">
        <v>172</v>
      </c>
      <c r="H1038" s="226">
        <v>59.671999999999997</v>
      </c>
      <c r="I1038" s="227"/>
      <c r="J1038" s="228">
        <f>ROUND(I1038*H1038,2)</f>
        <v>0</v>
      </c>
      <c r="K1038" s="224" t="s">
        <v>173</v>
      </c>
      <c r="L1038" s="73"/>
      <c r="M1038" s="229" t="s">
        <v>34</v>
      </c>
      <c r="N1038" s="230" t="s">
        <v>50</v>
      </c>
      <c r="O1038" s="48"/>
      <c r="P1038" s="231">
        <f>O1038*H1038</f>
        <v>0</v>
      </c>
      <c r="Q1038" s="231">
        <v>0.00016875000000000001</v>
      </c>
      <c r="R1038" s="231">
        <f>Q1038*H1038</f>
        <v>0.010069649999999999</v>
      </c>
      <c r="S1038" s="231">
        <v>0</v>
      </c>
      <c r="T1038" s="232">
        <f>S1038*H1038</f>
        <v>0</v>
      </c>
      <c r="AR1038" s="24" t="s">
        <v>281</v>
      </c>
      <c r="AT1038" s="24" t="s">
        <v>169</v>
      </c>
      <c r="AU1038" s="24" t="s">
        <v>89</v>
      </c>
      <c r="AY1038" s="24" t="s">
        <v>167</v>
      </c>
      <c r="BE1038" s="233">
        <f>IF(N1038="základní",J1038,0)</f>
        <v>0</v>
      </c>
      <c r="BF1038" s="233">
        <f>IF(N1038="snížená",J1038,0)</f>
        <v>0</v>
      </c>
      <c r="BG1038" s="233">
        <f>IF(N1038="zákl. přenesená",J1038,0)</f>
        <v>0</v>
      </c>
      <c r="BH1038" s="233">
        <f>IF(N1038="sníž. přenesená",J1038,0)</f>
        <v>0</v>
      </c>
      <c r="BI1038" s="233">
        <f>IF(N1038="nulová",J1038,0)</f>
        <v>0</v>
      </c>
      <c r="BJ1038" s="24" t="s">
        <v>87</v>
      </c>
      <c r="BK1038" s="233">
        <f>ROUND(I1038*H1038,2)</f>
        <v>0</v>
      </c>
      <c r="BL1038" s="24" t="s">
        <v>281</v>
      </c>
      <c r="BM1038" s="24" t="s">
        <v>1638</v>
      </c>
    </row>
    <row r="1039" s="11" customFormat="1">
      <c r="B1039" s="237"/>
      <c r="C1039" s="238"/>
      <c r="D1039" s="234" t="s">
        <v>178</v>
      </c>
      <c r="E1039" s="239" t="s">
        <v>34</v>
      </c>
      <c r="F1039" s="240" t="s">
        <v>1639</v>
      </c>
      <c r="G1039" s="238"/>
      <c r="H1039" s="239" t="s">
        <v>34</v>
      </c>
      <c r="I1039" s="241"/>
      <c r="J1039" s="238"/>
      <c r="K1039" s="238"/>
      <c r="L1039" s="242"/>
      <c r="M1039" s="243"/>
      <c r="N1039" s="244"/>
      <c r="O1039" s="244"/>
      <c r="P1039" s="244"/>
      <c r="Q1039" s="244"/>
      <c r="R1039" s="244"/>
      <c r="S1039" s="244"/>
      <c r="T1039" s="245"/>
      <c r="AT1039" s="246" t="s">
        <v>178</v>
      </c>
      <c r="AU1039" s="246" t="s">
        <v>89</v>
      </c>
      <c r="AV1039" s="11" t="s">
        <v>87</v>
      </c>
      <c r="AW1039" s="11" t="s">
        <v>42</v>
      </c>
      <c r="AX1039" s="11" t="s">
        <v>79</v>
      </c>
      <c r="AY1039" s="246" t="s">
        <v>167</v>
      </c>
    </row>
    <row r="1040" s="12" customFormat="1">
      <c r="B1040" s="247"/>
      <c r="C1040" s="248"/>
      <c r="D1040" s="234" t="s">
        <v>178</v>
      </c>
      <c r="E1040" s="249" t="s">
        <v>34</v>
      </c>
      <c r="F1040" s="250" t="s">
        <v>10</v>
      </c>
      <c r="G1040" s="248"/>
      <c r="H1040" s="251">
        <v>15</v>
      </c>
      <c r="I1040" s="252"/>
      <c r="J1040" s="248"/>
      <c r="K1040" s="248"/>
      <c r="L1040" s="253"/>
      <c r="M1040" s="254"/>
      <c r="N1040" s="255"/>
      <c r="O1040" s="255"/>
      <c r="P1040" s="255"/>
      <c r="Q1040" s="255"/>
      <c r="R1040" s="255"/>
      <c r="S1040" s="255"/>
      <c r="T1040" s="256"/>
      <c r="AT1040" s="257" t="s">
        <v>178</v>
      </c>
      <c r="AU1040" s="257" t="s">
        <v>89</v>
      </c>
      <c r="AV1040" s="12" t="s">
        <v>89</v>
      </c>
      <c r="AW1040" s="12" t="s">
        <v>42</v>
      </c>
      <c r="AX1040" s="12" t="s">
        <v>79</v>
      </c>
      <c r="AY1040" s="257" t="s">
        <v>167</v>
      </c>
    </row>
    <row r="1041" s="11" customFormat="1">
      <c r="B1041" s="237"/>
      <c r="C1041" s="238"/>
      <c r="D1041" s="234" t="s">
        <v>178</v>
      </c>
      <c r="E1041" s="239" t="s">
        <v>34</v>
      </c>
      <c r="F1041" s="240" t="s">
        <v>1640</v>
      </c>
      <c r="G1041" s="238"/>
      <c r="H1041" s="239" t="s">
        <v>34</v>
      </c>
      <c r="I1041" s="241"/>
      <c r="J1041" s="238"/>
      <c r="K1041" s="238"/>
      <c r="L1041" s="242"/>
      <c r="M1041" s="243"/>
      <c r="N1041" s="244"/>
      <c r="O1041" s="244"/>
      <c r="P1041" s="244"/>
      <c r="Q1041" s="244"/>
      <c r="R1041" s="244"/>
      <c r="S1041" s="244"/>
      <c r="T1041" s="245"/>
      <c r="AT1041" s="246" t="s">
        <v>178</v>
      </c>
      <c r="AU1041" s="246" t="s">
        <v>89</v>
      </c>
      <c r="AV1041" s="11" t="s">
        <v>87</v>
      </c>
      <c r="AW1041" s="11" t="s">
        <v>42</v>
      </c>
      <c r="AX1041" s="11" t="s">
        <v>79</v>
      </c>
      <c r="AY1041" s="246" t="s">
        <v>167</v>
      </c>
    </row>
    <row r="1042" s="12" customFormat="1">
      <c r="B1042" s="247"/>
      <c r="C1042" s="248"/>
      <c r="D1042" s="234" t="s">
        <v>178</v>
      </c>
      <c r="E1042" s="249" t="s">
        <v>34</v>
      </c>
      <c r="F1042" s="250" t="s">
        <v>1641</v>
      </c>
      <c r="G1042" s="248"/>
      <c r="H1042" s="251">
        <v>17.719999999999999</v>
      </c>
      <c r="I1042" s="252"/>
      <c r="J1042" s="248"/>
      <c r="K1042" s="248"/>
      <c r="L1042" s="253"/>
      <c r="M1042" s="254"/>
      <c r="N1042" s="255"/>
      <c r="O1042" s="255"/>
      <c r="P1042" s="255"/>
      <c r="Q1042" s="255"/>
      <c r="R1042" s="255"/>
      <c r="S1042" s="255"/>
      <c r="T1042" s="256"/>
      <c r="AT1042" s="257" t="s">
        <v>178</v>
      </c>
      <c r="AU1042" s="257" t="s">
        <v>89</v>
      </c>
      <c r="AV1042" s="12" t="s">
        <v>89</v>
      </c>
      <c r="AW1042" s="12" t="s">
        <v>42</v>
      </c>
      <c r="AX1042" s="12" t="s">
        <v>79</v>
      </c>
      <c r="AY1042" s="257" t="s">
        <v>167</v>
      </c>
    </row>
    <row r="1043" s="11" customFormat="1">
      <c r="B1043" s="237"/>
      <c r="C1043" s="238"/>
      <c r="D1043" s="234" t="s">
        <v>178</v>
      </c>
      <c r="E1043" s="239" t="s">
        <v>34</v>
      </c>
      <c r="F1043" s="240" t="s">
        <v>1567</v>
      </c>
      <c r="G1043" s="238"/>
      <c r="H1043" s="239" t="s">
        <v>34</v>
      </c>
      <c r="I1043" s="241"/>
      <c r="J1043" s="238"/>
      <c r="K1043" s="238"/>
      <c r="L1043" s="242"/>
      <c r="M1043" s="243"/>
      <c r="N1043" s="244"/>
      <c r="O1043" s="244"/>
      <c r="P1043" s="244"/>
      <c r="Q1043" s="244"/>
      <c r="R1043" s="244"/>
      <c r="S1043" s="244"/>
      <c r="T1043" s="245"/>
      <c r="AT1043" s="246" t="s">
        <v>178</v>
      </c>
      <c r="AU1043" s="246" t="s">
        <v>89</v>
      </c>
      <c r="AV1043" s="11" t="s">
        <v>87</v>
      </c>
      <c r="AW1043" s="11" t="s">
        <v>42</v>
      </c>
      <c r="AX1043" s="11" t="s">
        <v>79</v>
      </c>
      <c r="AY1043" s="246" t="s">
        <v>167</v>
      </c>
    </row>
    <row r="1044" s="12" customFormat="1">
      <c r="B1044" s="247"/>
      <c r="C1044" s="248"/>
      <c r="D1044" s="234" t="s">
        <v>178</v>
      </c>
      <c r="E1044" s="249" t="s">
        <v>34</v>
      </c>
      <c r="F1044" s="250" t="s">
        <v>1642</v>
      </c>
      <c r="G1044" s="248"/>
      <c r="H1044" s="251">
        <v>9.2400000000000002</v>
      </c>
      <c r="I1044" s="252"/>
      <c r="J1044" s="248"/>
      <c r="K1044" s="248"/>
      <c r="L1044" s="253"/>
      <c r="M1044" s="254"/>
      <c r="N1044" s="255"/>
      <c r="O1044" s="255"/>
      <c r="P1044" s="255"/>
      <c r="Q1044" s="255"/>
      <c r="R1044" s="255"/>
      <c r="S1044" s="255"/>
      <c r="T1044" s="256"/>
      <c r="AT1044" s="257" t="s">
        <v>178</v>
      </c>
      <c r="AU1044" s="257" t="s">
        <v>89</v>
      </c>
      <c r="AV1044" s="12" t="s">
        <v>89</v>
      </c>
      <c r="AW1044" s="12" t="s">
        <v>42</v>
      </c>
      <c r="AX1044" s="12" t="s">
        <v>79</v>
      </c>
      <c r="AY1044" s="257" t="s">
        <v>167</v>
      </c>
    </row>
    <row r="1045" s="11" customFormat="1">
      <c r="B1045" s="237"/>
      <c r="C1045" s="238"/>
      <c r="D1045" s="234" t="s">
        <v>178</v>
      </c>
      <c r="E1045" s="239" t="s">
        <v>34</v>
      </c>
      <c r="F1045" s="240" t="s">
        <v>1428</v>
      </c>
      <c r="G1045" s="238"/>
      <c r="H1045" s="239" t="s">
        <v>34</v>
      </c>
      <c r="I1045" s="241"/>
      <c r="J1045" s="238"/>
      <c r="K1045" s="238"/>
      <c r="L1045" s="242"/>
      <c r="M1045" s="243"/>
      <c r="N1045" s="244"/>
      <c r="O1045" s="244"/>
      <c r="P1045" s="244"/>
      <c r="Q1045" s="244"/>
      <c r="R1045" s="244"/>
      <c r="S1045" s="244"/>
      <c r="T1045" s="245"/>
      <c r="AT1045" s="246" t="s">
        <v>178</v>
      </c>
      <c r="AU1045" s="246" t="s">
        <v>89</v>
      </c>
      <c r="AV1045" s="11" t="s">
        <v>87</v>
      </c>
      <c r="AW1045" s="11" t="s">
        <v>42</v>
      </c>
      <c r="AX1045" s="11" t="s">
        <v>79</v>
      </c>
      <c r="AY1045" s="246" t="s">
        <v>167</v>
      </c>
    </row>
    <row r="1046" s="12" customFormat="1">
      <c r="B1046" s="247"/>
      <c r="C1046" s="248"/>
      <c r="D1046" s="234" t="s">
        <v>178</v>
      </c>
      <c r="E1046" s="249" t="s">
        <v>34</v>
      </c>
      <c r="F1046" s="250" t="s">
        <v>1643</v>
      </c>
      <c r="G1046" s="248"/>
      <c r="H1046" s="251">
        <v>3.8359999999999999</v>
      </c>
      <c r="I1046" s="252"/>
      <c r="J1046" s="248"/>
      <c r="K1046" s="248"/>
      <c r="L1046" s="253"/>
      <c r="M1046" s="254"/>
      <c r="N1046" s="255"/>
      <c r="O1046" s="255"/>
      <c r="P1046" s="255"/>
      <c r="Q1046" s="255"/>
      <c r="R1046" s="255"/>
      <c r="S1046" s="255"/>
      <c r="T1046" s="256"/>
      <c r="AT1046" s="257" t="s">
        <v>178</v>
      </c>
      <c r="AU1046" s="257" t="s">
        <v>89</v>
      </c>
      <c r="AV1046" s="12" t="s">
        <v>89</v>
      </c>
      <c r="AW1046" s="12" t="s">
        <v>42</v>
      </c>
      <c r="AX1046" s="12" t="s">
        <v>79</v>
      </c>
      <c r="AY1046" s="257" t="s">
        <v>167</v>
      </c>
    </row>
    <row r="1047" s="11" customFormat="1">
      <c r="B1047" s="237"/>
      <c r="C1047" s="238"/>
      <c r="D1047" s="234" t="s">
        <v>178</v>
      </c>
      <c r="E1047" s="239" t="s">
        <v>34</v>
      </c>
      <c r="F1047" s="240" t="s">
        <v>1644</v>
      </c>
      <c r="G1047" s="238"/>
      <c r="H1047" s="239" t="s">
        <v>34</v>
      </c>
      <c r="I1047" s="241"/>
      <c r="J1047" s="238"/>
      <c r="K1047" s="238"/>
      <c r="L1047" s="242"/>
      <c r="M1047" s="243"/>
      <c r="N1047" s="244"/>
      <c r="O1047" s="244"/>
      <c r="P1047" s="244"/>
      <c r="Q1047" s="244"/>
      <c r="R1047" s="244"/>
      <c r="S1047" s="244"/>
      <c r="T1047" s="245"/>
      <c r="AT1047" s="246" t="s">
        <v>178</v>
      </c>
      <c r="AU1047" s="246" t="s">
        <v>89</v>
      </c>
      <c r="AV1047" s="11" t="s">
        <v>87</v>
      </c>
      <c r="AW1047" s="11" t="s">
        <v>42</v>
      </c>
      <c r="AX1047" s="11" t="s">
        <v>79</v>
      </c>
      <c r="AY1047" s="246" t="s">
        <v>167</v>
      </c>
    </row>
    <row r="1048" s="12" customFormat="1">
      <c r="B1048" s="247"/>
      <c r="C1048" s="248"/>
      <c r="D1048" s="234" t="s">
        <v>178</v>
      </c>
      <c r="E1048" s="249" t="s">
        <v>34</v>
      </c>
      <c r="F1048" s="250" t="s">
        <v>1645</v>
      </c>
      <c r="G1048" s="248"/>
      <c r="H1048" s="251">
        <v>10.182</v>
      </c>
      <c r="I1048" s="252"/>
      <c r="J1048" s="248"/>
      <c r="K1048" s="248"/>
      <c r="L1048" s="253"/>
      <c r="M1048" s="254"/>
      <c r="N1048" s="255"/>
      <c r="O1048" s="255"/>
      <c r="P1048" s="255"/>
      <c r="Q1048" s="255"/>
      <c r="R1048" s="255"/>
      <c r="S1048" s="255"/>
      <c r="T1048" s="256"/>
      <c r="AT1048" s="257" t="s">
        <v>178</v>
      </c>
      <c r="AU1048" s="257" t="s">
        <v>89</v>
      </c>
      <c r="AV1048" s="12" t="s">
        <v>89</v>
      </c>
      <c r="AW1048" s="12" t="s">
        <v>42</v>
      </c>
      <c r="AX1048" s="12" t="s">
        <v>79</v>
      </c>
      <c r="AY1048" s="257" t="s">
        <v>167</v>
      </c>
    </row>
    <row r="1049" s="12" customFormat="1">
      <c r="B1049" s="247"/>
      <c r="C1049" s="248"/>
      <c r="D1049" s="234" t="s">
        <v>178</v>
      </c>
      <c r="E1049" s="249" t="s">
        <v>34</v>
      </c>
      <c r="F1049" s="250" t="s">
        <v>1646</v>
      </c>
      <c r="G1049" s="248"/>
      <c r="H1049" s="251">
        <v>2.9260000000000002</v>
      </c>
      <c r="I1049" s="252"/>
      <c r="J1049" s="248"/>
      <c r="K1049" s="248"/>
      <c r="L1049" s="253"/>
      <c r="M1049" s="254"/>
      <c r="N1049" s="255"/>
      <c r="O1049" s="255"/>
      <c r="P1049" s="255"/>
      <c r="Q1049" s="255"/>
      <c r="R1049" s="255"/>
      <c r="S1049" s="255"/>
      <c r="T1049" s="256"/>
      <c r="AT1049" s="257" t="s">
        <v>178</v>
      </c>
      <c r="AU1049" s="257" t="s">
        <v>89</v>
      </c>
      <c r="AV1049" s="12" t="s">
        <v>89</v>
      </c>
      <c r="AW1049" s="12" t="s">
        <v>42</v>
      </c>
      <c r="AX1049" s="12" t="s">
        <v>79</v>
      </c>
      <c r="AY1049" s="257" t="s">
        <v>167</v>
      </c>
    </row>
    <row r="1050" s="12" customFormat="1">
      <c r="B1050" s="247"/>
      <c r="C1050" s="248"/>
      <c r="D1050" s="234" t="s">
        <v>178</v>
      </c>
      <c r="E1050" s="249" t="s">
        <v>34</v>
      </c>
      <c r="F1050" s="250" t="s">
        <v>1647</v>
      </c>
      <c r="G1050" s="248"/>
      <c r="H1050" s="251">
        <v>0.44800000000000001</v>
      </c>
      <c r="I1050" s="252"/>
      <c r="J1050" s="248"/>
      <c r="K1050" s="248"/>
      <c r="L1050" s="253"/>
      <c r="M1050" s="254"/>
      <c r="N1050" s="255"/>
      <c r="O1050" s="255"/>
      <c r="P1050" s="255"/>
      <c r="Q1050" s="255"/>
      <c r="R1050" s="255"/>
      <c r="S1050" s="255"/>
      <c r="T1050" s="256"/>
      <c r="AT1050" s="257" t="s">
        <v>178</v>
      </c>
      <c r="AU1050" s="257" t="s">
        <v>89</v>
      </c>
      <c r="AV1050" s="12" t="s">
        <v>89</v>
      </c>
      <c r="AW1050" s="12" t="s">
        <v>42</v>
      </c>
      <c r="AX1050" s="12" t="s">
        <v>79</v>
      </c>
      <c r="AY1050" s="257" t="s">
        <v>167</v>
      </c>
    </row>
    <row r="1051" s="12" customFormat="1">
      <c r="B1051" s="247"/>
      <c r="C1051" s="248"/>
      <c r="D1051" s="234" t="s">
        <v>178</v>
      </c>
      <c r="E1051" s="249" t="s">
        <v>34</v>
      </c>
      <c r="F1051" s="250" t="s">
        <v>1648</v>
      </c>
      <c r="G1051" s="248"/>
      <c r="H1051" s="251">
        <v>0.32000000000000001</v>
      </c>
      <c r="I1051" s="252"/>
      <c r="J1051" s="248"/>
      <c r="K1051" s="248"/>
      <c r="L1051" s="253"/>
      <c r="M1051" s="254"/>
      <c r="N1051" s="255"/>
      <c r="O1051" s="255"/>
      <c r="P1051" s="255"/>
      <c r="Q1051" s="255"/>
      <c r="R1051" s="255"/>
      <c r="S1051" s="255"/>
      <c r="T1051" s="256"/>
      <c r="AT1051" s="257" t="s">
        <v>178</v>
      </c>
      <c r="AU1051" s="257" t="s">
        <v>89</v>
      </c>
      <c r="AV1051" s="12" t="s">
        <v>89</v>
      </c>
      <c r="AW1051" s="12" t="s">
        <v>42</v>
      </c>
      <c r="AX1051" s="12" t="s">
        <v>79</v>
      </c>
      <c r="AY1051" s="257" t="s">
        <v>167</v>
      </c>
    </row>
    <row r="1052" s="13" customFormat="1">
      <c r="B1052" s="258"/>
      <c r="C1052" s="259"/>
      <c r="D1052" s="234" t="s">
        <v>178</v>
      </c>
      <c r="E1052" s="260" t="s">
        <v>34</v>
      </c>
      <c r="F1052" s="261" t="s">
        <v>203</v>
      </c>
      <c r="G1052" s="259"/>
      <c r="H1052" s="262">
        <v>59.671999999999997</v>
      </c>
      <c r="I1052" s="263"/>
      <c r="J1052" s="259"/>
      <c r="K1052" s="259"/>
      <c r="L1052" s="264"/>
      <c r="M1052" s="265"/>
      <c r="N1052" s="266"/>
      <c r="O1052" s="266"/>
      <c r="P1052" s="266"/>
      <c r="Q1052" s="266"/>
      <c r="R1052" s="266"/>
      <c r="S1052" s="266"/>
      <c r="T1052" s="267"/>
      <c r="AT1052" s="268" t="s">
        <v>178</v>
      </c>
      <c r="AU1052" s="268" t="s">
        <v>89</v>
      </c>
      <c r="AV1052" s="13" t="s">
        <v>174</v>
      </c>
      <c r="AW1052" s="13" t="s">
        <v>42</v>
      </c>
      <c r="AX1052" s="13" t="s">
        <v>87</v>
      </c>
      <c r="AY1052" s="268" t="s">
        <v>167</v>
      </c>
    </row>
    <row r="1053" s="1" customFormat="1" ht="22.8" customHeight="1">
      <c r="B1053" s="47"/>
      <c r="C1053" s="222" t="s">
        <v>1649</v>
      </c>
      <c r="D1053" s="222" t="s">
        <v>169</v>
      </c>
      <c r="E1053" s="223" t="s">
        <v>1650</v>
      </c>
      <c r="F1053" s="224" t="s">
        <v>1651</v>
      </c>
      <c r="G1053" s="225" t="s">
        <v>172</v>
      </c>
      <c r="H1053" s="226">
        <v>97.831999999999994</v>
      </c>
      <c r="I1053" s="227"/>
      <c r="J1053" s="228">
        <f>ROUND(I1053*H1053,2)</f>
        <v>0</v>
      </c>
      <c r="K1053" s="224" t="s">
        <v>173</v>
      </c>
      <c r="L1053" s="73"/>
      <c r="M1053" s="229" t="s">
        <v>34</v>
      </c>
      <c r="N1053" s="230" t="s">
        <v>50</v>
      </c>
      <c r="O1053" s="48"/>
      <c r="P1053" s="231">
        <f>O1053*H1053</f>
        <v>0</v>
      </c>
      <c r="Q1053" s="231">
        <v>0.00012305000000000001</v>
      </c>
      <c r="R1053" s="231">
        <f>Q1053*H1053</f>
        <v>0.0120382276</v>
      </c>
      <c r="S1053" s="231">
        <v>0</v>
      </c>
      <c r="T1053" s="232">
        <f>S1053*H1053</f>
        <v>0</v>
      </c>
      <c r="AR1053" s="24" t="s">
        <v>281</v>
      </c>
      <c r="AT1053" s="24" t="s">
        <v>169</v>
      </c>
      <c r="AU1053" s="24" t="s">
        <v>89</v>
      </c>
      <c r="AY1053" s="24" t="s">
        <v>167</v>
      </c>
      <c r="BE1053" s="233">
        <f>IF(N1053="základní",J1053,0)</f>
        <v>0</v>
      </c>
      <c r="BF1053" s="233">
        <f>IF(N1053="snížená",J1053,0)</f>
        <v>0</v>
      </c>
      <c r="BG1053" s="233">
        <f>IF(N1053="zákl. přenesená",J1053,0)</f>
        <v>0</v>
      </c>
      <c r="BH1053" s="233">
        <f>IF(N1053="sníž. přenesená",J1053,0)</f>
        <v>0</v>
      </c>
      <c r="BI1053" s="233">
        <f>IF(N1053="nulová",J1053,0)</f>
        <v>0</v>
      </c>
      <c r="BJ1053" s="24" t="s">
        <v>87</v>
      </c>
      <c r="BK1053" s="233">
        <f>ROUND(I1053*H1053,2)</f>
        <v>0</v>
      </c>
      <c r="BL1053" s="24" t="s">
        <v>281</v>
      </c>
      <c r="BM1053" s="24" t="s">
        <v>1652</v>
      </c>
    </row>
    <row r="1054" s="11" customFormat="1">
      <c r="B1054" s="237"/>
      <c r="C1054" s="238"/>
      <c r="D1054" s="234" t="s">
        <v>178</v>
      </c>
      <c r="E1054" s="239" t="s">
        <v>34</v>
      </c>
      <c r="F1054" s="240" t="s">
        <v>1653</v>
      </c>
      <c r="G1054" s="238"/>
      <c r="H1054" s="239" t="s">
        <v>34</v>
      </c>
      <c r="I1054" s="241"/>
      <c r="J1054" s="238"/>
      <c r="K1054" s="238"/>
      <c r="L1054" s="242"/>
      <c r="M1054" s="243"/>
      <c r="N1054" s="244"/>
      <c r="O1054" s="244"/>
      <c r="P1054" s="244"/>
      <c r="Q1054" s="244"/>
      <c r="R1054" s="244"/>
      <c r="S1054" s="244"/>
      <c r="T1054" s="245"/>
      <c r="AT1054" s="246" t="s">
        <v>178</v>
      </c>
      <c r="AU1054" s="246" t="s">
        <v>89</v>
      </c>
      <c r="AV1054" s="11" t="s">
        <v>87</v>
      </c>
      <c r="AW1054" s="11" t="s">
        <v>42</v>
      </c>
      <c r="AX1054" s="11" t="s">
        <v>79</v>
      </c>
      <c r="AY1054" s="246" t="s">
        <v>167</v>
      </c>
    </row>
    <row r="1055" s="12" customFormat="1">
      <c r="B1055" s="247"/>
      <c r="C1055" s="248"/>
      <c r="D1055" s="234" t="s">
        <v>178</v>
      </c>
      <c r="E1055" s="249" t="s">
        <v>34</v>
      </c>
      <c r="F1055" s="250" t="s">
        <v>1654</v>
      </c>
      <c r="G1055" s="248"/>
      <c r="H1055" s="251">
        <v>3.2999999999999998</v>
      </c>
      <c r="I1055" s="252"/>
      <c r="J1055" s="248"/>
      <c r="K1055" s="248"/>
      <c r="L1055" s="253"/>
      <c r="M1055" s="254"/>
      <c r="N1055" s="255"/>
      <c r="O1055" s="255"/>
      <c r="P1055" s="255"/>
      <c r="Q1055" s="255"/>
      <c r="R1055" s="255"/>
      <c r="S1055" s="255"/>
      <c r="T1055" s="256"/>
      <c r="AT1055" s="257" t="s">
        <v>178</v>
      </c>
      <c r="AU1055" s="257" t="s">
        <v>89</v>
      </c>
      <c r="AV1055" s="12" t="s">
        <v>89</v>
      </c>
      <c r="AW1055" s="12" t="s">
        <v>42</v>
      </c>
      <c r="AX1055" s="12" t="s">
        <v>79</v>
      </c>
      <c r="AY1055" s="257" t="s">
        <v>167</v>
      </c>
    </row>
    <row r="1056" s="11" customFormat="1">
      <c r="B1056" s="237"/>
      <c r="C1056" s="238"/>
      <c r="D1056" s="234" t="s">
        <v>178</v>
      </c>
      <c r="E1056" s="239" t="s">
        <v>34</v>
      </c>
      <c r="F1056" s="240" t="s">
        <v>1655</v>
      </c>
      <c r="G1056" s="238"/>
      <c r="H1056" s="239" t="s">
        <v>34</v>
      </c>
      <c r="I1056" s="241"/>
      <c r="J1056" s="238"/>
      <c r="K1056" s="238"/>
      <c r="L1056" s="242"/>
      <c r="M1056" s="243"/>
      <c r="N1056" s="244"/>
      <c r="O1056" s="244"/>
      <c r="P1056" s="244"/>
      <c r="Q1056" s="244"/>
      <c r="R1056" s="244"/>
      <c r="S1056" s="244"/>
      <c r="T1056" s="245"/>
      <c r="AT1056" s="246" t="s">
        <v>178</v>
      </c>
      <c r="AU1056" s="246" t="s">
        <v>89</v>
      </c>
      <c r="AV1056" s="11" t="s">
        <v>87</v>
      </c>
      <c r="AW1056" s="11" t="s">
        <v>42</v>
      </c>
      <c r="AX1056" s="11" t="s">
        <v>79</v>
      </c>
      <c r="AY1056" s="246" t="s">
        <v>167</v>
      </c>
    </row>
    <row r="1057" s="12" customFormat="1">
      <c r="B1057" s="247"/>
      <c r="C1057" s="248"/>
      <c r="D1057" s="234" t="s">
        <v>178</v>
      </c>
      <c r="E1057" s="249" t="s">
        <v>34</v>
      </c>
      <c r="F1057" s="250" t="s">
        <v>1656</v>
      </c>
      <c r="G1057" s="248"/>
      <c r="H1057" s="251">
        <v>2.9399999999999999</v>
      </c>
      <c r="I1057" s="252"/>
      <c r="J1057" s="248"/>
      <c r="K1057" s="248"/>
      <c r="L1057" s="253"/>
      <c r="M1057" s="254"/>
      <c r="N1057" s="255"/>
      <c r="O1057" s="255"/>
      <c r="P1057" s="255"/>
      <c r="Q1057" s="255"/>
      <c r="R1057" s="255"/>
      <c r="S1057" s="255"/>
      <c r="T1057" s="256"/>
      <c r="AT1057" s="257" t="s">
        <v>178</v>
      </c>
      <c r="AU1057" s="257" t="s">
        <v>89</v>
      </c>
      <c r="AV1057" s="12" t="s">
        <v>89</v>
      </c>
      <c r="AW1057" s="12" t="s">
        <v>42</v>
      </c>
      <c r="AX1057" s="12" t="s">
        <v>79</v>
      </c>
      <c r="AY1057" s="257" t="s">
        <v>167</v>
      </c>
    </row>
    <row r="1058" s="11" customFormat="1">
      <c r="B1058" s="237"/>
      <c r="C1058" s="238"/>
      <c r="D1058" s="234" t="s">
        <v>178</v>
      </c>
      <c r="E1058" s="239" t="s">
        <v>34</v>
      </c>
      <c r="F1058" s="240" t="s">
        <v>1639</v>
      </c>
      <c r="G1058" s="238"/>
      <c r="H1058" s="239" t="s">
        <v>34</v>
      </c>
      <c r="I1058" s="241"/>
      <c r="J1058" s="238"/>
      <c r="K1058" s="238"/>
      <c r="L1058" s="242"/>
      <c r="M1058" s="243"/>
      <c r="N1058" s="244"/>
      <c r="O1058" s="244"/>
      <c r="P1058" s="244"/>
      <c r="Q1058" s="244"/>
      <c r="R1058" s="244"/>
      <c r="S1058" s="244"/>
      <c r="T1058" s="245"/>
      <c r="AT1058" s="246" t="s">
        <v>178</v>
      </c>
      <c r="AU1058" s="246" t="s">
        <v>89</v>
      </c>
      <c r="AV1058" s="11" t="s">
        <v>87</v>
      </c>
      <c r="AW1058" s="11" t="s">
        <v>42</v>
      </c>
      <c r="AX1058" s="11" t="s">
        <v>79</v>
      </c>
      <c r="AY1058" s="246" t="s">
        <v>167</v>
      </c>
    </row>
    <row r="1059" s="12" customFormat="1">
      <c r="B1059" s="247"/>
      <c r="C1059" s="248"/>
      <c r="D1059" s="234" t="s">
        <v>178</v>
      </c>
      <c r="E1059" s="249" t="s">
        <v>34</v>
      </c>
      <c r="F1059" s="250" t="s">
        <v>1657</v>
      </c>
      <c r="G1059" s="248"/>
      <c r="H1059" s="251">
        <v>30</v>
      </c>
      <c r="I1059" s="252"/>
      <c r="J1059" s="248"/>
      <c r="K1059" s="248"/>
      <c r="L1059" s="253"/>
      <c r="M1059" s="254"/>
      <c r="N1059" s="255"/>
      <c r="O1059" s="255"/>
      <c r="P1059" s="255"/>
      <c r="Q1059" s="255"/>
      <c r="R1059" s="255"/>
      <c r="S1059" s="255"/>
      <c r="T1059" s="256"/>
      <c r="AT1059" s="257" t="s">
        <v>178</v>
      </c>
      <c r="AU1059" s="257" t="s">
        <v>89</v>
      </c>
      <c r="AV1059" s="12" t="s">
        <v>89</v>
      </c>
      <c r="AW1059" s="12" t="s">
        <v>42</v>
      </c>
      <c r="AX1059" s="12" t="s">
        <v>79</v>
      </c>
      <c r="AY1059" s="257" t="s">
        <v>167</v>
      </c>
    </row>
    <row r="1060" s="11" customFormat="1">
      <c r="B1060" s="237"/>
      <c r="C1060" s="238"/>
      <c r="D1060" s="234" t="s">
        <v>178</v>
      </c>
      <c r="E1060" s="239" t="s">
        <v>34</v>
      </c>
      <c r="F1060" s="240" t="s">
        <v>1640</v>
      </c>
      <c r="G1060" s="238"/>
      <c r="H1060" s="239" t="s">
        <v>34</v>
      </c>
      <c r="I1060" s="241"/>
      <c r="J1060" s="238"/>
      <c r="K1060" s="238"/>
      <c r="L1060" s="242"/>
      <c r="M1060" s="243"/>
      <c r="N1060" s="244"/>
      <c r="O1060" s="244"/>
      <c r="P1060" s="244"/>
      <c r="Q1060" s="244"/>
      <c r="R1060" s="244"/>
      <c r="S1060" s="244"/>
      <c r="T1060" s="245"/>
      <c r="AT1060" s="246" t="s">
        <v>178</v>
      </c>
      <c r="AU1060" s="246" t="s">
        <v>89</v>
      </c>
      <c r="AV1060" s="11" t="s">
        <v>87</v>
      </c>
      <c r="AW1060" s="11" t="s">
        <v>42</v>
      </c>
      <c r="AX1060" s="11" t="s">
        <v>79</v>
      </c>
      <c r="AY1060" s="246" t="s">
        <v>167</v>
      </c>
    </row>
    <row r="1061" s="12" customFormat="1">
      <c r="B1061" s="247"/>
      <c r="C1061" s="248"/>
      <c r="D1061" s="234" t="s">
        <v>178</v>
      </c>
      <c r="E1061" s="249" t="s">
        <v>34</v>
      </c>
      <c r="F1061" s="250" t="s">
        <v>1658</v>
      </c>
      <c r="G1061" s="248"/>
      <c r="H1061" s="251">
        <v>35.439999999999998</v>
      </c>
      <c r="I1061" s="252"/>
      <c r="J1061" s="248"/>
      <c r="K1061" s="248"/>
      <c r="L1061" s="253"/>
      <c r="M1061" s="254"/>
      <c r="N1061" s="255"/>
      <c r="O1061" s="255"/>
      <c r="P1061" s="255"/>
      <c r="Q1061" s="255"/>
      <c r="R1061" s="255"/>
      <c r="S1061" s="255"/>
      <c r="T1061" s="256"/>
      <c r="AT1061" s="257" t="s">
        <v>178</v>
      </c>
      <c r="AU1061" s="257" t="s">
        <v>89</v>
      </c>
      <c r="AV1061" s="12" t="s">
        <v>89</v>
      </c>
      <c r="AW1061" s="12" t="s">
        <v>42</v>
      </c>
      <c r="AX1061" s="12" t="s">
        <v>79</v>
      </c>
      <c r="AY1061" s="257" t="s">
        <v>167</v>
      </c>
    </row>
    <row r="1062" s="11" customFormat="1">
      <c r="B1062" s="237"/>
      <c r="C1062" s="238"/>
      <c r="D1062" s="234" t="s">
        <v>178</v>
      </c>
      <c r="E1062" s="239" t="s">
        <v>34</v>
      </c>
      <c r="F1062" s="240" t="s">
        <v>1567</v>
      </c>
      <c r="G1062" s="238"/>
      <c r="H1062" s="239" t="s">
        <v>34</v>
      </c>
      <c r="I1062" s="241"/>
      <c r="J1062" s="238"/>
      <c r="K1062" s="238"/>
      <c r="L1062" s="242"/>
      <c r="M1062" s="243"/>
      <c r="N1062" s="244"/>
      <c r="O1062" s="244"/>
      <c r="P1062" s="244"/>
      <c r="Q1062" s="244"/>
      <c r="R1062" s="244"/>
      <c r="S1062" s="244"/>
      <c r="T1062" s="245"/>
      <c r="AT1062" s="246" t="s">
        <v>178</v>
      </c>
      <c r="AU1062" s="246" t="s">
        <v>89</v>
      </c>
      <c r="AV1062" s="11" t="s">
        <v>87</v>
      </c>
      <c r="AW1062" s="11" t="s">
        <v>42</v>
      </c>
      <c r="AX1062" s="11" t="s">
        <v>79</v>
      </c>
      <c r="AY1062" s="246" t="s">
        <v>167</v>
      </c>
    </row>
    <row r="1063" s="12" customFormat="1">
      <c r="B1063" s="247"/>
      <c r="C1063" s="248"/>
      <c r="D1063" s="234" t="s">
        <v>178</v>
      </c>
      <c r="E1063" s="249" t="s">
        <v>34</v>
      </c>
      <c r="F1063" s="250" t="s">
        <v>1659</v>
      </c>
      <c r="G1063" s="248"/>
      <c r="H1063" s="251">
        <v>18.48</v>
      </c>
      <c r="I1063" s="252"/>
      <c r="J1063" s="248"/>
      <c r="K1063" s="248"/>
      <c r="L1063" s="253"/>
      <c r="M1063" s="254"/>
      <c r="N1063" s="255"/>
      <c r="O1063" s="255"/>
      <c r="P1063" s="255"/>
      <c r="Q1063" s="255"/>
      <c r="R1063" s="255"/>
      <c r="S1063" s="255"/>
      <c r="T1063" s="256"/>
      <c r="AT1063" s="257" t="s">
        <v>178</v>
      </c>
      <c r="AU1063" s="257" t="s">
        <v>89</v>
      </c>
      <c r="AV1063" s="12" t="s">
        <v>89</v>
      </c>
      <c r="AW1063" s="12" t="s">
        <v>42</v>
      </c>
      <c r="AX1063" s="12" t="s">
        <v>79</v>
      </c>
      <c r="AY1063" s="257" t="s">
        <v>167</v>
      </c>
    </row>
    <row r="1064" s="11" customFormat="1">
      <c r="B1064" s="237"/>
      <c r="C1064" s="238"/>
      <c r="D1064" s="234" t="s">
        <v>178</v>
      </c>
      <c r="E1064" s="239" t="s">
        <v>34</v>
      </c>
      <c r="F1064" s="240" t="s">
        <v>1428</v>
      </c>
      <c r="G1064" s="238"/>
      <c r="H1064" s="239" t="s">
        <v>34</v>
      </c>
      <c r="I1064" s="241"/>
      <c r="J1064" s="238"/>
      <c r="K1064" s="238"/>
      <c r="L1064" s="242"/>
      <c r="M1064" s="243"/>
      <c r="N1064" s="244"/>
      <c r="O1064" s="244"/>
      <c r="P1064" s="244"/>
      <c r="Q1064" s="244"/>
      <c r="R1064" s="244"/>
      <c r="S1064" s="244"/>
      <c r="T1064" s="245"/>
      <c r="AT1064" s="246" t="s">
        <v>178</v>
      </c>
      <c r="AU1064" s="246" t="s">
        <v>89</v>
      </c>
      <c r="AV1064" s="11" t="s">
        <v>87</v>
      </c>
      <c r="AW1064" s="11" t="s">
        <v>42</v>
      </c>
      <c r="AX1064" s="11" t="s">
        <v>79</v>
      </c>
      <c r="AY1064" s="246" t="s">
        <v>167</v>
      </c>
    </row>
    <row r="1065" s="12" customFormat="1">
      <c r="B1065" s="247"/>
      <c r="C1065" s="248"/>
      <c r="D1065" s="234" t="s">
        <v>178</v>
      </c>
      <c r="E1065" s="249" t="s">
        <v>34</v>
      </c>
      <c r="F1065" s="250" t="s">
        <v>1660</v>
      </c>
      <c r="G1065" s="248"/>
      <c r="H1065" s="251">
        <v>7.6719999999999997</v>
      </c>
      <c r="I1065" s="252"/>
      <c r="J1065" s="248"/>
      <c r="K1065" s="248"/>
      <c r="L1065" s="253"/>
      <c r="M1065" s="254"/>
      <c r="N1065" s="255"/>
      <c r="O1065" s="255"/>
      <c r="P1065" s="255"/>
      <c r="Q1065" s="255"/>
      <c r="R1065" s="255"/>
      <c r="S1065" s="255"/>
      <c r="T1065" s="256"/>
      <c r="AT1065" s="257" t="s">
        <v>178</v>
      </c>
      <c r="AU1065" s="257" t="s">
        <v>89</v>
      </c>
      <c r="AV1065" s="12" t="s">
        <v>89</v>
      </c>
      <c r="AW1065" s="12" t="s">
        <v>42</v>
      </c>
      <c r="AX1065" s="12" t="s">
        <v>79</v>
      </c>
      <c r="AY1065" s="257" t="s">
        <v>167</v>
      </c>
    </row>
    <row r="1066" s="13" customFormat="1">
      <c r="B1066" s="258"/>
      <c r="C1066" s="259"/>
      <c r="D1066" s="234" t="s">
        <v>178</v>
      </c>
      <c r="E1066" s="260" t="s">
        <v>34</v>
      </c>
      <c r="F1066" s="261" t="s">
        <v>203</v>
      </c>
      <c r="G1066" s="259"/>
      <c r="H1066" s="262">
        <v>97.831999999999994</v>
      </c>
      <c r="I1066" s="263"/>
      <c r="J1066" s="259"/>
      <c r="K1066" s="259"/>
      <c r="L1066" s="264"/>
      <c r="M1066" s="265"/>
      <c r="N1066" s="266"/>
      <c r="O1066" s="266"/>
      <c r="P1066" s="266"/>
      <c r="Q1066" s="266"/>
      <c r="R1066" s="266"/>
      <c r="S1066" s="266"/>
      <c r="T1066" s="267"/>
      <c r="AT1066" s="268" t="s">
        <v>178</v>
      </c>
      <c r="AU1066" s="268" t="s">
        <v>89</v>
      </c>
      <c r="AV1066" s="13" t="s">
        <v>174</v>
      </c>
      <c r="AW1066" s="13" t="s">
        <v>42</v>
      </c>
      <c r="AX1066" s="13" t="s">
        <v>87</v>
      </c>
      <c r="AY1066" s="268" t="s">
        <v>167</v>
      </c>
    </row>
    <row r="1067" s="1" customFormat="1" ht="22.8" customHeight="1">
      <c r="B1067" s="47"/>
      <c r="C1067" s="222" t="s">
        <v>1661</v>
      </c>
      <c r="D1067" s="222" t="s">
        <v>169</v>
      </c>
      <c r="E1067" s="223" t="s">
        <v>1662</v>
      </c>
      <c r="F1067" s="224" t="s">
        <v>1663</v>
      </c>
      <c r="G1067" s="225" t="s">
        <v>172</v>
      </c>
      <c r="H1067" s="226">
        <v>4</v>
      </c>
      <c r="I1067" s="227"/>
      <c r="J1067" s="228">
        <f>ROUND(I1067*H1067,2)</f>
        <v>0</v>
      </c>
      <c r="K1067" s="224" t="s">
        <v>173</v>
      </c>
      <c r="L1067" s="73"/>
      <c r="M1067" s="229" t="s">
        <v>34</v>
      </c>
      <c r="N1067" s="230" t="s">
        <v>50</v>
      </c>
      <c r="O1067" s="48"/>
      <c r="P1067" s="231">
        <f>O1067*H1067</f>
        <v>0</v>
      </c>
      <c r="Q1067" s="231">
        <v>8.5879999999999998E-05</v>
      </c>
      <c r="R1067" s="231">
        <f>Q1067*H1067</f>
        <v>0.00034351999999999999</v>
      </c>
      <c r="S1067" s="231">
        <v>0</v>
      </c>
      <c r="T1067" s="232">
        <f>S1067*H1067</f>
        <v>0</v>
      </c>
      <c r="AR1067" s="24" t="s">
        <v>281</v>
      </c>
      <c r="AT1067" s="24" t="s">
        <v>169</v>
      </c>
      <c r="AU1067" s="24" t="s">
        <v>89</v>
      </c>
      <c r="AY1067" s="24" t="s">
        <v>167</v>
      </c>
      <c r="BE1067" s="233">
        <f>IF(N1067="základní",J1067,0)</f>
        <v>0</v>
      </c>
      <c r="BF1067" s="233">
        <f>IF(N1067="snížená",J1067,0)</f>
        <v>0</v>
      </c>
      <c r="BG1067" s="233">
        <f>IF(N1067="zákl. přenesená",J1067,0)</f>
        <v>0</v>
      </c>
      <c r="BH1067" s="233">
        <f>IF(N1067="sníž. přenesená",J1067,0)</f>
        <v>0</v>
      </c>
      <c r="BI1067" s="233">
        <f>IF(N1067="nulová",J1067,0)</f>
        <v>0</v>
      </c>
      <c r="BJ1067" s="24" t="s">
        <v>87</v>
      </c>
      <c r="BK1067" s="233">
        <f>ROUND(I1067*H1067,2)</f>
        <v>0</v>
      </c>
      <c r="BL1067" s="24" t="s">
        <v>281</v>
      </c>
      <c r="BM1067" s="24" t="s">
        <v>1664</v>
      </c>
    </row>
    <row r="1068" s="10" customFormat="1" ht="29.88" customHeight="1">
      <c r="B1068" s="206"/>
      <c r="C1068" s="207"/>
      <c r="D1068" s="208" t="s">
        <v>78</v>
      </c>
      <c r="E1068" s="220" t="s">
        <v>1665</v>
      </c>
      <c r="F1068" s="220" t="s">
        <v>1666</v>
      </c>
      <c r="G1068" s="207"/>
      <c r="H1068" s="207"/>
      <c r="I1068" s="210"/>
      <c r="J1068" s="221">
        <f>BK1068</f>
        <v>0</v>
      </c>
      <c r="K1068" s="207"/>
      <c r="L1068" s="212"/>
      <c r="M1068" s="213"/>
      <c r="N1068" s="214"/>
      <c r="O1068" s="214"/>
      <c r="P1068" s="215">
        <f>SUM(P1069:P1086)</f>
        <v>0</v>
      </c>
      <c r="Q1068" s="214"/>
      <c r="R1068" s="215">
        <f>SUM(R1069:R1086)</f>
        <v>0.16290802500000001</v>
      </c>
      <c r="S1068" s="214"/>
      <c r="T1068" s="216">
        <f>SUM(T1069:T1086)</f>
        <v>0</v>
      </c>
      <c r="AR1068" s="217" t="s">
        <v>89</v>
      </c>
      <c r="AT1068" s="218" t="s">
        <v>78</v>
      </c>
      <c r="AU1068" s="218" t="s">
        <v>87</v>
      </c>
      <c r="AY1068" s="217" t="s">
        <v>167</v>
      </c>
      <c r="BK1068" s="219">
        <f>SUM(BK1069:BK1086)</f>
        <v>0</v>
      </c>
    </row>
    <row r="1069" s="1" customFormat="1" ht="14.4" customHeight="1">
      <c r="B1069" s="47"/>
      <c r="C1069" s="222" t="s">
        <v>1667</v>
      </c>
      <c r="D1069" s="222" t="s">
        <v>169</v>
      </c>
      <c r="E1069" s="223" t="s">
        <v>1668</v>
      </c>
      <c r="F1069" s="224" t="s">
        <v>1669</v>
      </c>
      <c r="G1069" s="225" t="s">
        <v>172</v>
      </c>
      <c r="H1069" s="226">
        <v>335.76100000000002</v>
      </c>
      <c r="I1069" s="227"/>
      <c r="J1069" s="228">
        <f>ROUND(I1069*H1069,2)</f>
        <v>0</v>
      </c>
      <c r="K1069" s="224" t="s">
        <v>173</v>
      </c>
      <c r="L1069" s="73"/>
      <c r="M1069" s="229" t="s">
        <v>34</v>
      </c>
      <c r="N1069" s="230" t="s">
        <v>50</v>
      </c>
      <c r="O1069" s="48"/>
      <c r="P1069" s="231">
        <f>O1069*H1069</f>
        <v>0</v>
      </c>
      <c r="Q1069" s="231">
        <v>0</v>
      </c>
      <c r="R1069" s="231">
        <f>Q1069*H1069</f>
        <v>0</v>
      </c>
      <c r="S1069" s="231">
        <v>0</v>
      </c>
      <c r="T1069" s="232">
        <f>S1069*H1069</f>
        <v>0</v>
      </c>
      <c r="AR1069" s="24" t="s">
        <v>281</v>
      </c>
      <c r="AT1069" s="24" t="s">
        <v>169</v>
      </c>
      <c r="AU1069" s="24" t="s">
        <v>89</v>
      </c>
      <c r="AY1069" s="24" t="s">
        <v>167</v>
      </c>
      <c r="BE1069" s="233">
        <f>IF(N1069="základní",J1069,0)</f>
        <v>0</v>
      </c>
      <c r="BF1069" s="233">
        <f>IF(N1069="snížená",J1069,0)</f>
        <v>0</v>
      </c>
      <c r="BG1069" s="233">
        <f>IF(N1069="zákl. přenesená",J1069,0)</f>
        <v>0</v>
      </c>
      <c r="BH1069" s="233">
        <f>IF(N1069="sníž. přenesená",J1069,0)</f>
        <v>0</v>
      </c>
      <c r="BI1069" s="233">
        <f>IF(N1069="nulová",J1069,0)</f>
        <v>0</v>
      </c>
      <c r="BJ1069" s="24" t="s">
        <v>87</v>
      </c>
      <c r="BK1069" s="233">
        <f>ROUND(I1069*H1069,2)</f>
        <v>0</v>
      </c>
      <c r="BL1069" s="24" t="s">
        <v>281</v>
      </c>
      <c r="BM1069" s="24" t="s">
        <v>1670</v>
      </c>
    </row>
    <row r="1070" s="11" customFormat="1">
      <c r="B1070" s="237"/>
      <c r="C1070" s="238"/>
      <c r="D1070" s="234" t="s">
        <v>178</v>
      </c>
      <c r="E1070" s="239" t="s">
        <v>34</v>
      </c>
      <c r="F1070" s="240" t="s">
        <v>455</v>
      </c>
      <c r="G1070" s="238"/>
      <c r="H1070" s="239" t="s">
        <v>34</v>
      </c>
      <c r="I1070" s="241"/>
      <c r="J1070" s="238"/>
      <c r="K1070" s="238"/>
      <c r="L1070" s="242"/>
      <c r="M1070" s="243"/>
      <c r="N1070" s="244"/>
      <c r="O1070" s="244"/>
      <c r="P1070" s="244"/>
      <c r="Q1070" s="244"/>
      <c r="R1070" s="244"/>
      <c r="S1070" s="244"/>
      <c r="T1070" s="245"/>
      <c r="AT1070" s="246" t="s">
        <v>178</v>
      </c>
      <c r="AU1070" s="246" t="s">
        <v>89</v>
      </c>
      <c r="AV1070" s="11" t="s">
        <v>87</v>
      </c>
      <c r="AW1070" s="11" t="s">
        <v>42</v>
      </c>
      <c r="AX1070" s="11" t="s">
        <v>79</v>
      </c>
      <c r="AY1070" s="246" t="s">
        <v>167</v>
      </c>
    </row>
    <row r="1071" s="12" customFormat="1">
      <c r="B1071" s="247"/>
      <c r="C1071" s="248"/>
      <c r="D1071" s="234" t="s">
        <v>178</v>
      </c>
      <c r="E1071" s="249" t="s">
        <v>34</v>
      </c>
      <c r="F1071" s="250" t="s">
        <v>456</v>
      </c>
      <c r="G1071" s="248"/>
      <c r="H1071" s="251">
        <v>24.614999999999998</v>
      </c>
      <c r="I1071" s="252"/>
      <c r="J1071" s="248"/>
      <c r="K1071" s="248"/>
      <c r="L1071" s="253"/>
      <c r="M1071" s="254"/>
      <c r="N1071" s="255"/>
      <c r="O1071" s="255"/>
      <c r="P1071" s="255"/>
      <c r="Q1071" s="255"/>
      <c r="R1071" s="255"/>
      <c r="S1071" s="255"/>
      <c r="T1071" s="256"/>
      <c r="AT1071" s="257" t="s">
        <v>178</v>
      </c>
      <c r="AU1071" s="257" t="s">
        <v>89</v>
      </c>
      <c r="AV1071" s="12" t="s">
        <v>89</v>
      </c>
      <c r="AW1071" s="12" t="s">
        <v>42</v>
      </c>
      <c r="AX1071" s="12" t="s">
        <v>79</v>
      </c>
      <c r="AY1071" s="257" t="s">
        <v>167</v>
      </c>
    </row>
    <row r="1072" s="12" customFormat="1">
      <c r="B1072" s="247"/>
      <c r="C1072" s="248"/>
      <c r="D1072" s="234" t="s">
        <v>178</v>
      </c>
      <c r="E1072" s="249" t="s">
        <v>34</v>
      </c>
      <c r="F1072" s="250" t="s">
        <v>457</v>
      </c>
      <c r="G1072" s="248"/>
      <c r="H1072" s="251">
        <v>35.296999999999997</v>
      </c>
      <c r="I1072" s="252"/>
      <c r="J1072" s="248"/>
      <c r="K1072" s="248"/>
      <c r="L1072" s="253"/>
      <c r="M1072" s="254"/>
      <c r="N1072" s="255"/>
      <c r="O1072" s="255"/>
      <c r="P1072" s="255"/>
      <c r="Q1072" s="255"/>
      <c r="R1072" s="255"/>
      <c r="S1072" s="255"/>
      <c r="T1072" s="256"/>
      <c r="AT1072" s="257" t="s">
        <v>178</v>
      </c>
      <c r="AU1072" s="257" t="s">
        <v>89</v>
      </c>
      <c r="AV1072" s="12" t="s">
        <v>89</v>
      </c>
      <c r="AW1072" s="12" t="s">
        <v>42</v>
      </c>
      <c r="AX1072" s="12" t="s">
        <v>79</v>
      </c>
      <c r="AY1072" s="257" t="s">
        <v>167</v>
      </c>
    </row>
    <row r="1073" s="12" customFormat="1">
      <c r="B1073" s="247"/>
      <c r="C1073" s="248"/>
      <c r="D1073" s="234" t="s">
        <v>178</v>
      </c>
      <c r="E1073" s="249" t="s">
        <v>34</v>
      </c>
      <c r="F1073" s="250" t="s">
        <v>458</v>
      </c>
      <c r="G1073" s="248"/>
      <c r="H1073" s="251">
        <v>40.198999999999998</v>
      </c>
      <c r="I1073" s="252"/>
      <c r="J1073" s="248"/>
      <c r="K1073" s="248"/>
      <c r="L1073" s="253"/>
      <c r="M1073" s="254"/>
      <c r="N1073" s="255"/>
      <c r="O1073" s="255"/>
      <c r="P1073" s="255"/>
      <c r="Q1073" s="255"/>
      <c r="R1073" s="255"/>
      <c r="S1073" s="255"/>
      <c r="T1073" s="256"/>
      <c r="AT1073" s="257" t="s">
        <v>178</v>
      </c>
      <c r="AU1073" s="257" t="s">
        <v>89</v>
      </c>
      <c r="AV1073" s="12" t="s">
        <v>89</v>
      </c>
      <c r="AW1073" s="12" t="s">
        <v>42</v>
      </c>
      <c r="AX1073" s="12" t="s">
        <v>79</v>
      </c>
      <c r="AY1073" s="257" t="s">
        <v>167</v>
      </c>
    </row>
    <row r="1074" s="12" customFormat="1">
      <c r="B1074" s="247"/>
      <c r="C1074" s="248"/>
      <c r="D1074" s="234" t="s">
        <v>178</v>
      </c>
      <c r="E1074" s="249" t="s">
        <v>34</v>
      </c>
      <c r="F1074" s="250" t="s">
        <v>459</v>
      </c>
      <c r="G1074" s="248"/>
      <c r="H1074" s="251">
        <v>39.843000000000004</v>
      </c>
      <c r="I1074" s="252"/>
      <c r="J1074" s="248"/>
      <c r="K1074" s="248"/>
      <c r="L1074" s="253"/>
      <c r="M1074" s="254"/>
      <c r="N1074" s="255"/>
      <c r="O1074" s="255"/>
      <c r="P1074" s="255"/>
      <c r="Q1074" s="255"/>
      <c r="R1074" s="255"/>
      <c r="S1074" s="255"/>
      <c r="T1074" s="256"/>
      <c r="AT1074" s="257" t="s">
        <v>178</v>
      </c>
      <c r="AU1074" s="257" t="s">
        <v>89</v>
      </c>
      <c r="AV1074" s="12" t="s">
        <v>89</v>
      </c>
      <c r="AW1074" s="12" t="s">
        <v>42</v>
      </c>
      <c r="AX1074" s="12" t="s">
        <v>79</v>
      </c>
      <c r="AY1074" s="257" t="s">
        <v>167</v>
      </c>
    </row>
    <row r="1075" s="12" customFormat="1">
      <c r="B1075" s="247"/>
      <c r="C1075" s="248"/>
      <c r="D1075" s="234" t="s">
        <v>178</v>
      </c>
      <c r="E1075" s="249" t="s">
        <v>34</v>
      </c>
      <c r="F1075" s="250" t="s">
        <v>460</v>
      </c>
      <c r="G1075" s="248"/>
      <c r="H1075" s="251">
        <v>84.875</v>
      </c>
      <c r="I1075" s="252"/>
      <c r="J1075" s="248"/>
      <c r="K1075" s="248"/>
      <c r="L1075" s="253"/>
      <c r="M1075" s="254"/>
      <c r="N1075" s="255"/>
      <c r="O1075" s="255"/>
      <c r="P1075" s="255"/>
      <c r="Q1075" s="255"/>
      <c r="R1075" s="255"/>
      <c r="S1075" s="255"/>
      <c r="T1075" s="256"/>
      <c r="AT1075" s="257" t="s">
        <v>178</v>
      </c>
      <c r="AU1075" s="257" t="s">
        <v>89</v>
      </c>
      <c r="AV1075" s="12" t="s">
        <v>89</v>
      </c>
      <c r="AW1075" s="12" t="s">
        <v>42</v>
      </c>
      <c r="AX1075" s="12" t="s">
        <v>79</v>
      </c>
      <c r="AY1075" s="257" t="s">
        <v>167</v>
      </c>
    </row>
    <row r="1076" s="12" customFormat="1">
      <c r="B1076" s="247"/>
      <c r="C1076" s="248"/>
      <c r="D1076" s="234" t="s">
        <v>178</v>
      </c>
      <c r="E1076" s="249" t="s">
        <v>34</v>
      </c>
      <c r="F1076" s="250" t="s">
        <v>461</v>
      </c>
      <c r="G1076" s="248"/>
      <c r="H1076" s="251">
        <v>110.932</v>
      </c>
      <c r="I1076" s="252"/>
      <c r="J1076" s="248"/>
      <c r="K1076" s="248"/>
      <c r="L1076" s="253"/>
      <c r="M1076" s="254"/>
      <c r="N1076" s="255"/>
      <c r="O1076" s="255"/>
      <c r="P1076" s="255"/>
      <c r="Q1076" s="255"/>
      <c r="R1076" s="255"/>
      <c r="S1076" s="255"/>
      <c r="T1076" s="256"/>
      <c r="AT1076" s="257" t="s">
        <v>178</v>
      </c>
      <c r="AU1076" s="257" t="s">
        <v>89</v>
      </c>
      <c r="AV1076" s="12" t="s">
        <v>89</v>
      </c>
      <c r="AW1076" s="12" t="s">
        <v>42</v>
      </c>
      <c r="AX1076" s="12" t="s">
        <v>79</v>
      </c>
      <c r="AY1076" s="257" t="s">
        <v>167</v>
      </c>
    </row>
    <row r="1077" s="13" customFormat="1">
      <c r="B1077" s="258"/>
      <c r="C1077" s="259"/>
      <c r="D1077" s="234" t="s">
        <v>178</v>
      </c>
      <c r="E1077" s="260" t="s">
        <v>34</v>
      </c>
      <c r="F1077" s="261" t="s">
        <v>203</v>
      </c>
      <c r="G1077" s="259"/>
      <c r="H1077" s="262">
        <v>335.76100000000002</v>
      </c>
      <c r="I1077" s="263"/>
      <c r="J1077" s="259"/>
      <c r="K1077" s="259"/>
      <c r="L1077" s="264"/>
      <c r="M1077" s="265"/>
      <c r="N1077" s="266"/>
      <c r="O1077" s="266"/>
      <c r="P1077" s="266"/>
      <c r="Q1077" s="266"/>
      <c r="R1077" s="266"/>
      <c r="S1077" s="266"/>
      <c r="T1077" s="267"/>
      <c r="AT1077" s="268" t="s">
        <v>178</v>
      </c>
      <c r="AU1077" s="268" t="s">
        <v>89</v>
      </c>
      <c r="AV1077" s="13" t="s">
        <v>174</v>
      </c>
      <c r="AW1077" s="13" t="s">
        <v>42</v>
      </c>
      <c r="AX1077" s="13" t="s">
        <v>87</v>
      </c>
      <c r="AY1077" s="268" t="s">
        <v>167</v>
      </c>
    </row>
    <row r="1078" s="1" customFormat="1" ht="14.4" customHeight="1">
      <c r="B1078" s="47"/>
      <c r="C1078" s="222" t="s">
        <v>1671</v>
      </c>
      <c r="D1078" s="222" t="s">
        <v>169</v>
      </c>
      <c r="E1078" s="223" t="s">
        <v>1672</v>
      </c>
      <c r="F1078" s="224" t="s">
        <v>1673</v>
      </c>
      <c r="G1078" s="225" t="s">
        <v>172</v>
      </c>
      <c r="H1078" s="226">
        <v>335.76100000000002</v>
      </c>
      <c r="I1078" s="227"/>
      <c r="J1078" s="228">
        <f>ROUND(I1078*H1078,2)</f>
        <v>0</v>
      </c>
      <c r="K1078" s="224" t="s">
        <v>173</v>
      </c>
      <c r="L1078" s="73"/>
      <c r="M1078" s="229" t="s">
        <v>34</v>
      </c>
      <c r="N1078" s="230" t="s">
        <v>50</v>
      </c>
      <c r="O1078" s="48"/>
      <c r="P1078" s="231">
        <f>O1078*H1078</f>
        <v>0</v>
      </c>
      <c r="Q1078" s="231">
        <v>2.5000000000000001E-05</v>
      </c>
      <c r="R1078" s="231">
        <f>Q1078*H1078</f>
        <v>0.0083940250000000011</v>
      </c>
      <c r="S1078" s="231">
        <v>0</v>
      </c>
      <c r="T1078" s="232">
        <f>S1078*H1078</f>
        <v>0</v>
      </c>
      <c r="AR1078" s="24" t="s">
        <v>281</v>
      </c>
      <c r="AT1078" s="24" t="s">
        <v>169</v>
      </c>
      <c r="AU1078" s="24" t="s">
        <v>89</v>
      </c>
      <c r="AY1078" s="24" t="s">
        <v>167</v>
      </c>
      <c r="BE1078" s="233">
        <f>IF(N1078="základní",J1078,0)</f>
        <v>0</v>
      </c>
      <c r="BF1078" s="233">
        <f>IF(N1078="snížená",J1078,0)</f>
        <v>0</v>
      </c>
      <c r="BG1078" s="233">
        <f>IF(N1078="zákl. přenesená",J1078,0)</f>
        <v>0</v>
      </c>
      <c r="BH1078" s="233">
        <f>IF(N1078="sníž. přenesená",J1078,0)</f>
        <v>0</v>
      </c>
      <c r="BI1078" s="233">
        <f>IF(N1078="nulová",J1078,0)</f>
        <v>0</v>
      </c>
      <c r="BJ1078" s="24" t="s">
        <v>87</v>
      </c>
      <c r="BK1078" s="233">
        <f>ROUND(I1078*H1078,2)</f>
        <v>0</v>
      </c>
      <c r="BL1078" s="24" t="s">
        <v>281</v>
      </c>
      <c r="BM1078" s="24" t="s">
        <v>1674</v>
      </c>
    </row>
    <row r="1079" s="1" customFormat="1" ht="22.8" customHeight="1">
      <c r="B1079" s="47"/>
      <c r="C1079" s="222" t="s">
        <v>1675</v>
      </c>
      <c r="D1079" s="222" t="s">
        <v>169</v>
      </c>
      <c r="E1079" s="223" t="s">
        <v>1676</v>
      </c>
      <c r="F1079" s="224" t="s">
        <v>1677</v>
      </c>
      <c r="G1079" s="225" t="s">
        <v>172</v>
      </c>
      <c r="H1079" s="226">
        <v>618.05600000000004</v>
      </c>
      <c r="I1079" s="227"/>
      <c r="J1079" s="228">
        <f>ROUND(I1079*H1079,2)</f>
        <v>0</v>
      </c>
      <c r="K1079" s="224" t="s">
        <v>173</v>
      </c>
      <c r="L1079" s="73"/>
      <c r="M1079" s="229" t="s">
        <v>34</v>
      </c>
      <c r="N1079" s="230" t="s">
        <v>50</v>
      </c>
      <c r="O1079" s="48"/>
      <c r="P1079" s="231">
        <f>O1079*H1079</f>
        <v>0</v>
      </c>
      <c r="Q1079" s="231">
        <v>0.00025000000000000001</v>
      </c>
      <c r="R1079" s="231">
        <f>Q1079*H1079</f>
        <v>0.15451400000000001</v>
      </c>
      <c r="S1079" s="231">
        <v>0</v>
      </c>
      <c r="T1079" s="232">
        <f>S1079*H1079</f>
        <v>0</v>
      </c>
      <c r="AR1079" s="24" t="s">
        <v>281</v>
      </c>
      <c r="AT1079" s="24" t="s">
        <v>169</v>
      </c>
      <c r="AU1079" s="24" t="s">
        <v>89</v>
      </c>
      <c r="AY1079" s="24" t="s">
        <v>167</v>
      </c>
      <c r="BE1079" s="233">
        <f>IF(N1079="základní",J1079,0)</f>
        <v>0</v>
      </c>
      <c r="BF1079" s="233">
        <f>IF(N1079="snížená",J1079,0)</f>
        <v>0</v>
      </c>
      <c r="BG1079" s="233">
        <f>IF(N1079="zákl. přenesená",J1079,0)</f>
        <v>0</v>
      </c>
      <c r="BH1079" s="233">
        <f>IF(N1079="sníž. přenesená",J1079,0)</f>
        <v>0</v>
      </c>
      <c r="BI1079" s="233">
        <f>IF(N1079="nulová",J1079,0)</f>
        <v>0</v>
      </c>
      <c r="BJ1079" s="24" t="s">
        <v>87</v>
      </c>
      <c r="BK1079" s="233">
        <f>ROUND(I1079*H1079,2)</f>
        <v>0</v>
      </c>
      <c r="BL1079" s="24" t="s">
        <v>281</v>
      </c>
      <c r="BM1079" s="24" t="s">
        <v>1678</v>
      </c>
    </row>
    <row r="1080" s="12" customFormat="1">
      <c r="B1080" s="247"/>
      <c r="C1080" s="248"/>
      <c r="D1080" s="234" t="s">
        <v>178</v>
      </c>
      <c r="E1080" s="249" t="s">
        <v>34</v>
      </c>
      <c r="F1080" s="250" t="s">
        <v>1679</v>
      </c>
      <c r="G1080" s="248"/>
      <c r="H1080" s="251">
        <v>90.227999999999994</v>
      </c>
      <c r="I1080" s="252"/>
      <c r="J1080" s="248"/>
      <c r="K1080" s="248"/>
      <c r="L1080" s="253"/>
      <c r="M1080" s="254"/>
      <c r="N1080" s="255"/>
      <c r="O1080" s="255"/>
      <c r="P1080" s="255"/>
      <c r="Q1080" s="255"/>
      <c r="R1080" s="255"/>
      <c r="S1080" s="255"/>
      <c r="T1080" s="256"/>
      <c r="AT1080" s="257" t="s">
        <v>178</v>
      </c>
      <c r="AU1080" s="257" t="s">
        <v>89</v>
      </c>
      <c r="AV1080" s="12" t="s">
        <v>89</v>
      </c>
      <c r="AW1080" s="12" t="s">
        <v>42</v>
      </c>
      <c r="AX1080" s="12" t="s">
        <v>79</v>
      </c>
      <c r="AY1080" s="257" t="s">
        <v>167</v>
      </c>
    </row>
    <row r="1081" s="12" customFormat="1">
      <c r="B1081" s="247"/>
      <c r="C1081" s="248"/>
      <c r="D1081" s="234" t="s">
        <v>178</v>
      </c>
      <c r="E1081" s="249" t="s">
        <v>34</v>
      </c>
      <c r="F1081" s="250" t="s">
        <v>1680</v>
      </c>
      <c r="G1081" s="248"/>
      <c r="H1081" s="251">
        <v>37.567</v>
      </c>
      <c r="I1081" s="252"/>
      <c r="J1081" s="248"/>
      <c r="K1081" s="248"/>
      <c r="L1081" s="253"/>
      <c r="M1081" s="254"/>
      <c r="N1081" s="255"/>
      <c r="O1081" s="255"/>
      <c r="P1081" s="255"/>
      <c r="Q1081" s="255"/>
      <c r="R1081" s="255"/>
      <c r="S1081" s="255"/>
      <c r="T1081" s="256"/>
      <c r="AT1081" s="257" t="s">
        <v>178</v>
      </c>
      <c r="AU1081" s="257" t="s">
        <v>89</v>
      </c>
      <c r="AV1081" s="12" t="s">
        <v>89</v>
      </c>
      <c r="AW1081" s="12" t="s">
        <v>42</v>
      </c>
      <c r="AX1081" s="12" t="s">
        <v>79</v>
      </c>
      <c r="AY1081" s="257" t="s">
        <v>167</v>
      </c>
    </row>
    <row r="1082" s="12" customFormat="1">
      <c r="B1082" s="247"/>
      <c r="C1082" s="248"/>
      <c r="D1082" s="234" t="s">
        <v>178</v>
      </c>
      <c r="E1082" s="249" t="s">
        <v>34</v>
      </c>
      <c r="F1082" s="250" t="s">
        <v>1681</v>
      </c>
      <c r="G1082" s="248"/>
      <c r="H1082" s="251">
        <v>335.76100000000002</v>
      </c>
      <c r="I1082" s="252"/>
      <c r="J1082" s="248"/>
      <c r="K1082" s="248"/>
      <c r="L1082" s="253"/>
      <c r="M1082" s="254"/>
      <c r="N1082" s="255"/>
      <c r="O1082" s="255"/>
      <c r="P1082" s="255"/>
      <c r="Q1082" s="255"/>
      <c r="R1082" s="255"/>
      <c r="S1082" s="255"/>
      <c r="T1082" s="256"/>
      <c r="AT1082" s="257" t="s">
        <v>178</v>
      </c>
      <c r="AU1082" s="257" t="s">
        <v>89</v>
      </c>
      <c r="AV1082" s="12" t="s">
        <v>89</v>
      </c>
      <c r="AW1082" s="12" t="s">
        <v>42</v>
      </c>
      <c r="AX1082" s="12" t="s">
        <v>79</v>
      </c>
      <c r="AY1082" s="257" t="s">
        <v>167</v>
      </c>
    </row>
    <row r="1083" s="12" customFormat="1">
      <c r="B1083" s="247"/>
      <c r="C1083" s="248"/>
      <c r="D1083" s="234" t="s">
        <v>178</v>
      </c>
      <c r="E1083" s="249" t="s">
        <v>34</v>
      </c>
      <c r="F1083" s="250" t="s">
        <v>1682</v>
      </c>
      <c r="G1083" s="248"/>
      <c r="H1083" s="251">
        <v>38.5</v>
      </c>
      <c r="I1083" s="252"/>
      <c r="J1083" s="248"/>
      <c r="K1083" s="248"/>
      <c r="L1083" s="253"/>
      <c r="M1083" s="254"/>
      <c r="N1083" s="255"/>
      <c r="O1083" s="255"/>
      <c r="P1083" s="255"/>
      <c r="Q1083" s="255"/>
      <c r="R1083" s="255"/>
      <c r="S1083" s="255"/>
      <c r="T1083" s="256"/>
      <c r="AT1083" s="257" t="s">
        <v>178</v>
      </c>
      <c r="AU1083" s="257" t="s">
        <v>89</v>
      </c>
      <c r="AV1083" s="12" t="s">
        <v>89</v>
      </c>
      <c r="AW1083" s="12" t="s">
        <v>42</v>
      </c>
      <c r="AX1083" s="12" t="s">
        <v>79</v>
      </c>
      <c r="AY1083" s="257" t="s">
        <v>167</v>
      </c>
    </row>
    <row r="1084" s="11" customFormat="1">
      <c r="B1084" s="237"/>
      <c r="C1084" s="238"/>
      <c r="D1084" s="234" t="s">
        <v>178</v>
      </c>
      <c r="E1084" s="239" t="s">
        <v>34</v>
      </c>
      <c r="F1084" s="240" t="s">
        <v>1683</v>
      </c>
      <c r="G1084" s="238"/>
      <c r="H1084" s="239" t="s">
        <v>34</v>
      </c>
      <c r="I1084" s="241"/>
      <c r="J1084" s="238"/>
      <c r="K1084" s="238"/>
      <c r="L1084" s="242"/>
      <c r="M1084" s="243"/>
      <c r="N1084" s="244"/>
      <c r="O1084" s="244"/>
      <c r="P1084" s="244"/>
      <c r="Q1084" s="244"/>
      <c r="R1084" s="244"/>
      <c r="S1084" s="244"/>
      <c r="T1084" s="245"/>
      <c r="AT1084" s="246" t="s">
        <v>178</v>
      </c>
      <c r="AU1084" s="246" t="s">
        <v>89</v>
      </c>
      <c r="AV1084" s="11" t="s">
        <v>87</v>
      </c>
      <c r="AW1084" s="11" t="s">
        <v>42</v>
      </c>
      <c r="AX1084" s="11" t="s">
        <v>79</v>
      </c>
      <c r="AY1084" s="246" t="s">
        <v>167</v>
      </c>
    </row>
    <row r="1085" s="12" customFormat="1">
      <c r="B1085" s="247"/>
      <c r="C1085" s="248"/>
      <c r="D1085" s="234" t="s">
        <v>178</v>
      </c>
      <c r="E1085" s="249" t="s">
        <v>34</v>
      </c>
      <c r="F1085" s="250" t="s">
        <v>1684</v>
      </c>
      <c r="G1085" s="248"/>
      <c r="H1085" s="251">
        <v>116</v>
      </c>
      <c r="I1085" s="252"/>
      <c r="J1085" s="248"/>
      <c r="K1085" s="248"/>
      <c r="L1085" s="253"/>
      <c r="M1085" s="254"/>
      <c r="N1085" s="255"/>
      <c r="O1085" s="255"/>
      <c r="P1085" s="255"/>
      <c r="Q1085" s="255"/>
      <c r="R1085" s="255"/>
      <c r="S1085" s="255"/>
      <c r="T1085" s="256"/>
      <c r="AT1085" s="257" t="s">
        <v>178</v>
      </c>
      <c r="AU1085" s="257" t="s">
        <v>89</v>
      </c>
      <c r="AV1085" s="12" t="s">
        <v>89</v>
      </c>
      <c r="AW1085" s="12" t="s">
        <v>42</v>
      </c>
      <c r="AX1085" s="12" t="s">
        <v>79</v>
      </c>
      <c r="AY1085" s="257" t="s">
        <v>167</v>
      </c>
    </row>
    <row r="1086" s="13" customFormat="1">
      <c r="B1086" s="258"/>
      <c r="C1086" s="259"/>
      <c r="D1086" s="234" t="s">
        <v>178</v>
      </c>
      <c r="E1086" s="260" t="s">
        <v>34</v>
      </c>
      <c r="F1086" s="261" t="s">
        <v>203</v>
      </c>
      <c r="G1086" s="259"/>
      <c r="H1086" s="262">
        <v>618.05600000000004</v>
      </c>
      <c r="I1086" s="263"/>
      <c r="J1086" s="259"/>
      <c r="K1086" s="259"/>
      <c r="L1086" s="264"/>
      <c r="M1086" s="265"/>
      <c r="N1086" s="266"/>
      <c r="O1086" s="266"/>
      <c r="P1086" s="266"/>
      <c r="Q1086" s="266"/>
      <c r="R1086" s="266"/>
      <c r="S1086" s="266"/>
      <c r="T1086" s="267"/>
      <c r="AT1086" s="268" t="s">
        <v>178</v>
      </c>
      <c r="AU1086" s="268" t="s">
        <v>89</v>
      </c>
      <c r="AV1086" s="13" t="s">
        <v>174</v>
      </c>
      <c r="AW1086" s="13" t="s">
        <v>42</v>
      </c>
      <c r="AX1086" s="13" t="s">
        <v>87</v>
      </c>
      <c r="AY1086" s="268" t="s">
        <v>167</v>
      </c>
    </row>
    <row r="1087" s="10" customFormat="1" ht="29.88" customHeight="1">
      <c r="B1087" s="206"/>
      <c r="C1087" s="207"/>
      <c r="D1087" s="208" t="s">
        <v>78</v>
      </c>
      <c r="E1087" s="220" t="s">
        <v>1685</v>
      </c>
      <c r="F1087" s="220" t="s">
        <v>1686</v>
      </c>
      <c r="G1087" s="207"/>
      <c r="H1087" s="207"/>
      <c r="I1087" s="210"/>
      <c r="J1087" s="221">
        <f>BK1087</f>
        <v>0</v>
      </c>
      <c r="K1087" s="207"/>
      <c r="L1087" s="212"/>
      <c r="M1087" s="213"/>
      <c r="N1087" s="214"/>
      <c r="O1087" s="214"/>
      <c r="P1087" s="215">
        <f>SUM(P1088:P1096)</f>
        <v>0</v>
      </c>
      <c r="Q1087" s="214"/>
      <c r="R1087" s="215">
        <f>SUM(R1088:R1096)</f>
        <v>0.0012978</v>
      </c>
      <c r="S1087" s="214"/>
      <c r="T1087" s="216">
        <f>SUM(T1088:T1096)</f>
        <v>0</v>
      </c>
      <c r="AR1087" s="217" t="s">
        <v>89</v>
      </c>
      <c r="AT1087" s="218" t="s">
        <v>78</v>
      </c>
      <c r="AU1087" s="218" t="s">
        <v>87</v>
      </c>
      <c r="AY1087" s="217" t="s">
        <v>167</v>
      </c>
      <c r="BK1087" s="219">
        <f>SUM(BK1088:BK1096)</f>
        <v>0</v>
      </c>
    </row>
    <row r="1088" s="1" customFormat="1" ht="14.4" customHeight="1">
      <c r="B1088" s="47"/>
      <c r="C1088" s="222" t="s">
        <v>1687</v>
      </c>
      <c r="D1088" s="222" t="s">
        <v>169</v>
      </c>
      <c r="E1088" s="223" t="s">
        <v>1688</v>
      </c>
      <c r="F1088" s="224" t="s">
        <v>1689</v>
      </c>
      <c r="G1088" s="225" t="s">
        <v>172</v>
      </c>
      <c r="H1088" s="226">
        <v>12.6</v>
      </c>
      <c r="I1088" s="227"/>
      <c r="J1088" s="228">
        <f>ROUND(I1088*H1088,2)</f>
        <v>0</v>
      </c>
      <c r="K1088" s="224" t="s">
        <v>173</v>
      </c>
      <c r="L1088" s="73"/>
      <c r="M1088" s="229" t="s">
        <v>34</v>
      </c>
      <c r="N1088" s="230" t="s">
        <v>50</v>
      </c>
      <c r="O1088" s="48"/>
      <c r="P1088" s="231">
        <f>O1088*H1088</f>
        <v>0</v>
      </c>
      <c r="Q1088" s="231">
        <v>0</v>
      </c>
      <c r="R1088" s="231">
        <f>Q1088*H1088</f>
        <v>0</v>
      </c>
      <c r="S1088" s="231">
        <v>0</v>
      </c>
      <c r="T1088" s="232">
        <f>S1088*H1088</f>
        <v>0</v>
      </c>
      <c r="AR1088" s="24" t="s">
        <v>281</v>
      </c>
      <c r="AT1088" s="24" t="s">
        <v>169</v>
      </c>
      <c r="AU1088" s="24" t="s">
        <v>89</v>
      </c>
      <c r="AY1088" s="24" t="s">
        <v>167</v>
      </c>
      <c r="BE1088" s="233">
        <f>IF(N1088="základní",J1088,0)</f>
        <v>0</v>
      </c>
      <c r="BF1088" s="233">
        <f>IF(N1088="snížená",J1088,0)</f>
        <v>0</v>
      </c>
      <c r="BG1088" s="233">
        <f>IF(N1088="zákl. přenesená",J1088,0)</f>
        <v>0</v>
      </c>
      <c r="BH1088" s="233">
        <f>IF(N1088="sníž. přenesená",J1088,0)</f>
        <v>0</v>
      </c>
      <c r="BI1088" s="233">
        <f>IF(N1088="nulová",J1088,0)</f>
        <v>0</v>
      </c>
      <c r="BJ1088" s="24" t="s">
        <v>87</v>
      </c>
      <c r="BK1088" s="233">
        <f>ROUND(I1088*H1088,2)</f>
        <v>0</v>
      </c>
      <c r="BL1088" s="24" t="s">
        <v>281</v>
      </c>
      <c r="BM1088" s="24" t="s">
        <v>1690</v>
      </c>
    </row>
    <row r="1089" s="12" customFormat="1">
      <c r="B1089" s="247"/>
      <c r="C1089" s="248"/>
      <c r="D1089" s="234" t="s">
        <v>178</v>
      </c>
      <c r="E1089" s="249" t="s">
        <v>34</v>
      </c>
      <c r="F1089" s="250" t="s">
        <v>1691</v>
      </c>
      <c r="G1089" s="248"/>
      <c r="H1089" s="251">
        <v>8.6400000000000006</v>
      </c>
      <c r="I1089" s="252"/>
      <c r="J1089" s="248"/>
      <c r="K1089" s="248"/>
      <c r="L1089" s="253"/>
      <c r="M1089" s="254"/>
      <c r="N1089" s="255"/>
      <c r="O1089" s="255"/>
      <c r="P1089" s="255"/>
      <c r="Q1089" s="255"/>
      <c r="R1089" s="255"/>
      <c r="S1089" s="255"/>
      <c r="T1089" s="256"/>
      <c r="AT1089" s="257" t="s">
        <v>178</v>
      </c>
      <c r="AU1089" s="257" t="s">
        <v>89</v>
      </c>
      <c r="AV1089" s="12" t="s">
        <v>89</v>
      </c>
      <c r="AW1089" s="12" t="s">
        <v>42</v>
      </c>
      <c r="AX1089" s="12" t="s">
        <v>79</v>
      </c>
      <c r="AY1089" s="257" t="s">
        <v>167</v>
      </c>
    </row>
    <row r="1090" s="12" customFormat="1">
      <c r="B1090" s="247"/>
      <c r="C1090" s="248"/>
      <c r="D1090" s="234" t="s">
        <v>178</v>
      </c>
      <c r="E1090" s="249" t="s">
        <v>34</v>
      </c>
      <c r="F1090" s="250" t="s">
        <v>1692</v>
      </c>
      <c r="G1090" s="248"/>
      <c r="H1090" s="251">
        <v>2.8799999999999999</v>
      </c>
      <c r="I1090" s="252"/>
      <c r="J1090" s="248"/>
      <c r="K1090" s="248"/>
      <c r="L1090" s="253"/>
      <c r="M1090" s="254"/>
      <c r="N1090" s="255"/>
      <c r="O1090" s="255"/>
      <c r="P1090" s="255"/>
      <c r="Q1090" s="255"/>
      <c r="R1090" s="255"/>
      <c r="S1090" s="255"/>
      <c r="T1090" s="256"/>
      <c r="AT1090" s="257" t="s">
        <v>178</v>
      </c>
      <c r="AU1090" s="257" t="s">
        <v>89</v>
      </c>
      <c r="AV1090" s="12" t="s">
        <v>89</v>
      </c>
      <c r="AW1090" s="12" t="s">
        <v>42</v>
      </c>
      <c r="AX1090" s="12" t="s">
        <v>79</v>
      </c>
      <c r="AY1090" s="257" t="s">
        <v>167</v>
      </c>
    </row>
    <row r="1091" s="12" customFormat="1">
      <c r="B1091" s="247"/>
      <c r="C1091" s="248"/>
      <c r="D1091" s="234" t="s">
        <v>178</v>
      </c>
      <c r="E1091" s="249" t="s">
        <v>34</v>
      </c>
      <c r="F1091" s="250" t="s">
        <v>1693</v>
      </c>
      <c r="G1091" s="248"/>
      <c r="H1091" s="251">
        <v>1.0800000000000001</v>
      </c>
      <c r="I1091" s="252"/>
      <c r="J1091" s="248"/>
      <c r="K1091" s="248"/>
      <c r="L1091" s="253"/>
      <c r="M1091" s="254"/>
      <c r="N1091" s="255"/>
      <c r="O1091" s="255"/>
      <c r="P1091" s="255"/>
      <c r="Q1091" s="255"/>
      <c r="R1091" s="255"/>
      <c r="S1091" s="255"/>
      <c r="T1091" s="256"/>
      <c r="AT1091" s="257" t="s">
        <v>178</v>
      </c>
      <c r="AU1091" s="257" t="s">
        <v>89</v>
      </c>
      <c r="AV1091" s="12" t="s">
        <v>89</v>
      </c>
      <c r="AW1091" s="12" t="s">
        <v>42</v>
      </c>
      <c r="AX1091" s="12" t="s">
        <v>79</v>
      </c>
      <c r="AY1091" s="257" t="s">
        <v>167</v>
      </c>
    </row>
    <row r="1092" s="13" customFormat="1">
      <c r="B1092" s="258"/>
      <c r="C1092" s="259"/>
      <c r="D1092" s="234" t="s">
        <v>178</v>
      </c>
      <c r="E1092" s="260" t="s">
        <v>34</v>
      </c>
      <c r="F1092" s="261" t="s">
        <v>203</v>
      </c>
      <c r="G1092" s="259"/>
      <c r="H1092" s="262">
        <v>12.6</v>
      </c>
      <c r="I1092" s="263"/>
      <c r="J1092" s="259"/>
      <c r="K1092" s="259"/>
      <c r="L1092" s="264"/>
      <c r="M1092" s="265"/>
      <c r="N1092" s="266"/>
      <c r="O1092" s="266"/>
      <c r="P1092" s="266"/>
      <c r="Q1092" s="266"/>
      <c r="R1092" s="266"/>
      <c r="S1092" s="266"/>
      <c r="T1092" s="267"/>
      <c r="AT1092" s="268" t="s">
        <v>178</v>
      </c>
      <c r="AU1092" s="268" t="s">
        <v>89</v>
      </c>
      <c r="AV1092" s="13" t="s">
        <v>174</v>
      </c>
      <c r="AW1092" s="13" t="s">
        <v>42</v>
      </c>
      <c r="AX1092" s="13" t="s">
        <v>87</v>
      </c>
      <c r="AY1092" s="268" t="s">
        <v>167</v>
      </c>
    </row>
    <row r="1093" s="1" customFormat="1" ht="14.4" customHeight="1">
      <c r="B1093" s="47"/>
      <c r="C1093" s="270" t="s">
        <v>1694</v>
      </c>
      <c r="D1093" s="270" t="s">
        <v>336</v>
      </c>
      <c r="E1093" s="271" t="s">
        <v>1695</v>
      </c>
      <c r="F1093" s="272" t="s">
        <v>1696</v>
      </c>
      <c r="G1093" s="273" t="s">
        <v>172</v>
      </c>
      <c r="H1093" s="274">
        <v>12.978</v>
      </c>
      <c r="I1093" s="275"/>
      <c r="J1093" s="276">
        <f>ROUND(I1093*H1093,2)</f>
        <v>0</v>
      </c>
      <c r="K1093" s="272" t="s">
        <v>173</v>
      </c>
      <c r="L1093" s="277"/>
      <c r="M1093" s="278" t="s">
        <v>34</v>
      </c>
      <c r="N1093" s="279" t="s">
        <v>50</v>
      </c>
      <c r="O1093" s="48"/>
      <c r="P1093" s="231">
        <f>O1093*H1093</f>
        <v>0</v>
      </c>
      <c r="Q1093" s="231">
        <v>0.00010000000000000001</v>
      </c>
      <c r="R1093" s="231">
        <f>Q1093*H1093</f>
        <v>0.0012978</v>
      </c>
      <c r="S1093" s="231">
        <v>0</v>
      </c>
      <c r="T1093" s="232">
        <f>S1093*H1093</f>
        <v>0</v>
      </c>
      <c r="AR1093" s="24" t="s">
        <v>383</v>
      </c>
      <c r="AT1093" s="24" t="s">
        <v>336</v>
      </c>
      <c r="AU1093" s="24" t="s">
        <v>89</v>
      </c>
      <c r="AY1093" s="24" t="s">
        <v>167</v>
      </c>
      <c r="BE1093" s="233">
        <f>IF(N1093="základní",J1093,0)</f>
        <v>0</v>
      </c>
      <c r="BF1093" s="233">
        <f>IF(N1093="snížená",J1093,0)</f>
        <v>0</v>
      </c>
      <c r="BG1093" s="233">
        <f>IF(N1093="zákl. přenesená",J1093,0)</f>
        <v>0</v>
      </c>
      <c r="BH1093" s="233">
        <f>IF(N1093="sníž. přenesená",J1093,0)</f>
        <v>0</v>
      </c>
      <c r="BI1093" s="233">
        <f>IF(N1093="nulová",J1093,0)</f>
        <v>0</v>
      </c>
      <c r="BJ1093" s="24" t="s">
        <v>87</v>
      </c>
      <c r="BK1093" s="233">
        <f>ROUND(I1093*H1093,2)</f>
        <v>0</v>
      </c>
      <c r="BL1093" s="24" t="s">
        <v>281</v>
      </c>
      <c r="BM1093" s="24" t="s">
        <v>1697</v>
      </c>
    </row>
    <row r="1094" s="12" customFormat="1">
      <c r="B1094" s="247"/>
      <c r="C1094" s="248"/>
      <c r="D1094" s="234" t="s">
        <v>178</v>
      </c>
      <c r="E1094" s="248"/>
      <c r="F1094" s="250" t="s">
        <v>1698</v>
      </c>
      <c r="G1094" s="248"/>
      <c r="H1094" s="251">
        <v>12.978</v>
      </c>
      <c r="I1094" s="252"/>
      <c r="J1094" s="248"/>
      <c r="K1094" s="248"/>
      <c r="L1094" s="253"/>
      <c r="M1094" s="254"/>
      <c r="N1094" s="255"/>
      <c r="O1094" s="255"/>
      <c r="P1094" s="255"/>
      <c r="Q1094" s="255"/>
      <c r="R1094" s="255"/>
      <c r="S1094" s="255"/>
      <c r="T1094" s="256"/>
      <c r="AT1094" s="257" t="s">
        <v>178</v>
      </c>
      <c r="AU1094" s="257" t="s">
        <v>89</v>
      </c>
      <c r="AV1094" s="12" t="s">
        <v>89</v>
      </c>
      <c r="AW1094" s="12" t="s">
        <v>6</v>
      </c>
      <c r="AX1094" s="12" t="s">
        <v>87</v>
      </c>
      <c r="AY1094" s="257" t="s">
        <v>167</v>
      </c>
    </row>
    <row r="1095" s="1" customFormat="1" ht="34.2" customHeight="1">
      <c r="B1095" s="47"/>
      <c r="C1095" s="222" t="s">
        <v>1699</v>
      </c>
      <c r="D1095" s="222" t="s">
        <v>169</v>
      </c>
      <c r="E1095" s="223" t="s">
        <v>1700</v>
      </c>
      <c r="F1095" s="224" t="s">
        <v>1701</v>
      </c>
      <c r="G1095" s="225" t="s">
        <v>1702</v>
      </c>
      <c r="H1095" s="291"/>
      <c r="I1095" s="227"/>
      <c r="J1095" s="228">
        <f>ROUND(I1095*H1095,2)</f>
        <v>0</v>
      </c>
      <c r="K1095" s="224" t="s">
        <v>173</v>
      </c>
      <c r="L1095" s="73"/>
      <c r="M1095" s="229" t="s">
        <v>34</v>
      </c>
      <c r="N1095" s="230" t="s">
        <v>50</v>
      </c>
      <c r="O1095" s="48"/>
      <c r="P1095" s="231">
        <f>O1095*H1095</f>
        <v>0</v>
      </c>
      <c r="Q1095" s="231">
        <v>0</v>
      </c>
      <c r="R1095" s="231">
        <f>Q1095*H1095</f>
        <v>0</v>
      </c>
      <c r="S1095" s="231">
        <v>0</v>
      </c>
      <c r="T1095" s="232">
        <f>S1095*H1095</f>
        <v>0</v>
      </c>
      <c r="AR1095" s="24" t="s">
        <v>281</v>
      </c>
      <c r="AT1095" s="24" t="s">
        <v>169</v>
      </c>
      <c r="AU1095" s="24" t="s">
        <v>89</v>
      </c>
      <c r="AY1095" s="24" t="s">
        <v>167</v>
      </c>
      <c r="BE1095" s="233">
        <f>IF(N1095="základní",J1095,0)</f>
        <v>0</v>
      </c>
      <c r="BF1095" s="233">
        <f>IF(N1095="snížená",J1095,0)</f>
        <v>0</v>
      </c>
      <c r="BG1095" s="233">
        <f>IF(N1095="zákl. přenesená",J1095,0)</f>
        <v>0</v>
      </c>
      <c r="BH1095" s="233">
        <f>IF(N1095="sníž. přenesená",J1095,0)</f>
        <v>0</v>
      </c>
      <c r="BI1095" s="233">
        <f>IF(N1095="nulová",J1095,0)</f>
        <v>0</v>
      </c>
      <c r="BJ1095" s="24" t="s">
        <v>87</v>
      </c>
      <c r="BK1095" s="233">
        <f>ROUND(I1095*H1095,2)</f>
        <v>0</v>
      </c>
      <c r="BL1095" s="24" t="s">
        <v>281</v>
      </c>
      <c r="BM1095" s="24" t="s">
        <v>1703</v>
      </c>
    </row>
    <row r="1096" s="1" customFormat="1">
      <c r="B1096" s="47"/>
      <c r="C1096" s="75"/>
      <c r="D1096" s="234" t="s">
        <v>176</v>
      </c>
      <c r="E1096" s="75"/>
      <c r="F1096" s="235" t="s">
        <v>1572</v>
      </c>
      <c r="G1096" s="75"/>
      <c r="H1096" s="75"/>
      <c r="I1096" s="192"/>
      <c r="J1096" s="75"/>
      <c r="K1096" s="75"/>
      <c r="L1096" s="73"/>
      <c r="M1096" s="292"/>
      <c r="N1096" s="293"/>
      <c r="O1096" s="293"/>
      <c r="P1096" s="293"/>
      <c r="Q1096" s="293"/>
      <c r="R1096" s="293"/>
      <c r="S1096" s="293"/>
      <c r="T1096" s="294"/>
      <c r="AT1096" s="24" t="s">
        <v>176</v>
      </c>
      <c r="AU1096" s="24" t="s">
        <v>89</v>
      </c>
    </row>
    <row r="1097" s="1" customFormat="1" ht="6.96" customHeight="1">
      <c r="B1097" s="68"/>
      <c r="C1097" s="69"/>
      <c r="D1097" s="69"/>
      <c r="E1097" s="69"/>
      <c r="F1097" s="69"/>
      <c r="G1097" s="69"/>
      <c r="H1097" s="69"/>
      <c r="I1097" s="167"/>
      <c r="J1097" s="69"/>
      <c r="K1097" s="69"/>
      <c r="L1097" s="73"/>
    </row>
  </sheetData>
  <sheetProtection sheet="1" autoFilter="0" formatColumns="0" formatRows="0" objects="1" scenarios="1" spinCount="100000" saltValue="ZRzPNFduKG2Th8Y4ehorf64OtlR5Oj94oxlfbEpNTLJTwyucmbW4XUicE2SirKhfwleIg+Lz/+hBUR9Ykpu1Ww==" hashValue="mtyPO+i2k75JUOtxXjlcP6TAGeUOFeQlXakKpXP5KTBySOX9V8AC4jAt75mLT3WcSzuAEcSGHKZgA5jHC38hyA==" algorithmName="SHA-512" password="CC35"/>
  <autoFilter ref="C96:K1096"/>
  <mergeCells count="10">
    <mergeCell ref="E7:H7"/>
    <mergeCell ref="E9:H9"/>
    <mergeCell ref="E24:H24"/>
    <mergeCell ref="E45:H45"/>
    <mergeCell ref="E47:H47"/>
    <mergeCell ref="J51:J52"/>
    <mergeCell ref="E87:H87"/>
    <mergeCell ref="E89:H89"/>
    <mergeCell ref="G1:H1"/>
    <mergeCell ref="L2:V2"/>
  </mergeCells>
  <hyperlinks>
    <hyperlink ref="F1:G1" location="C2" display="1) Krycí list soupisu"/>
    <hyperlink ref="G1:H1" location="C54" display="2) Rekapitulace"/>
    <hyperlink ref="J1" location="C9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7"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8"/>
      <c r="C1" s="138"/>
      <c r="D1" s="139" t="s">
        <v>1</v>
      </c>
      <c r="E1" s="138"/>
      <c r="F1" s="140" t="s">
        <v>117</v>
      </c>
      <c r="G1" s="140" t="s">
        <v>118</v>
      </c>
      <c r="H1" s="140"/>
      <c r="I1" s="141"/>
      <c r="J1" s="140" t="s">
        <v>119</v>
      </c>
      <c r="K1" s="139" t="s">
        <v>120</v>
      </c>
      <c r="L1" s="140" t="s">
        <v>121</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92</v>
      </c>
    </row>
    <row r="3" ht="6.96" customHeight="1">
      <c r="B3" s="25"/>
      <c r="C3" s="26"/>
      <c r="D3" s="26"/>
      <c r="E3" s="26"/>
      <c r="F3" s="26"/>
      <c r="G3" s="26"/>
      <c r="H3" s="26"/>
      <c r="I3" s="142"/>
      <c r="J3" s="26"/>
      <c r="K3" s="27"/>
      <c r="AT3" s="24" t="s">
        <v>89</v>
      </c>
    </row>
    <row r="4" ht="36.96" customHeight="1">
      <c r="B4" s="28"/>
      <c r="C4" s="29"/>
      <c r="D4" s="30" t="s">
        <v>122</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4.4" customHeight="1">
      <c r="B7" s="28"/>
      <c r="C7" s="29"/>
      <c r="D7" s="29"/>
      <c r="E7" s="144" t="str">
        <f>'Rekapitulace stavby'!K6</f>
        <v>Revitalizace nemocnice v Sokolově, Slovenská 545, Stavební úpravy objektu trafostanice p.č. 2012/2</v>
      </c>
      <c r="F7" s="40"/>
      <c r="G7" s="40"/>
      <c r="H7" s="40"/>
      <c r="I7" s="143"/>
      <c r="J7" s="29"/>
      <c r="K7" s="31"/>
    </row>
    <row r="8" s="1" customFormat="1">
      <c r="B8" s="47"/>
      <c r="C8" s="48"/>
      <c r="D8" s="40" t="s">
        <v>123</v>
      </c>
      <c r="E8" s="48"/>
      <c r="F8" s="48"/>
      <c r="G8" s="48"/>
      <c r="H8" s="48"/>
      <c r="I8" s="145"/>
      <c r="J8" s="48"/>
      <c r="K8" s="52"/>
    </row>
    <row r="9" s="1" customFormat="1" ht="36.96" customHeight="1">
      <c r="B9" s="47"/>
      <c r="C9" s="48"/>
      <c r="D9" s="48"/>
      <c r="E9" s="146" t="s">
        <v>1704</v>
      </c>
      <c r="F9" s="48"/>
      <c r="G9" s="48"/>
      <c r="H9" s="48"/>
      <c r="I9" s="145"/>
      <c r="J9" s="48"/>
      <c r="K9" s="52"/>
    </row>
    <row r="10" s="1" customFormat="1">
      <c r="B10" s="47"/>
      <c r="C10" s="48"/>
      <c r="D10" s="48"/>
      <c r="E10" s="48"/>
      <c r="F10" s="48"/>
      <c r="G10" s="48"/>
      <c r="H10" s="48"/>
      <c r="I10" s="145"/>
      <c r="J10" s="48"/>
      <c r="K10" s="52"/>
    </row>
    <row r="11" s="1" customFormat="1" ht="14.4" customHeight="1">
      <c r="B11" s="47"/>
      <c r="C11" s="48"/>
      <c r="D11" s="40" t="s">
        <v>20</v>
      </c>
      <c r="E11" s="48"/>
      <c r="F11" s="35" t="s">
        <v>34</v>
      </c>
      <c r="G11" s="48"/>
      <c r="H11" s="48"/>
      <c r="I11" s="147" t="s">
        <v>22</v>
      </c>
      <c r="J11" s="35" t="s">
        <v>34</v>
      </c>
      <c r="K11" s="52"/>
    </row>
    <row r="12" s="1" customFormat="1" ht="14.4" customHeight="1">
      <c r="B12" s="47"/>
      <c r="C12" s="48"/>
      <c r="D12" s="40" t="s">
        <v>24</v>
      </c>
      <c r="E12" s="48"/>
      <c r="F12" s="35" t="s">
        <v>25</v>
      </c>
      <c r="G12" s="48"/>
      <c r="H12" s="48"/>
      <c r="I12" s="147" t="s">
        <v>26</v>
      </c>
      <c r="J12" s="148" t="str">
        <f>'Rekapitulace stavby'!AN8</f>
        <v>10.7.2017</v>
      </c>
      <c r="K12" s="52"/>
    </row>
    <row r="13" s="1" customFormat="1" ht="10.8" customHeight="1">
      <c r="B13" s="47"/>
      <c r="C13" s="48"/>
      <c r="D13" s="48"/>
      <c r="E13" s="48"/>
      <c r="F13" s="48"/>
      <c r="G13" s="48"/>
      <c r="H13" s="48"/>
      <c r="I13" s="145"/>
      <c r="J13" s="48"/>
      <c r="K13" s="52"/>
    </row>
    <row r="14" s="1" customFormat="1" ht="14.4" customHeight="1">
      <c r="B14" s="47"/>
      <c r="C14" s="48"/>
      <c r="D14" s="40" t="s">
        <v>32</v>
      </c>
      <c r="E14" s="48"/>
      <c r="F14" s="48"/>
      <c r="G14" s="48"/>
      <c r="H14" s="48"/>
      <c r="I14" s="147" t="s">
        <v>33</v>
      </c>
      <c r="J14" s="35" t="s">
        <v>34</v>
      </c>
      <c r="K14" s="52"/>
    </row>
    <row r="15" s="1" customFormat="1" ht="18" customHeight="1">
      <c r="B15" s="47"/>
      <c r="C15" s="48"/>
      <c r="D15" s="48"/>
      <c r="E15" s="35" t="s">
        <v>35</v>
      </c>
      <c r="F15" s="48"/>
      <c r="G15" s="48"/>
      <c r="H15" s="48"/>
      <c r="I15" s="147" t="s">
        <v>36</v>
      </c>
      <c r="J15" s="35" t="s">
        <v>34</v>
      </c>
      <c r="K15" s="52"/>
    </row>
    <row r="16" s="1" customFormat="1" ht="6.96" customHeight="1">
      <c r="B16" s="47"/>
      <c r="C16" s="48"/>
      <c r="D16" s="48"/>
      <c r="E16" s="48"/>
      <c r="F16" s="48"/>
      <c r="G16" s="48"/>
      <c r="H16" s="48"/>
      <c r="I16" s="145"/>
      <c r="J16" s="48"/>
      <c r="K16" s="52"/>
    </row>
    <row r="17" s="1" customFormat="1" ht="14.4" customHeight="1">
      <c r="B17" s="47"/>
      <c r="C17" s="48"/>
      <c r="D17" s="40" t="s">
        <v>37</v>
      </c>
      <c r="E17" s="48"/>
      <c r="F17" s="48"/>
      <c r="G17" s="48"/>
      <c r="H17" s="48"/>
      <c r="I17" s="147" t="s">
        <v>33</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7" t="s">
        <v>36</v>
      </c>
      <c r="J18" s="35" t="str">
        <f>IF('Rekapitulace stavby'!AN14="Vyplň údaj","",IF('Rekapitulace stavby'!AN14="","",'Rekapitulace stavby'!AN14))</f>
        <v/>
      </c>
      <c r="K18" s="52"/>
    </row>
    <row r="19" s="1" customFormat="1" ht="6.96" customHeight="1">
      <c r="B19" s="47"/>
      <c r="C19" s="48"/>
      <c r="D19" s="48"/>
      <c r="E19" s="48"/>
      <c r="F19" s="48"/>
      <c r="G19" s="48"/>
      <c r="H19" s="48"/>
      <c r="I19" s="145"/>
      <c r="J19" s="48"/>
      <c r="K19" s="52"/>
    </row>
    <row r="20" s="1" customFormat="1" ht="14.4" customHeight="1">
      <c r="B20" s="47"/>
      <c r="C20" s="48"/>
      <c r="D20" s="40" t="s">
        <v>39</v>
      </c>
      <c r="E20" s="48"/>
      <c r="F20" s="48"/>
      <c r="G20" s="48"/>
      <c r="H20" s="48"/>
      <c r="I20" s="147" t="s">
        <v>33</v>
      </c>
      <c r="J20" s="35" t="s">
        <v>40</v>
      </c>
      <c r="K20" s="52"/>
    </row>
    <row r="21" s="1" customFormat="1" ht="18" customHeight="1">
      <c r="B21" s="47"/>
      <c r="C21" s="48"/>
      <c r="D21" s="48"/>
      <c r="E21" s="35" t="s">
        <v>41</v>
      </c>
      <c r="F21" s="48"/>
      <c r="G21" s="48"/>
      <c r="H21" s="48"/>
      <c r="I21" s="147" t="s">
        <v>36</v>
      </c>
      <c r="J21" s="35" t="s">
        <v>34</v>
      </c>
      <c r="K21" s="52"/>
    </row>
    <row r="22" s="1" customFormat="1" ht="6.96" customHeight="1">
      <c r="B22" s="47"/>
      <c r="C22" s="48"/>
      <c r="D22" s="48"/>
      <c r="E22" s="48"/>
      <c r="F22" s="48"/>
      <c r="G22" s="48"/>
      <c r="H22" s="48"/>
      <c r="I22" s="145"/>
      <c r="J22" s="48"/>
      <c r="K22" s="52"/>
    </row>
    <row r="23" s="1" customFormat="1" ht="14.4" customHeight="1">
      <c r="B23" s="47"/>
      <c r="C23" s="48"/>
      <c r="D23" s="40" t="s">
        <v>43</v>
      </c>
      <c r="E23" s="48"/>
      <c r="F23" s="48"/>
      <c r="G23" s="48"/>
      <c r="H23" s="48"/>
      <c r="I23" s="145"/>
      <c r="J23" s="48"/>
      <c r="K23" s="52"/>
    </row>
    <row r="24" s="6" customFormat="1" ht="14.4" customHeight="1">
      <c r="B24" s="149"/>
      <c r="C24" s="150"/>
      <c r="D24" s="150"/>
      <c r="E24" s="45" t="s">
        <v>34</v>
      </c>
      <c r="F24" s="45"/>
      <c r="G24" s="45"/>
      <c r="H24" s="45"/>
      <c r="I24" s="151"/>
      <c r="J24" s="150"/>
      <c r="K24" s="152"/>
    </row>
    <row r="25" s="1" customFormat="1" ht="6.96" customHeight="1">
      <c r="B25" s="47"/>
      <c r="C25" s="48"/>
      <c r="D25" s="48"/>
      <c r="E25" s="48"/>
      <c r="F25" s="48"/>
      <c r="G25" s="48"/>
      <c r="H25" s="48"/>
      <c r="I25" s="145"/>
      <c r="J25" s="48"/>
      <c r="K25" s="52"/>
    </row>
    <row r="26" s="1" customFormat="1" ht="6.96" customHeight="1">
      <c r="B26" s="47"/>
      <c r="C26" s="48"/>
      <c r="D26" s="107"/>
      <c r="E26" s="107"/>
      <c r="F26" s="107"/>
      <c r="G26" s="107"/>
      <c r="H26" s="107"/>
      <c r="I26" s="153"/>
      <c r="J26" s="107"/>
      <c r="K26" s="154"/>
    </row>
    <row r="27" s="1" customFormat="1" ht="25.44" customHeight="1">
      <c r="B27" s="47"/>
      <c r="C27" s="48"/>
      <c r="D27" s="155" t="s">
        <v>45</v>
      </c>
      <c r="E27" s="48"/>
      <c r="F27" s="48"/>
      <c r="G27" s="48"/>
      <c r="H27" s="48"/>
      <c r="I27" s="145"/>
      <c r="J27" s="156">
        <f>ROUND(J77,2)</f>
        <v>0</v>
      </c>
      <c r="K27" s="52"/>
    </row>
    <row r="28" s="1" customFormat="1" ht="6.96" customHeight="1">
      <c r="B28" s="47"/>
      <c r="C28" s="48"/>
      <c r="D28" s="107"/>
      <c r="E28" s="107"/>
      <c r="F28" s="107"/>
      <c r="G28" s="107"/>
      <c r="H28" s="107"/>
      <c r="I28" s="153"/>
      <c r="J28" s="107"/>
      <c r="K28" s="154"/>
    </row>
    <row r="29" s="1" customFormat="1" ht="14.4" customHeight="1">
      <c r="B29" s="47"/>
      <c r="C29" s="48"/>
      <c r="D29" s="48"/>
      <c r="E29" s="48"/>
      <c r="F29" s="53" t="s">
        <v>47</v>
      </c>
      <c r="G29" s="48"/>
      <c r="H29" s="48"/>
      <c r="I29" s="157" t="s">
        <v>46</v>
      </c>
      <c r="J29" s="53" t="s">
        <v>48</v>
      </c>
      <c r="K29" s="52"/>
    </row>
    <row r="30" s="1" customFormat="1" ht="14.4" customHeight="1">
      <c r="B30" s="47"/>
      <c r="C30" s="48"/>
      <c r="D30" s="56" t="s">
        <v>49</v>
      </c>
      <c r="E30" s="56" t="s">
        <v>50</v>
      </c>
      <c r="F30" s="158">
        <f>ROUND(SUM(BE77:BE96), 2)</f>
        <v>0</v>
      </c>
      <c r="G30" s="48"/>
      <c r="H30" s="48"/>
      <c r="I30" s="159">
        <v>0.20999999999999999</v>
      </c>
      <c r="J30" s="158">
        <f>ROUND(ROUND((SUM(BE77:BE96)), 2)*I30, 2)</f>
        <v>0</v>
      </c>
      <c r="K30" s="52"/>
    </row>
    <row r="31" s="1" customFormat="1" ht="14.4" customHeight="1">
      <c r="B31" s="47"/>
      <c r="C31" s="48"/>
      <c r="D31" s="48"/>
      <c r="E31" s="56" t="s">
        <v>51</v>
      </c>
      <c r="F31" s="158">
        <f>ROUND(SUM(BF77:BF96), 2)</f>
        <v>0</v>
      </c>
      <c r="G31" s="48"/>
      <c r="H31" s="48"/>
      <c r="I31" s="159">
        <v>0.14999999999999999</v>
      </c>
      <c r="J31" s="158">
        <f>ROUND(ROUND((SUM(BF77:BF96)), 2)*I31, 2)</f>
        <v>0</v>
      </c>
      <c r="K31" s="52"/>
    </row>
    <row r="32" hidden="1" s="1" customFormat="1" ht="14.4" customHeight="1">
      <c r="B32" s="47"/>
      <c r="C32" s="48"/>
      <c r="D32" s="48"/>
      <c r="E32" s="56" t="s">
        <v>52</v>
      </c>
      <c r="F32" s="158">
        <f>ROUND(SUM(BG77:BG96), 2)</f>
        <v>0</v>
      </c>
      <c r="G32" s="48"/>
      <c r="H32" s="48"/>
      <c r="I32" s="159">
        <v>0.20999999999999999</v>
      </c>
      <c r="J32" s="158">
        <v>0</v>
      </c>
      <c r="K32" s="52"/>
    </row>
    <row r="33" hidden="1" s="1" customFormat="1" ht="14.4" customHeight="1">
      <c r="B33" s="47"/>
      <c r="C33" s="48"/>
      <c r="D33" s="48"/>
      <c r="E33" s="56" t="s">
        <v>53</v>
      </c>
      <c r="F33" s="158">
        <f>ROUND(SUM(BH77:BH96), 2)</f>
        <v>0</v>
      </c>
      <c r="G33" s="48"/>
      <c r="H33" s="48"/>
      <c r="I33" s="159">
        <v>0.14999999999999999</v>
      </c>
      <c r="J33" s="158">
        <v>0</v>
      </c>
      <c r="K33" s="52"/>
    </row>
    <row r="34" hidden="1" s="1" customFormat="1" ht="14.4" customHeight="1">
      <c r="B34" s="47"/>
      <c r="C34" s="48"/>
      <c r="D34" s="48"/>
      <c r="E34" s="56" t="s">
        <v>54</v>
      </c>
      <c r="F34" s="158">
        <f>ROUND(SUM(BI77:BI96), 2)</f>
        <v>0</v>
      </c>
      <c r="G34" s="48"/>
      <c r="H34" s="48"/>
      <c r="I34" s="159">
        <v>0</v>
      </c>
      <c r="J34" s="158">
        <v>0</v>
      </c>
      <c r="K34" s="52"/>
    </row>
    <row r="35" s="1" customFormat="1" ht="6.96" customHeight="1">
      <c r="B35" s="47"/>
      <c r="C35" s="48"/>
      <c r="D35" s="48"/>
      <c r="E35" s="48"/>
      <c r="F35" s="48"/>
      <c r="G35" s="48"/>
      <c r="H35" s="48"/>
      <c r="I35" s="145"/>
      <c r="J35" s="48"/>
      <c r="K35" s="52"/>
    </row>
    <row r="36" s="1" customFormat="1" ht="25.44" customHeight="1">
      <c r="B36" s="47"/>
      <c r="C36" s="160"/>
      <c r="D36" s="161" t="s">
        <v>55</v>
      </c>
      <c r="E36" s="99"/>
      <c r="F36" s="99"/>
      <c r="G36" s="162" t="s">
        <v>56</v>
      </c>
      <c r="H36" s="163" t="s">
        <v>57</v>
      </c>
      <c r="I36" s="164"/>
      <c r="J36" s="165">
        <f>SUM(J27:J34)</f>
        <v>0</v>
      </c>
      <c r="K36" s="166"/>
    </row>
    <row r="37" s="1" customFormat="1" ht="14.4" customHeight="1">
      <c r="B37" s="68"/>
      <c r="C37" s="69"/>
      <c r="D37" s="69"/>
      <c r="E37" s="69"/>
      <c r="F37" s="69"/>
      <c r="G37" s="69"/>
      <c r="H37" s="69"/>
      <c r="I37" s="167"/>
      <c r="J37" s="69"/>
      <c r="K37" s="70"/>
    </row>
    <row r="41" s="1" customFormat="1" ht="6.96" customHeight="1">
      <c r="B41" s="168"/>
      <c r="C41" s="169"/>
      <c r="D41" s="169"/>
      <c r="E41" s="169"/>
      <c r="F41" s="169"/>
      <c r="G41" s="169"/>
      <c r="H41" s="169"/>
      <c r="I41" s="170"/>
      <c r="J41" s="169"/>
      <c r="K41" s="171"/>
    </row>
    <row r="42" s="1" customFormat="1" ht="36.96" customHeight="1">
      <c r="B42" s="47"/>
      <c r="C42" s="30" t="s">
        <v>125</v>
      </c>
      <c r="D42" s="48"/>
      <c r="E42" s="48"/>
      <c r="F42" s="48"/>
      <c r="G42" s="48"/>
      <c r="H42" s="48"/>
      <c r="I42" s="145"/>
      <c r="J42" s="48"/>
      <c r="K42" s="52"/>
    </row>
    <row r="43" s="1" customFormat="1" ht="6.96" customHeight="1">
      <c r="B43" s="47"/>
      <c r="C43" s="48"/>
      <c r="D43" s="48"/>
      <c r="E43" s="48"/>
      <c r="F43" s="48"/>
      <c r="G43" s="48"/>
      <c r="H43" s="48"/>
      <c r="I43" s="145"/>
      <c r="J43" s="48"/>
      <c r="K43" s="52"/>
    </row>
    <row r="44" s="1" customFormat="1" ht="14.4" customHeight="1">
      <c r="B44" s="47"/>
      <c r="C44" s="40" t="s">
        <v>18</v>
      </c>
      <c r="D44" s="48"/>
      <c r="E44" s="48"/>
      <c r="F44" s="48"/>
      <c r="G44" s="48"/>
      <c r="H44" s="48"/>
      <c r="I44" s="145"/>
      <c r="J44" s="48"/>
      <c r="K44" s="52"/>
    </row>
    <row r="45" s="1" customFormat="1" ht="14.4" customHeight="1">
      <c r="B45" s="47"/>
      <c r="C45" s="48"/>
      <c r="D45" s="48"/>
      <c r="E45" s="144" t="str">
        <f>E7</f>
        <v>Revitalizace nemocnice v Sokolově, Slovenská 545, Stavební úpravy objektu trafostanice p.č. 2012/2</v>
      </c>
      <c r="F45" s="40"/>
      <c r="G45" s="40"/>
      <c r="H45" s="40"/>
      <c r="I45" s="145"/>
      <c r="J45" s="48"/>
      <c r="K45" s="52"/>
    </row>
    <row r="46" s="1" customFormat="1" ht="14.4" customHeight="1">
      <c r="B46" s="47"/>
      <c r="C46" s="40" t="s">
        <v>123</v>
      </c>
      <c r="D46" s="48"/>
      <c r="E46" s="48"/>
      <c r="F46" s="48"/>
      <c r="G46" s="48"/>
      <c r="H46" s="48"/>
      <c r="I46" s="145"/>
      <c r="J46" s="48"/>
      <c r="K46" s="52"/>
    </row>
    <row r="47" s="1" customFormat="1" ht="16.2" customHeight="1">
      <c r="B47" s="47"/>
      <c r="C47" s="48"/>
      <c r="D47" s="48"/>
      <c r="E47" s="146" t="str">
        <f>E9</f>
        <v>SO-1-VZT - Vzduchotechnika</v>
      </c>
      <c r="F47" s="48"/>
      <c r="G47" s="48"/>
      <c r="H47" s="48"/>
      <c r="I47" s="145"/>
      <c r="J47" s="48"/>
      <c r="K47" s="52"/>
    </row>
    <row r="48" s="1" customFormat="1" ht="6.96" customHeight="1">
      <c r="B48" s="47"/>
      <c r="C48" s="48"/>
      <c r="D48" s="48"/>
      <c r="E48" s="48"/>
      <c r="F48" s="48"/>
      <c r="G48" s="48"/>
      <c r="H48" s="48"/>
      <c r="I48" s="145"/>
      <c r="J48" s="48"/>
      <c r="K48" s="52"/>
    </row>
    <row r="49" s="1" customFormat="1" ht="18" customHeight="1">
      <c r="B49" s="47"/>
      <c r="C49" s="40" t="s">
        <v>24</v>
      </c>
      <c r="D49" s="48"/>
      <c r="E49" s="48"/>
      <c r="F49" s="35" t="str">
        <f>F12</f>
        <v>Sokolov</v>
      </c>
      <c r="G49" s="48"/>
      <c r="H49" s="48"/>
      <c r="I49" s="147" t="s">
        <v>26</v>
      </c>
      <c r="J49" s="148" t="str">
        <f>IF(J12="","",J12)</f>
        <v>10.7.2017</v>
      </c>
      <c r="K49" s="52"/>
    </row>
    <row r="50" s="1" customFormat="1" ht="6.96" customHeight="1">
      <c r="B50" s="47"/>
      <c r="C50" s="48"/>
      <c r="D50" s="48"/>
      <c r="E50" s="48"/>
      <c r="F50" s="48"/>
      <c r="G50" s="48"/>
      <c r="H50" s="48"/>
      <c r="I50" s="145"/>
      <c r="J50" s="48"/>
      <c r="K50" s="52"/>
    </row>
    <row r="51" s="1" customFormat="1">
      <c r="B51" s="47"/>
      <c r="C51" s="40" t="s">
        <v>32</v>
      </c>
      <c r="D51" s="48"/>
      <c r="E51" s="48"/>
      <c r="F51" s="35" t="str">
        <f>E15</f>
        <v>Nemos Sokolov</v>
      </c>
      <c r="G51" s="48"/>
      <c r="H51" s="48"/>
      <c r="I51" s="147" t="s">
        <v>39</v>
      </c>
      <c r="J51" s="45" t="str">
        <f>E21</f>
        <v>Jurica a.s - Ateliér Sokolov</v>
      </c>
      <c r="K51" s="52"/>
    </row>
    <row r="52" s="1" customFormat="1" ht="14.4" customHeight="1">
      <c r="B52" s="47"/>
      <c r="C52" s="40" t="s">
        <v>37</v>
      </c>
      <c r="D52" s="48"/>
      <c r="E52" s="48"/>
      <c r="F52" s="35" t="str">
        <f>IF(E18="","",E18)</f>
        <v/>
      </c>
      <c r="G52" s="48"/>
      <c r="H52" s="48"/>
      <c r="I52" s="145"/>
      <c r="J52" s="172"/>
      <c r="K52" s="52"/>
    </row>
    <row r="53" s="1" customFormat="1" ht="10.32" customHeight="1">
      <c r="B53" s="47"/>
      <c r="C53" s="48"/>
      <c r="D53" s="48"/>
      <c r="E53" s="48"/>
      <c r="F53" s="48"/>
      <c r="G53" s="48"/>
      <c r="H53" s="48"/>
      <c r="I53" s="145"/>
      <c r="J53" s="48"/>
      <c r="K53" s="52"/>
    </row>
    <row r="54" s="1" customFormat="1" ht="29.28" customHeight="1">
      <c r="B54" s="47"/>
      <c r="C54" s="173" t="s">
        <v>126</v>
      </c>
      <c r="D54" s="160"/>
      <c r="E54" s="160"/>
      <c r="F54" s="160"/>
      <c r="G54" s="160"/>
      <c r="H54" s="160"/>
      <c r="I54" s="174"/>
      <c r="J54" s="175" t="s">
        <v>127</v>
      </c>
      <c r="K54" s="176"/>
    </row>
    <row r="55" s="1" customFormat="1" ht="10.32" customHeight="1">
      <c r="B55" s="47"/>
      <c r="C55" s="48"/>
      <c r="D55" s="48"/>
      <c r="E55" s="48"/>
      <c r="F55" s="48"/>
      <c r="G55" s="48"/>
      <c r="H55" s="48"/>
      <c r="I55" s="145"/>
      <c r="J55" s="48"/>
      <c r="K55" s="52"/>
    </row>
    <row r="56" s="1" customFormat="1" ht="29.28" customHeight="1">
      <c r="B56" s="47"/>
      <c r="C56" s="177" t="s">
        <v>128</v>
      </c>
      <c r="D56" s="48"/>
      <c r="E56" s="48"/>
      <c r="F56" s="48"/>
      <c r="G56" s="48"/>
      <c r="H56" s="48"/>
      <c r="I56" s="145"/>
      <c r="J56" s="156">
        <f>J77</f>
        <v>0</v>
      </c>
      <c r="K56" s="52"/>
      <c r="AU56" s="24" t="s">
        <v>129</v>
      </c>
    </row>
    <row r="57" s="7" customFormat="1" ht="24.96" customHeight="1">
      <c r="B57" s="178"/>
      <c r="C57" s="179"/>
      <c r="D57" s="180" t="s">
        <v>1705</v>
      </c>
      <c r="E57" s="181"/>
      <c r="F57" s="181"/>
      <c r="G57" s="181"/>
      <c r="H57" s="181"/>
      <c r="I57" s="182"/>
      <c r="J57" s="183">
        <f>J78</f>
        <v>0</v>
      </c>
      <c r="K57" s="184"/>
    </row>
    <row r="58" s="1" customFormat="1" ht="21.84" customHeight="1">
      <c r="B58" s="47"/>
      <c r="C58" s="48"/>
      <c r="D58" s="48"/>
      <c r="E58" s="48"/>
      <c r="F58" s="48"/>
      <c r="G58" s="48"/>
      <c r="H58" s="48"/>
      <c r="I58" s="145"/>
      <c r="J58" s="48"/>
      <c r="K58" s="52"/>
    </row>
    <row r="59" s="1" customFormat="1" ht="6.96" customHeight="1">
      <c r="B59" s="68"/>
      <c r="C59" s="69"/>
      <c r="D59" s="69"/>
      <c r="E59" s="69"/>
      <c r="F59" s="69"/>
      <c r="G59" s="69"/>
      <c r="H59" s="69"/>
      <c r="I59" s="167"/>
      <c r="J59" s="69"/>
      <c r="K59" s="70"/>
    </row>
    <row r="63" s="1" customFormat="1" ht="6.96" customHeight="1">
      <c r="B63" s="71"/>
      <c r="C63" s="72"/>
      <c r="D63" s="72"/>
      <c r="E63" s="72"/>
      <c r="F63" s="72"/>
      <c r="G63" s="72"/>
      <c r="H63" s="72"/>
      <c r="I63" s="170"/>
      <c r="J63" s="72"/>
      <c r="K63" s="72"/>
      <c r="L63" s="73"/>
    </row>
    <row r="64" s="1" customFormat="1" ht="36.96" customHeight="1">
      <c r="B64" s="47"/>
      <c r="C64" s="74" t="s">
        <v>151</v>
      </c>
      <c r="D64" s="75"/>
      <c r="E64" s="75"/>
      <c r="F64" s="75"/>
      <c r="G64" s="75"/>
      <c r="H64" s="75"/>
      <c r="I64" s="192"/>
      <c r="J64" s="75"/>
      <c r="K64" s="75"/>
      <c r="L64" s="73"/>
    </row>
    <row r="65" s="1" customFormat="1" ht="6.96" customHeight="1">
      <c r="B65" s="47"/>
      <c r="C65" s="75"/>
      <c r="D65" s="75"/>
      <c r="E65" s="75"/>
      <c r="F65" s="75"/>
      <c r="G65" s="75"/>
      <c r="H65" s="75"/>
      <c r="I65" s="192"/>
      <c r="J65" s="75"/>
      <c r="K65" s="75"/>
      <c r="L65" s="73"/>
    </row>
    <row r="66" s="1" customFormat="1" ht="14.4" customHeight="1">
      <c r="B66" s="47"/>
      <c r="C66" s="77" t="s">
        <v>18</v>
      </c>
      <c r="D66" s="75"/>
      <c r="E66" s="75"/>
      <c r="F66" s="75"/>
      <c r="G66" s="75"/>
      <c r="H66" s="75"/>
      <c r="I66" s="192"/>
      <c r="J66" s="75"/>
      <c r="K66" s="75"/>
      <c r="L66" s="73"/>
    </row>
    <row r="67" s="1" customFormat="1" ht="14.4" customHeight="1">
      <c r="B67" s="47"/>
      <c r="C67" s="75"/>
      <c r="D67" s="75"/>
      <c r="E67" s="193" t="str">
        <f>E7</f>
        <v>Revitalizace nemocnice v Sokolově, Slovenská 545, Stavební úpravy objektu trafostanice p.č. 2012/2</v>
      </c>
      <c r="F67" s="77"/>
      <c r="G67" s="77"/>
      <c r="H67" s="77"/>
      <c r="I67" s="192"/>
      <c r="J67" s="75"/>
      <c r="K67" s="75"/>
      <c r="L67" s="73"/>
    </row>
    <row r="68" s="1" customFormat="1" ht="14.4" customHeight="1">
      <c r="B68" s="47"/>
      <c r="C68" s="77" t="s">
        <v>123</v>
      </c>
      <c r="D68" s="75"/>
      <c r="E68" s="75"/>
      <c r="F68" s="75"/>
      <c r="G68" s="75"/>
      <c r="H68" s="75"/>
      <c r="I68" s="192"/>
      <c r="J68" s="75"/>
      <c r="K68" s="75"/>
      <c r="L68" s="73"/>
    </row>
    <row r="69" s="1" customFormat="1" ht="16.2" customHeight="1">
      <c r="B69" s="47"/>
      <c r="C69" s="75"/>
      <c r="D69" s="75"/>
      <c r="E69" s="83" t="str">
        <f>E9</f>
        <v>SO-1-VZT - Vzduchotechnika</v>
      </c>
      <c r="F69" s="75"/>
      <c r="G69" s="75"/>
      <c r="H69" s="75"/>
      <c r="I69" s="192"/>
      <c r="J69" s="75"/>
      <c r="K69" s="75"/>
      <c r="L69" s="73"/>
    </row>
    <row r="70" s="1" customFormat="1" ht="6.96" customHeight="1">
      <c r="B70" s="47"/>
      <c r="C70" s="75"/>
      <c r="D70" s="75"/>
      <c r="E70" s="75"/>
      <c r="F70" s="75"/>
      <c r="G70" s="75"/>
      <c r="H70" s="75"/>
      <c r="I70" s="192"/>
      <c r="J70" s="75"/>
      <c r="K70" s="75"/>
      <c r="L70" s="73"/>
    </row>
    <row r="71" s="1" customFormat="1" ht="18" customHeight="1">
      <c r="B71" s="47"/>
      <c r="C71" s="77" t="s">
        <v>24</v>
      </c>
      <c r="D71" s="75"/>
      <c r="E71" s="75"/>
      <c r="F71" s="194" t="str">
        <f>F12</f>
        <v>Sokolov</v>
      </c>
      <c r="G71" s="75"/>
      <c r="H71" s="75"/>
      <c r="I71" s="195" t="s">
        <v>26</v>
      </c>
      <c r="J71" s="86" t="str">
        <f>IF(J12="","",J12)</f>
        <v>10.7.2017</v>
      </c>
      <c r="K71" s="75"/>
      <c r="L71" s="73"/>
    </row>
    <row r="72" s="1" customFormat="1" ht="6.96" customHeight="1">
      <c r="B72" s="47"/>
      <c r="C72" s="75"/>
      <c r="D72" s="75"/>
      <c r="E72" s="75"/>
      <c r="F72" s="75"/>
      <c r="G72" s="75"/>
      <c r="H72" s="75"/>
      <c r="I72" s="192"/>
      <c r="J72" s="75"/>
      <c r="K72" s="75"/>
      <c r="L72" s="73"/>
    </row>
    <row r="73" s="1" customFormat="1">
      <c r="B73" s="47"/>
      <c r="C73" s="77" t="s">
        <v>32</v>
      </c>
      <c r="D73" s="75"/>
      <c r="E73" s="75"/>
      <c r="F73" s="194" t="str">
        <f>E15</f>
        <v>Nemos Sokolov</v>
      </c>
      <c r="G73" s="75"/>
      <c r="H73" s="75"/>
      <c r="I73" s="195" t="s">
        <v>39</v>
      </c>
      <c r="J73" s="194" t="str">
        <f>E21</f>
        <v>Jurica a.s - Ateliér Sokolov</v>
      </c>
      <c r="K73" s="75"/>
      <c r="L73" s="73"/>
    </row>
    <row r="74" s="1" customFormat="1" ht="14.4" customHeight="1">
      <c r="B74" s="47"/>
      <c r="C74" s="77" t="s">
        <v>37</v>
      </c>
      <c r="D74" s="75"/>
      <c r="E74" s="75"/>
      <c r="F74" s="194" t="str">
        <f>IF(E18="","",E18)</f>
        <v/>
      </c>
      <c r="G74" s="75"/>
      <c r="H74" s="75"/>
      <c r="I74" s="192"/>
      <c r="J74" s="75"/>
      <c r="K74" s="75"/>
      <c r="L74" s="73"/>
    </row>
    <row r="75" s="1" customFormat="1" ht="10.32" customHeight="1">
      <c r="B75" s="47"/>
      <c r="C75" s="75"/>
      <c r="D75" s="75"/>
      <c r="E75" s="75"/>
      <c r="F75" s="75"/>
      <c r="G75" s="75"/>
      <c r="H75" s="75"/>
      <c r="I75" s="192"/>
      <c r="J75" s="75"/>
      <c r="K75" s="75"/>
      <c r="L75" s="73"/>
    </row>
    <row r="76" s="9" customFormat="1" ht="29.28" customHeight="1">
      <c r="B76" s="196"/>
      <c r="C76" s="197" t="s">
        <v>152</v>
      </c>
      <c r="D76" s="198" t="s">
        <v>64</v>
      </c>
      <c r="E76" s="198" t="s">
        <v>60</v>
      </c>
      <c r="F76" s="198" t="s">
        <v>153</v>
      </c>
      <c r="G76" s="198" t="s">
        <v>154</v>
      </c>
      <c r="H76" s="198" t="s">
        <v>155</v>
      </c>
      <c r="I76" s="199" t="s">
        <v>156</v>
      </c>
      <c r="J76" s="198" t="s">
        <v>127</v>
      </c>
      <c r="K76" s="200" t="s">
        <v>157</v>
      </c>
      <c r="L76" s="201"/>
      <c r="M76" s="103" t="s">
        <v>158</v>
      </c>
      <c r="N76" s="104" t="s">
        <v>49</v>
      </c>
      <c r="O76" s="104" t="s">
        <v>159</v>
      </c>
      <c r="P76" s="104" t="s">
        <v>160</v>
      </c>
      <c r="Q76" s="104" t="s">
        <v>161</v>
      </c>
      <c r="R76" s="104" t="s">
        <v>162</v>
      </c>
      <c r="S76" s="104" t="s">
        <v>163</v>
      </c>
      <c r="T76" s="105" t="s">
        <v>164</v>
      </c>
    </row>
    <row r="77" s="1" customFormat="1" ht="29.28" customHeight="1">
      <c r="B77" s="47"/>
      <c r="C77" s="109" t="s">
        <v>128</v>
      </c>
      <c r="D77" s="75"/>
      <c r="E77" s="75"/>
      <c r="F77" s="75"/>
      <c r="G77" s="75"/>
      <c r="H77" s="75"/>
      <c r="I77" s="192"/>
      <c r="J77" s="202">
        <f>BK77</f>
        <v>0</v>
      </c>
      <c r="K77" s="75"/>
      <c r="L77" s="73"/>
      <c r="M77" s="106"/>
      <c r="N77" s="107"/>
      <c r="O77" s="107"/>
      <c r="P77" s="203">
        <f>P78</f>
        <v>0</v>
      </c>
      <c r="Q77" s="107"/>
      <c r="R77" s="203">
        <f>R78</f>
        <v>0</v>
      </c>
      <c r="S77" s="107"/>
      <c r="T77" s="204">
        <f>T78</f>
        <v>0</v>
      </c>
      <c r="AT77" s="24" t="s">
        <v>78</v>
      </c>
      <c r="AU77" s="24" t="s">
        <v>129</v>
      </c>
      <c r="BK77" s="205">
        <f>BK78</f>
        <v>0</v>
      </c>
    </row>
    <row r="78" s="10" customFormat="1" ht="37.44" customHeight="1">
      <c r="B78" s="206"/>
      <c r="C78" s="207"/>
      <c r="D78" s="208" t="s">
        <v>78</v>
      </c>
      <c r="E78" s="209" t="s">
        <v>1706</v>
      </c>
      <c r="F78" s="209" t="s">
        <v>1707</v>
      </c>
      <c r="G78" s="207"/>
      <c r="H78" s="207"/>
      <c r="I78" s="210"/>
      <c r="J78" s="211">
        <f>BK78</f>
        <v>0</v>
      </c>
      <c r="K78" s="207"/>
      <c r="L78" s="212"/>
      <c r="M78" s="213"/>
      <c r="N78" s="214"/>
      <c r="O78" s="214"/>
      <c r="P78" s="215">
        <f>SUM(P79:P96)</f>
        <v>0</v>
      </c>
      <c r="Q78" s="214"/>
      <c r="R78" s="215">
        <f>SUM(R79:R96)</f>
        <v>0</v>
      </c>
      <c r="S78" s="214"/>
      <c r="T78" s="216">
        <f>SUM(T79:T96)</f>
        <v>0</v>
      </c>
      <c r="AR78" s="217" t="s">
        <v>87</v>
      </c>
      <c r="AT78" s="218" t="s">
        <v>78</v>
      </c>
      <c r="AU78" s="218" t="s">
        <v>79</v>
      </c>
      <c r="AY78" s="217" t="s">
        <v>167</v>
      </c>
      <c r="BK78" s="219">
        <f>SUM(BK79:BK96)</f>
        <v>0</v>
      </c>
    </row>
    <row r="79" s="1" customFormat="1" ht="34.2" customHeight="1">
      <c r="B79" s="47"/>
      <c r="C79" s="270" t="s">
        <v>87</v>
      </c>
      <c r="D79" s="270" t="s">
        <v>336</v>
      </c>
      <c r="E79" s="271" t="s">
        <v>242</v>
      </c>
      <c r="F79" s="272" t="s">
        <v>1708</v>
      </c>
      <c r="G79" s="273" t="s">
        <v>1709</v>
      </c>
      <c r="H79" s="274">
        <v>4</v>
      </c>
      <c r="I79" s="275"/>
      <c r="J79" s="276">
        <f>ROUND(I79*H79,2)</f>
        <v>0</v>
      </c>
      <c r="K79" s="272" t="s">
        <v>477</v>
      </c>
      <c r="L79" s="277"/>
      <c r="M79" s="278" t="s">
        <v>34</v>
      </c>
      <c r="N79" s="279" t="s">
        <v>50</v>
      </c>
      <c r="O79" s="48"/>
      <c r="P79" s="231">
        <f>O79*H79</f>
        <v>0</v>
      </c>
      <c r="Q79" s="231">
        <v>0</v>
      </c>
      <c r="R79" s="231">
        <f>Q79*H79</f>
        <v>0</v>
      </c>
      <c r="S79" s="231">
        <v>0</v>
      </c>
      <c r="T79" s="232">
        <f>S79*H79</f>
        <v>0</v>
      </c>
      <c r="AR79" s="24" t="s">
        <v>225</v>
      </c>
      <c r="AT79" s="24" t="s">
        <v>336</v>
      </c>
      <c r="AU79" s="24" t="s">
        <v>87</v>
      </c>
      <c r="AY79" s="24" t="s">
        <v>167</v>
      </c>
      <c r="BE79" s="233">
        <f>IF(N79="základní",J79,0)</f>
        <v>0</v>
      </c>
      <c r="BF79" s="233">
        <f>IF(N79="snížená",J79,0)</f>
        <v>0</v>
      </c>
      <c r="BG79" s="233">
        <f>IF(N79="zákl. přenesená",J79,0)</f>
        <v>0</v>
      </c>
      <c r="BH79" s="233">
        <f>IF(N79="sníž. přenesená",J79,0)</f>
        <v>0</v>
      </c>
      <c r="BI79" s="233">
        <f>IF(N79="nulová",J79,0)</f>
        <v>0</v>
      </c>
      <c r="BJ79" s="24" t="s">
        <v>87</v>
      </c>
      <c r="BK79" s="233">
        <f>ROUND(I79*H79,2)</f>
        <v>0</v>
      </c>
      <c r="BL79" s="24" t="s">
        <v>174</v>
      </c>
      <c r="BM79" s="24" t="s">
        <v>1710</v>
      </c>
    </row>
    <row r="80" s="1" customFormat="1" ht="22.8" customHeight="1">
      <c r="B80" s="47"/>
      <c r="C80" s="270" t="s">
        <v>89</v>
      </c>
      <c r="D80" s="270" t="s">
        <v>336</v>
      </c>
      <c r="E80" s="271" t="s">
        <v>248</v>
      </c>
      <c r="F80" s="272" t="s">
        <v>1711</v>
      </c>
      <c r="G80" s="273" t="s">
        <v>1709</v>
      </c>
      <c r="H80" s="274">
        <v>4</v>
      </c>
      <c r="I80" s="275"/>
      <c r="J80" s="276">
        <f>ROUND(I80*H80,2)</f>
        <v>0</v>
      </c>
      <c r="K80" s="272" t="s">
        <v>477</v>
      </c>
      <c r="L80" s="277"/>
      <c r="M80" s="278" t="s">
        <v>34</v>
      </c>
      <c r="N80" s="279" t="s">
        <v>50</v>
      </c>
      <c r="O80" s="48"/>
      <c r="P80" s="231">
        <f>O80*H80</f>
        <v>0</v>
      </c>
      <c r="Q80" s="231">
        <v>0</v>
      </c>
      <c r="R80" s="231">
        <f>Q80*H80</f>
        <v>0</v>
      </c>
      <c r="S80" s="231">
        <v>0</v>
      </c>
      <c r="T80" s="232">
        <f>S80*H80</f>
        <v>0</v>
      </c>
      <c r="AR80" s="24" t="s">
        <v>225</v>
      </c>
      <c r="AT80" s="24" t="s">
        <v>336</v>
      </c>
      <c r="AU80" s="24" t="s">
        <v>87</v>
      </c>
      <c r="AY80" s="24" t="s">
        <v>167</v>
      </c>
      <c r="BE80" s="233">
        <f>IF(N80="základní",J80,0)</f>
        <v>0</v>
      </c>
      <c r="BF80" s="233">
        <f>IF(N80="snížená",J80,0)</f>
        <v>0</v>
      </c>
      <c r="BG80" s="233">
        <f>IF(N80="zákl. přenesená",J80,0)</f>
        <v>0</v>
      </c>
      <c r="BH80" s="233">
        <f>IF(N80="sníž. přenesená",J80,0)</f>
        <v>0</v>
      </c>
      <c r="BI80" s="233">
        <f>IF(N80="nulová",J80,0)</f>
        <v>0</v>
      </c>
      <c r="BJ80" s="24" t="s">
        <v>87</v>
      </c>
      <c r="BK80" s="233">
        <f>ROUND(I80*H80,2)</f>
        <v>0</v>
      </c>
      <c r="BL80" s="24" t="s">
        <v>174</v>
      </c>
      <c r="BM80" s="24" t="s">
        <v>1712</v>
      </c>
    </row>
    <row r="81" s="1" customFormat="1" ht="22.8" customHeight="1">
      <c r="B81" s="47"/>
      <c r="C81" s="270" t="s">
        <v>185</v>
      </c>
      <c r="D81" s="270" t="s">
        <v>336</v>
      </c>
      <c r="E81" s="271" t="s">
        <v>1713</v>
      </c>
      <c r="F81" s="272" t="s">
        <v>1714</v>
      </c>
      <c r="G81" s="273" t="s">
        <v>1709</v>
      </c>
      <c r="H81" s="274">
        <v>4</v>
      </c>
      <c r="I81" s="275"/>
      <c r="J81" s="276">
        <f>ROUND(I81*H81,2)</f>
        <v>0</v>
      </c>
      <c r="K81" s="272" t="s">
        <v>477</v>
      </c>
      <c r="L81" s="277"/>
      <c r="M81" s="278" t="s">
        <v>34</v>
      </c>
      <c r="N81" s="279" t="s">
        <v>50</v>
      </c>
      <c r="O81" s="48"/>
      <c r="P81" s="231">
        <f>O81*H81</f>
        <v>0</v>
      </c>
      <c r="Q81" s="231">
        <v>0</v>
      </c>
      <c r="R81" s="231">
        <f>Q81*H81</f>
        <v>0</v>
      </c>
      <c r="S81" s="231">
        <v>0</v>
      </c>
      <c r="T81" s="232">
        <f>S81*H81</f>
        <v>0</v>
      </c>
      <c r="AR81" s="24" t="s">
        <v>225</v>
      </c>
      <c r="AT81" s="24" t="s">
        <v>336</v>
      </c>
      <c r="AU81" s="24" t="s">
        <v>87</v>
      </c>
      <c r="AY81" s="24" t="s">
        <v>167</v>
      </c>
      <c r="BE81" s="233">
        <f>IF(N81="základní",J81,0)</f>
        <v>0</v>
      </c>
      <c r="BF81" s="233">
        <f>IF(N81="snížená",J81,0)</f>
        <v>0</v>
      </c>
      <c r="BG81" s="233">
        <f>IF(N81="zákl. přenesená",J81,0)</f>
        <v>0</v>
      </c>
      <c r="BH81" s="233">
        <f>IF(N81="sníž. přenesená",J81,0)</f>
        <v>0</v>
      </c>
      <c r="BI81" s="233">
        <f>IF(N81="nulová",J81,0)</f>
        <v>0</v>
      </c>
      <c r="BJ81" s="24" t="s">
        <v>87</v>
      </c>
      <c r="BK81" s="233">
        <f>ROUND(I81*H81,2)</f>
        <v>0</v>
      </c>
      <c r="BL81" s="24" t="s">
        <v>174</v>
      </c>
      <c r="BM81" s="24" t="s">
        <v>1715</v>
      </c>
    </row>
    <row r="82" s="1" customFormat="1" ht="22.8" customHeight="1">
      <c r="B82" s="47"/>
      <c r="C82" s="270" t="s">
        <v>174</v>
      </c>
      <c r="D82" s="270" t="s">
        <v>336</v>
      </c>
      <c r="E82" s="271" t="s">
        <v>256</v>
      </c>
      <c r="F82" s="272" t="s">
        <v>1716</v>
      </c>
      <c r="G82" s="273" t="s">
        <v>1709</v>
      </c>
      <c r="H82" s="274">
        <v>1</v>
      </c>
      <c r="I82" s="275"/>
      <c r="J82" s="276">
        <f>ROUND(I82*H82,2)</f>
        <v>0</v>
      </c>
      <c r="K82" s="272" t="s">
        <v>477</v>
      </c>
      <c r="L82" s="277"/>
      <c r="M82" s="278" t="s">
        <v>34</v>
      </c>
      <c r="N82" s="279" t="s">
        <v>50</v>
      </c>
      <c r="O82" s="48"/>
      <c r="P82" s="231">
        <f>O82*H82</f>
        <v>0</v>
      </c>
      <c r="Q82" s="231">
        <v>0</v>
      </c>
      <c r="R82" s="231">
        <f>Q82*H82</f>
        <v>0</v>
      </c>
      <c r="S82" s="231">
        <v>0</v>
      </c>
      <c r="T82" s="232">
        <f>S82*H82</f>
        <v>0</v>
      </c>
      <c r="AR82" s="24" t="s">
        <v>225</v>
      </c>
      <c r="AT82" s="24" t="s">
        <v>336</v>
      </c>
      <c r="AU82" s="24" t="s">
        <v>87</v>
      </c>
      <c r="AY82" s="24" t="s">
        <v>167</v>
      </c>
      <c r="BE82" s="233">
        <f>IF(N82="základní",J82,0)</f>
        <v>0</v>
      </c>
      <c r="BF82" s="233">
        <f>IF(N82="snížená",J82,0)</f>
        <v>0</v>
      </c>
      <c r="BG82" s="233">
        <f>IF(N82="zákl. přenesená",J82,0)</f>
        <v>0</v>
      </c>
      <c r="BH82" s="233">
        <f>IF(N82="sníž. přenesená",J82,0)</f>
        <v>0</v>
      </c>
      <c r="BI82" s="233">
        <f>IF(N82="nulová",J82,0)</f>
        <v>0</v>
      </c>
      <c r="BJ82" s="24" t="s">
        <v>87</v>
      </c>
      <c r="BK82" s="233">
        <f>ROUND(I82*H82,2)</f>
        <v>0</v>
      </c>
      <c r="BL82" s="24" t="s">
        <v>174</v>
      </c>
      <c r="BM82" s="24" t="s">
        <v>1717</v>
      </c>
    </row>
    <row r="83" s="1" customFormat="1" ht="22.8" customHeight="1">
      <c r="B83" s="47"/>
      <c r="C83" s="270" t="s">
        <v>204</v>
      </c>
      <c r="D83" s="270" t="s">
        <v>336</v>
      </c>
      <c r="E83" s="271" t="s">
        <v>1718</v>
      </c>
      <c r="F83" s="272" t="s">
        <v>1719</v>
      </c>
      <c r="G83" s="273" t="s">
        <v>1709</v>
      </c>
      <c r="H83" s="274">
        <v>1</v>
      </c>
      <c r="I83" s="275"/>
      <c r="J83" s="276">
        <f>ROUND(I83*H83,2)</f>
        <v>0</v>
      </c>
      <c r="K83" s="272" t="s">
        <v>477</v>
      </c>
      <c r="L83" s="277"/>
      <c r="M83" s="278" t="s">
        <v>34</v>
      </c>
      <c r="N83" s="279" t="s">
        <v>50</v>
      </c>
      <c r="O83" s="48"/>
      <c r="P83" s="231">
        <f>O83*H83</f>
        <v>0</v>
      </c>
      <c r="Q83" s="231">
        <v>0</v>
      </c>
      <c r="R83" s="231">
        <f>Q83*H83</f>
        <v>0</v>
      </c>
      <c r="S83" s="231">
        <v>0</v>
      </c>
      <c r="T83" s="232">
        <f>S83*H83</f>
        <v>0</v>
      </c>
      <c r="AR83" s="24" t="s">
        <v>225</v>
      </c>
      <c r="AT83" s="24" t="s">
        <v>336</v>
      </c>
      <c r="AU83" s="24" t="s">
        <v>87</v>
      </c>
      <c r="AY83" s="24" t="s">
        <v>167</v>
      </c>
      <c r="BE83" s="233">
        <f>IF(N83="základní",J83,0)</f>
        <v>0</v>
      </c>
      <c r="BF83" s="233">
        <f>IF(N83="snížená",J83,0)</f>
        <v>0</v>
      </c>
      <c r="BG83" s="233">
        <f>IF(N83="zákl. přenesená",J83,0)</f>
        <v>0</v>
      </c>
      <c r="BH83" s="233">
        <f>IF(N83="sníž. přenesená",J83,0)</f>
        <v>0</v>
      </c>
      <c r="BI83" s="233">
        <f>IF(N83="nulová",J83,0)</f>
        <v>0</v>
      </c>
      <c r="BJ83" s="24" t="s">
        <v>87</v>
      </c>
      <c r="BK83" s="233">
        <f>ROUND(I83*H83,2)</f>
        <v>0</v>
      </c>
      <c r="BL83" s="24" t="s">
        <v>174</v>
      </c>
      <c r="BM83" s="24" t="s">
        <v>1720</v>
      </c>
    </row>
    <row r="84" s="1" customFormat="1" ht="22.8" customHeight="1">
      <c r="B84" s="47"/>
      <c r="C84" s="270" t="s">
        <v>208</v>
      </c>
      <c r="D84" s="270" t="s">
        <v>336</v>
      </c>
      <c r="E84" s="271" t="s">
        <v>265</v>
      </c>
      <c r="F84" s="272" t="s">
        <v>1721</v>
      </c>
      <c r="G84" s="273" t="s">
        <v>1709</v>
      </c>
      <c r="H84" s="274">
        <v>2</v>
      </c>
      <c r="I84" s="275"/>
      <c r="J84" s="276">
        <f>ROUND(I84*H84,2)</f>
        <v>0</v>
      </c>
      <c r="K84" s="272" t="s">
        <v>477</v>
      </c>
      <c r="L84" s="277"/>
      <c r="M84" s="278" t="s">
        <v>34</v>
      </c>
      <c r="N84" s="279" t="s">
        <v>50</v>
      </c>
      <c r="O84" s="48"/>
      <c r="P84" s="231">
        <f>O84*H84</f>
        <v>0</v>
      </c>
      <c r="Q84" s="231">
        <v>0</v>
      </c>
      <c r="R84" s="231">
        <f>Q84*H84</f>
        <v>0</v>
      </c>
      <c r="S84" s="231">
        <v>0</v>
      </c>
      <c r="T84" s="232">
        <f>S84*H84</f>
        <v>0</v>
      </c>
      <c r="AR84" s="24" t="s">
        <v>225</v>
      </c>
      <c r="AT84" s="24" t="s">
        <v>336</v>
      </c>
      <c r="AU84" s="24" t="s">
        <v>87</v>
      </c>
      <c r="AY84" s="24" t="s">
        <v>167</v>
      </c>
      <c r="BE84" s="233">
        <f>IF(N84="základní",J84,0)</f>
        <v>0</v>
      </c>
      <c r="BF84" s="233">
        <f>IF(N84="snížená",J84,0)</f>
        <v>0</v>
      </c>
      <c r="BG84" s="233">
        <f>IF(N84="zákl. přenesená",J84,0)</f>
        <v>0</v>
      </c>
      <c r="BH84" s="233">
        <f>IF(N84="sníž. přenesená",J84,0)</f>
        <v>0</v>
      </c>
      <c r="BI84" s="233">
        <f>IF(N84="nulová",J84,0)</f>
        <v>0</v>
      </c>
      <c r="BJ84" s="24" t="s">
        <v>87</v>
      </c>
      <c r="BK84" s="233">
        <f>ROUND(I84*H84,2)</f>
        <v>0</v>
      </c>
      <c r="BL84" s="24" t="s">
        <v>174</v>
      </c>
      <c r="BM84" s="24" t="s">
        <v>1722</v>
      </c>
    </row>
    <row r="85" s="1" customFormat="1" ht="22.8" customHeight="1">
      <c r="B85" s="47"/>
      <c r="C85" s="270" t="s">
        <v>217</v>
      </c>
      <c r="D85" s="270" t="s">
        <v>336</v>
      </c>
      <c r="E85" s="271" t="s">
        <v>1723</v>
      </c>
      <c r="F85" s="272" t="s">
        <v>1724</v>
      </c>
      <c r="G85" s="273" t="s">
        <v>1709</v>
      </c>
      <c r="H85" s="274">
        <v>2</v>
      </c>
      <c r="I85" s="275"/>
      <c r="J85" s="276">
        <f>ROUND(I85*H85,2)</f>
        <v>0</v>
      </c>
      <c r="K85" s="272" t="s">
        <v>477</v>
      </c>
      <c r="L85" s="277"/>
      <c r="M85" s="278" t="s">
        <v>34</v>
      </c>
      <c r="N85" s="279" t="s">
        <v>50</v>
      </c>
      <c r="O85" s="48"/>
      <c r="P85" s="231">
        <f>O85*H85</f>
        <v>0</v>
      </c>
      <c r="Q85" s="231">
        <v>0</v>
      </c>
      <c r="R85" s="231">
        <f>Q85*H85</f>
        <v>0</v>
      </c>
      <c r="S85" s="231">
        <v>0</v>
      </c>
      <c r="T85" s="232">
        <f>S85*H85</f>
        <v>0</v>
      </c>
      <c r="AR85" s="24" t="s">
        <v>225</v>
      </c>
      <c r="AT85" s="24" t="s">
        <v>336</v>
      </c>
      <c r="AU85" s="24" t="s">
        <v>87</v>
      </c>
      <c r="AY85" s="24" t="s">
        <v>167</v>
      </c>
      <c r="BE85" s="233">
        <f>IF(N85="základní",J85,0)</f>
        <v>0</v>
      </c>
      <c r="BF85" s="233">
        <f>IF(N85="snížená",J85,0)</f>
        <v>0</v>
      </c>
      <c r="BG85" s="233">
        <f>IF(N85="zákl. přenesená",J85,0)</f>
        <v>0</v>
      </c>
      <c r="BH85" s="233">
        <f>IF(N85="sníž. přenesená",J85,0)</f>
        <v>0</v>
      </c>
      <c r="BI85" s="233">
        <f>IF(N85="nulová",J85,0)</f>
        <v>0</v>
      </c>
      <c r="BJ85" s="24" t="s">
        <v>87</v>
      </c>
      <c r="BK85" s="233">
        <f>ROUND(I85*H85,2)</f>
        <v>0</v>
      </c>
      <c r="BL85" s="24" t="s">
        <v>174</v>
      </c>
      <c r="BM85" s="24" t="s">
        <v>1725</v>
      </c>
    </row>
    <row r="86" s="1" customFormat="1" ht="22.8" customHeight="1">
      <c r="B86" s="47"/>
      <c r="C86" s="270" t="s">
        <v>225</v>
      </c>
      <c r="D86" s="270" t="s">
        <v>336</v>
      </c>
      <c r="E86" s="271" t="s">
        <v>10</v>
      </c>
      <c r="F86" s="272" t="s">
        <v>1726</v>
      </c>
      <c r="G86" s="273" t="s">
        <v>1709</v>
      </c>
      <c r="H86" s="274">
        <v>1</v>
      </c>
      <c r="I86" s="275"/>
      <c r="J86" s="276">
        <f>ROUND(I86*H86,2)</f>
        <v>0</v>
      </c>
      <c r="K86" s="272" t="s">
        <v>477</v>
      </c>
      <c r="L86" s="277"/>
      <c r="M86" s="278" t="s">
        <v>34</v>
      </c>
      <c r="N86" s="279" t="s">
        <v>50</v>
      </c>
      <c r="O86" s="48"/>
      <c r="P86" s="231">
        <f>O86*H86</f>
        <v>0</v>
      </c>
      <c r="Q86" s="231">
        <v>0</v>
      </c>
      <c r="R86" s="231">
        <f>Q86*H86</f>
        <v>0</v>
      </c>
      <c r="S86" s="231">
        <v>0</v>
      </c>
      <c r="T86" s="232">
        <f>S86*H86</f>
        <v>0</v>
      </c>
      <c r="AR86" s="24" t="s">
        <v>225</v>
      </c>
      <c r="AT86" s="24" t="s">
        <v>336</v>
      </c>
      <c r="AU86" s="24" t="s">
        <v>87</v>
      </c>
      <c r="AY86" s="24" t="s">
        <v>167</v>
      </c>
      <c r="BE86" s="233">
        <f>IF(N86="základní",J86,0)</f>
        <v>0</v>
      </c>
      <c r="BF86" s="233">
        <f>IF(N86="snížená",J86,0)</f>
        <v>0</v>
      </c>
      <c r="BG86" s="233">
        <f>IF(N86="zákl. přenesená",J86,0)</f>
        <v>0</v>
      </c>
      <c r="BH86" s="233">
        <f>IF(N86="sníž. přenesená",J86,0)</f>
        <v>0</v>
      </c>
      <c r="BI86" s="233">
        <f>IF(N86="nulová",J86,0)</f>
        <v>0</v>
      </c>
      <c r="BJ86" s="24" t="s">
        <v>87</v>
      </c>
      <c r="BK86" s="233">
        <f>ROUND(I86*H86,2)</f>
        <v>0</v>
      </c>
      <c r="BL86" s="24" t="s">
        <v>174</v>
      </c>
      <c r="BM86" s="24" t="s">
        <v>1727</v>
      </c>
    </row>
    <row r="87" s="1" customFormat="1" ht="22.8" customHeight="1">
      <c r="B87" s="47"/>
      <c r="C87" s="270" t="s">
        <v>231</v>
      </c>
      <c r="D87" s="270" t="s">
        <v>336</v>
      </c>
      <c r="E87" s="271" t="s">
        <v>1728</v>
      </c>
      <c r="F87" s="272" t="s">
        <v>1729</v>
      </c>
      <c r="G87" s="273" t="s">
        <v>1709</v>
      </c>
      <c r="H87" s="274">
        <v>1</v>
      </c>
      <c r="I87" s="275"/>
      <c r="J87" s="276">
        <f>ROUND(I87*H87,2)</f>
        <v>0</v>
      </c>
      <c r="K87" s="272" t="s">
        <v>477</v>
      </c>
      <c r="L87" s="277"/>
      <c r="M87" s="278" t="s">
        <v>34</v>
      </c>
      <c r="N87" s="279" t="s">
        <v>50</v>
      </c>
      <c r="O87" s="48"/>
      <c r="P87" s="231">
        <f>O87*H87</f>
        <v>0</v>
      </c>
      <c r="Q87" s="231">
        <v>0</v>
      </c>
      <c r="R87" s="231">
        <f>Q87*H87</f>
        <v>0</v>
      </c>
      <c r="S87" s="231">
        <v>0</v>
      </c>
      <c r="T87" s="232">
        <f>S87*H87</f>
        <v>0</v>
      </c>
      <c r="AR87" s="24" t="s">
        <v>225</v>
      </c>
      <c r="AT87" s="24" t="s">
        <v>336</v>
      </c>
      <c r="AU87" s="24" t="s">
        <v>87</v>
      </c>
      <c r="AY87" s="24" t="s">
        <v>167</v>
      </c>
      <c r="BE87" s="233">
        <f>IF(N87="základní",J87,0)</f>
        <v>0</v>
      </c>
      <c r="BF87" s="233">
        <f>IF(N87="snížená",J87,0)</f>
        <v>0</v>
      </c>
      <c r="BG87" s="233">
        <f>IF(N87="zákl. přenesená",J87,0)</f>
        <v>0</v>
      </c>
      <c r="BH87" s="233">
        <f>IF(N87="sníž. přenesená",J87,0)</f>
        <v>0</v>
      </c>
      <c r="BI87" s="233">
        <f>IF(N87="nulová",J87,0)</f>
        <v>0</v>
      </c>
      <c r="BJ87" s="24" t="s">
        <v>87</v>
      </c>
      <c r="BK87" s="233">
        <f>ROUND(I87*H87,2)</f>
        <v>0</v>
      </c>
      <c r="BL87" s="24" t="s">
        <v>174</v>
      </c>
      <c r="BM87" s="24" t="s">
        <v>1730</v>
      </c>
    </row>
    <row r="88" s="1" customFormat="1" ht="22.8" customHeight="1">
      <c r="B88" s="47"/>
      <c r="C88" s="270" t="s">
        <v>237</v>
      </c>
      <c r="D88" s="270" t="s">
        <v>336</v>
      </c>
      <c r="E88" s="271" t="s">
        <v>1731</v>
      </c>
      <c r="F88" s="272" t="s">
        <v>1732</v>
      </c>
      <c r="G88" s="273" t="s">
        <v>1709</v>
      </c>
      <c r="H88" s="274">
        <v>1</v>
      </c>
      <c r="I88" s="275"/>
      <c r="J88" s="276">
        <f>ROUND(I88*H88,2)</f>
        <v>0</v>
      </c>
      <c r="K88" s="272" t="s">
        <v>477</v>
      </c>
      <c r="L88" s="277"/>
      <c r="M88" s="278" t="s">
        <v>34</v>
      </c>
      <c r="N88" s="279" t="s">
        <v>50</v>
      </c>
      <c r="O88" s="48"/>
      <c r="P88" s="231">
        <f>O88*H88</f>
        <v>0</v>
      </c>
      <c r="Q88" s="231">
        <v>0</v>
      </c>
      <c r="R88" s="231">
        <f>Q88*H88</f>
        <v>0</v>
      </c>
      <c r="S88" s="231">
        <v>0</v>
      </c>
      <c r="T88" s="232">
        <f>S88*H88</f>
        <v>0</v>
      </c>
      <c r="AR88" s="24" t="s">
        <v>225</v>
      </c>
      <c r="AT88" s="24" t="s">
        <v>336</v>
      </c>
      <c r="AU88" s="24" t="s">
        <v>87</v>
      </c>
      <c r="AY88" s="24" t="s">
        <v>167</v>
      </c>
      <c r="BE88" s="233">
        <f>IF(N88="základní",J88,0)</f>
        <v>0</v>
      </c>
      <c r="BF88" s="233">
        <f>IF(N88="snížená",J88,0)</f>
        <v>0</v>
      </c>
      <c r="BG88" s="233">
        <f>IF(N88="zákl. přenesená",J88,0)</f>
        <v>0</v>
      </c>
      <c r="BH88" s="233">
        <f>IF(N88="sníž. přenesená",J88,0)</f>
        <v>0</v>
      </c>
      <c r="BI88" s="233">
        <f>IF(N88="nulová",J88,0)</f>
        <v>0</v>
      </c>
      <c r="BJ88" s="24" t="s">
        <v>87</v>
      </c>
      <c r="BK88" s="233">
        <f>ROUND(I88*H88,2)</f>
        <v>0</v>
      </c>
      <c r="BL88" s="24" t="s">
        <v>174</v>
      </c>
      <c r="BM88" s="24" t="s">
        <v>1733</v>
      </c>
    </row>
    <row r="89" s="1" customFormat="1" ht="45.6" customHeight="1">
      <c r="B89" s="47"/>
      <c r="C89" s="270" t="s">
        <v>242</v>
      </c>
      <c r="D89" s="270" t="s">
        <v>336</v>
      </c>
      <c r="E89" s="271" t="s">
        <v>281</v>
      </c>
      <c r="F89" s="272" t="s">
        <v>1734</v>
      </c>
      <c r="G89" s="273" t="s">
        <v>1709</v>
      </c>
      <c r="H89" s="274">
        <v>2</v>
      </c>
      <c r="I89" s="275"/>
      <c r="J89" s="276">
        <f>ROUND(I89*H89,2)</f>
        <v>0</v>
      </c>
      <c r="K89" s="272" t="s">
        <v>477</v>
      </c>
      <c r="L89" s="277"/>
      <c r="M89" s="278" t="s">
        <v>34</v>
      </c>
      <c r="N89" s="279" t="s">
        <v>50</v>
      </c>
      <c r="O89" s="48"/>
      <c r="P89" s="231">
        <f>O89*H89</f>
        <v>0</v>
      </c>
      <c r="Q89" s="231">
        <v>0</v>
      </c>
      <c r="R89" s="231">
        <f>Q89*H89</f>
        <v>0</v>
      </c>
      <c r="S89" s="231">
        <v>0</v>
      </c>
      <c r="T89" s="232">
        <f>S89*H89</f>
        <v>0</v>
      </c>
      <c r="AR89" s="24" t="s">
        <v>225</v>
      </c>
      <c r="AT89" s="24" t="s">
        <v>336</v>
      </c>
      <c r="AU89" s="24" t="s">
        <v>87</v>
      </c>
      <c r="AY89" s="24" t="s">
        <v>167</v>
      </c>
      <c r="BE89" s="233">
        <f>IF(N89="základní",J89,0)</f>
        <v>0</v>
      </c>
      <c r="BF89" s="233">
        <f>IF(N89="snížená",J89,0)</f>
        <v>0</v>
      </c>
      <c r="BG89" s="233">
        <f>IF(N89="zákl. přenesená",J89,0)</f>
        <v>0</v>
      </c>
      <c r="BH89" s="233">
        <f>IF(N89="sníž. přenesená",J89,0)</f>
        <v>0</v>
      </c>
      <c r="BI89" s="233">
        <f>IF(N89="nulová",J89,0)</f>
        <v>0</v>
      </c>
      <c r="BJ89" s="24" t="s">
        <v>87</v>
      </c>
      <c r="BK89" s="233">
        <f>ROUND(I89*H89,2)</f>
        <v>0</v>
      </c>
      <c r="BL89" s="24" t="s">
        <v>174</v>
      </c>
      <c r="BM89" s="24" t="s">
        <v>1735</v>
      </c>
    </row>
    <row r="90" s="1" customFormat="1" ht="22.8" customHeight="1">
      <c r="B90" s="47"/>
      <c r="C90" s="270" t="s">
        <v>248</v>
      </c>
      <c r="D90" s="270" t="s">
        <v>336</v>
      </c>
      <c r="E90" s="271" t="s">
        <v>1736</v>
      </c>
      <c r="F90" s="272" t="s">
        <v>1729</v>
      </c>
      <c r="G90" s="273" t="s">
        <v>1709</v>
      </c>
      <c r="H90" s="274">
        <v>1</v>
      </c>
      <c r="I90" s="275"/>
      <c r="J90" s="276">
        <f>ROUND(I90*H90,2)</f>
        <v>0</v>
      </c>
      <c r="K90" s="272" t="s">
        <v>477</v>
      </c>
      <c r="L90" s="277"/>
      <c r="M90" s="278" t="s">
        <v>34</v>
      </c>
      <c r="N90" s="279" t="s">
        <v>50</v>
      </c>
      <c r="O90" s="48"/>
      <c r="P90" s="231">
        <f>O90*H90</f>
        <v>0</v>
      </c>
      <c r="Q90" s="231">
        <v>0</v>
      </c>
      <c r="R90" s="231">
        <f>Q90*H90</f>
        <v>0</v>
      </c>
      <c r="S90" s="231">
        <v>0</v>
      </c>
      <c r="T90" s="232">
        <f>S90*H90</f>
        <v>0</v>
      </c>
      <c r="AR90" s="24" t="s">
        <v>225</v>
      </c>
      <c r="AT90" s="24" t="s">
        <v>336</v>
      </c>
      <c r="AU90" s="24" t="s">
        <v>87</v>
      </c>
      <c r="AY90" s="24" t="s">
        <v>167</v>
      </c>
      <c r="BE90" s="233">
        <f>IF(N90="základní",J90,0)</f>
        <v>0</v>
      </c>
      <c r="BF90" s="233">
        <f>IF(N90="snížená",J90,0)</f>
        <v>0</v>
      </c>
      <c r="BG90" s="233">
        <f>IF(N90="zákl. přenesená",J90,0)</f>
        <v>0</v>
      </c>
      <c r="BH90" s="233">
        <f>IF(N90="sníž. přenesená",J90,0)</f>
        <v>0</v>
      </c>
      <c r="BI90" s="233">
        <f>IF(N90="nulová",J90,0)</f>
        <v>0</v>
      </c>
      <c r="BJ90" s="24" t="s">
        <v>87</v>
      </c>
      <c r="BK90" s="233">
        <f>ROUND(I90*H90,2)</f>
        <v>0</v>
      </c>
      <c r="BL90" s="24" t="s">
        <v>174</v>
      </c>
      <c r="BM90" s="24" t="s">
        <v>1737</v>
      </c>
    </row>
    <row r="91" s="1" customFormat="1" ht="34.2" customHeight="1">
      <c r="B91" s="47"/>
      <c r="C91" s="270" t="s">
        <v>256</v>
      </c>
      <c r="D91" s="270" t="s">
        <v>336</v>
      </c>
      <c r="E91" s="271" t="s">
        <v>1738</v>
      </c>
      <c r="F91" s="272" t="s">
        <v>1739</v>
      </c>
      <c r="G91" s="273" t="s">
        <v>1709</v>
      </c>
      <c r="H91" s="274">
        <v>1</v>
      </c>
      <c r="I91" s="275"/>
      <c r="J91" s="276">
        <f>ROUND(I91*H91,2)</f>
        <v>0</v>
      </c>
      <c r="K91" s="272" t="s">
        <v>477</v>
      </c>
      <c r="L91" s="277"/>
      <c r="M91" s="278" t="s">
        <v>34</v>
      </c>
      <c r="N91" s="279" t="s">
        <v>50</v>
      </c>
      <c r="O91" s="48"/>
      <c r="P91" s="231">
        <f>O91*H91</f>
        <v>0</v>
      </c>
      <c r="Q91" s="231">
        <v>0</v>
      </c>
      <c r="R91" s="231">
        <f>Q91*H91</f>
        <v>0</v>
      </c>
      <c r="S91" s="231">
        <v>0</v>
      </c>
      <c r="T91" s="232">
        <f>S91*H91</f>
        <v>0</v>
      </c>
      <c r="AR91" s="24" t="s">
        <v>225</v>
      </c>
      <c r="AT91" s="24" t="s">
        <v>336</v>
      </c>
      <c r="AU91" s="24" t="s">
        <v>87</v>
      </c>
      <c r="AY91" s="24" t="s">
        <v>167</v>
      </c>
      <c r="BE91" s="233">
        <f>IF(N91="základní",J91,0)</f>
        <v>0</v>
      </c>
      <c r="BF91" s="233">
        <f>IF(N91="snížená",J91,0)</f>
        <v>0</v>
      </c>
      <c r="BG91" s="233">
        <f>IF(N91="zákl. přenesená",J91,0)</f>
        <v>0</v>
      </c>
      <c r="BH91" s="233">
        <f>IF(N91="sníž. přenesená",J91,0)</f>
        <v>0</v>
      </c>
      <c r="BI91" s="233">
        <f>IF(N91="nulová",J91,0)</f>
        <v>0</v>
      </c>
      <c r="BJ91" s="24" t="s">
        <v>87</v>
      </c>
      <c r="BK91" s="233">
        <f>ROUND(I91*H91,2)</f>
        <v>0</v>
      </c>
      <c r="BL91" s="24" t="s">
        <v>174</v>
      </c>
      <c r="BM91" s="24" t="s">
        <v>1740</v>
      </c>
    </row>
    <row r="92" s="1" customFormat="1" ht="22.8" customHeight="1">
      <c r="B92" s="47"/>
      <c r="C92" s="270" t="s">
        <v>265</v>
      </c>
      <c r="D92" s="270" t="s">
        <v>336</v>
      </c>
      <c r="E92" s="271" t="s">
        <v>1741</v>
      </c>
      <c r="F92" s="272" t="s">
        <v>1724</v>
      </c>
      <c r="G92" s="273" t="s">
        <v>1709</v>
      </c>
      <c r="H92" s="274">
        <v>2</v>
      </c>
      <c r="I92" s="275"/>
      <c r="J92" s="276">
        <f>ROUND(I92*H92,2)</f>
        <v>0</v>
      </c>
      <c r="K92" s="272" t="s">
        <v>477</v>
      </c>
      <c r="L92" s="277"/>
      <c r="M92" s="278" t="s">
        <v>34</v>
      </c>
      <c r="N92" s="279" t="s">
        <v>50</v>
      </c>
      <c r="O92" s="48"/>
      <c r="P92" s="231">
        <f>O92*H92</f>
        <v>0</v>
      </c>
      <c r="Q92" s="231">
        <v>0</v>
      </c>
      <c r="R92" s="231">
        <f>Q92*H92</f>
        <v>0</v>
      </c>
      <c r="S92" s="231">
        <v>0</v>
      </c>
      <c r="T92" s="232">
        <f>S92*H92</f>
        <v>0</v>
      </c>
      <c r="AR92" s="24" t="s">
        <v>225</v>
      </c>
      <c r="AT92" s="24" t="s">
        <v>336</v>
      </c>
      <c r="AU92" s="24" t="s">
        <v>87</v>
      </c>
      <c r="AY92" s="24" t="s">
        <v>167</v>
      </c>
      <c r="BE92" s="233">
        <f>IF(N92="základní",J92,0)</f>
        <v>0</v>
      </c>
      <c r="BF92" s="233">
        <f>IF(N92="snížená",J92,0)</f>
        <v>0</v>
      </c>
      <c r="BG92" s="233">
        <f>IF(N92="zákl. přenesená",J92,0)</f>
        <v>0</v>
      </c>
      <c r="BH92" s="233">
        <f>IF(N92="sníž. přenesená",J92,0)</f>
        <v>0</v>
      </c>
      <c r="BI92" s="233">
        <f>IF(N92="nulová",J92,0)</f>
        <v>0</v>
      </c>
      <c r="BJ92" s="24" t="s">
        <v>87</v>
      </c>
      <c r="BK92" s="233">
        <f>ROUND(I92*H92,2)</f>
        <v>0</v>
      </c>
      <c r="BL92" s="24" t="s">
        <v>174</v>
      </c>
      <c r="BM92" s="24" t="s">
        <v>1742</v>
      </c>
    </row>
    <row r="93" s="1" customFormat="1" ht="14.4" customHeight="1">
      <c r="B93" s="47"/>
      <c r="C93" s="222" t="s">
        <v>10</v>
      </c>
      <c r="D93" s="222" t="s">
        <v>169</v>
      </c>
      <c r="E93" s="223" t="s">
        <v>939</v>
      </c>
      <c r="F93" s="224" t="s">
        <v>1743</v>
      </c>
      <c r="G93" s="225" t="s">
        <v>1744</v>
      </c>
      <c r="H93" s="226">
        <v>1</v>
      </c>
      <c r="I93" s="227"/>
      <c r="J93" s="228">
        <f>ROUND(I93*H93,2)</f>
        <v>0</v>
      </c>
      <c r="K93" s="224" t="s">
        <v>477</v>
      </c>
      <c r="L93" s="73"/>
      <c r="M93" s="229" t="s">
        <v>34</v>
      </c>
      <c r="N93" s="230" t="s">
        <v>50</v>
      </c>
      <c r="O93" s="48"/>
      <c r="P93" s="231">
        <f>O93*H93</f>
        <v>0</v>
      </c>
      <c r="Q93" s="231">
        <v>0</v>
      </c>
      <c r="R93" s="231">
        <f>Q93*H93</f>
        <v>0</v>
      </c>
      <c r="S93" s="231">
        <v>0</v>
      </c>
      <c r="T93" s="232">
        <f>S93*H93</f>
        <v>0</v>
      </c>
      <c r="AR93" s="24" t="s">
        <v>174</v>
      </c>
      <c r="AT93" s="24" t="s">
        <v>169</v>
      </c>
      <c r="AU93" s="24" t="s">
        <v>87</v>
      </c>
      <c r="AY93" s="24" t="s">
        <v>167</v>
      </c>
      <c r="BE93" s="233">
        <f>IF(N93="základní",J93,0)</f>
        <v>0</v>
      </c>
      <c r="BF93" s="233">
        <f>IF(N93="snížená",J93,0)</f>
        <v>0</v>
      </c>
      <c r="BG93" s="233">
        <f>IF(N93="zákl. přenesená",J93,0)</f>
        <v>0</v>
      </c>
      <c r="BH93" s="233">
        <f>IF(N93="sníž. přenesená",J93,0)</f>
        <v>0</v>
      </c>
      <c r="BI93" s="233">
        <f>IF(N93="nulová",J93,0)</f>
        <v>0</v>
      </c>
      <c r="BJ93" s="24" t="s">
        <v>87</v>
      </c>
      <c r="BK93" s="233">
        <f>ROUND(I93*H93,2)</f>
        <v>0</v>
      </c>
      <c r="BL93" s="24" t="s">
        <v>174</v>
      </c>
      <c r="BM93" s="24" t="s">
        <v>1745</v>
      </c>
    </row>
    <row r="94" s="1" customFormat="1" ht="34.2" customHeight="1">
      <c r="B94" s="47"/>
      <c r="C94" s="270" t="s">
        <v>281</v>
      </c>
      <c r="D94" s="270" t="s">
        <v>336</v>
      </c>
      <c r="E94" s="271" t="s">
        <v>943</v>
      </c>
      <c r="F94" s="272" t="s">
        <v>1746</v>
      </c>
      <c r="G94" s="273" t="s">
        <v>1744</v>
      </c>
      <c r="H94" s="274">
        <v>1</v>
      </c>
      <c r="I94" s="275"/>
      <c r="J94" s="276">
        <f>ROUND(I94*H94,2)</f>
        <v>0</v>
      </c>
      <c r="K94" s="272" t="s">
        <v>477</v>
      </c>
      <c r="L94" s="277"/>
      <c r="M94" s="278" t="s">
        <v>34</v>
      </c>
      <c r="N94" s="279" t="s">
        <v>50</v>
      </c>
      <c r="O94" s="48"/>
      <c r="P94" s="231">
        <f>O94*H94</f>
        <v>0</v>
      </c>
      <c r="Q94" s="231">
        <v>0</v>
      </c>
      <c r="R94" s="231">
        <f>Q94*H94</f>
        <v>0</v>
      </c>
      <c r="S94" s="231">
        <v>0</v>
      </c>
      <c r="T94" s="232">
        <f>S94*H94</f>
        <v>0</v>
      </c>
      <c r="AR94" s="24" t="s">
        <v>225</v>
      </c>
      <c r="AT94" s="24" t="s">
        <v>336</v>
      </c>
      <c r="AU94" s="24" t="s">
        <v>87</v>
      </c>
      <c r="AY94" s="24" t="s">
        <v>167</v>
      </c>
      <c r="BE94" s="233">
        <f>IF(N94="základní",J94,0)</f>
        <v>0</v>
      </c>
      <c r="BF94" s="233">
        <f>IF(N94="snížená",J94,0)</f>
        <v>0</v>
      </c>
      <c r="BG94" s="233">
        <f>IF(N94="zákl. přenesená",J94,0)</f>
        <v>0</v>
      </c>
      <c r="BH94" s="233">
        <f>IF(N94="sníž. přenesená",J94,0)</f>
        <v>0</v>
      </c>
      <c r="BI94" s="233">
        <f>IF(N94="nulová",J94,0)</f>
        <v>0</v>
      </c>
      <c r="BJ94" s="24" t="s">
        <v>87</v>
      </c>
      <c r="BK94" s="233">
        <f>ROUND(I94*H94,2)</f>
        <v>0</v>
      </c>
      <c r="BL94" s="24" t="s">
        <v>174</v>
      </c>
      <c r="BM94" s="24" t="s">
        <v>1747</v>
      </c>
    </row>
    <row r="95" s="1" customFormat="1" ht="22.8" customHeight="1">
      <c r="B95" s="47"/>
      <c r="C95" s="222" t="s">
        <v>285</v>
      </c>
      <c r="D95" s="222" t="s">
        <v>169</v>
      </c>
      <c r="E95" s="223" t="s">
        <v>971</v>
      </c>
      <c r="F95" s="224" t="s">
        <v>1748</v>
      </c>
      <c r="G95" s="225" t="s">
        <v>1744</v>
      </c>
      <c r="H95" s="226">
        <v>1</v>
      </c>
      <c r="I95" s="227"/>
      <c r="J95" s="228">
        <f>ROUND(I95*H95,2)</f>
        <v>0</v>
      </c>
      <c r="K95" s="224" t="s">
        <v>477</v>
      </c>
      <c r="L95" s="73"/>
      <c r="M95" s="229" t="s">
        <v>34</v>
      </c>
      <c r="N95" s="230" t="s">
        <v>50</v>
      </c>
      <c r="O95" s="48"/>
      <c r="P95" s="231">
        <f>O95*H95</f>
        <v>0</v>
      </c>
      <c r="Q95" s="231">
        <v>0</v>
      </c>
      <c r="R95" s="231">
        <f>Q95*H95</f>
        <v>0</v>
      </c>
      <c r="S95" s="231">
        <v>0</v>
      </c>
      <c r="T95" s="232">
        <f>S95*H95</f>
        <v>0</v>
      </c>
      <c r="AR95" s="24" t="s">
        <v>174</v>
      </c>
      <c r="AT95" s="24" t="s">
        <v>169</v>
      </c>
      <c r="AU95" s="24" t="s">
        <v>87</v>
      </c>
      <c r="AY95" s="24" t="s">
        <v>167</v>
      </c>
      <c r="BE95" s="233">
        <f>IF(N95="základní",J95,0)</f>
        <v>0</v>
      </c>
      <c r="BF95" s="233">
        <f>IF(N95="snížená",J95,0)</f>
        <v>0</v>
      </c>
      <c r="BG95" s="233">
        <f>IF(N95="zákl. přenesená",J95,0)</f>
        <v>0</v>
      </c>
      <c r="BH95" s="233">
        <f>IF(N95="sníž. přenesená",J95,0)</f>
        <v>0</v>
      </c>
      <c r="BI95" s="233">
        <f>IF(N95="nulová",J95,0)</f>
        <v>0</v>
      </c>
      <c r="BJ95" s="24" t="s">
        <v>87</v>
      </c>
      <c r="BK95" s="233">
        <f>ROUND(I95*H95,2)</f>
        <v>0</v>
      </c>
      <c r="BL95" s="24" t="s">
        <v>174</v>
      </c>
      <c r="BM95" s="24" t="s">
        <v>1749</v>
      </c>
    </row>
    <row r="96" s="1" customFormat="1" ht="14.4" customHeight="1">
      <c r="B96" s="47"/>
      <c r="C96" s="222" t="s">
        <v>289</v>
      </c>
      <c r="D96" s="222" t="s">
        <v>169</v>
      </c>
      <c r="E96" s="223" t="s">
        <v>976</v>
      </c>
      <c r="F96" s="224" t="s">
        <v>1750</v>
      </c>
      <c r="G96" s="225" t="s">
        <v>1744</v>
      </c>
      <c r="H96" s="226">
        <v>1</v>
      </c>
      <c r="I96" s="227"/>
      <c r="J96" s="228">
        <f>ROUND(I96*H96,2)</f>
        <v>0</v>
      </c>
      <c r="K96" s="224" t="s">
        <v>477</v>
      </c>
      <c r="L96" s="73"/>
      <c r="M96" s="229" t="s">
        <v>34</v>
      </c>
      <c r="N96" s="295" t="s">
        <v>50</v>
      </c>
      <c r="O96" s="293"/>
      <c r="P96" s="296">
        <f>O96*H96</f>
        <v>0</v>
      </c>
      <c r="Q96" s="296">
        <v>0</v>
      </c>
      <c r="R96" s="296">
        <f>Q96*H96</f>
        <v>0</v>
      </c>
      <c r="S96" s="296">
        <v>0</v>
      </c>
      <c r="T96" s="297">
        <f>S96*H96</f>
        <v>0</v>
      </c>
      <c r="AR96" s="24" t="s">
        <v>174</v>
      </c>
      <c r="AT96" s="24" t="s">
        <v>169</v>
      </c>
      <c r="AU96" s="24" t="s">
        <v>87</v>
      </c>
      <c r="AY96" s="24" t="s">
        <v>167</v>
      </c>
      <c r="BE96" s="233">
        <f>IF(N96="základní",J96,0)</f>
        <v>0</v>
      </c>
      <c r="BF96" s="233">
        <f>IF(N96="snížená",J96,0)</f>
        <v>0</v>
      </c>
      <c r="BG96" s="233">
        <f>IF(N96="zákl. přenesená",J96,0)</f>
        <v>0</v>
      </c>
      <c r="BH96" s="233">
        <f>IF(N96="sníž. přenesená",J96,0)</f>
        <v>0</v>
      </c>
      <c r="BI96" s="233">
        <f>IF(N96="nulová",J96,0)</f>
        <v>0</v>
      </c>
      <c r="BJ96" s="24" t="s">
        <v>87</v>
      </c>
      <c r="BK96" s="233">
        <f>ROUND(I96*H96,2)</f>
        <v>0</v>
      </c>
      <c r="BL96" s="24" t="s">
        <v>174</v>
      </c>
      <c r="BM96" s="24" t="s">
        <v>1751</v>
      </c>
    </row>
    <row r="97" s="1" customFormat="1" ht="6.96" customHeight="1">
      <c r="B97" s="68"/>
      <c r="C97" s="69"/>
      <c r="D97" s="69"/>
      <c r="E97" s="69"/>
      <c r="F97" s="69"/>
      <c r="G97" s="69"/>
      <c r="H97" s="69"/>
      <c r="I97" s="167"/>
      <c r="J97" s="69"/>
      <c r="K97" s="69"/>
      <c r="L97" s="73"/>
    </row>
  </sheetData>
  <sheetProtection sheet="1" autoFilter="0" formatColumns="0" formatRows="0" objects="1" scenarios="1" spinCount="100000" saltValue="jQ90SIlN5hPE4iZ9tFUtD4DhAUAo/Gb6TZlcXIdzeOtko0rL20QCvLEUs7lRCZBHSApxvJgXnm02EpkmBXnhoA==" hashValue="6u9KgXKIOG/vPLuult1Z9119Y9URn/armaLC+TYAZ5KpiC79O4LiOK8iewkfkkeKJFP1zMyTVWuJl+0TV4USLg==" algorithmName="SHA-512" password="CC35"/>
  <autoFilter ref="C76:K96"/>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7"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8"/>
      <c r="C1" s="138"/>
      <c r="D1" s="139" t="s">
        <v>1</v>
      </c>
      <c r="E1" s="138"/>
      <c r="F1" s="140" t="s">
        <v>117</v>
      </c>
      <c r="G1" s="140" t="s">
        <v>118</v>
      </c>
      <c r="H1" s="140"/>
      <c r="I1" s="141"/>
      <c r="J1" s="140" t="s">
        <v>119</v>
      </c>
      <c r="K1" s="139" t="s">
        <v>120</v>
      </c>
      <c r="L1" s="140" t="s">
        <v>121</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95</v>
      </c>
    </row>
    <row r="3" ht="6.96" customHeight="1">
      <c r="B3" s="25"/>
      <c r="C3" s="26"/>
      <c r="D3" s="26"/>
      <c r="E3" s="26"/>
      <c r="F3" s="26"/>
      <c r="G3" s="26"/>
      <c r="H3" s="26"/>
      <c r="I3" s="142"/>
      <c r="J3" s="26"/>
      <c r="K3" s="27"/>
      <c r="AT3" s="24" t="s">
        <v>89</v>
      </c>
    </row>
    <row r="4" ht="36.96" customHeight="1">
      <c r="B4" s="28"/>
      <c r="C4" s="29"/>
      <c r="D4" s="30" t="s">
        <v>122</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4.4" customHeight="1">
      <c r="B7" s="28"/>
      <c r="C7" s="29"/>
      <c r="D7" s="29"/>
      <c r="E7" s="144" t="str">
        <f>'Rekapitulace stavby'!K6</f>
        <v>Revitalizace nemocnice v Sokolově, Slovenská 545, Stavební úpravy objektu trafostanice p.č. 2012/2</v>
      </c>
      <c r="F7" s="40"/>
      <c r="G7" s="40"/>
      <c r="H7" s="40"/>
      <c r="I7" s="143"/>
      <c r="J7" s="29"/>
      <c r="K7" s="31"/>
    </row>
    <row r="8" s="1" customFormat="1">
      <c r="B8" s="47"/>
      <c r="C8" s="48"/>
      <c r="D8" s="40" t="s">
        <v>123</v>
      </c>
      <c r="E8" s="48"/>
      <c r="F8" s="48"/>
      <c r="G8" s="48"/>
      <c r="H8" s="48"/>
      <c r="I8" s="145"/>
      <c r="J8" s="48"/>
      <c r="K8" s="52"/>
    </row>
    <row r="9" s="1" customFormat="1" ht="36.96" customHeight="1">
      <c r="B9" s="47"/>
      <c r="C9" s="48"/>
      <c r="D9" s="48"/>
      <c r="E9" s="146" t="s">
        <v>1752</v>
      </c>
      <c r="F9" s="48"/>
      <c r="G9" s="48"/>
      <c r="H9" s="48"/>
      <c r="I9" s="145"/>
      <c r="J9" s="48"/>
      <c r="K9" s="52"/>
    </row>
    <row r="10" s="1" customFormat="1">
      <c r="B10" s="47"/>
      <c r="C10" s="48"/>
      <c r="D10" s="48"/>
      <c r="E10" s="48"/>
      <c r="F10" s="48"/>
      <c r="G10" s="48"/>
      <c r="H10" s="48"/>
      <c r="I10" s="145"/>
      <c r="J10" s="48"/>
      <c r="K10" s="52"/>
    </row>
    <row r="11" s="1" customFormat="1" ht="14.4" customHeight="1">
      <c r="B11" s="47"/>
      <c r="C11" s="48"/>
      <c r="D11" s="40" t="s">
        <v>20</v>
      </c>
      <c r="E11" s="48"/>
      <c r="F11" s="35" t="s">
        <v>34</v>
      </c>
      <c r="G11" s="48"/>
      <c r="H11" s="48"/>
      <c r="I11" s="147" t="s">
        <v>22</v>
      </c>
      <c r="J11" s="35" t="s">
        <v>34</v>
      </c>
      <c r="K11" s="52"/>
    </row>
    <row r="12" s="1" customFormat="1" ht="14.4" customHeight="1">
      <c r="B12" s="47"/>
      <c r="C12" s="48"/>
      <c r="D12" s="40" t="s">
        <v>24</v>
      </c>
      <c r="E12" s="48"/>
      <c r="F12" s="35" t="s">
        <v>25</v>
      </c>
      <c r="G12" s="48"/>
      <c r="H12" s="48"/>
      <c r="I12" s="147" t="s">
        <v>26</v>
      </c>
      <c r="J12" s="148" t="str">
        <f>'Rekapitulace stavby'!AN8</f>
        <v>10.7.2017</v>
      </c>
      <c r="K12" s="52"/>
    </row>
    <row r="13" s="1" customFormat="1" ht="10.8" customHeight="1">
      <c r="B13" s="47"/>
      <c r="C13" s="48"/>
      <c r="D13" s="48"/>
      <c r="E13" s="48"/>
      <c r="F13" s="48"/>
      <c r="G13" s="48"/>
      <c r="H13" s="48"/>
      <c r="I13" s="145"/>
      <c r="J13" s="48"/>
      <c r="K13" s="52"/>
    </row>
    <row r="14" s="1" customFormat="1" ht="14.4" customHeight="1">
      <c r="B14" s="47"/>
      <c r="C14" s="48"/>
      <c r="D14" s="40" t="s">
        <v>32</v>
      </c>
      <c r="E14" s="48"/>
      <c r="F14" s="48"/>
      <c r="G14" s="48"/>
      <c r="H14" s="48"/>
      <c r="I14" s="147" t="s">
        <v>33</v>
      </c>
      <c r="J14" s="35" t="s">
        <v>34</v>
      </c>
      <c r="K14" s="52"/>
    </row>
    <row r="15" s="1" customFormat="1" ht="18" customHeight="1">
      <c r="B15" s="47"/>
      <c r="C15" s="48"/>
      <c r="D15" s="48"/>
      <c r="E15" s="35" t="s">
        <v>35</v>
      </c>
      <c r="F15" s="48"/>
      <c r="G15" s="48"/>
      <c r="H15" s="48"/>
      <c r="I15" s="147" t="s">
        <v>36</v>
      </c>
      <c r="J15" s="35" t="s">
        <v>34</v>
      </c>
      <c r="K15" s="52"/>
    </row>
    <row r="16" s="1" customFormat="1" ht="6.96" customHeight="1">
      <c r="B16" s="47"/>
      <c r="C16" s="48"/>
      <c r="D16" s="48"/>
      <c r="E16" s="48"/>
      <c r="F16" s="48"/>
      <c r="G16" s="48"/>
      <c r="H16" s="48"/>
      <c r="I16" s="145"/>
      <c r="J16" s="48"/>
      <c r="K16" s="52"/>
    </row>
    <row r="17" s="1" customFormat="1" ht="14.4" customHeight="1">
      <c r="B17" s="47"/>
      <c r="C17" s="48"/>
      <c r="D17" s="40" t="s">
        <v>37</v>
      </c>
      <c r="E17" s="48"/>
      <c r="F17" s="48"/>
      <c r="G17" s="48"/>
      <c r="H17" s="48"/>
      <c r="I17" s="147" t="s">
        <v>33</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7" t="s">
        <v>36</v>
      </c>
      <c r="J18" s="35" t="str">
        <f>IF('Rekapitulace stavby'!AN14="Vyplň údaj","",IF('Rekapitulace stavby'!AN14="","",'Rekapitulace stavby'!AN14))</f>
        <v/>
      </c>
      <c r="K18" s="52"/>
    </row>
    <row r="19" s="1" customFormat="1" ht="6.96" customHeight="1">
      <c r="B19" s="47"/>
      <c r="C19" s="48"/>
      <c r="D19" s="48"/>
      <c r="E19" s="48"/>
      <c r="F19" s="48"/>
      <c r="G19" s="48"/>
      <c r="H19" s="48"/>
      <c r="I19" s="145"/>
      <c r="J19" s="48"/>
      <c r="K19" s="52"/>
    </row>
    <row r="20" s="1" customFormat="1" ht="14.4" customHeight="1">
      <c r="B20" s="47"/>
      <c r="C20" s="48"/>
      <c r="D20" s="40" t="s">
        <v>39</v>
      </c>
      <c r="E20" s="48"/>
      <c r="F20" s="48"/>
      <c r="G20" s="48"/>
      <c r="H20" s="48"/>
      <c r="I20" s="147" t="s">
        <v>33</v>
      </c>
      <c r="J20" s="35" t="s">
        <v>40</v>
      </c>
      <c r="K20" s="52"/>
    </row>
    <row r="21" s="1" customFormat="1" ht="18" customHeight="1">
      <c r="B21" s="47"/>
      <c r="C21" s="48"/>
      <c r="D21" s="48"/>
      <c r="E21" s="35" t="s">
        <v>41</v>
      </c>
      <c r="F21" s="48"/>
      <c r="G21" s="48"/>
      <c r="H21" s="48"/>
      <c r="I21" s="147" t="s">
        <v>36</v>
      </c>
      <c r="J21" s="35" t="s">
        <v>34</v>
      </c>
      <c r="K21" s="52"/>
    </row>
    <row r="22" s="1" customFormat="1" ht="6.96" customHeight="1">
      <c r="B22" s="47"/>
      <c r="C22" s="48"/>
      <c r="D22" s="48"/>
      <c r="E22" s="48"/>
      <c r="F22" s="48"/>
      <c r="G22" s="48"/>
      <c r="H22" s="48"/>
      <c r="I22" s="145"/>
      <c r="J22" s="48"/>
      <c r="K22" s="52"/>
    </row>
    <row r="23" s="1" customFormat="1" ht="14.4" customHeight="1">
      <c r="B23" s="47"/>
      <c r="C23" s="48"/>
      <c r="D23" s="40" t="s">
        <v>43</v>
      </c>
      <c r="E23" s="48"/>
      <c r="F23" s="48"/>
      <c r="G23" s="48"/>
      <c r="H23" s="48"/>
      <c r="I23" s="145"/>
      <c r="J23" s="48"/>
      <c r="K23" s="52"/>
    </row>
    <row r="24" s="6" customFormat="1" ht="14.4" customHeight="1">
      <c r="B24" s="149"/>
      <c r="C24" s="150"/>
      <c r="D24" s="150"/>
      <c r="E24" s="45" t="s">
        <v>34</v>
      </c>
      <c r="F24" s="45"/>
      <c r="G24" s="45"/>
      <c r="H24" s="45"/>
      <c r="I24" s="151"/>
      <c r="J24" s="150"/>
      <c r="K24" s="152"/>
    </row>
    <row r="25" s="1" customFormat="1" ht="6.96" customHeight="1">
      <c r="B25" s="47"/>
      <c r="C25" s="48"/>
      <c r="D25" s="48"/>
      <c r="E25" s="48"/>
      <c r="F25" s="48"/>
      <c r="G25" s="48"/>
      <c r="H25" s="48"/>
      <c r="I25" s="145"/>
      <c r="J25" s="48"/>
      <c r="K25" s="52"/>
    </row>
    <row r="26" s="1" customFormat="1" ht="6.96" customHeight="1">
      <c r="B26" s="47"/>
      <c r="C26" s="48"/>
      <c r="D26" s="107"/>
      <c r="E26" s="107"/>
      <c r="F26" s="107"/>
      <c r="G26" s="107"/>
      <c r="H26" s="107"/>
      <c r="I26" s="153"/>
      <c r="J26" s="107"/>
      <c r="K26" s="154"/>
    </row>
    <row r="27" s="1" customFormat="1" ht="25.44" customHeight="1">
      <c r="B27" s="47"/>
      <c r="C27" s="48"/>
      <c r="D27" s="155" t="s">
        <v>45</v>
      </c>
      <c r="E27" s="48"/>
      <c r="F27" s="48"/>
      <c r="G27" s="48"/>
      <c r="H27" s="48"/>
      <c r="I27" s="145"/>
      <c r="J27" s="156">
        <f>ROUND(J84,2)</f>
        <v>0</v>
      </c>
      <c r="K27" s="52"/>
    </row>
    <row r="28" s="1" customFormat="1" ht="6.96" customHeight="1">
      <c r="B28" s="47"/>
      <c r="C28" s="48"/>
      <c r="D28" s="107"/>
      <c r="E28" s="107"/>
      <c r="F28" s="107"/>
      <c r="G28" s="107"/>
      <c r="H28" s="107"/>
      <c r="I28" s="153"/>
      <c r="J28" s="107"/>
      <c r="K28" s="154"/>
    </row>
    <row r="29" s="1" customFormat="1" ht="14.4" customHeight="1">
      <c r="B29" s="47"/>
      <c r="C29" s="48"/>
      <c r="D29" s="48"/>
      <c r="E29" s="48"/>
      <c r="F29" s="53" t="s">
        <v>47</v>
      </c>
      <c r="G29" s="48"/>
      <c r="H29" s="48"/>
      <c r="I29" s="157" t="s">
        <v>46</v>
      </c>
      <c r="J29" s="53" t="s">
        <v>48</v>
      </c>
      <c r="K29" s="52"/>
    </row>
    <row r="30" s="1" customFormat="1" ht="14.4" customHeight="1">
      <c r="B30" s="47"/>
      <c r="C30" s="48"/>
      <c r="D30" s="56" t="s">
        <v>49</v>
      </c>
      <c r="E30" s="56" t="s">
        <v>50</v>
      </c>
      <c r="F30" s="158">
        <f>ROUND(SUM(BE84:BE184), 2)</f>
        <v>0</v>
      </c>
      <c r="G30" s="48"/>
      <c r="H30" s="48"/>
      <c r="I30" s="159">
        <v>0.20999999999999999</v>
      </c>
      <c r="J30" s="158">
        <f>ROUND(ROUND((SUM(BE84:BE184)), 2)*I30, 2)</f>
        <v>0</v>
      </c>
      <c r="K30" s="52"/>
    </row>
    <row r="31" s="1" customFormat="1" ht="14.4" customHeight="1">
      <c r="B31" s="47"/>
      <c r="C31" s="48"/>
      <c r="D31" s="48"/>
      <c r="E31" s="56" t="s">
        <v>51</v>
      </c>
      <c r="F31" s="158">
        <f>ROUND(SUM(BF84:BF184), 2)</f>
        <v>0</v>
      </c>
      <c r="G31" s="48"/>
      <c r="H31" s="48"/>
      <c r="I31" s="159">
        <v>0.14999999999999999</v>
      </c>
      <c r="J31" s="158">
        <f>ROUND(ROUND((SUM(BF84:BF184)), 2)*I31, 2)</f>
        <v>0</v>
      </c>
      <c r="K31" s="52"/>
    </row>
    <row r="32" hidden="1" s="1" customFormat="1" ht="14.4" customHeight="1">
      <c r="B32" s="47"/>
      <c r="C32" s="48"/>
      <c r="D32" s="48"/>
      <c r="E32" s="56" t="s">
        <v>52</v>
      </c>
      <c r="F32" s="158">
        <f>ROUND(SUM(BG84:BG184), 2)</f>
        <v>0</v>
      </c>
      <c r="G32" s="48"/>
      <c r="H32" s="48"/>
      <c r="I32" s="159">
        <v>0.20999999999999999</v>
      </c>
      <c r="J32" s="158">
        <v>0</v>
      </c>
      <c r="K32" s="52"/>
    </row>
    <row r="33" hidden="1" s="1" customFormat="1" ht="14.4" customHeight="1">
      <c r="B33" s="47"/>
      <c r="C33" s="48"/>
      <c r="D33" s="48"/>
      <c r="E33" s="56" t="s">
        <v>53</v>
      </c>
      <c r="F33" s="158">
        <f>ROUND(SUM(BH84:BH184), 2)</f>
        <v>0</v>
      </c>
      <c r="G33" s="48"/>
      <c r="H33" s="48"/>
      <c r="I33" s="159">
        <v>0.14999999999999999</v>
      </c>
      <c r="J33" s="158">
        <v>0</v>
      </c>
      <c r="K33" s="52"/>
    </row>
    <row r="34" hidden="1" s="1" customFormat="1" ht="14.4" customHeight="1">
      <c r="B34" s="47"/>
      <c r="C34" s="48"/>
      <c r="D34" s="48"/>
      <c r="E34" s="56" t="s">
        <v>54</v>
      </c>
      <c r="F34" s="158">
        <f>ROUND(SUM(BI84:BI184), 2)</f>
        <v>0</v>
      </c>
      <c r="G34" s="48"/>
      <c r="H34" s="48"/>
      <c r="I34" s="159">
        <v>0</v>
      </c>
      <c r="J34" s="158">
        <v>0</v>
      </c>
      <c r="K34" s="52"/>
    </row>
    <row r="35" s="1" customFormat="1" ht="6.96" customHeight="1">
      <c r="B35" s="47"/>
      <c r="C35" s="48"/>
      <c r="D35" s="48"/>
      <c r="E35" s="48"/>
      <c r="F35" s="48"/>
      <c r="G35" s="48"/>
      <c r="H35" s="48"/>
      <c r="I35" s="145"/>
      <c r="J35" s="48"/>
      <c r="K35" s="52"/>
    </row>
    <row r="36" s="1" customFormat="1" ht="25.44" customHeight="1">
      <c r="B36" s="47"/>
      <c r="C36" s="160"/>
      <c r="D36" s="161" t="s">
        <v>55</v>
      </c>
      <c r="E36" s="99"/>
      <c r="F36" s="99"/>
      <c r="G36" s="162" t="s">
        <v>56</v>
      </c>
      <c r="H36" s="163" t="s">
        <v>57</v>
      </c>
      <c r="I36" s="164"/>
      <c r="J36" s="165">
        <f>SUM(J27:J34)</f>
        <v>0</v>
      </c>
      <c r="K36" s="166"/>
    </row>
    <row r="37" s="1" customFormat="1" ht="14.4" customHeight="1">
      <c r="B37" s="68"/>
      <c r="C37" s="69"/>
      <c r="D37" s="69"/>
      <c r="E37" s="69"/>
      <c r="F37" s="69"/>
      <c r="G37" s="69"/>
      <c r="H37" s="69"/>
      <c r="I37" s="167"/>
      <c r="J37" s="69"/>
      <c r="K37" s="70"/>
    </row>
    <row r="41" s="1" customFormat="1" ht="6.96" customHeight="1">
      <c r="B41" s="168"/>
      <c r="C41" s="169"/>
      <c r="D41" s="169"/>
      <c r="E41" s="169"/>
      <c r="F41" s="169"/>
      <c r="G41" s="169"/>
      <c r="H41" s="169"/>
      <c r="I41" s="170"/>
      <c r="J41" s="169"/>
      <c r="K41" s="171"/>
    </row>
    <row r="42" s="1" customFormat="1" ht="36.96" customHeight="1">
      <c r="B42" s="47"/>
      <c r="C42" s="30" t="s">
        <v>125</v>
      </c>
      <c r="D42" s="48"/>
      <c r="E42" s="48"/>
      <c r="F42" s="48"/>
      <c r="G42" s="48"/>
      <c r="H42" s="48"/>
      <c r="I42" s="145"/>
      <c r="J42" s="48"/>
      <c r="K42" s="52"/>
    </row>
    <row r="43" s="1" customFormat="1" ht="6.96" customHeight="1">
      <c r="B43" s="47"/>
      <c r="C43" s="48"/>
      <c r="D43" s="48"/>
      <c r="E43" s="48"/>
      <c r="F43" s="48"/>
      <c r="G43" s="48"/>
      <c r="H43" s="48"/>
      <c r="I43" s="145"/>
      <c r="J43" s="48"/>
      <c r="K43" s="52"/>
    </row>
    <row r="44" s="1" customFormat="1" ht="14.4" customHeight="1">
      <c r="B44" s="47"/>
      <c r="C44" s="40" t="s">
        <v>18</v>
      </c>
      <c r="D44" s="48"/>
      <c r="E44" s="48"/>
      <c r="F44" s="48"/>
      <c r="G44" s="48"/>
      <c r="H44" s="48"/>
      <c r="I44" s="145"/>
      <c r="J44" s="48"/>
      <c r="K44" s="52"/>
    </row>
    <row r="45" s="1" customFormat="1" ht="14.4" customHeight="1">
      <c r="B45" s="47"/>
      <c r="C45" s="48"/>
      <c r="D45" s="48"/>
      <c r="E45" s="144" t="str">
        <f>E7</f>
        <v>Revitalizace nemocnice v Sokolově, Slovenská 545, Stavební úpravy objektu trafostanice p.č. 2012/2</v>
      </c>
      <c r="F45" s="40"/>
      <c r="G45" s="40"/>
      <c r="H45" s="40"/>
      <c r="I45" s="145"/>
      <c r="J45" s="48"/>
      <c r="K45" s="52"/>
    </row>
    <row r="46" s="1" customFormat="1" ht="14.4" customHeight="1">
      <c r="B46" s="47"/>
      <c r="C46" s="40" t="s">
        <v>123</v>
      </c>
      <c r="D46" s="48"/>
      <c r="E46" s="48"/>
      <c r="F46" s="48"/>
      <c r="G46" s="48"/>
      <c r="H46" s="48"/>
      <c r="I46" s="145"/>
      <c r="J46" s="48"/>
      <c r="K46" s="52"/>
    </row>
    <row r="47" s="1" customFormat="1" ht="16.2" customHeight="1">
      <c r="B47" s="47"/>
      <c r="C47" s="48"/>
      <c r="D47" s="48"/>
      <c r="E47" s="146" t="str">
        <f>E9</f>
        <v>SO-1-EL - Elektroinstalace</v>
      </c>
      <c r="F47" s="48"/>
      <c r="G47" s="48"/>
      <c r="H47" s="48"/>
      <c r="I47" s="145"/>
      <c r="J47" s="48"/>
      <c r="K47" s="52"/>
    </row>
    <row r="48" s="1" customFormat="1" ht="6.96" customHeight="1">
      <c r="B48" s="47"/>
      <c r="C48" s="48"/>
      <c r="D48" s="48"/>
      <c r="E48" s="48"/>
      <c r="F48" s="48"/>
      <c r="G48" s="48"/>
      <c r="H48" s="48"/>
      <c r="I48" s="145"/>
      <c r="J48" s="48"/>
      <c r="K48" s="52"/>
    </row>
    <row r="49" s="1" customFormat="1" ht="18" customHeight="1">
      <c r="B49" s="47"/>
      <c r="C49" s="40" t="s">
        <v>24</v>
      </c>
      <c r="D49" s="48"/>
      <c r="E49" s="48"/>
      <c r="F49" s="35" t="str">
        <f>F12</f>
        <v>Sokolov</v>
      </c>
      <c r="G49" s="48"/>
      <c r="H49" s="48"/>
      <c r="I49" s="147" t="s">
        <v>26</v>
      </c>
      <c r="J49" s="148" t="str">
        <f>IF(J12="","",J12)</f>
        <v>10.7.2017</v>
      </c>
      <c r="K49" s="52"/>
    </row>
    <row r="50" s="1" customFormat="1" ht="6.96" customHeight="1">
      <c r="B50" s="47"/>
      <c r="C50" s="48"/>
      <c r="D50" s="48"/>
      <c r="E50" s="48"/>
      <c r="F50" s="48"/>
      <c r="G50" s="48"/>
      <c r="H50" s="48"/>
      <c r="I50" s="145"/>
      <c r="J50" s="48"/>
      <c r="K50" s="52"/>
    </row>
    <row r="51" s="1" customFormat="1">
      <c r="B51" s="47"/>
      <c r="C51" s="40" t="s">
        <v>32</v>
      </c>
      <c r="D51" s="48"/>
      <c r="E51" s="48"/>
      <c r="F51" s="35" t="str">
        <f>E15</f>
        <v>Nemos Sokolov</v>
      </c>
      <c r="G51" s="48"/>
      <c r="H51" s="48"/>
      <c r="I51" s="147" t="s">
        <v>39</v>
      </c>
      <c r="J51" s="45" t="str">
        <f>E21</f>
        <v>Jurica a.s - Ateliér Sokolov</v>
      </c>
      <c r="K51" s="52"/>
    </row>
    <row r="52" s="1" customFormat="1" ht="14.4" customHeight="1">
      <c r="B52" s="47"/>
      <c r="C52" s="40" t="s">
        <v>37</v>
      </c>
      <c r="D52" s="48"/>
      <c r="E52" s="48"/>
      <c r="F52" s="35" t="str">
        <f>IF(E18="","",E18)</f>
        <v/>
      </c>
      <c r="G52" s="48"/>
      <c r="H52" s="48"/>
      <c r="I52" s="145"/>
      <c r="J52" s="172"/>
      <c r="K52" s="52"/>
    </row>
    <row r="53" s="1" customFormat="1" ht="10.32" customHeight="1">
      <c r="B53" s="47"/>
      <c r="C53" s="48"/>
      <c r="D53" s="48"/>
      <c r="E53" s="48"/>
      <c r="F53" s="48"/>
      <c r="G53" s="48"/>
      <c r="H53" s="48"/>
      <c r="I53" s="145"/>
      <c r="J53" s="48"/>
      <c r="K53" s="52"/>
    </row>
    <row r="54" s="1" customFormat="1" ht="29.28" customHeight="1">
      <c r="B54" s="47"/>
      <c r="C54" s="173" t="s">
        <v>126</v>
      </c>
      <c r="D54" s="160"/>
      <c r="E54" s="160"/>
      <c r="F54" s="160"/>
      <c r="G54" s="160"/>
      <c r="H54" s="160"/>
      <c r="I54" s="174"/>
      <c r="J54" s="175" t="s">
        <v>127</v>
      </c>
      <c r="K54" s="176"/>
    </row>
    <row r="55" s="1" customFormat="1" ht="10.32" customHeight="1">
      <c r="B55" s="47"/>
      <c r="C55" s="48"/>
      <c r="D55" s="48"/>
      <c r="E55" s="48"/>
      <c r="F55" s="48"/>
      <c r="G55" s="48"/>
      <c r="H55" s="48"/>
      <c r="I55" s="145"/>
      <c r="J55" s="48"/>
      <c r="K55" s="52"/>
    </row>
    <row r="56" s="1" customFormat="1" ht="29.28" customHeight="1">
      <c r="B56" s="47"/>
      <c r="C56" s="177" t="s">
        <v>128</v>
      </c>
      <c r="D56" s="48"/>
      <c r="E56" s="48"/>
      <c r="F56" s="48"/>
      <c r="G56" s="48"/>
      <c r="H56" s="48"/>
      <c r="I56" s="145"/>
      <c r="J56" s="156">
        <f>J84</f>
        <v>0</v>
      </c>
      <c r="K56" s="52"/>
      <c r="AU56" s="24" t="s">
        <v>129</v>
      </c>
    </row>
    <row r="57" s="7" customFormat="1" ht="24.96" customHeight="1">
      <c r="B57" s="178"/>
      <c r="C57" s="179"/>
      <c r="D57" s="180" t="s">
        <v>139</v>
      </c>
      <c r="E57" s="181"/>
      <c r="F57" s="181"/>
      <c r="G57" s="181"/>
      <c r="H57" s="181"/>
      <c r="I57" s="182"/>
      <c r="J57" s="183">
        <f>J85</f>
        <v>0</v>
      </c>
      <c r="K57" s="184"/>
    </row>
    <row r="58" s="8" customFormat="1" ht="19.92" customHeight="1">
      <c r="B58" s="185"/>
      <c r="C58" s="186"/>
      <c r="D58" s="187" t="s">
        <v>1753</v>
      </c>
      <c r="E58" s="188"/>
      <c r="F58" s="188"/>
      <c r="G58" s="188"/>
      <c r="H58" s="188"/>
      <c r="I58" s="189"/>
      <c r="J58" s="190">
        <f>J86</f>
        <v>0</v>
      </c>
      <c r="K58" s="191"/>
    </row>
    <row r="59" s="8" customFormat="1" ht="19.92" customHeight="1">
      <c r="B59" s="185"/>
      <c r="C59" s="186"/>
      <c r="D59" s="187" t="s">
        <v>1754</v>
      </c>
      <c r="E59" s="188"/>
      <c r="F59" s="188"/>
      <c r="G59" s="188"/>
      <c r="H59" s="188"/>
      <c r="I59" s="189"/>
      <c r="J59" s="190">
        <f>J109</f>
        <v>0</v>
      </c>
      <c r="K59" s="191"/>
    </row>
    <row r="60" s="8" customFormat="1" ht="19.92" customHeight="1">
      <c r="B60" s="185"/>
      <c r="C60" s="186"/>
      <c r="D60" s="187" t="s">
        <v>1755</v>
      </c>
      <c r="E60" s="188"/>
      <c r="F60" s="188"/>
      <c r="G60" s="188"/>
      <c r="H60" s="188"/>
      <c r="I60" s="189"/>
      <c r="J60" s="190">
        <f>J112</f>
        <v>0</v>
      </c>
      <c r="K60" s="191"/>
    </row>
    <row r="61" s="8" customFormat="1" ht="19.92" customHeight="1">
      <c r="B61" s="185"/>
      <c r="C61" s="186"/>
      <c r="D61" s="187" t="s">
        <v>1756</v>
      </c>
      <c r="E61" s="188"/>
      <c r="F61" s="188"/>
      <c r="G61" s="188"/>
      <c r="H61" s="188"/>
      <c r="I61" s="189"/>
      <c r="J61" s="190">
        <f>J120</f>
        <v>0</v>
      </c>
      <c r="K61" s="191"/>
    </row>
    <row r="62" s="8" customFormat="1" ht="19.92" customHeight="1">
      <c r="B62" s="185"/>
      <c r="C62" s="186"/>
      <c r="D62" s="187" t="s">
        <v>1757</v>
      </c>
      <c r="E62" s="188"/>
      <c r="F62" s="188"/>
      <c r="G62" s="188"/>
      <c r="H62" s="188"/>
      <c r="I62" s="189"/>
      <c r="J62" s="190">
        <f>J124</f>
        <v>0</v>
      </c>
      <c r="K62" s="191"/>
    </row>
    <row r="63" s="8" customFormat="1" ht="19.92" customHeight="1">
      <c r="B63" s="185"/>
      <c r="C63" s="186"/>
      <c r="D63" s="187" t="s">
        <v>1758</v>
      </c>
      <c r="E63" s="188"/>
      <c r="F63" s="188"/>
      <c r="G63" s="188"/>
      <c r="H63" s="188"/>
      <c r="I63" s="189"/>
      <c r="J63" s="190">
        <f>J159</f>
        <v>0</v>
      </c>
      <c r="K63" s="191"/>
    </row>
    <row r="64" s="8" customFormat="1" ht="19.92" customHeight="1">
      <c r="B64" s="185"/>
      <c r="C64" s="186"/>
      <c r="D64" s="187" t="s">
        <v>1759</v>
      </c>
      <c r="E64" s="188"/>
      <c r="F64" s="188"/>
      <c r="G64" s="188"/>
      <c r="H64" s="188"/>
      <c r="I64" s="189"/>
      <c r="J64" s="190">
        <f>J173</f>
        <v>0</v>
      </c>
      <c r="K64" s="191"/>
    </row>
    <row r="65" s="1" customFormat="1" ht="21.84" customHeight="1">
      <c r="B65" s="47"/>
      <c r="C65" s="48"/>
      <c r="D65" s="48"/>
      <c r="E65" s="48"/>
      <c r="F65" s="48"/>
      <c r="G65" s="48"/>
      <c r="H65" s="48"/>
      <c r="I65" s="145"/>
      <c r="J65" s="48"/>
      <c r="K65" s="52"/>
    </row>
    <row r="66" s="1" customFormat="1" ht="6.96" customHeight="1">
      <c r="B66" s="68"/>
      <c r="C66" s="69"/>
      <c r="D66" s="69"/>
      <c r="E66" s="69"/>
      <c r="F66" s="69"/>
      <c r="G66" s="69"/>
      <c r="H66" s="69"/>
      <c r="I66" s="167"/>
      <c r="J66" s="69"/>
      <c r="K66" s="70"/>
    </row>
    <row r="70" s="1" customFormat="1" ht="6.96" customHeight="1">
      <c r="B70" s="71"/>
      <c r="C70" s="72"/>
      <c r="D70" s="72"/>
      <c r="E70" s="72"/>
      <c r="F70" s="72"/>
      <c r="G70" s="72"/>
      <c r="H70" s="72"/>
      <c r="I70" s="170"/>
      <c r="J70" s="72"/>
      <c r="K70" s="72"/>
      <c r="L70" s="73"/>
    </row>
    <row r="71" s="1" customFormat="1" ht="36.96" customHeight="1">
      <c r="B71" s="47"/>
      <c r="C71" s="74" t="s">
        <v>151</v>
      </c>
      <c r="D71" s="75"/>
      <c r="E71" s="75"/>
      <c r="F71" s="75"/>
      <c r="G71" s="75"/>
      <c r="H71" s="75"/>
      <c r="I71" s="192"/>
      <c r="J71" s="75"/>
      <c r="K71" s="75"/>
      <c r="L71" s="73"/>
    </row>
    <row r="72" s="1" customFormat="1" ht="6.96" customHeight="1">
      <c r="B72" s="47"/>
      <c r="C72" s="75"/>
      <c r="D72" s="75"/>
      <c r="E72" s="75"/>
      <c r="F72" s="75"/>
      <c r="G72" s="75"/>
      <c r="H72" s="75"/>
      <c r="I72" s="192"/>
      <c r="J72" s="75"/>
      <c r="K72" s="75"/>
      <c r="L72" s="73"/>
    </row>
    <row r="73" s="1" customFormat="1" ht="14.4" customHeight="1">
      <c r="B73" s="47"/>
      <c r="C73" s="77" t="s">
        <v>18</v>
      </c>
      <c r="D73" s="75"/>
      <c r="E73" s="75"/>
      <c r="F73" s="75"/>
      <c r="G73" s="75"/>
      <c r="H73" s="75"/>
      <c r="I73" s="192"/>
      <c r="J73" s="75"/>
      <c r="K73" s="75"/>
      <c r="L73" s="73"/>
    </row>
    <row r="74" s="1" customFormat="1" ht="14.4" customHeight="1">
      <c r="B74" s="47"/>
      <c r="C74" s="75"/>
      <c r="D74" s="75"/>
      <c r="E74" s="193" t="str">
        <f>E7</f>
        <v>Revitalizace nemocnice v Sokolově, Slovenská 545, Stavební úpravy objektu trafostanice p.č. 2012/2</v>
      </c>
      <c r="F74" s="77"/>
      <c r="G74" s="77"/>
      <c r="H74" s="77"/>
      <c r="I74" s="192"/>
      <c r="J74" s="75"/>
      <c r="K74" s="75"/>
      <c r="L74" s="73"/>
    </row>
    <row r="75" s="1" customFormat="1" ht="14.4" customHeight="1">
      <c r="B75" s="47"/>
      <c r="C75" s="77" t="s">
        <v>123</v>
      </c>
      <c r="D75" s="75"/>
      <c r="E75" s="75"/>
      <c r="F75" s="75"/>
      <c r="G75" s="75"/>
      <c r="H75" s="75"/>
      <c r="I75" s="192"/>
      <c r="J75" s="75"/>
      <c r="K75" s="75"/>
      <c r="L75" s="73"/>
    </row>
    <row r="76" s="1" customFormat="1" ht="16.2" customHeight="1">
      <c r="B76" s="47"/>
      <c r="C76" s="75"/>
      <c r="D76" s="75"/>
      <c r="E76" s="83" t="str">
        <f>E9</f>
        <v>SO-1-EL - Elektroinstalace</v>
      </c>
      <c r="F76" s="75"/>
      <c r="G76" s="75"/>
      <c r="H76" s="75"/>
      <c r="I76" s="192"/>
      <c r="J76" s="75"/>
      <c r="K76" s="75"/>
      <c r="L76" s="73"/>
    </row>
    <row r="77" s="1" customFormat="1" ht="6.96" customHeight="1">
      <c r="B77" s="47"/>
      <c r="C77" s="75"/>
      <c r="D77" s="75"/>
      <c r="E77" s="75"/>
      <c r="F77" s="75"/>
      <c r="G77" s="75"/>
      <c r="H77" s="75"/>
      <c r="I77" s="192"/>
      <c r="J77" s="75"/>
      <c r="K77" s="75"/>
      <c r="L77" s="73"/>
    </row>
    <row r="78" s="1" customFormat="1" ht="18" customHeight="1">
      <c r="B78" s="47"/>
      <c r="C78" s="77" t="s">
        <v>24</v>
      </c>
      <c r="D78" s="75"/>
      <c r="E78" s="75"/>
      <c r="F78" s="194" t="str">
        <f>F12</f>
        <v>Sokolov</v>
      </c>
      <c r="G78" s="75"/>
      <c r="H78" s="75"/>
      <c r="I78" s="195" t="s">
        <v>26</v>
      </c>
      <c r="J78" s="86" t="str">
        <f>IF(J12="","",J12)</f>
        <v>10.7.2017</v>
      </c>
      <c r="K78" s="75"/>
      <c r="L78" s="73"/>
    </row>
    <row r="79" s="1" customFormat="1" ht="6.96" customHeight="1">
      <c r="B79" s="47"/>
      <c r="C79" s="75"/>
      <c r="D79" s="75"/>
      <c r="E79" s="75"/>
      <c r="F79" s="75"/>
      <c r="G79" s="75"/>
      <c r="H79" s="75"/>
      <c r="I79" s="192"/>
      <c r="J79" s="75"/>
      <c r="K79" s="75"/>
      <c r="L79" s="73"/>
    </row>
    <row r="80" s="1" customFormat="1">
      <c r="B80" s="47"/>
      <c r="C80" s="77" t="s">
        <v>32</v>
      </c>
      <c r="D80" s="75"/>
      <c r="E80" s="75"/>
      <c r="F80" s="194" t="str">
        <f>E15</f>
        <v>Nemos Sokolov</v>
      </c>
      <c r="G80" s="75"/>
      <c r="H80" s="75"/>
      <c r="I80" s="195" t="s">
        <v>39</v>
      </c>
      <c r="J80" s="194" t="str">
        <f>E21</f>
        <v>Jurica a.s - Ateliér Sokolov</v>
      </c>
      <c r="K80" s="75"/>
      <c r="L80" s="73"/>
    </row>
    <row r="81" s="1" customFormat="1" ht="14.4" customHeight="1">
      <c r="B81" s="47"/>
      <c r="C81" s="77" t="s">
        <v>37</v>
      </c>
      <c r="D81" s="75"/>
      <c r="E81" s="75"/>
      <c r="F81" s="194" t="str">
        <f>IF(E18="","",E18)</f>
        <v/>
      </c>
      <c r="G81" s="75"/>
      <c r="H81" s="75"/>
      <c r="I81" s="192"/>
      <c r="J81" s="75"/>
      <c r="K81" s="75"/>
      <c r="L81" s="73"/>
    </row>
    <row r="82" s="1" customFormat="1" ht="10.32" customHeight="1">
      <c r="B82" s="47"/>
      <c r="C82" s="75"/>
      <c r="D82" s="75"/>
      <c r="E82" s="75"/>
      <c r="F82" s="75"/>
      <c r="G82" s="75"/>
      <c r="H82" s="75"/>
      <c r="I82" s="192"/>
      <c r="J82" s="75"/>
      <c r="K82" s="75"/>
      <c r="L82" s="73"/>
    </row>
    <row r="83" s="9" customFormat="1" ht="29.28" customHeight="1">
      <c r="B83" s="196"/>
      <c r="C83" s="197" t="s">
        <v>152</v>
      </c>
      <c r="D83" s="198" t="s">
        <v>64</v>
      </c>
      <c r="E83" s="198" t="s">
        <v>60</v>
      </c>
      <c r="F83" s="198" t="s">
        <v>153</v>
      </c>
      <c r="G83" s="198" t="s">
        <v>154</v>
      </c>
      <c r="H83" s="198" t="s">
        <v>155</v>
      </c>
      <c r="I83" s="199" t="s">
        <v>156</v>
      </c>
      <c r="J83" s="198" t="s">
        <v>127</v>
      </c>
      <c r="K83" s="200" t="s">
        <v>157</v>
      </c>
      <c r="L83" s="201"/>
      <c r="M83" s="103" t="s">
        <v>158</v>
      </c>
      <c r="N83" s="104" t="s">
        <v>49</v>
      </c>
      <c r="O83" s="104" t="s">
        <v>159</v>
      </c>
      <c r="P83" s="104" t="s">
        <v>160</v>
      </c>
      <c r="Q83" s="104" t="s">
        <v>161</v>
      </c>
      <c r="R83" s="104" t="s">
        <v>162</v>
      </c>
      <c r="S83" s="104" t="s">
        <v>163</v>
      </c>
      <c r="T83" s="105" t="s">
        <v>164</v>
      </c>
    </row>
    <row r="84" s="1" customFormat="1" ht="29.28" customHeight="1">
      <c r="B84" s="47"/>
      <c r="C84" s="109" t="s">
        <v>128</v>
      </c>
      <c r="D84" s="75"/>
      <c r="E84" s="75"/>
      <c r="F84" s="75"/>
      <c r="G84" s="75"/>
      <c r="H84" s="75"/>
      <c r="I84" s="192"/>
      <c r="J84" s="202">
        <f>BK84</f>
        <v>0</v>
      </c>
      <c r="K84" s="75"/>
      <c r="L84" s="73"/>
      <c r="M84" s="106"/>
      <c r="N84" s="107"/>
      <c r="O84" s="107"/>
      <c r="P84" s="203">
        <f>P85</f>
        <v>0</v>
      </c>
      <c r="Q84" s="107"/>
      <c r="R84" s="203">
        <f>R85</f>
        <v>0.13144</v>
      </c>
      <c r="S84" s="107"/>
      <c r="T84" s="204">
        <f>T85</f>
        <v>0.189</v>
      </c>
      <c r="AT84" s="24" t="s">
        <v>78</v>
      </c>
      <c r="AU84" s="24" t="s">
        <v>129</v>
      </c>
      <c r="BK84" s="205">
        <f>BK85</f>
        <v>0</v>
      </c>
    </row>
    <row r="85" s="10" customFormat="1" ht="37.44" customHeight="1">
      <c r="B85" s="206"/>
      <c r="C85" s="207"/>
      <c r="D85" s="208" t="s">
        <v>78</v>
      </c>
      <c r="E85" s="209" t="s">
        <v>1003</v>
      </c>
      <c r="F85" s="209" t="s">
        <v>1004</v>
      </c>
      <c r="G85" s="207"/>
      <c r="H85" s="207"/>
      <c r="I85" s="210"/>
      <c r="J85" s="211">
        <f>BK85</f>
        <v>0</v>
      </c>
      <c r="K85" s="207"/>
      <c r="L85" s="212"/>
      <c r="M85" s="213"/>
      <c r="N85" s="214"/>
      <c r="O85" s="214"/>
      <c r="P85" s="215">
        <f>P86+P109+P112+P120+P124+P159+P173</f>
        <v>0</v>
      </c>
      <c r="Q85" s="214"/>
      <c r="R85" s="215">
        <f>R86+R109+R112+R120+R124+R159+R173</f>
        <v>0.13144</v>
      </c>
      <c r="S85" s="214"/>
      <c r="T85" s="216">
        <f>T86+T109+T112+T120+T124+T159+T173</f>
        <v>0.189</v>
      </c>
      <c r="AR85" s="217" t="s">
        <v>89</v>
      </c>
      <c r="AT85" s="218" t="s">
        <v>78</v>
      </c>
      <c r="AU85" s="218" t="s">
        <v>79</v>
      </c>
      <c r="AY85" s="217" t="s">
        <v>167</v>
      </c>
      <c r="BK85" s="219">
        <f>BK86+BK109+BK112+BK120+BK124+BK159+BK173</f>
        <v>0</v>
      </c>
    </row>
    <row r="86" s="10" customFormat="1" ht="19.92" customHeight="1">
      <c r="B86" s="206"/>
      <c r="C86" s="207"/>
      <c r="D86" s="208" t="s">
        <v>78</v>
      </c>
      <c r="E86" s="220" t="s">
        <v>1760</v>
      </c>
      <c r="F86" s="220" t="s">
        <v>1761</v>
      </c>
      <c r="G86" s="207"/>
      <c r="H86" s="207"/>
      <c r="I86" s="210"/>
      <c r="J86" s="221">
        <f>BK86</f>
        <v>0</v>
      </c>
      <c r="K86" s="207"/>
      <c r="L86" s="212"/>
      <c r="M86" s="213"/>
      <c r="N86" s="214"/>
      <c r="O86" s="214"/>
      <c r="P86" s="215">
        <f>SUM(P87:P108)</f>
        <v>0</v>
      </c>
      <c r="Q86" s="214"/>
      <c r="R86" s="215">
        <f>SUM(R87:R108)</f>
        <v>0.086000000000000007</v>
      </c>
      <c r="S86" s="214"/>
      <c r="T86" s="216">
        <f>SUM(T87:T108)</f>
        <v>0</v>
      </c>
      <c r="AR86" s="217" t="s">
        <v>89</v>
      </c>
      <c r="AT86" s="218" t="s">
        <v>78</v>
      </c>
      <c r="AU86" s="218" t="s">
        <v>87</v>
      </c>
      <c r="AY86" s="217" t="s">
        <v>167</v>
      </c>
      <c r="BK86" s="219">
        <f>SUM(BK87:BK108)</f>
        <v>0</v>
      </c>
    </row>
    <row r="87" s="1" customFormat="1" ht="22.8" customHeight="1">
      <c r="B87" s="47"/>
      <c r="C87" s="222" t="s">
        <v>87</v>
      </c>
      <c r="D87" s="222" t="s">
        <v>169</v>
      </c>
      <c r="E87" s="223" t="s">
        <v>1762</v>
      </c>
      <c r="F87" s="224" t="s">
        <v>1763</v>
      </c>
      <c r="G87" s="225" t="s">
        <v>356</v>
      </c>
      <c r="H87" s="226">
        <v>20</v>
      </c>
      <c r="I87" s="227"/>
      <c r="J87" s="228">
        <f>ROUND(I87*H87,2)</f>
        <v>0</v>
      </c>
      <c r="K87" s="224" t="s">
        <v>173</v>
      </c>
      <c r="L87" s="73"/>
      <c r="M87" s="229" t="s">
        <v>34</v>
      </c>
      <c r="N87" s="230" t="s">
        <v>50</v>
      </c>
      <c r="O87" s="48"/>
      <c r="P87" s="231">
        <f>O87*H87</f>
        <v>0</v>
      </c>
      <c r="Q87" s="231">
        <v>0</v>
      </c>
      <c r="R87" s="231">
        <f>Q87*H87</f>
        <v>0</v>
      </c>
      <c r="S87" s="231">
        <v>0</v>
      </c>
      <c r="T87" s="232">
        <f>S87*H87</f>
        <v>0</v>
      </c>
      <c r="AR87" s="24" t="s">
        <v>281</v>
      </c>
      <c r="AT87" s="24" t="s">
        <v>169</v>
      </c>
      <c r="AU87" s="24" t="s">
        <v>89</v>
      </c>
      <c r="AY87" s="24" t="s">
        <v>167</v>
      </c>
      <c r="BE87" s="233">
        <f>IF(N87="základní",J87,0)</f>
        <v>0</v>
      </c>
      <c r="BF87" s="233">
        <f>IF(N87="snížená",J87,0)</f>
        <v>0</v>
      </c>
      <c r="BG87" s="233">
        <f>IF(N87="zákl. přenesená",J87,0)</f>
        <v>0</v>
      </c>
      <c r="BH87" s="233">
        <f>IF(N87="sníž. přenesená",J87,0)</f>
        <v>0</v>
      </c>
      <c r="BI87" s="233">
        <f>IF(N87="nulová",J87,0)</f>
        <v>0</v>
      </c>
      <c r="BJ87" s="24" t="s">
        <v>87</v>
      </c>
      <c r="BK87" s="233">
        <f>ROUND(I87*H87,2)</f>
        <v>0</v>
      </c>
      <c r="BL87" s="24" t="s">
        <v>281</v>
      </c>
      <c r="BM87" s="24" t="s">
        <v>1764</v>
      </c>
    </row>
    <row r="88" s="1" customFormat="1" ht="14.4" customHeight="1">
      <c r="B88" s="47"/>
      <c r="C88" s="270" t="s">
        <v>89</v>
      </c>
      <c r="D88" s="270" t="s">
        <v>336</v>
      </c>
      <c r="E88" s="271" t="s">
        <v>1765</v>
      </c>
      <c r="F88" s="272" t="s">
        <v>1766</v>
      </c>
      <c r="G88" s="273" t="s">
        <v>356</v>
      </c>
      <c r="H88" s="274">
        <v>20</v>
      </c>
      <c r="I88" s="275"/>
      <c r="J88" s="276">
        <f>ROUND(I88*H88,2)</f>
        <v>0</v>
      </c>
      <c r="K88" s="272" t="s">
        <v>173</v>
      </c>
      <c r="L88" s="277"/>
      <c r="M88" s="278" t="s">
        <v>34</v>
      </c>
      <c r="N88" s="279" t="s">
        <v>50</v>
      </c>
      <c r="O88" s="48"/>
      <c r="P88" s="231">
        <f>O88*H88</f>
        <v>0</v>
      </c>
      <c r="Q88" s="231">
        <v>6.0000000000000002E-05</v>
      </c>
      <c r="R88" s="231">
        <f>Q88*H88</f>
        <v>0.0012000000000000001</v>
      </c>
      <c r="S88" s="231">
        <v>0</v>
      </c>
      <c r="T88" s="232">
        <f>S88*H88</f>
        <v>0</v>
      </c>
      <c r="AR88" s="24" t="s">
        <v>383</v>
      </c>
      <c r="AT88" s="24" t="s">
        <v>336</v>
      </c>
      <c r="AU88" s="24" t="s">
        <v>89</v>
      </c>
      <c r="AY88" s="24" t="s">
        <v>167</v>
      </c>
      <c r="BE88" s="233">
        <f>IF(N88="základní",J88,0)</f>
        <v>0</v>
      </c>
      <c r="BF88" s="233">
        <f>IF(N88="snížená",J88,0)</f>
        <v>0</v>
      </c>
      <c r="BG88" s="233">
        <f>IF(N88="zákl. přenesená",J88,0)</f>
        <v>0</v>
      </c>
      <c r="BH88" s="233">
        <f>IF(N88="sníž. přenesená",J88,0)</f>
        <v>0</v>
      </c>
      <c r="BI88" s="233">
        <f>IF(N88="nulová",J88,0)</f>
        <v>0</v>
      </c>
      <c r="BJ88" s="24" t="s">
        <v>87</v>
      </c>
      <c r="BK88" s="233">
        <f>ROUND(I88*H88,2)</f>
        <v>0</v>
      </c>
      <c r="BL88" s="24" t="s">
        <v>281</v>
      </c>
      <c r="BM88" s="24" t="s">
        <v>1767</v>
      </c>
    </row>
    <row r="89" s="1" customFormat="1">
      <c r="B89" s="47"/>
      <c r="C89" s="75"/>
      <c r="D89" s="234" t="s">
        <v>340</v>
      </c>
      <c r="E89" s="75"/>
      <c r="F89" s="235" t="s">
        <v>1768</v>
      </c>
      <c r="G89" s="75"/>
      <c r="H89" s="75"/>
      <c r="I89" s="192"/>
      <c r="J89" s="75"/>
      <c r="K89" s="75"/>
      <c r="L89" s="73"/>
      <c r="M89" s="236"/>
      <c r="N89" s="48"/>
      <c r="O89" s="48"/>
      <c r="P89" s="48"/>
      <c r="Q89" s="48"/>
      <c r="R89" s="48"/>
      <c r="S89" s="48"/>
      <c r="T89" s="96"/>
      <c r="AT89" s="24" t="s">
        <v>340</v>
      </c>
      <c r="AU89" s="24" t="s">
        <v>89</v>
      </c>
    </row>
    <row r="90" s="1" customFormat="1" ht="22.8" customHeight="1">
      <c r="B90" s="47"/>
      <c r="C90" s="222" t="s">
        <v>185</v>
      </c>
      <c r="D90" s="222" t="s">
        <v>169</v>
      </c>
      <c r="E90" s="223" t="s">
        <v>1769</v>
      </c>
      <c r="F90" s="224" t="s">
        <v>1770</v>
      </c>
      <c r="G90" s="225" t="s">
        <v>356</v>
      </c>
      <c r="H90" s="226">
        <v>240</v>
      </c>
      <c r="I90" s="227"/>
      <c r="J90" s="228">
        <f>ROUND(I90*H90,2)</f>
        <v>0</v>
      </c>
      <c r="K90" s="224" t="s">
        <v>173</v>
      </c>
      <c r="L90" s="73"/>
      <c r="M90" s="229" t="s">
        <v>34</v>
      </c>
      <c r="N90" s="230" t="s">
        <v>50</v>
      </c>
      <c r="O90" s="48"/>
      <c r="P90" s="231">
        <f>O90*H90</f>
        <v>0</v>
      </c>
      <c r="Q90" s="231">
        <v>0</v>
      </c>
      <c r="R90" s="231">
        <f>Q90*H90</f>
        <v>0</v>
      </c>
      <c r="S90" s="231">
        <v>0</v>
      </c>
      <c r="T90" s="232">
        <f>S90*H90</f>
        <v>0</v>
      </c>
      <c r="AR90" s="24" t="s">
        <v>281</v>
      </c>
      <c r="AT90" s="24" t="s">
        <v>169</v>
      </c>
      <c r="AU90" s="24" t="s">
        <v>89</v>
      </c>
      <c r="AY90" s="24" t="s">
        <v>167</v>
      </c>
      <c r="BE90" s="233">
        <f>IF(N90="základní",J90,0)</f>
        <v>0</v>
      </c>
      <c r="BF90" s="233">
        <f>IF(N90="snížená",J90,0)</f>
        <v>0</v>
      </c>
      <c r="BG90" s="233">
        <f>IF(N90="zákl. přenesená",J90,0)</f>
        <v>0</v>
      </c>
      <c r="BH90" s="233">
        <f>IF(N90="sníž. přenesená",J90,0)</f>
        <v>0</v>
      </c>
      <c r="BI90" s="233">
        <f>IF(N90="nulová",J90,0)</f>
        <v>0</v>
      </c>
      <c r="BJ90" s="24" t="s">
        <v>87</v>
      </c>
      <c r="BK90" s="233">
        <f>ROUND(I90*H90,2)</f>
        <v>0</v>
      </c>
      <c r="BL90" s="24" t="s">
        <v>281</v>
      </c>
      <c r="BM90" s="24" t="s">
        <v>1771</v>
      </c>
    </row>
    <row r="91" s="1" customFormat="1" ht="14.4" customHeight="1">
      <c r="B91" s="47"/>
      <c r="C91" s="270" t="s">
        <v>174</v>
      </c>
      <c r="D91" s="270" t="s">
        <v>336</v>
      </c>
      <c r="E91" s="271" t="s">
        <v>1772</v>
      </c>
      <c r="F91" s="272" t="s">
        <v>1773</v>
      </c>
      <c r="G91" s="273" t="s">
        <v>356</v>
      </c>
      <c r="H91" s="274">
        <v>240</v>
      </c>
      <c r="I91" s="275"/>
      <c r="J91" s="276">
        <f>ROUND(I91*H91,2)</f>
        <v>0</v>
      </c>
      <c r="K91" s="272" t="s">
        <v>173</v>
      </c>
      <c r="L91" s="277"/>
      <c r="M91" s="278" t="s">
        <v>34</v>
      </c>
      <c r="N91" s="279" t="s">
        <v>50</v>
      </c>
      <c r="O91" s="48"/>
      <c r="P91" s="231">
        <f>O91*H91</f>
        <v>0</v>
      </c>
      <c r="Q91" s="231">
        <v>0.00012</v>
      </c>
      <c r="R91" s="231">
        <f>Q91*H91</f>
        <v>0.028799999999999999</v>
      </c>
      <c r="S91" s="231">
        <v>0</v>
      </c>
      <c r="T91" s="232">
        <f>S91*H91</f>
        <v>0</v>
      </c>
      <c r="AR91" s="24" t="s">
        <v>383</v>
      </c>
      <c r="AT91" s="24" t="s">
        <v>336</v>
      </c>
      <c r="AU91" s="24" t="s">
        <v>89</v>
      </c>
      <c r="AY91" s="24" t="s">
        <v>167</v>
      </c>
      <c r="BE91" s="233">
        <f>IF(N91="základní",J91,0)</f>
        <v>0</v>
      </c>
      <c r="BF91" s="233">
        <f>IF(N91="snížená",J91,0)</f>
        <v>0</v>
      </c>
      <c r="BG91" s="233">
        <f>IF(N91="zákl. přenesená",J91,0)</f>
        <v>0</v>
      </c>
      <c r="BH91" s="233">
        <f>IF(N91="sníž. přenesená",J91,0)</f>
        <v>0</v>
      </c>
      <c r="BI91" s="233">
        <f>IF(N91="nulová",J91,0)</f>
        <v>0</v>
      </c>
      <c r="BJ91" s="24" t="s">
        <v>87</v>
      </c>
      <c r="BK91" s="233">
        <f>ROUND(I91*H91,2)</f>
        <v>0</v>
      </c>
      <c r="BL91" s="24" t="s">
        <v>281</v>
      </c>
      <c r="BM91" s="24" t="s">
        <v>1774</v>
      </c>
    </row>
    <row r="92" s="1" customFormat="1">
      <c r="B92" s="47"/>
      <c r="C92" s="75"/>
      <c r="D92" s="234" t="s">
        <v>340</v>
      </c>
      <c r="E92" s="75"/>
      <c r="F92" s="235" t="s">
        <v>1775</v>
      </c>
      <c r="G92" s="75"/>
      <c r="H92" s="75"/>
      <c r="I92" s="192"/>
      <c r="J92" s="75"/>
      <c r="K92" s="75"/>
      <c r="L92" s="73"/>
      <c r="M92" s="236"/>
      <c r="N92" s="48"/>
      <c r="O92" s="48"/>
      <c r="P92" s="48"/>
      <c r="Q92" s="48"/>
      <c r="R92" s="48"/>
      <c r="S92" s="48"/>
      <c r="T92" s="96"/>
      <c r="AT92" s="24" t="s">
        <v>340</v>
      </c>
      <c r="AU92" s="24" t="s">
        <v>89</v>
      </c>
    </row>
    <row r="93" s="11" customFormat="1">
      <c r="B93" s="237"/>
      <c r="C93" s="238"/>
      <c r="D93" s="234" t="s">
        <v>178</v>
      </c>
      <c r="E93" s="239" t="s">
        <v>34</v>
      </c>
      <c r="F93" s="240" t="s">
        <v>1776</v>
      </c>
      <c r="G93" s="238"/>
      <c r="H93" s="239" t="s">
        <v>34</v>
      </c>
      <c r="I93" s="241"/>
      <c r="J93" s="238"/>
      <c r="K93" s="238"/>
      <c r="L93" s="242"/>
      <c r="M93" s="243"/>
      <c r="N93" s="244"/>
      <c r="O93" s="244"/>
      <c r="P93" s="244"/>
      <c r="Q93" s="244"/>
      <c r="R93" s="244"/>
      <c r="S93" s="244"/>
      <c r="T93" s="245"/>
      <c r="AT93" s="246" t="s">
        <v>178</v>
      </c>
      <c r="AU93" s="246" t="s">
        <v>89</v>
      </c>
      <c r="AV93" s="11" t="s">
        <v>87</v>
      </c>
      <c r="AW93" s="11" t="s">
        <v>42</v>
      </c>
      <c r="AX93" s="11" t="s">
        <v>79</v>
      </c>
      <c r="AY93" s="246" t="s">
        <v>167</v>
      </c>
    </row>
    <row r="94" s="12" customFormat="1">
      <c r="B94" s="247"/>
      <c r="C94" s="248"/>
      <c r="D94" s="234" t="s">
        <v>178</v>
      </c>
      <c r="E94" s="249" t="s">
        <v>34</v>
      </c>
      <c r="F94" s="250" t="s">
        <v>474</v>
      </c>
      <c r="G94" s="248"/>
      <c r="H94" s="251">
        <v>45</v>
      </c>
      <c r="I94" s="252"/>
      <c r="J94" s="248"/>
      <c r="K94" s="248"/>
      <c r="L94" s="253"/>
      <c r="M94" s="254"/>
      <c r="N94" s="255"/>
      <c r="O94" s="255"/>
      <c r="P94" s="255"/>
      <c r="Q94" s="255"/>
      <c r="R94" s="255"/>
      <c r="S94" s="255"/>
      <c r="T94" s="256"/>
      <c r="AT94" s="257" t="s">
        <v>178</v>
      </c>
      <c r="AU94" s="257" t="s">
        <v>89</v>
      </c>
      <c r="AV94" s="12" t="s">
        <v>89</v>
      </c>
      <c r="AW94" s="12" t="s">
        <v>42</v>
      </c>
      <c r="AX94" s="12" t="s">
        <v>79</v>
      </c>
      <c r="AY94" s="257" t="s">
        <v>167</v>
      </c>
    </row>
    <row r="95" s="11" customFormat="1">
      <c r="B95" s="237"/>
      <c r="C95" s="238"/>
      <c r="D95" s="234" t="s">
        <v>178</v>
      </c>
      <c r="E95" s="239" t="s">
        <v>34</v>
      </c>
      <c r="F95" s="240" t="s">
        <v>1777</v>
      </c>
      <c r="G95" s="238"/>
      <c r="H95" s="239" t="s">
        <v>34</v>
      </c>
      <c r="I95" s="241"/>
      <c r="J95" s="238"/>
      <c r="K95" s="238"/>
      <c r="L95" s="242"/>
      <c r="M95" s="243"/>
      <c r="N95" s="244"/>
      <c r="O95" s="244"/>
      <c r="P95" s="244"/>
      <c r="Q95" s="244"/>
      <c r="R95" s="244"/>
      <c r="S95" s="244"/>
      <c r="T95" s="245"/>
      <c r="AT95" s="246" t="s">
        <v>178</v>
      </c>
      <c r="AU95" s="246" t="s">
        <v>89</v>
      </c>
      <c r="AV95" s="11" t="s">
        <v>87</v>
      </c>
      <c r="AW95" s="11" t="s">
        <v>42</v>
      </c>
      <c r="AX95" s="11" t="s">
        <v>79</v>
      </c>
      <c r="AY95" s="246" t="s">
        <v>167</v>
      </c>
    </row>
    <row r="96" s="12" customFormat="1">
      <c r="B96" s="247"/>
      <c r="C96" s="248"/>
      <c r="D96" s="234" t="s">
        <v>178</v>
      </c>
      <c r="E96" s="249" t="s">
        <v>34</v>
      </c>
      <c r="F96" s="250" t="s">
        <v>1412</v>
      </c>
      <c r="G96" s="248"/>
      <c r="H96" s="251">
        <v>195</v>
      </c>
      <c r="I96" s="252"/>
      <c r="J96" s="248"/>
      <c r="K96" s="248"/>
      <c r="L96" s="253"/>
      <c r="M96" s="254"/>
      <c r="N96" s="255"/>
      <c r="O96" s="255"/>
      <c r="P96" s="255"/>
      <c r="Q96" s="255"/>
      <c r="R96" s="255"/>
      <c r="S96" s="255"/>
      <c r="T96" s="256"/>
      <c r="AT96" s="257" t="s">
        <v>178</v>
      </c>
      <c r="AU96" s="257" t="s">
        <v>89</v>
      </c>
      <c r="AV96" s="12" t="s">
        <v>89</v>
      </c>
      <c r="AW96" s="12" t="s">
        <v>42</v>
      </c>
      <c r="AX96" s="12" t="s">
        <v>79</v>
      </c>
      <c r="AY96" s="257" t="s">
        <v>167</v>
      </c>
    </row>
    <row r="97" s="13" customFormat="1">
      <c r="B97" s="258"/>
      <c r="C97" s="259"/>
      <c r="D97" s="234" t="s">
        <v>178</v>
      </c>
      <c r="E97" s="260" t="s">
        <v>34</v>
      </c>
      <c r="F97" s="261" t="s">
        <v>203</v>
      </c>
      <c r="G97" s="259"/>
      <c r="H97" s="262">
        <v>240</v>
      </c>
      <c r="I97" s="263"/>
      <c r="J97" s="259"/>
      <c r="K97" s="259"/>
      <c r="L97" s="264"/>
      <c r="M97" s="265"/>
      <c r="N97" s="266"/>
      <c r="O97" s="266"/>
      <c r="P97" s="266"/>
      <c r="Q97" s="266"/>
      <c r="R97" s="266"/>
      <c r="S97" s="266"/>
      <c r="T97" s="267"/>
      <c r="AT97" s="268" t="s">
        <v>178</v>
      </c>
      <c r="AU97" s="268" t="s">
        <v>89</v>
      </c>
      <c r="AV97" s="13" t="s">
        <v>174</v>
      </c>
      <c r="AW97" s="13" t="s">
        <v>42</v>
      </c>
      <c r="AX97" s="13" t="s">
        <v>87</v>
      </c>
      <c r="AY97" s="268" t="s">
        <v>167</v>
      </c>
    </row>
    <row r="98" s="1" customFormat="1" ht="22.8" customHeight="1">
      <c r="B98" s="47"/>
      <c r="C98" s="222" t="s">
        <v>204</v>
      </c>
      <c r="D98" s="222" t="s">
        <v>169</v>
      </c>
      <c r="E98" s="223" t="s">
        <v>1778</v>
      </c>
      <c r="F98" s="224" t="s">
        <v>1779</v>
      </c>
      <c r="G98" s="225" t="s">
        <v>356</v>
      </c>
      <c r="H98" s="226">
        <v>125</v>
      </c>
      <c r="I98" s="227"/>
      <c r="J98" s="228">
        <f>ROUND(I98*H98,2)</f>
        <v>0</v>
      </c>
      <c r="K98" s="224" t="s">
        <v>173</v>
      </c>
      <c r="L98" s="73"/>
      <c r="M98" s="229" t="s">
        <v>34</v>
      </c>
      <c r="N98" s="230" t="s">
        <v>50</v>
      </c>
      <c r="O98" s="48"/>
      <c r="P98" s="231">
        <f>O98*H98</f>
        <v>0</v>
      </c>
      <c r="Q98" s="231">
        <v>0</v>
      </c>
      <c r="R98" s="231">
        <f>Q98*H98</f>
        <v>0</v>
      </c>
      <c r="S98" s="231">
        <v>0</v>
      </c>
      <c r="T98" s="232">
        <f>S98*H98</f>
        <v>0</v>
      </c>
      <c r="AR98" s="24" t="s">
        <v>281</v>
      </c>
      <c r="AT98" s="24" t="s">
        <v>169</v>
      </c>
      <c r="AU98" s="24" t="s">
        <v>89</v>
      </c>
      <c r="AY98" s="24" t="s">
        <v>167</v>
      </c>
      <c r="BE98" s="233">
        <f>IF(N98="základní",J98,0)</f>
        <v>0</v>
      </c>
      <c r="BF98" s="233">
        <f>IF(N98="snížená",J98,0)</f>
        <v>0</v>
      </c>
      <c r="BG98" s="233">
        <f>IF(N98="zákl. přenesená",J98,0)</f>
        <v>0</v>
      </c>
      <c r="BH98" s="233">
        <f>IF(N98="sníž. přenesená",J98,0)</f>
        <v>0</v>
      </c>
      <c r="BI98" s="233">
        <f>IF(N98="nulová",J98,0)</f>
        <v>0</v>
      </c>
      <c r="BJ98" s="24" t="s">
        <v>87</v>
      </c>
      <c r="BK98" s="233">
        <f>ROUND(I98*H98,2)</f>
        <v>0</v>
      </c>
      <c r="BL98" s="24" t="s">
        <v>281</v>
      </c>
      <c r="BM98" s="24" t="s">
        <v>1780</v>
      </c>
    </row>
    <row r="99" s="1" customFormat="1" ht="14.4" customHeight="1">
      <c r="B99" s="47"/>
      <c r="C99" s="270" t="s">
        <v>208</v>
      </c>
      <c r="D99" s="270" t="s">
        <v>336</v>
      </c>
      <c r="E99" s="271" t="s">
        <v>1781</v>
      </c>
      <c r="F99" s="272" t="s">
        <v>1782</v>
      </c>
      <c r="G99" s="273" t="s">
        <v>356</v>
      </c>
      <c r="H99" s="274">
        <v>125</v>
      </c>
      <c r="I99" s="275"/>
      <c r="J99" s="276">
        <f>ROUND(I99*H99,2)</f>
        <v>0</v>
      </c>
      <c r="K99" s="272" t="s">
        <v>173</v>
      </c>
      <c r="L99" s="277"/>
      <c r="M99" s="278" t="s">
        <v>34</v>
      </c>
      <c r="N99" s="279" t="s">
        <v>50</v>
      </c>
      <c r="O99" s="48"/>
      <c r="P99" s="231">
        <f>O99*H99</f>
        <v>0</v>
      </c>
      <c r="Q99" s="231">
        <v>0.00017000000000000001</v>
      </c>
      <c r="R99" s="231">
        <f>Q99*H99</f>
        <v>0.021250000000000002</v>
      </c>
      <c r="S99" s="231">
        <v>0</v>
      </c>
      <c r="T99" s="232">
        <f>S99*H99</f>
        <v>0</v>
      </c>
      <c r="AR99" s="24" t="s">
        <v>383</v>
      </c>
      <c r="AT99" s="24" t="s">
        <v>336</v>
      </c>
      <c r="AU99" s="24" t="s">
        <v>89</v>
      </c>
      <c r="AY99" s="24" t="s">
        <v>167</v>
      </c>
      <c r="BE99" s="233">
        <f>IF(N99="základní",J99,0)</f>
        <v>0</v>
      </c>
      <c r="BF99" s="233">
        <f>IF(N99="snížená",J99,0)</f>
        <v>0</v>
      </c>
      <c r="BG99" s="233">
        <f>IF(N99="zákl. přenesená",J99,0)</f>
        <v>0</v>
      </c>
      <c r="BH99" s="233">
        <f>IF(N99="sníž. přenesená",J99,0)</f>
        <v>0</v>
      </c>
      <c r="BI99" s="233">
        <f>IF(N99="nulová",J99,0)</f>
        <v>0</v>
      </c>
      <c r="BJ99" s="24" t="s">
        <v>87</v>
      </c>
      <c r="BK99" s="233">
        <f>ROUND(I99*H99,2)</f>
        <v>0</v>
      </c>
      <c r="BL99" s="24" t="s">
        <v>281</v>
      </c>
      <c r="BM99" s="24" t="s">
        <v>1783</v>
      </c>
    </row>
    <row r="100" s="1" customFormat="1">
      <c r="B100" s="47"/>
      <c r="C100" s="75"/>
      <c r="D100" s="234" t="s">
        <v>340</v>
      </c>
      <c r="E100" s="75"/>
      <c r="F100" s="235" t="s">
        <v>1784</v>
      </c>
      <c r="G100" s="75"/>
      <c r="H100" s="75"/>
      <c r="I100" s="192"/>
      <c r="J100" s="75"/>
      <c r="K100" s="75"/>
      <c r="L100" s="73"/>
      <c r="M100" s="236"/>
      <c r="N100" s="48"/>
      <c r="O100" s="48"/>
      <c r="P100" s="48"/>
      <c r="Q100" s="48"/>
      <c r="R100" s="48"/>
      <c r="S100" s="48"/>
      <c r="T100" s="96"/>
      <c r="AT100" s="24" t="s">
        <v>340</v>
      </c>
      <c r="AU100" s="24" t="s">
        <v>89</v>
      </c>
    </row>
    <row r="101" s="1" customFormat="1" ht="22.8" customHeight="1">
      <c r="B101" s="47"/>
      <c r="C101" s="222" t="s">
        <v>217</v>
      </c>
      <c r="D101" s="222" t="s">
        <v>169</v>
      </c>
      <c r="E101" s="223" t="s">
        <v>1785</v>
      </c>
      <c r="F101" s="224" t="s">
        <v>1786</v>
      </c>
      <c r="G101" s="225" t="s">
        <v>356</v>
      </c>
      <c r="H101" s="226">
        <v>120</v>
      </c>
      <c r="I101" s="227"/>
      <c r="J101" s="228">
        <f>ROUND(I101*H101,2)</f>
        <v>0</v>
      </c>
      <c r="K101" s="224" t="s">
        <v>173</v>
      </c>
      <c r="L101" s="73"/>
      <c r="M101" s="229" t="s">
        <v>34</v>
      </c>
      <c r="N101" s="230" t="s">
        <v>50</v>
      </c>
      <c r="O101" s="48"/>
      <c r="P101" s="231">
        <f>O101*H101</f>
        <v>0</v>
      </c>
      <c r="Q101" s="231">
        <v>0</v>
      </c>
      <c r="R101" s="231">
        <f>Q101*H101</f>
        <v>0</v>
      </c>
      <c r="S101" s="231">
        <v>0</v>
      </c>
      <c r="T101" s="232">
        <f>S101*H101</f>
        <v>0</v>
      </c>
      <c r="AR101" s="24" t="s">
        <v>281</v>
      </c>
      <c r="AT101" s="24" t="s">
        <v>169</v>
      </c>
      <c r="AU101" s="24" t="s">
        <v>89</v>
      </c>
      <c r="AY101" s="24" t="s">
        <v>167</v>
      </c>
      <c r="BE101" s="233">
        <f>IF(N101="základní",J101,0)</f>
        <v>0</v>
      </c>
      <c r="BF101" s="233">
        <f>IF(N101="snížená",J101,0)</f>
        <v>0</v>
      </c>
      <c r="BG101" s="233">
        <f>IF(N101="zákl. přenesená",J101,0)</f>
        <v>0</v>
      </c>
      <c r="BH101" s="233">
        <f>IF(N101="sníž. přenesená",J101,0)</f>
        <v>0</v>
      </c>
      <c r="BI101" s="233">
        <f>IF(N101="nulová",J101,0)</f>
        <v>0</v>
      </c>
      <c r="BJ101" s="24" t="s">
        <v>87</v>
      </c>
      <c r="BK101" s="233">
        <f>ROUND(I101*H101,2)</f>
        <v>0</v>
      </c>
      <c r="BL101" s="24" t="s">
        <v>281</v>
      </c>
      <c r="BM101" s="24" t="s">
        <v>1787</v>
      </c>
    </row>
    <row r="102" s="12" customFormat="1">
      <c r="B102" s="247"/>
      <c r="C102" s="248"/>
      <c r="D102" s="234" t="s">
        <v>178</v>
      </c>
      <c r="E102" s="249" t="s">
        <v>34</v>
      </c>
      <c r="F102" s="250" t="s">
        <v>1788</v>
      </c>
      <c r="G102" s="248"/>
      <c r="H102" s="251">
        <v>120</v>
      </c>
      <c r="I102" s="252"/>
      <c r="J102" s="248"/>
      <c r="K102" s="248"/>
      <c r="L102" s="253"/>
      <c r="M102" s="254"/>
      <c r="N102" s="255"/>
      <c r="O102" s="255"/>
      <c r="P102" s="255"/>
      <c r="Q102" s="255"/>
      <c r="R102" s="255"/>
      <c r="S102" s="255"/>
      <c r="T102" s="256"/>
      <c r="AT102" s="257" t="s">
        <v>178</v>
      </c>
      <c r="AU102" s="257" t="s">
        <v>89</v>
      </c>
      <c r="AV102" s="12" t="s">
        <v>89</v>
      </c>
      <c r="AW102" s="12" t="s">
        <v>42</v>
      </c>
      <c r="AX102" s="12" t="s">
        <v>87</v>
      </c>
      <c r="AY102" s="257" t="s">
        <v>167</v>
      </c>
    </row>
    <row r="103" s="1" customFormat="1" ht="14.4" customHeight="1">
      <c r="B103" s="47"/>
      <c r="C103" s="270" t="s">
        <v>225</v>
      </c>
      <c r="D103" s="270" t="s">
        <v>336</v>
      </c>
      <c r="E103" s="271" t="s">
        <v>1789</v>
      </c>
      <c r="F103" s="272" t="s">
        <v>1790</v>
      </c>
      <c r="G103" s="273" t="s">
        <v>356</v>
      </c>
      <c r="H103" s="274">
        <v>65</v>
      </c>
      <c r="I103" s="275"/>
      <c r="J103" s="276">
        <f>ROUND(I103*H103,2)</f>
        <v>0</v>
      </c>
      <c r="K103" s="272" t="s">
        <v>173</v>
      </c>
      <c r="L103" s="277"/>
      <c r="M103" s="278" t="s">
        <v>34</v>
      </c>
      <c r="N103" s="279" t="s">
        <v>50</v>
      </c>
      <c r="O103" s="48"/>
      <c r="P103" s="231">
        <f>O103*H103</f>
        <v>0</v>
      </c>
      <c r="Q103" s="231">
        <v>0.00016000000000000001</v>
      </c>
      <c r="R103" s="231">
        <f>Q103*H103</f>
        <v>0.010400000000000001</v>
      </c>
      <c r="S103" s="231">
        <v>0</v>
      </c>
      <c r="T103" s="232">
        <f>S103*H103</f>
        <v>0</v>
      </c>
      <c r="AR103" s="24" t="s">
        <v>383</v>
      </c>
      <c r="AT103" s="24" t="s">
        <v>336</v>
      </c>
      <c r="AU103" s="24" t="s">
        <v>89</v>
      </c>
      <c r="AY103" s="24" t="s">
        <v>167</v>
      </c>
      <c r="BE103" s="233">
        <f>IF(N103="základní",J103,0)</f>
        <v>0</v>
      </c>
      <c r="BF103" s="233">
        <f>IF(N103="snížená",J103,0)</f>
        <v>0</v>
      </c>
      <c r="BG103" s="233">
        <f>IF(N103="zákl. přenesená",J103,0)</f>
        <v>0</v>
      </c>
      <c r="BH103" s="233">
        <f>IF(N103="sníž. přenesená",J103,0)</f>
        <v>0</v>
      </c>
      <c r="BI103" s="233">
        <f>IF(N103="nulová",J103,0)</f>
        <v>0</v>
      </c>
      <c r="BJ103" s="24" t="s">
        <v>87</v>
      </c>
      <c r="BK103" s="233">
        <f>ROUND(I103*H103,2)</f>
        <v>0</v>
      </c>
      <c r="BL103" s="24" t="s">
        <v>281</v>
      </c>
      <c r="BM103" s="24" t="s">
        <v>1791</v>
      </c>
    </row>
    <row r="104" s="1" customFormat="1">
      <c r="B104" s="47"/>
      <c r="C104" s="75"/>
      <c r="D104" s="234" t="s">
        <v>340</v>
      </c>
      <c r="E104" s="75"/>
      <c r="F104" s="235" t="s">
        <v>1784</v>
      </c>
      <c r="G104" s="75"/>
      <c r="H104" s="75"/>
      <c r="I104" s="192"/>
      <c r="J104" s="75"/>
      <c r="K104" s="75"/>
      <c r="L104" s="73"/>
      <c r="M104" s="236"/>
      <c r="N104" s="48"/>
      <c r="O104" s="48"/>
      <c r="P104" s="48"/>
      <c r="Q104" s="48"/>
      <c r="R104" s="48"/>
      <c r="S104" s="48"/>
      <c r="T104" s="96"/>
      <c r="AT104" s="24" t="s">
        <v>340</v>
      </c>
      <c r="AU104" s="24" t="s">
        <v>89</v>
      </c>
    </row>
    <row r="105" s="1" customFormat="1" ht="14.4" customHeight="1">
      <c r="B105" s="47"/>
      <c r="C105" s="270" t="s">
        <v>231</v>
      </c>
      <c r="D105" s="270" t="s">
        <v>336</v>
      </c>
      <c r="E105" s="271" t="s">
        <v>1792</v>
      </c>
      <c r="F105" s="272" t="s">
        <v>1793</v>
      </c>
      <c r="G105" s="273" t="s">
        <v>356</v>
      </c>
      <c r="H105" s="274">
        <v>55</v>
      </c>
      <c r="I105" s="275"/>
      <c r="J105" s="276">
        <f>ROUND(I105*H105,2)</f>
        <v>0</v>
      </c>
      <c r="K105" s="272" t="s">
        <v>173</v>
      </c>
      <c r="L105" s="277"/>
      <c r="M105" s="278" t="s">
        <v>34</v>
      </c>
      <c r="N105" s="279" t="s">
        <v>50</v>
      </c>
      <c r="O105" s="48"/>
      <c r="P105" s="231">
        <f>O105*H105</f>
        <v>0</v>
      </c>
      <c r="Q105" s="231">
        <v>0.00025000000000000001</v>
      </c>
      <c r="R105" s="231">
        <f>Q105*H105</f>
        <v>0.01375</v>
      </c>
      <c r="S105" s="231">
        <v>0</v>
      </c>
      <c r="T105" s="232">
        <f>S105*H105</f>
        <v>0</v>
      </c>
      <c r="AR105" s="24" t="s">
        <v>383</v>
      </c>
      <c r="AT105" s="24" t="s">
        <v>336</v>
      </c>
      <c r="AU105" s="24" t="s">
        <v>89</v>
      </c>
      <c r="AY105" s="24" t="s">
        <v>167</v>
      </c>
      <c r="BE105" s="233">
        <f>IF(N105="základní",J105,0)</f>
        <v>0</v>
      </c>
      <c r="BF105" s="233">
        <f>IF(N105="snížená",J105,0)</f>
        <v>0</v>
      </c>
      <c r="BG105" s="233">
        <f>IF(N105="zákl. přenesená",J105,0)</f>
        <v>0</v>
      </c>
      <c r="BH105" s="233">
        <f>IF(N105="sníž. přenesená",J105,0)</f>
        <v>0</v>
      </c>
      <c r="BI105" s="233">
        <f>IF(N105="nulová",J105,0)</f>
        <v>0</v>
      </c>
      <c r="BJ105" s="24" t="s">
        <v>87</v>
      </c>
      <c r="BK105" s="233">
        <f>ROUND(I105*H105,2)</f>
        <v>0</v>
      </c>
      <c r="BL105" s="24" t="s">
        <v>281</v>
      </c>
      <c r="BM105" s="24" t="s">
        <v>1794</v>
      </c>
    </row>
    <row r="106" s="1" customFormat="1">
      <c r="B106" s="47"/>
      <c r="C106" s="75"/>
      <c r="D106" s="234" t="s">
        <v>340</v>
      </c>
      <c r="E106" s="75"/>
      <c r="F106" s="235" t="s">
        <v>1795</v>
      </c>
      <c r="G106" s="75"/>
      <c r="H106" s="75"/>
      <c r="I106" s="192"/>
      <c r="J106" s="75"/>
      <c r="K106" s="75"/>
      <c r="L106" s="73"/>
      <c r="M106" s="236"/>
      <c r="N106" s="48"/>
      <c r="O106" s="48"/>
      <c r="P106" s="48"/>
      <c r="Q106" s="48"/>
      <c r="R106" s="48"/>
      <c r="S106" s="48"/>
      <c r="T106" s="96"/>
      <c r="AT106" s="24" t="s">
        <v>340</v>
      </c>
      <c r="AU106" s="24" t="s">
        <v>89</v>
      </c>
    </row>
    <row r="107" s="1" customFormat="1" ht="22.8" customHeight="1">
      <c r="B107" s="47"/>
      <c r="C107" s="222" t="s">
        <v>237</v>
      </c>
      <c r="D107" s="222" t="s">
        <v>169</v>
      </c>
      <c r="E107" s="223" t="s">
        <v>1796</v>
      </c>
      <c r="F107" s="224" t="s">
        <v>1797</v>
      </c>
      <c r="G107" s="225" t="s">
        <v>356</v>
      </c>
      <c r="H107" s="226">
        <v>20</v>
      </c>
      <c r="I107" s="227"/>
      <c r="J107" s="228">
        <f>ROUND(I107*H107,2)</f>
        <v>0</v>
      </c>
      <c r="K107" s="224" t="s">
        <v>173</v>
      </c>
      <c r="L107" s="73"/>
      <c r="M107" s="229" t="s">
        <v>34</v>
      </c>
      <c r="N107" s="230" t="s">
        <v>50</v>
      </c>
      <c r="O107" s="48"/>
      <c r="P107" s="231">
        <f>O107*H107</f>
        <v>0</v>
      </c>
      <c r="Q107" s="231">
        <v>0</v>
      </c>
      <c r="R107" s="231">
        <f>Q107*H107</f>
        <v>0</v>
      </c>
      <c r="S107" s="231">
        <v>0</v>
      </c>
      <c r="T107" s="232">
        <f>S107*H107</f>
        <v>0</v>
      </c>
      <c r="AR107" s="24" t="s">
        <v>281</v>
      </c>
      <c r="AT107" s="24" t="s">
        <v>169</v>
      </c>
      <c r="AU107" s="24" t="s">
        <v>89</v>
      </c>
      <c r="AY107" s="24" t="s">
        <v>167</v>
      </c>
      <c r="BE107" s="233">
        <f>IF(N107="základní",J107,0)</f>
        <v>0</v>
      </c>
      <c r="BF107" s="233">
        <f>IF(N107="snížená",J107,0)</f>
        <v>0</v>
      </c>
      <c r="BG107" s="233">
        <f>IF(N107="zákl. přenesená",J107,0)</f>
        <v>0</v>
      </c>
      <c r="BH107" s="233">
        <f>IF(N107="sníž. přenesená",J107,0)</f>
        <v>0</v>
      </c>
      <c r="BI107" s="233">
        <f>IF(N107="nulová",J107,0)</f>
        <v>0</v>
      </c>
      <c r="BJ107" s="24" t="s">
        <v>87</v>
      </c>
      <c r="BK107" s="233">
        <f>ROUND(I107*H107,2)</f>
        <v>0</v>
      </c>
      <c r="BL107" s="24" t="s">
        <v>281</v>
      </c>
      <c r="BM107" s="24" t="s">
        <v>1798</v>
      </c>
    </row>
    <row r="108" s="1" customFormat="1" ht="14.4" customHeight="1">
      <c r="B108" s="47"/>
      <c r="C108" s="270" t="s">
        <v>242</v>
      </c>
      <c r="D108" s="270" t="s">
        <v>336</v>
      </c>
      <c r="E108" s="271" t="s">
        <v>1799</v>
      </c>
      <c r="F108" s="272" t="s">
        <v>1800</v>
      </c>
      <c r="G108" s="273" t="s">
        <v>356</v>
      </c>
      <c r="H108" s="274">
        <v>20</v>
      </c>
      <c r="I108" s="275"/>
      <c r="J108" s="276">
        <f>ROUND(I108*H108,2)</f>
        <v>0</v>
      </c>
      <c r="K108" s="272" t="s">
        <v>477</v>
      </c>
      <c r="L108" s="277"/>
      <c r="M108" s="278" t="s">
        <v>34</v>
      </c>
      <c r="N108" s="279" t="s">
        <v>50</v>
      </c>
      <c r="O108" s="48"/>
      <c r="P108" s="231">
        <f>O108*H108</f>
        <v>0</v>
      </c>
      <c r="Q108" s="231">
        <v>0.00052999999999999998</v>
      </c>
      <c r="R108" s="231">
        <f>Q108*H108</f>
        <v>0.0106</v>
      </c>
      <c r="S108" s="231">
        <v>0</v>
      </c>
      <c r="T108" s="232">
        <f>S108*H108</f>
        <v>0</v>
      </c>
      <c r="AR108" s="24" t="s">
        <v>383</v>
      </c>
      <c r="AT108" s="24" t="s">
        <v>336</v>
      </c>
      <c r="AU108" s="24" t="s">
        <v>89</v>
      </c>
      <c r="AY108" s="24" t="s">
        <v>167</v>
      </c>
      <c r="BE108" s="233">
        <f>IF(N108="základní",J108,0)</f>
        <v>0</v>
      </c>
      <c r="BF108" s="233">
        <f>IF(N108="snížená",J108,0)</f>
        <v>0</v>
      </c>
      <c r="BG108" s="233">
        <f>IF(N108="zákl. přenesená",J108,0)</f>
        <v>0</v>
      </c>
      <c r="BH108" s="233">
        <f>IF(N108="sníž. přenesená",J108,0)</f>
        <v>0</v>
      </c>
      <c r="BI108" s="233">
        <f>IF(N108="nulová",J108,0)</f>
        <v>0</v>
      </c>
      <c r="BJ108" s="24" t="s">
        <v>87</v>
      </c>
      <c r="BK108" s="233">
        <f>ROUND(I108*H108,2)</f>
        <v>0</v>
      </c>
      <c r="BL108" s="24" t="s">
        <v>281</v>
      </c>
      <c r="BM108" s="24" t="s">
        <v>1801</v>
      </c>
    </row>
    <row r="109" s="10" customFormat="1" ht="29.88" customHeight="1">
      <c r="B109" s="206"/>
      <c r="C109" s="207"/>
      <c r="D109" s="208" t="s">
        <v>78</v>
      </c>
      <c r="E109" s="220" t="s">
        <v>1802</v>
      </c>
      <c r="F109" s="220" t="s">
        <v>1803</v>
      </c>
      <c r="G109" s="207"/>
      <c r="H109" s="207"/>
      <c r="I109" s="210"/>
      <c r="J109" s="221">
        <f>BK109</f>
        <v>0</v>
      </c>
      <c r="K109" s="207"/>
      <c r="L109" s="212"/>
      <c r="M109" s="213"/>
      <c r="N109" s="214"/>
      <c r="O109" s="214"/>
      <c r="P109" s="215">
        <f>SUM(P110:P111)</f>
        <v>0</v>
      </c>
      <c r="Q109" s="214"/>
      <c r="R109" s="215">
        <f>SUM(R110:R111)</f>
        <v>0</v>
      </c>
      <c r="S109" s="214"/>
      <c r="T109" s="216">
        <f>SUM(T110:T111)</f>
        <v>0</v>
      </c>
      <c r="AR109" s="217" t="s">
        <v>89</v>
      </c>
      <c r="AT109" s="218" t="s">
        <v>78</v>
      </c>
      <c r="AU109" s="218" t="s">
        <v>87</v>
      </c>
      <c r="AY109" s="217" t="s">
        <v>167</v>
      </c>
      <c r="BK109" s="219">
        <f>SUM(BK110:BK111)</f>
        <v>0</v>
      </c>
    </row>
    <row r="110" s="1" customFormat="1" ht="22.8" customHeight="1">
      <c r="B110" s="47"/>
      <c r="C110" s="222" t="s">
        <v>248</v>
      </c>
      <c r="D110" s="222" t="s">
        <v>169</v>
      </c>
      <c r="E110" s="223" t="s">
        <v>1804</v>
      </c>
      <c r="F110" s="224" t="s">
        <v>1805</v>
      </c>
      <c r="G110" s="225" t="s">
        <v>321</v>
      </c>
      <c r="H110" s="226">
        <v>1</v>
      </c>
      <c r="I110" s="227"/>
      <c r="J110" s="228">
        <f>ROUND(I110*H110,2)</f>
        <v>0</v>
      </c>
      <c r="K110" s="224" t="s">
        <v>173</v>
      </c>
      <c r="L110" s="73"/>
      <c r="M110" s="229" t="s">
        <v>34</v>
      </c>
      <c r="N110" s="230" t="s">
        <v>50</v>
      </c>
      <c r="O110" s="48"/>
      <c r="P110" s="231">
        <f>O110*H110</f>
        <v>0</v>
      </c>
      <c r="Q110" s="231">
        <v>0</v>
      </c>
      <c r="R110" s="231">
        <f>Q110*H110</f>
        <v>0</v>
      </c>
      <c r="S110" s="231">
        <v>0</v>
      </c>
      <c r="T110" s="232">
        <f>S110*H110</f>
        <v>0</v>
      </c>
      <c r="AR110" s="24" t="s">
        <v>281</v>
      </c>
      <c r="AT110" s="24" t="s">
        <v>169</v>
      </c>
      <c r="AU110" s="24" t="s">
        <v>89</v>
      </c>
      <c r="AY110" s="24" t="s">
        <v>167</v>
      </c>
      <c r="BE110" s="233">
        <f>IF(N110="základní",J110,0)</f>
        <v>0</v>
      </c>
      <c r="BF110" s="233">
        <f>IF(N110="snížená",J110,0)</f>
        <v>0</v>
      </c>
      <c r="BG110" s="233">
        <f>IF(N110="zákl. přenesená",J110,0)</f>
        <v>0</v>
      </c>
      <c r="BH110" s="233">
        <f>IF(N110="sníž. přenesená",J110,0)</f>
        <v>0</v>
      </c>
      <c r="BI110" s="233">
        <f>IF(N110="nulová",J110,0)</f>
        <v>0</v>
      </c>
      <c r="BJ110" s="24" t="s">
        <v>87</v>
      </c>
      <c r="BK110" s="233">
        <f>ROUND(I110*H110,2)</f>
        <v>0</v>
      </c>
      <c r="BL110" s="24" t="s">
        <v>281</v>
      </c>
      <c r="BM110" s="24" t="s">
        <v>1806</v>
      </c>
    </row>
    <row r="111" s="1" customFormat="1" ht="22.8" customHeight="1">
      <c r="B111" s="47"/>
      <c r="C111" s="270" t="s">
        <v>256</v>
      </c>
      <c r="D111" s="270" t="s">
        <v>336</v>
      </c>
      <c r="E111" s="271" t="s">
        <v>1807</v>
      </c>
      <c r="F111" s="272" t="s">
        <v>1808</v>
      </c>
      <c r="G111" s="273" t="s">
        <v>321</v>
      </c>
      <c r="H111" s="274">
        <v>1</v>
      </c>
      <c r="I111" s="275"/>
      <c r="J111" s="276">
        <f>ROUND(I111*H111,2)</f>
        <v>0</v>
      </c>
      <c r="K111" s="272" t="s">
        <v>477</v>
      </c>
      <c r="L111" s="277"/>
      <c r="M111" s="278" t="s">
        <v>34</v>
      </c>
      <c r="N111" s="279" t="s">
        <v>50</v>
      </c>
      <c r="O111" s="48"/>
      <c r="P111" s="231">
        <f>O111*H111</f>
        <v>0</v>
      </c>
      <c r="Q111" s="231">
        <v>0</v>
      </c>
      <c r="R111" s="231">
        <f>Q111*H111</f>
        <v>0</v>
      </c>
      <c r="S111" s="231">
        <v>0</v>
      </c>
      <c r="T111" s="232">
        <f>S111*H111</f>
        <v>0</v>
      </c>
      <c r="AR111" s="24" t="s">
        <v>383</v>
      </c>
      <c r="AT111" s="24" t="s">
        <v>336</v>
      </c>
      <c r="AU111" s="24" t="s">
        <v>89</v>
      </c>
      <c r="AY111" s="24" t="s">
        <v>167</v>
      </c>
      <c r="BE111" s="233">
        <f>IF(N111="základní",J111,0)</f>
        <v>0</v>
      </c>
      <c r="BF111" s="233">
        <f>IF(N111="snížená",J111,0)</f>
        <v>0</v>
      </c>
      <c r="BG111" s="233">
        <f>IF(N111="zákl. přenesená",J111,0)</f>
        <v>0</v>
      </c>
      <c r="BH111" s="233">
        <f>IF(N111="sníž. přenesená",J111,0)</f>
        <v>0</v>
      </c>
      <c r="BI111" s="233">
        <f>IF(N111="nulová",J111,0)</f>
        <v>0</v>
      </c>
      <c r="BJ111" s="24" t="s">
        <v>87</v>
      </c>
      <c r="BK111" s="233">
        <f>ROUND(I111*H111,2)</f>
        <v>0</v>
      </c>
      <c r="BL111" s="24" t="s">
        <v>281</v>
      </c>
      <c r="BM111" s="24" t="s">
        <v>1809</v>
      </c>
    </row>
    <row r="112" s="10" customFormat="1" ht="29.88" customHeight="1">
      <c r="B112" s="206"/>
      <c r="C112" s="207"/>
      <c r="D112" s="208" t="s">
        <v>78</v>
      </c>
      <c r="E112" s="220" t="s">
        <v>1810</v>
      </c>
      <c r="F112" s="220" t="s">
        <v>1811</v>
      </c>
      <c r="G112" s="207"/>
      <c r="H112" s="207"/>
      <c r="I112" s="210"/>
      <c r="J112" s="221">
        <f>BK112</f>
        <v>0</v>
      </c>
      <c r="K112" s="207"/>
      <c r="L112" s="212"/>
      <c r="M112" s="213"/>
      <c r="N112" s="214"/>
      <c r="O112" s="214"/>
      <c r="P112" s="215">
        <f>SUM(P113:P119)</f>
        <v>0</v>
      </c>
      <c r="Q112" s="214"/>
      <c r="R112" s="215">
        <f>SUM(R113:R119)</f>
        <v>0.039050000000000001</v>
      </c>
      <c r="S112" s="214"/>
      <c r="T112" s="216">
        <f>SUM(T113:T119)</f>
        <v>0</v>
      </c>
      <c r="AR112" s="217" t="s">
        <v>89</v>
      </c>
      <c r="AT112" s="218" t="s">
        <v>78</v>
      </c>
      <c r="AU112" s="218" t="s">
        <v>87</v>
      </c>
      <c r="AY112" s="217" t="s">
        <v>167</v>
      </c>
      <c r="BK112" s="219">
        <f>SUM(BK113:BK119)</f>
        <v>0</v>
      </c>
    </row>
    <row r="113" s="1" customFormat="1" ht="34.2" customHeight="1">
      <c r="B113" s="47"/>
      <c r="C113" s="222" t="s">
        <v>265</v>
      </c>
      <c r="D113" s="222" t="s">
        <v>169</v>
      </c>
      <c r="E113" s="223" t="s">
        <v>1812</v>
      </c>
      <c r="F113" s="224" t="s">
        <v>1813</v>
      </c>
      <c r="G113" s="225" t="s">
        <v>356</v>
      </c>
      <c r="H113" s="226">
        <v>120</v>
      </c>
      <c r="I113" s="227"/>
      <c r="J113" s="228">
        <f>ROUND(I113*H113,2)</f>
        <v>0</v>
      </c>
      <c r="K113" s="224" t="s">
        <v>173</v>
      </c>
      <c r="L113" s="73"/>
      <c r="M113" s="229" t="s">
        <v>34</v>
      </c>
      <c r="N113" s="230" t="s">
        <v>50</v>
      </c>
      <c r="O113" s="48"/>
      <c r="P113" s="231">
        <f>O113*H113</f>
        <v>0</v>
      </c>
      <c r="Q113" s="231">
        <v>0</v>
      </c>
      <c r="R113" s="231">
        <f>Q113*H113</f>
        <v>0</v>
      </c>
      <c r="S113" s="231">
        <v>0</v>
      </c>
      <c r="T113" s="232">
        <f>S113*H113</f>
        <v>0</v>
      </c>
      <c r="AR113" s="24" t="s">
        <v>281</v>
      </c>
      <c r="AT113" s="24" t="s">
        <v>169</v>
      </c>
      <c r="AU113" s="24" t="s">
        <v>89</v>
      </c>
      <c r="AY113" s="24" t="s">
        <v>167</v>
      </c>
      <c r="BE113" s="233">
        <f>IF(N113="základní",J113,0)</f>
        <v>0</v>
      </c>
      <c r="BF113" s="233">
        <f>IF(N113="snížená",J113,0)</f>
        <v>0</v>
      </c>
      <c r="BG113" s="233">
        <f>IF(N113="zákl. přenesená",J113,0)</f>
        <v>0</v>
      </c>
      <c r="BH113" s="233">
        <f>IF(N113="sníž. přenesená",J113,0)</f>
        <v>0</v>
      </c>
      <c r="BI113" s="233">
        <f>IF(N113="nulová",J113,0)</f>
        <v>0</v>
      </c>
      <c r="BJ113" s="24" t="s">
        <v>87</v>
      </c>
      <c r="BK113" s="233">
        <f>ROUND(I113*H113,2)</f>
        <v>0</v>
      </c>
      <c r="BL113" s="24" t="s">
        <v>281</v>
      </c>
      <c r="BM113" s="24" t="s">
        <v>1814</v>
      </c>
    </row>
    <row r="114" s="12" customFormat="1">
      <c r="B114" s="247"/>
      <c r="C114" s="248"/>
      <c r="D114" s="234" t="s">
        <v>178</v>
      </c>
      <c r="E114" s="249" t="s">
        <v>34</v>
      </c>
      <c r="F114" s="250" t="s">
        <v>1815</v>
      </c>
      <c r="G114" s="248"/>
      <c r="H114" s="251">
        <v>120</v>
      </c>
      <c r="I114" s="252"/>
      <c r="J114" s="248"/>
      <c r="K114" s="248"/>
      <c r="L114" s="253"/>
      <c r="M114" s="254"/>
      <c r="N114" s="255"/>
      <c r="O114" s="255"/>
      <c r="P114" s="255"/>
      <c r="Q114" s="255"/>
      <c r="R114" s="255"/>
      <c r="S114" s="255"/>
      <c r="T114" s="256"/>
      <c r="AT114" s="257" t="s">
        <v>178</v>
      </c>
      <c r="AU114" s="257" t="s">
        <v>89</v>
      </c>
      <c r="AV114" s="12" t="s">
        <v>89</v>
      </c>
      <c r="AW114" s="12" t="s">
        <v>42</v>
      </c>
      <c r="AX114" s="12" t="s">
        <v>87</v>
      </c>
      <c r="AY114" s="257" t="s">
        <v>167</v>
      </c>
    </row>
    <row r="115" s="1" customFormat="1" ht="14.4" customHeight="1">
      <c r="B115" s="47"/>
      <c r="C115" s="270" t="s">
        <v>10</v>
      </c>
      <c r="D115" s="270" t="s">
        <v>336</v>
      </c>
      <c r="E115" s="271" t="s">
        <v>1816</v>
      </c>
      <c r="F115" s="272" t="s">
        <v>1817</v>
      </c>
      <c r="G115" s="273" t="s">
        <v>321</v>
      </c>
      <c r="H115" s="274">
        <v>50</v>
      </c>
      <c r="I115" s="275"/>
      <c r="J115" s="276">
        <f>ROUND(I115*H115,2)</f>
        <v>0</v>
      </c>
      <c r="K115" s="272" t="s">
        <v>173</v>
      </c>
      <c r="L115" s="277"/>
      <c r="M115" s="278" t="s">
        <v>34</v>
      </c>
      <c r="N115" s="279" t="s">
        <v>50</v>
      </c>
      <c r="O115" s="48"/>
      <c r="P115" s="231">
        <f>O115*H115</f>
        <v>0</v>
      </c>
      <c r="Q115" s="231">
        <v>0.00012999999999999999</v>
      </c>
      <c r="R115" s="231">
        <f>Q115*H115</f>
        <v>0.0064999999999999997</v>
      </c>
      <c r="S115" s="231">
        <v>0</v>
      </c>
      <c r="T115" s="232">
        <f>S115*H115</f>
        <v>0</v>
      </c>
      <c r="AR115" s="24" t="s">
        <v>383</v>
      </c>
      <c r="AT115" s="24" t="s">
        <v>336</v>
      </c>
      <c r="AU115" s="24" t="s">
        <v>89</v>
      </c>
      <c r="AY115" s="24" t="s">
        <v>167</v>
      </c>
      <c r="BE115" s="233">
        <f>IF(N115="základní",J115,0)</f>
        <v>0</v>
      </c>
      <c r="BF115" s="233">
        <f>IF(N115="snížená",J115,0)</f>
        <v>0</v>
      </c>
      <c r="BG115" s="233">
        <f>IF(N115="zákl. přenesená",J115,0)</f>
        <v>0</v>
      </c>
      <c r="BH115" s="233">
        <f>IF(N115="sníž. přenesená",J115,0)</f>
        <v>0</v>
      </c>
      <c r="BI115" s="233">
        <f>IF(N115="nulová",J115,0)</f>
        <v>0</v>
      </c>
      <c r="BJ115" s="24" t="s">
        <v>87</v>
      </c>
      <c r="BK115" s="233">
        <f>ROUND(I115*H115,2)</f>
        <v>0</v>
      </c>
      <c r="BL115" s="24" t="s">
        <v>281</v>
      </c>
      <c r="BM115" s="24" t="s">
        <v>1818</v>
      </c>
    </row>
    <row r="116" s="1" customFormat="1" ht="14.4" customHeight="1">
      <c r="B116" s="47"/>
      <c r="C116" s="270" t="s">
        <v>281</v>
      </c>
      <c r="D116" s="270" t="s">
        <v>336</v>
      </c>
      <c r="E116" s="271" t="s">
        <v>1819</v>
      </c>
      <c r="F116" s="272" t="s">
        <v>1820</v>
      </c>
      <c r="G116" s="273" t="s">
        <v>321</v>
      </c>
      <c r="H116" s="274">
        <v>50</v>
      </c>
      <c r="I116" s="275"/>
      <c r="J116" s="276">
        <f>ROUND(I116*H116,2)</f>
        <v>0</v>
      </c>
      <c r="K116" s="272" t="s">
        <v>173</v>
      </c>
      <c r="L116" s="277"/>
      <c r="M116" s="278" t="s">
        <v>34</v>
      </c>
      <c r="N116" s="279" t="s">
        <v>50</v>
      </c>
      <c r="O116" s="48"/>
      <c r="P116" s="231">
        <f>O116*H116</f>
        <v>0</v>
      </c>
      <c r="Q116" s="231">
        <v>0.00038999999999999999</v>
      </c>
      <c r="R116" s="231">
        <f>Q116*H116</f>
        <v>0.0195</v>
      </c>
      <c r="S116" s="231">
        <v>0</v>
      </c>
      <c r="T116" s="232">
        <f>S116*H116</f>
        <v>0</v>
      </c>
      <c r="AR116" s="24" t="s">
        <v>383</v>
      </c>
      <c r="AT116" s="24" t="s">
        <v>336</v>
      </c>
      <c r="AU116" s="24" t="s">
        <v>89</v>
      </c>
      <c r="AY116" s="24" t="s">
        <v>167</v>
      </c>
      <c r="BE116" s="233">
        <f>IF(N116="základní",J116,0)</f>
        <v>0</v>
      </c>
      <c r="BF116" s="233">
        <f>IF(N116="snížená",J116,0)</f>
        <v>0</v>
      </c>
      <c r="BG116" s="233">
        <f>IF(N116="zákl. přenesená",J116,0)</f>
        <v>0</v>
      </c>
      <c r="BH116" s="233">
        <f>IF(N116="sníž. přenesená",J116,0)</f>
        <v>0</v>
      </c>
      <c r="BI116" s="233">
        <f>IF(N116="nulová",J116,0)</f>
        <v>0</v>
      </c>
      <c r="BJ116" s="24" t="s">
        <v>87</v>
      </c>
      <c r="BK116" s="233">
        <f>ROUND(I116*H116,2)</f>
        <v>0</v>
      </c>
      <c r="BL116" s="24" t="s">
        <v>281</v>
      </c>
      <c r="BM116" s="24" t="s">
        <v>1821</v>
      </c>
    </row>
    <row r="117" s="1" customFormat="1" ht="14.4" customHeight="1">
      <c r="B117" s="47"/>
      <c r="C117" s="270" t="s">
        <v>285</v>
      </c>
      <c r="D117" s="270" t="s">
        <v>336</v>
      </c>
      <c r="E117" s="271" t="s">
        <v>1822</v>
      </c>
      <c r="F117" s="272" t="s">
        <v>1823</v>
      </c>
      <c r="G117" s="273" t="s">
        <v>321</v>
      </c>
      <c r="H117" s="274">
        <v>20</v>
      </c>
      <c r="I117" s="275"/>
      <c r="J117" s="276">
        <f>ROUND(I117*H117,2)</f>
        <v>0</v>
      </c>
      <c r="K117" s="272" t="s">
        <v>173</v>
      </c>
      <c r="L117" s="277"/>
      <c r="M117" s="278" t="s">
        <v>34</v>
      </c>
      <c r="N117" s="279" t="s">
        <v>50</v>
      </c>
      <c r="O117" s="48"/>
      <c r="P117" s="231">
        <f>O117*H117</f>
        <v>0</v>
      </c>
      <c r="Q117" s="231">
        <v>0.00054000000000000001</v>
      </c>
      <c r="R117" s="231">
        <f>Q117*H117</f>
        <v>0.010800000000000001</v>
      </c>
      <c r="S117" s="231">
        <v>0</v>
      </c>
      <c r="T117" s="232">
        <f>S117*H117</f>
        <v>0</v>
      </c>
      <c r="AR117" s="24" t="s">
        <v>383</v>
      </c>
      <c r="AT117" s="24" t="s">
        <v>336</v>
      </c>
      <c r="AU117" s="24" t="s">
        <v>89</v>
      </c>
      <c r="AY117" s="24" t="s">
        <v>167</v>
      </c>
      <c r="BE117" s="233">
        <f>IF(N117="základní",J117,0)</f>
        <v>0</v>
      </c>
      <c r="BF117" s="233">
        <f>IF(N117="snížená",J117,0)</f>
        <v>0</v>
      </c>
      <c r="BG117" s="233">
        <f>IF(N117="zákl. přenesená",J117,0)</f>
        <v>0</v>
      </c>
      <c r="BH117" s="233">
        <f>IF(N117="sníž. přenesená",J117,0)</f>
        <v>0</v>
      </c>
      <c r="BI117" s="233">
        <f>IF(N117="nulová",J117,0)</f>
        <v>0</v>
      </c>
      <c r="BJ117" s="24" t="s">
        <v>87</v>
      </c>
      <c r="BK117" s="233">
        <f>ROUND(I117*H117,2)</f>
        <v>0</v>
      </c>
      <c r="BL117" s="24" t="s">
        <v>281</v>
      </c>
      <c r="BM117" s="24" t="s">
        <v>1824</v>
      </c>
    </row>
    <row r="118" s="1" customFormat="1" ht="34.2" customHeight="1">
      <c r="B118" s="47"/>
      <c r="C118" s="222" t="s">
        <v>289</v>
      </c>
      <c r="D118" s="222" t="s">
        <v>169</v>
      </c>
      <c r="E118" s="223" t="s">
        <v>1825</v>
      </c>
      <c r="F118" s="224" t="s">
        <v>1826</v>
      </c>
      <c r="G118" s="225" t="s">
        <v>321</v>
      </c>
      <c r="H118" s="226">
        <v>25</v>
      </c>
      <c r="I118" s="227"/>
      <c r="J118" s="228">
        <f>ROUND(I118*H118,2)</f>
        <v>0</v>
      </c>
      <c r="K118" s="224" t="s">
        <v>173</v>
      </c>
      <c r="L118" s="73"/>
      <c r="M118" s="229" t="s">
        <v>34</v>
      </c>
      <c r="N118" s="230" t="s">
        <v>50</v>
      </c>
      <c r="O118" s="48"/>
      <c r="P118" s="231">
        <f>O118*H118</f>
        <v>0</v>
      </c>
      <c r="Q118" s="231">
        <v>0</v>
      </c>
      <c r="R118" s="231">
        <f>Q118*H118</f>
        <v>0</v>
      </c>
      <c r="S118" s="231">
        <v>0</v>
      </c>
      <c r="T118" s="232">
        <f>S118*H118</f>
        <v>0</v>
      </c>
      <c r="AR118" s="24" t="s">
        <v>281</v>
      </c>
      <c r="AT118" s="24" t="s">
        <v>169</v>
      </c>
      <c r="AU118" s="24" t="s">
        <v>89</v>
      </c>
      <c r="AY118" s="24" t="s">
        <v>167</v>
      </c>
      <c r="BE118" s="233">
        <f>IF(N118="základní",J118,0)</f>
        <v>0</v>
      </c>
      <c r="BF118" s="233">
        <f>IF(N118="snížená",J118,0)</f>
        <v>0</v>
      </c>
      <c r="BG118" s="233">
        <f>IF(N118="zákl. přenesená",J118,0)</f>
        <v>0</v>
      </c>
      <c r="BH118" s="233">
        <f>IF(N118="sníž. přenesená",J118,0)</f>
        <v>0</v>
      </c>
      <c r="BI118" s="233">
        <f>IF(N118="nulová",J118,0)</f>
        <v>0</v>
      </c>
      <c r="BJ118" s="24" t="s">
        <v>87</v>
      </c>
      <c r="BK118" s="233">
        <f>ROUND(I118*H118,2)</f>
        <v>0</v>
      </c>
      <c r="BL118" s="24" t="s">
        <v>281</v>
      </c>
      <c r="BM118" s="24" t="s">
        <v>1827</v>
      </c>
    </row>
    <row r="119" s="1" customFormat="1" ht="14.4" customHeight="1">
      <c r="B119" s="47"/>
      <c r="C119" s="270" t="s">
        <v>294</v>
      </c>
      <c r="D119" s="270" t="s">
        <v>336</v>
      </c>
      <c r="E119" s="271" t="s">
        <v>1828</v>
      </c>
      <c r="F119" s="272" t="s">
        <v>1829</v>
      </c>
      <c r="G119" s="273" t="s">
        <v>321</v>
      </c>
      <c r="H119" s="274">
        <v>25</v>
      </c>
      <c r="I119" s="275"/>
      <c r="J119" s="276">
        <f>ROUND(I119*H119,2)</f>
        <v>0</v>
      </c>
      <c r="K119" s="272" t="s">
        <v>477</v>
      </c>
      <c r="L119" s="277"/>
      <c r="M119" s="278" t="s">
        <v>34</v>
      </c>
      <c r="N119" s="279" t="s">
        <v>50</v>
      </c>
      <c r="O119" s="48"/>
      <c r="P119" s="231">
        <f>O119*H119</f>
        <v>0</v>
      </c>
      <c r="Q119" s="231">
        <v>9.0000000000000006E-05</v>
      </c>
      <c r="R119" s="231">
        <f>Q119*H119</f>
        <v>0.0022500000000000003</v>
      </c>
      <c r="S119" s="231">
        <v>0</v>
      </c>
      <c r="T119" s="232">
        <f>S119*H119</f>
        <v>0</v>
      </c>
      <c r="AR119" s="24" t="s">
        <v>383</v>
      </c>
      <c r="AT119" s="24" t="s">
        <v>336</v>
      </c>
      <c r="AU119" s="24" t="s">
        <v>89</v>
      </c>
      <c r="AY119" s="24" t="s">
        <v>167</v>
      </c>
      <c r="BE119" s="233">
        <f>IF(N119="základní",J119,0)</f>
        <v>0</v>
      </c>
      <c r="BF119" s="233">
        <f>IF(N119="snížená",J119,0)</f>
        <v>0</v>
      </c>
      <c r="BG119" s="233">
        <f>IF(N119="zákl. přenesená",J119,0)</f>
        <v>0</v>
      </c>
      <c r="BH119" s="233">
        <f>IF(N119="sníž. přenesená",J119,0)</f>
        <v>0</v>
      </c>
      <c r="BI119" s="233">
        <f>IF(N119="nulová",J119,0)</f>
        <v>0</v>
      </c>
      <c r="BJ119" s="24" t="s">
        <v>87</v>
      </c>
      <c r="BK119" s="233">
        <f>ROUND(I119*H119,2)</f>
        <v>0</v>
      </c>
      <c r="BL119" s="24" t="s">
        <v>281</v>
      </c>
      <c r="BM119" s="24" t="s">
        <v>1830</v>
      </c>
    </row>
    <row r="120" s="10" customFormat="1" ht="29.88" customHeight="1">
      <c r="B120" s="206"/>
      <c r="C120" s="207"/>
      <c r="D120" s="208" t="s">
        <v>78</v>
      </c>
      <c r="E120" s="220" t="s">
        <v>1831</v>
      </c>
      <c r="F120" s="220" t="s">
        <v>1832</v>
      </c>
      <c r="G120" s="207"/>
      <c r="H120" s="207"/>
      <c r="I120" s="210"/>
      <c r="J120" s="221">
        <f>BK120</f>
        <v>0</v>
      </c>
      <c r="K120" s="207"/>
      <c r="L120" s="212"/>
      <c r="M120" s="213"/>
      <c r="N120" s="214"/>
      <c r="O120" s="214"/>
      <c r="P120" s="215">
        <f>SUM(P121:P123)</f>
        <v>0</v>
      </c>
      <c r="Q120" s="214"/>
      <c r="R120" s="215">
        <f>SUM(R121:R123)</f>
        <v>0</v>
      </c>
      <c r="S120" s="214"/>
      <c r="T120" s="216">
        <f>SUM(T121:T123)</f>
        <v>0</v>
      </c>
      <c r="AR120" s="217" t="s">
        <v>89</v>
      </c>
      <c r="AT120" s="218" t="s">
        <v>78</v>
      </c>
      <c r="AU120" s="218" t="s">
        <v>87</v>
      </c>
      <c r="AY120" s="217" t="s">
        <v>167</v>
      </c>
      <c r="BK120" s="219">
        <f>SUM(BK121:BK123)</f>
        <v>0</v>
      </c>
    </row>
    <row r="121" s="1" customFormat="1" ht="22.8" customHeight="1">
      <c r="B121" s="47"/>
      <c r="C121" s="222" t="s">
        <v>298</v>
      </c>
      <c r="D121" s="222" t="s">
        <v>169</v>
      </c>
      <c r="E121" s="223" t="s">
        <v>1833</v>
      </c>
      <c r="F121" s="224" t="s">
        <v>1834</v>
      </c>
      <c r="G121" s="225" t="s">
        <v>321</v>
      </c>
      <c r="H121" s="226">
        <v>37</v>
      </c>
      <c r="I121" s="227"/>
      <c r="J121" s="228">
        <f>ROUND(I121*H121,2)</f>
        <v>0</v>
      </c>
      <c r="K121" s="224" t="s">
        <v>173</v>
      </c>
      <c r="L121" s="73"/>
      <c r="M121" s="229" t="s">
        <v>34</v>
      </c>
      <c r="N121" s="230" t="s">
        <v>50</v>
      </c>
      <c r="O121" s="48"/>
      <c r="P121" s="231">
        <f>O121*H121</f>
        <v>0</v>
      </c>
      <c r="Q121" s="231">
        <v>0</v>
      </c>
      <c r="R121" s="231">
        <f>Q121*H121</f>
        <v>0</v>
      </c>
      <c r="S121" s="231">
        <v>0</v>
      </c>
      <c r="T121" s="232">
        <f>S121*H121</f>
        <v>0</v>
      </c>
      <c r="AR121" s="24" t="s">
        <v>281</v>
      </c>
      <c r="AT121" s="24" t="s">
        <v>169</v>
      </c>
      <c r="AU121" s="24" t="s">
        <v>89</v>
      </c>
      <c r="AY121" s="24" t="s">
        <v>167</v>
      </c>
      <c r="BE121" s="233">
        <f>IF(N121="základní",J121,0)</f>
        <v>0</v>
      </c>
      <c r="BF121" s="233">
        <f>IF(N121="snížená",J121,0)</f>
        <v>0</v>
      </c>
      <c r="BG121" s="233">
        <f>IF(N121="zákl. přenesená",J121,0)</f>
        <v>0</v>
      </c>
      <c r="BH121" s="233">
        <f>IF(N121="sníž. přenesená",J121,0)</f>
        <v>0</v>
      </c>
      <c r="BI121" s="233">
        <f>IF(N121="nulová",J121,0)</f>
        <v>0</v>
      </c>
      <c r="BJ121" s="24" t="s">
        <v>87</v>
      </c>
      <c r="BK121" s="233">
        <f>ROUND(I121*H121,2)</f>
        <v>0</v>
      </c>
      <c r="BL121" s="24" t="s">
        <v>281</v>
      </c>
      <c r="BM121" s="24" t="s">
        <v>1835</v>
      </c>
    </row>
    <row r="122" s="1" customFormat="1" ht="22.8" customHeight="1">
      <c r="B122" s="47"/>
      <c r="C122" s="222" t="s">
        <v>9</v>
      </c>
      <c r="D122" s="222" t="s">
        <v>169</v>
      </c>
      <c r="E122" s="223" t="s">
        <v>1836</v>
      </c>
      <c r="F122" s="224" t="s">
        <v>1837</v>
      </c>
      <c r="G122" s="225" t="s">
        <v>321</v>
      </c>
      <c r="H122" s="226">
        <v>2</v>
      </c>
      <c r="I122" s="227"/>
      <c r="J122" s="228">
        <f>ROUND(I122*H122,2)</f>
        <v>0</v>
      </c>
      <c r="K122" s="224" t="s">
        <v>173</v>
      </c>
      <c r="L122" s="73"/>
      <c r="M122" s="229" t="s">
        <v>34</v>
      </c>
      <c r="N122" s="230" t="s">
        <v>50</v>
      </c>
      <c r="O122" s="48"/>
      <c r="P122" s="231">
        <f>O122*H122</f>
        <v>0</v>
      </c>
      <c r="Q122" s="231">
        <v>0</v>
      </c>
      <c r="R122" s="231">
        <f>Q122*H122</f>
        <v>0</v>
      </c>
      <c r="S122" s="231">
        <v>0</v>
      </c>
      <c r="T122" s="232">
        <f>S122*H122</f>
        <v>0</v>
      </c>
      <c r="AR122" s="24" t="s">
        <v>281</v>
      </c>
      <c r="AT122" s="24" t="s">
        <v>169</v>
      </c>
      <c r="AU122" s="24" t="s">
        <v>89</v>
      </c>
      <c r="AY122" s="24" t="s">
        <v>167</v>
      </c>
      <c r="BE122" s="233">
        <f>IF(N122="základní",J122,0)</f>
        <v>0</v>
      </c>
      <c r="BF122" s="233">
        <f>IF(N122="snížená",J122,0)</f>
        <v>0</v>
      </c>
      <c r="BG122" s="233">
        <f>IF(N122="zákl. přenesená",J122,0)</f>
        <v>0</v>
      </c>
      <c r="BH122" s="233">
        <f>IF(N122="sníž. přenesená",J122,0)</f>
        <v>0</v>
      </c>
      <c r="BI122" s="233">
        <f>IF(N122="nulová",J122,0)</f>
        <v>0</v>
      </c>
      <c r="BJ122" s="24" t="s">
        <v>87</v>
      </c>
      <c r="BK122" s="233">
        <f>ROUND(I122*H122,2)</f>
        <v>0</v>
      </c>
      <c r="BL122" s="24" t="s">
        <v>281</v>
      </c>
      <c r="BM122" s="24" t="s">
        <v>1838</v>
      </c>
    </row>
    <row r="123" s="1" customFormat="1" ht="22.8" customHeight="1">
      <c r="B123" s="47"/>
      <c r="C123" s="222" t="s">
        <v>310</v>
      </c>
      <c r="D123" s="222" t="s">
        <v>169</v>
      </c>
      <c r="E123" s="223" t="s">
        <v>1839</v>
      </c>
      <c r="F123" s="224" t="s">
        <v>1840</v>
      </c>
      <c r="G123" s="225" t="s">
        <v>321</v>
      </c>
      <c r="H123" s="226">
        <v>10</v>
      </c>
      <c r="I123" s="227"/>
      <c r="J123" s="228">
        <f>ROUND(I123*H123,2)</f>
        <v>0</v>
      </c>
      <c r="K123" s="224" t="s">
        <v>173</v>
      </c>
      <c r="L123" s="73"/>
      <c r="M123" s="229" t="s">
        <v>34</v>
      </c>
      <c r="N123" s="230" t="s">
        <v>50</v>
      </c>
      <c r="O123" s="48"/>
      <c r="P123" s="231">
        <f>O123*H123</f>
        <v>0</v>
      </c>
      <c r="Q123" s="231">
        <v>0</v>
      </c>
      <c r="R123" s="231">
        <f>Q123*H123</f>
        <v>0</v>
      </c>
      <c r="S123" s="231">
        <v>0</v>
      </c>
      <c r="T123" s="232">
        <f>S123*H123</f>
        <v>0</v>
      </c>
      <c r="AR123" s="24" t="s">
        <v>281</v>
      </c>
      <c r="AT123" s="24" t="s">
        <v>169</v>
      </c>
      <c r="AU123" s="24" t="s">
        <v>89</v>
      </c>
      <c r="AY123" s="24" t="s">
        <v>167</v>
      </c>
      <c r="BE123" s="233">
        <f>IF(N123="základní",J123,0)</f>
        <v>0</v>
      </c>
      <c r="BF123" s="233">
        <f>IF(N123="snížená",J123,0)</f>
        <v>0</v>
      </c>
      <c r="BG123" s="233">
        <f>IF(N123="zákl. přenesená",J123,0)</f>
        <v>0</v>
      </c>
      <c r="BH123" s="233">
        <f>IF(N123="sníž. přenesená",J123,0)</f>
        <v>0</v>
      </c>
      <c r="BI123" s="233">
        <f>IF(N123="nulová",J123,0)</f>
        <v>0</v>
      </c>
      <c r="BJ123" s="24" t="s">
        <v>87</v>
      </c>
      <c r="BK123" s="233">
        <f>ROUND(I123*H123,2)</f>
        <v>0</v>
      </c>
      <c r="BL123" s="24" t="s">
        <v>281</v>
      </c>
      <c r="BM123" s="24" t="s">
        <v>1841</v>
      </c>
    </row>
    <row r="124" s="10" customFormat="1" ht="29.88" customHeight="1">
      <c r="B124" s="206"/>
      <c r="C124" s="207"/>
      <c r="D124" s="208" t="s">
        <v>78</v>
      </c>
      <c r="E124" s="220" t="s">
        <v>1842</v>
      </c>
      <c r="F124" s="220" t="s">
        <v>1843</v>
      </c>
      <c r="G124" s="207"/>
      <c r="H124" s="207"/>
      <c r="I124" s="210"/>
      <c r="J124" s="221">
        <f>BK124</f>
        <v>0</v>
      </c>
      <c r="K124" s="207"/>
      <c r="L124" s="212"/>
      <c r="M124" s="213"/>
      <c r="N124" s="214"/>
      <c r="O124" s="214"/>
      <c r="P124" s="215">
        <f>SUM(P125:P158)</f>
        <v>0</v>
      </c>
      <c r="Q124" s="214"/>
      <c r="R124" s="215">
        <f>SUM(R125:R158)</f>
        <v>0.0063900000000000007</v>
      </c>
      <c r="S124" s="214"/>
      <c r="T124" s="216">
        <f>SUM(T125:T158)</f>
        <v>0</v>
      </c>
      <c r="AR124" s="217" t="s">
        <v>89</v>
      </c>
      <c r="AT124" s="218" t="s">
        <v>78</v>
      </c>
      <c r="AU124" s="218" t="s">
        <v>87</v>
      </c>
      <c r="AY124" s="217" t="s">
        <v>167</v>
      </c>
      <c r="BK124" s="219">
        <f>SUM(BK125:BK158)</f>
        <v>0</v>
      </c>
    </row>
    <row r="125" s="1" customFormat="1" ht="34.2" customHeight="1">
      <c r="B125" s="47"/>
      <c r="C125" s="222" t="s">
        <v>318</v>
      </c>
      <c r="D125" s="222" t="s">
        <v>169</v>
      </c>
      <c r="E125" s="223" t="s">
        <v>1844</v>
      </c>
      <c r="F125" s="224" t="s">
        <v>1845</v>
      </c>
      <c r="G125" s="225" t="s">
        <v>321</v>
      </c>
      <c r="H125" s="226">
        <v>6</v>
      </c>
      <c r="I125" s="227"/>
      <c r="J125" s="228">
        <f>ROUND(I125*H125,2)</f>
        <v>0</v>
      </c>
      <c r="K125" s="224" t="s">
        <v>173</v>
      </c>
      <c r="L125" s="73"/>
      <c r="M125" s="229" t="s">
        <v>34</v>
      </c>
      <c r="N125" s="230" t="s">
        <v>50</v>
      </c>
      <c r="O125" s="48"/>
      <c r="P125" s="231">
        <f>O125*H125</f>
        <v>0</v>
      </c>
      <c r="Q125" s="231">
        <v>0</v>
      </c>
      <c r="R125" s="231">
        <f>Q125*H125</f>
        <v>0</v>
      </c>
      <c r="S125" s="231">
        <v>0</v>
      </c>
      <c r="T125" s="232">
        <f>S125*H125</f>
        <v>0</v>
      </c>
      <c r="AR125" s="24" t="s">
        <v>281</v>
      </c>
      <c r="AT125" s="24" t="s">
        <v>169</v>
      </c>
      <c r="AU125" s="24" t="s">
        <v>89</v>
      </c>
      <c r="AY125" s="24" t="s">
        <v>167</v>
      </c>
      <c r="BE125" s="233">
        <f>IF(N125="základní",J125,0)</f>
        <v>0</v>
      </c>
      <c r="BF125" s="233">
        <f>IF(N125="snížená",J125,0)</f>
        <v>0</v>
      </c>
      <c r="BG125" s="233">
        <f>IF(N125="zákl. přenesená",J125,0)</f>
        <v>0</v>
      </c>
      <c r="BH125" s="233">
        <f>IF(N125="sníž. přenesená",J125,0)</f>
        <v>0</v>
      </c>
      <c r="BI125" s="233">
        <f>IF(N125="nulová",J125,0)</f>
        <v>0</v>
      </c>
      <c r="BJ125" s="24" t="s">
        <v>87</v>
      </c>
      <c r="BK125" s="233">
        <f>ROUND(I125*H125,2)</f>
        <v>0</v>
      </c>
      <c r="BL125" s="24" t="s">
        <v>281</v>
      </c>
      <c r="BM125" s="24" t="s">
        <v>1846</v>
      </c>
    </row>
    <row r="126" s="1" customFormat="1" ht="14.4" customHeight="1">
      <c r="B126" s="47"/>
      <c r="C126" s="270" t="s">
        <v>324</v>
      </c>
      <c r="D126" s="270" t="s">
        <v>336</v>
      </c>
      <c r="E126" s="271" t="s">
        <v>1847</v>
      </c>
      <c r="F126" s="272" t="s">
        <v>1848</v>
      </c>
      <c r="G126" s="273" t="s">
        <v>321</v>
      </c>
      <c r="H126" s="274">
        <v>6</v>
      </c>
      <c r="I126" s="275"/>
      <c r="J126" s="276">
        <f>ROUND(I126*H126,2)</f>
        <v>0</v>
      </c>
      <c r="K126" s="272" t="s">
        <v>477</v>
      </c>
      <c r="L126" s="277"/>
      <c r="M126" s="278" t="s">
        <v>34</v>
      </c>
      <c r="N126" s="279" t="s">
        <v>50</v>
      </c>
      <c r="O126" s="48"/>
      <c r="P126" s="231">
        <f>O126*H126</f>
        <v>0</v>
      </c>
      <c r="Q126" s="231">
        <v>2.0000000000000002E-05</v>
      </c>
      <c r="R126" s="231">
        <f>Q126*H126</f>
        <v>0.00012000000000000002</v>
      </c>
      <c r="S126" s="231">
        <v>0</v>
      </c>
      <c r="T126" s="232">
        <f>S126*H126</f>
        <v>0</v>
      </c>
      <c r="AR126" s="24" t="s">
        <v>383</v>
      </c>
      <c r="AT126" s="24" t="s">
        <v>336</v>
      </c>
      <c r="AU126" s="24" t="s">
        <v>89</v>
      </c>
      <c r="AY126" s="24" t="s">
        <v>167</v>
      </c>
      <c r="BE126" s="233">
        <f>IF(N126="základní",J126,0)</f>
        <v>0</v>
      </c>
      <c r="BF126" s="233">
        <f>IF(N126="snížená",J126,0)</f>
        <v>0</v>
      </c>
      <c r="BG126" s="233">
        <f>IF(N126="zákl. přenesená",J126,0)</f>
        <v>0</v>
      </c>
      <c r="BH126" s="233">
        <f>IF(N126="sníž. přenesená",J126,0)</f>
        <v>0</v>
      </c>
      <c r="BI126" s="233">
        <f>IF(N126="nulová",J126,0)</f>
        <v>0</v>
      </c>
      <c r="BJ126" s="24" t="s">
        <v>87</v>
      </c>
      <c r="BK126" s="233">
        <f>ROUND(I126*H126,2)</f>
        <v>0</v>
      </c>
      <c r="BL126" s="24" t="s">
        <v>281</v>
      </c>
      <c r="BM126" s="24" t="s">
        <v>1849</v>
      </c>
    </row>
    <row r="127" s="1" customFormat="1" ht="34.2" customHeight="1">
      <c r="B127" s="47"/>
      <c r="C127" s="222" t="s">
        <v>335</v>
      </c>
      <c r="D127" s="222" t="s">
        <v>169</v>
      </c>
      <c r="E127" s="223" t="s">
        <v>1850</v>
      </c>
      <c r="F127" s="224" t="s">
        <v>1851</v>
      </c>
      <c r="G127" s="225" t="s">
        <v>321</v>
      </c>
      <c r="H127" s="226">
        <v>3</v>
      </c>
      <c r="I127" s="227"/>
      <c r="J127" s="228">
        <f>ROUND(I127*H127,2)</f>
        <v>0</v>
      </c>
      <c r="K127" s="224" t="s">
        <v>173</v>
      </c>
      <c r="L127" s="73"/>
      <c r="M127" s="229" t="s">
        <v>34</v>
      </c>
      <c r="N127" s="230" t="s">
        <v>50</v>
      </c>
      <c r="O127" s="48"/>
      <c r="P127" s="231">
        <f>O127*H127</f>
        <v>0</v>
      </c>
      <c r="Q127" s="231">
        <v>0</v>
      </c>
      <c r="R127" s="231">
        <f>Q127*H127</f>
        <v>0</v>
      </c>
      <c r="S127" s="231">
        <v>0</v>
      </c>
      <c r="T127" s="232">
        <f>S127*H127</f>
        <v>0</v>
      </c>
      <c r="AR127" s="24" t="s">
        <v>281</v>
      </c>
      <c r="AT127" s="24" t="s">
        <v>169</v>
      </c>
      <c r="AU127" s="24" t="s">
        <v>89</v>
      </c>
      <c r="AY127" s="24" t="s">
        <v>167</v>
      </c>
      <c r="BE127" s="233">
        <f>IF(N127="základní",J127,0)</f>
        <v>0</v>
      </c>
      <c r="BF127" s="233">
        <f>IF(N127="snížená",J127,0)</f>
        <v>0</v>
      </c>
      <c r="BG127" s="233">
        <f>IF(N127="zákl. přenesená",J127,0)</f>
        <v>0</v>
      </c>
      <c r="BH127" s="233">
        <f>IF(N127="sníž. přenesená",J127,0)</f>
        <v>0</v>
      </c>
      <c r="BI127" s="233">
        <f>IF(N127="nulová",J127,0)</f>
        <v>0</v>
      </c>
      <c r="BJ127" s="24" t="s">
        <v>87</v>
      </c>
      <c r="BK127" s="233">
        <f>ROUND(I127*H127,2)</f>
        <v>0</v>
      </c>
      <c r="BL127" s="24" t="s">
        <v>281</v>
      </c>
      <c r="BM127" s="24" t="s">
        <v>1852</v>
      </c>
    </row>
    <row r="128" s="1" customFormat="1" ht="14.4" customHeight="1">
      <c r="B128" s="47"/>
      <c r="C128" s="270" t="s">
        <v>342</v>
      </c>
      <c r="D128" s="270" t="s">
        <v>336</v>
      </c>
      <c r="E128" s="271" t="s">
        <v>1853</v>
      </c>
      <c r="F128" s="272" t="s">
        <v>1854</v>
      </c>
      <c r="G128" s="273" t="s">
        <v>321</v>
      </c>
      <c r="H128" s="274">
        <v>2</v>
      </c>
      <c r="I128" s="275"/>
      <c r="J128" s="276">
        <f>ROUND(I128*H128,2)</f>
        <v>0</v>
      </c>
      <c r="K128" s="272" t="s">
        <v>173</v>
      </c>
      <c r="L128" s="277"/>
      <c r="M128" s="278" t="s">
        <v>34</v>
      </c>
      <c r="N128" s="279" t="s">
        <v>50</v>
      </c>
      <c r="O128" s="48"/>
      <c r="P128" s="231">
        <f>O128*H128</f>
        <v>0</v>
      </c>
      <c r="Q128" s="231">
        <v>5.0000000000000002E-05</v>
      </c>
      <c r="R128" s="231">
        <f>Q128*H128</f>
        <v>0.00010000000000000001</v>
      </c>
      <c r="S128" s="231">
        <v>0</v>
      </c>
      <c r="T128" s="232">
        <f>S128*H128</f>
        <v>0</v>
      </c>
      <c r="AR128" s="24" t="s">
        <v>383</v>
      </c>
      <c r="AT128" s="24" t="s">
        <v>336</v>
      </c>
      <c r="AU128" s="24" t="s">
        <v>89</v>
      </c>
      <c r="AY128" s="24" t="s">
        <v>167</v>
      </c>
      <c r="BE128" s="233">
        <f>IF(N128="základní",J128,0)</f>
        <v>0</v>
      </c>
      <c r="BF128" s="233">
        <f>IF(N128="snížená",J128,0)</f>
        <v>0</v>
      </c>
      <c r="BG128" s="233">
        <f>IF(N128="zákl. přenesená",J128,0)</f>
        <v>0</v>
      </c>
      <c r="BH128" s="233">
        <f>IF(N128="sníž. přenesená",J128,0)</f>
        <v>0</v>
      </c>
      <c r="BI128" s="233">
        <f>IF(N128="nulová",J128,0)</f>
        <v>0</v>
      </c>
      <c r="BJ128" s="24" t="s">
        <v>87</v>
      </c>
      <c r="BK128" s="233">
        <f>ROUND(I128*H128,2)</f>
        <v>0</v>
      </c>
      <c r="BL128" s="24" t="s">
        <v>281</v>
      </c>
      <c r="BM128" s="24" t="s">
        <v>1855</v>
      </c>
    </row>
    <row r="129" s="1" customFormat="1" ht="22.8" customHeight="1">
      <c r="B129" s="47"/>
      <c r="C129" s="270" t="s">
        <v>347</v>
      </c>
      <c r="D129" s="270" t="s">
        <v>336</v>
      </c>
      <c r="E129" s="271" t="s">
        <v>1856</v>
      </c>
      <c r="F129" s="272" t="s">
        <v>1857</v>
      </c>
      <c r="G129" s="273" t="s">
        <v>321</v>
      </c>
      <c r="H129" s="274">
        <v>1</v>
      </c>
      <c r="I129" s="275"/>
      <c r="J129" s="276">
        <f>ROUND(I129*H129,2)</f>
        <v>0</v>
      </c>
      <c r="K129" s="272" t="s">
        <v>477</v>
      </c>
      <c r="L129" s="277"/>
      <c r="M129" s="278" t="s">
        <v>34</v>
      </c>
      <c r="N129" s="279" t="s">
        <v>50</v>
      </c>
      <c r="O129" s="48"/>
      <c r="P129" s="231">
        <f>O129*H129</f>
        <v>0</v>
      </c>
      <c r="Q129" s="231">
        <v>5.0000000000000002E-05</v>
      </c>
      <c r="R129" s="231">
        <f>Q129*H129</f>
        <v>5.0000000000000002E-05</v>
      </c>
      <c r="S129" s="231">
        <v>0</v>
      </c>
      <c r="T129" s="232">
        <f>S129*H129</f>
        <v>0</v>
      </c>
      <c r="AR129" s="24" t="s">
        <v>383</v>
      </c>
      <c r="AT129" s="24" t="s">
        <v>336</v>
      </c>
      <c r="AU129" s="24" t="s">
        <v>89</v>
      </c>
      <c r="AY129" s="24" t="s">
        <v>167</v>
      </c>
      <c r="BE129" s="233">
        <f>IF(N129="základní",J129,0)</f>
        <v>0</v>
      </c>
      <c r="BF129" s="233">
        <f>IF(N129="snížená",J129,0)</f>
        <v>0</v>
      </c>
      <c r="BG129" s="233">
        <f>IF(N129="zákl. přenesená",J129,0)</f>
        <v>0</v>
      </c>
      <c r="BH129" s="233">
        <f>IF(N129="sníž. přenesená",J129,0)</f>
        <v>0</v>
      </c>
      <c r="BI129" s="233">
        <f>IF(N129="nulová",J129,0)</f>
        <v>0</v>
      </c>
      <c r="BJ129" s="24" t="s">
        <v>87</v>
      </c>
      <c r="BK129" s="233">
        <f>ROUND(I129*H129,2)</f>
        <v>0</v>
      </c>
      <c r="BL129" s="24" t="s">
        <v>281</v>
      </c>
      <c r="BM129" s="24" t="s">
        <v>1858</v>
      </c>
    </row>
    <row r="130" s="1" customFormat="1" ht="22.8" customHeight="1">
      <c r="B130" s="47"/>
      <c r="C130" s="222" t="s">
        <v>353</v>
      </c>
      <c r="D130" s="222" t="s">
        <v>169</v>
      </c>
      <c r="E130" s="223" t="s">
        <v>1859</v>
      </c>
      <c r="F130" s="224" t="s">
        <v>1860</v>
      </c>
      <c r="G130" s="225" t="s">
        <v>321</v>
      </c>
      <c r="H130" s="226">
        <v>1</v>
      </c>
      <c r="I130" s="227"/>
      <c r="J130" s="228">
        <f>ROUND(I130*H130,2)</f>
        <v>0</v>
      </c>
      <c r="K130" s="224" t="s">
        <v>173</v>
      </c>
      <c r="L130" s="73"/>
      <c r="M130" s="229" t="s">
        <v>34</v>
      </c>
      <c r="N130" s="230" t="s">
        <v>50</v>
      </c>
      <c r="O130" s="48"/>
      <c r="P130" s="231">
        <f>O130*H130</f>
        <v>0</v>
      </c>
      <c r="Q130" s="231">
        <v>0</v>
      </c>
      <c r="R130" s="231">
        <f>Q130*H130</f>
        <v>0</v>
      </c>
      <c r="S130" s="231">
        <v>0</v>
      </c>
      <c r="T130" s="232">
        <f>S130*H130</f>
        <v>0</v>
      </c>
      <c r="AR130" s="24" t="s">
        <v>281</v>
      </c>
      <c r="AT130" s="24" t="s">
        <v>169</v>
      </c>
      <c r="AU130" s="24" t="s">
        <v>89</v>
      </c>
      <c r="AY130" s="24" t="s">
        <v>167</v>
      </c>
      <c r="BE130" s="233">
        <f>IF(N130="základní",J130,0)</f>
        <v>0</v>
      </c>
      <c r="BF130" s="233">
        <f>IF(N130="snížená",J130,0)</f>
        <v>0</v>
      </c>
      <c r="BG130" s="233">
        <f>IF(N130="zákl. přenesená",J130,0)</f>
        <v>0</v>
      </c>
      <c r="BH130" s="233">
        <f>IF(N130="sníž. přenesená",J130,0)</f>
        <v>0</v>
      </c>
      <c r="BI130" s="233">
        <f>IF(N130="nulová",J130,0)</f>
        <v>0</v>
      </c>
      <c r="BJ130" s="24" t="s">
        <v>87</v>
      </c>
      <c r="BK130" s="233">
        <f>ROUND(I130*H130,2)</f>
        <v>0</v>
      </c>
      <c r="BL130" s="24" t="s">
        <v>281</v>
      </c>
      <c r="BM130" s="24" t="s">
        <v>1861</v>
      </c>
    </row>
    <row r="131" s="1" customFormat="1" ht="22.8" customHeight="1">
      <c r="B131" s="47"/>
      <c r="C131" s="270" t="s">
        <v>359</v>
      </c>
      <c r="D131" s="270" t="s">
        <v>336</v>
      </c>
      <c r="E131" s="271" t="s">
        <v>1862</v>
      </c>
      <c r="F131" s="272" t="s">
        <v>1863</v>
      </c>
      <c r="G131" s="273" t="s">
        <v>321</v>
      </c>
      <c r="H131" s="274">
        <v>1</v>
      </c>
      <c r="I131" s="275"/>
      <c r="J131" s="276">
        <f>ROUND(I131*H131,2)</f>
        <v>0</v>
      </c>
      <c r="K131" s="272" t="s">
        <v>477</v>
      </c>
      <c r="L131" s="277"/>
      <c r="M131" s="278" t="s">
        <v>34</v>
      </c>
      <c r="N131" s="279" t="s">
        <v>50</v>
      </c>
      <c r="O131" s="48"/>
      <c r="P131" s="231">
        <f>O131*H131</f>
        <v>0</v>
      </c>
      <c r="Q131" s="231">
        <v>0.00032000000000000003</v>
      </c>
      <c r="R131" s="231">
        <f>Q131*H131</f>
        <v>0.00032000000000000003</v>
      </c>
      <c r="S131" s="231">
        <v>0</v>
      </c>
      <c r="T131" s="232">
        <f>S131*H131</f>
        <v>0</v>
      </c>
      <c r="AR131" s="24" t="s">
        <v>383</v>
      </c>
      <c r="AT131" s="24" t="s">
        <v>336</v>
      </c>
      <c r="AU131" s="24" t="s">
        <v>89</v>
      </c>
      <c r="AY131" s="24" t="s">
        <v>167</v>
      </c>
      <c r="BE131" s="233">
        <f>IF(N131="základní",J131,0)</f>
        <v>0</v>
      </c>
      <c r="BF131" s="233">
        <f>IF(N131="snížená",J131,0)</f>
        <v>0</v>
      </c>
      <c r="BG131" s="233">
        <f>IF(N131="zákl. přenesená",J131,0)</f>
        <v>0</v>
      </c>
      <c r="BH131" s="233">
        <f>IF(N131="sníž. přenesená",J131,0)</f>
        <v>0</v>
      </c>
      <c r="BI131" s="233">
        <f>IF(N131="nulová",J131,0)</f>
        <v>0</v>
      </c>
      <c r="BJ131" s="24" t="s">
        <v>87</v>
      </c>
      <c r="BK131" s="233">
        <f>ROUND(I131*H131,2)</f>
        <v>0</v>
      </c>
      <c r="BL131" s="24" t="s">
        <v>281</v>
      </c>
      <c r="BM131" s="24" t="s">
        <v>1864</v>
      </c>
    </row>
    <row r="132" s="1" customFormat="1" ht="34.2" customHeight="1">
      <c r="B132" s="47"/>
      <c r="C132" s="222" t="s">
        <v>370</v>
      </c>
      <c r="D132" s="222" t="s">
        <v>169</v>
      </c>
      <c r="E132" s="223" t="s">
        <v>1865</v>
      </c>
      <c r="F132" s="224" t="s">
        <v>1866</v>
      </c>
      <c r="G132" s="225" t="s">
        <v>321</v>
      </c>
      <c r="H132" s="226">
        <v>10</v>
      </c>
      <c r="I132" s="227"/>
      <c r="J132" s="228">
        <f>ROUND(I132*H132,2)</f>
        <v>0</v>
      </c>
      <c r="K132" s="224" t="s">
        <v>173</v>
      </c>
      <c r="L132" s="73"/>
      <c r="M132" s="229" t="s">
        <v>34</v>
      </c>
      <c r="N132" s="230" t="s">
        <v>50</v>
      </c>
      <c r="O132" s="48"/>
      <c r="P132" s="231">
        <f>O132*H132</f>
        <v>0</v>
      </c>
      <c r="Q132" s="231">
        <v>0</v>
      </c>
      <c r="R132" s="231">
        <f>Q132*H132</f>
        <v>0</v>
      </c>
      <c r="S132" s="231">
        <v>0</v>
      </c>
      <c r="T132" s="232">
        <f>S132*H132</f>
        <v>0</v>
      </c>
      <c r="AR132" s="24" t="s">
        <v>281</v>
      </c>
      <c r="AT132" s="24" t="s">
        <v>169</v>
      </c>
      <c r="AU132" s="24" t="s">
        <v>89</v>
      </c>
      <c r="AY132" s="24" t="s">
        <v>167</v>
      </c>
      <c r="BE132" s="233">
        <f>IF(N132="základní",J132,0)</f>
        <v>0</v>
      </c>
      <c r="BF132" s="233">
        <f>IF(N132="snížená",J132,0)</f>
        <v>0</v>
      </c>
      <c r="BG132" s="233">
        <f>IF(N132="zákl. přenesená",J132,0)</f>
        <v>0</v>
      </c>
      <c r="BH132" s="233">
        <f>IF(N132="sníž. přenesená",J132,0)</f>
        <v>0</v>
      </c>
      <c r="BI132" s="233">
        <f>IF(N132="nulová",J132,0)</f>
        <v>0</v>
      </c>
      <c r="BJ132" s="24" t="s">
        <v>87</v>
      </c>
      <c r="BK132" s="233">
        <f>ROUND(I132*H132,2)</f>
        <v>0</v>
      </c>
      <c r="BL132" s="24" t="s">
        <v>281</v>
      </c>
      <c r="BM132" s="24" t="s">
        <v>1867</v>
      </c>
    </row>
    <row r="133" s="1" customFormat="1" ht="14.4" customHeight="1">
      <c r="B133" s="47"/>
      <c r="C133" s="270" t="s">
        <v>376</v>
      </c>
      <c r="D133" s="270" t="s">
        <v>336</v>
      </c>
      <c r="E133" s="271" t="s">
        <v>1868</v>
      </c>
      <c r="F133" s="272" t="s">
        <v>1869</v>
      </c>
      <c r="G133" s="273" t="s">
        <v>321</v>
      </c>
      <c r="H133" s="274">
        <v>8</v>
      </c>
      <c r="I133" s="275"/>
      <c r="J133" s="276">
        <f>ROUND(I133*H133,2)</f>
        <v>0</v>
      </c>
      <c r="K133" s="272" t="s">
        <v>477</v>
      </c>
      <c r="L133" s="277"/>
      <c r="M133" s="278" t="s">
        <v>34</v>
      </c>
      <c r="N133" s="279" t="s">
        <v>50</v>
      </c>
      <c r="O133" s="48"/>
      <c r="P133" s="231">
        <f>O133*H133</f>
        <v>0</v>
      </c>
      <c r="Q133" s="231">
        <v>6.0000000000000002E-05</v>
      </c>
      <c r="R133" s="231">
        <f>Q133*H133</f>
        <v>0.00048000000000000001</v>
      </c>
      <c r="S133" s="231">
        <v>0</v>
      </c>
      <c r="T133" s="232">
        <f>S133*H133</f>
        <v>0</v>
      </c>
      <c r="AR133" s="24" t="s">
        <v>383</v>
      </c>
      <c r="AT133" s="24" t="s">
        <v>336</v>
      </c>
      <c r="AU133" s="24" t="s">
        <v>89</v>
      </c>
      <c r="AY133" s="24" t="s">
        <v>167</v>
      </c>
      <c r="BE133" s="233">
        <f>IF(N133="základní",J133,0)</f>
        <v>0</v>
      </c>
      <c r="BF133" s="233">
        <f>IF(N133="snížená",J133,0)</f>
        <v>0</v>
      </c>
      <c r="BG133" s="233">
        <f>IF(N133="zákl. přenesená",J133,0)</f>
        <v>0</v>
      </c>
      <c r="BH133" s="233">
        <f>IF(N133="sníž. přenesená",J133,0)</f>
        <v>0</v>
      </c>
      <c r="BI133" s="233">
        <f>IF(N133="nulová",J133,0)</f>
        <v>0</v>
      </c>
      <c r="BJ133" s="24" t="s">
        <v>87</v>
      </c>
      <c r="BK133" s="233">
        <f>ROUND(I133*H133,2)</f>
        <v>0</v>
      </c>
      <c r="BL133" s="24" t="s">
        <v>281</v>
      </c>
      <c r="BM133" s="24" t="s">
        <v>1870</v>
      </c>
    </row>
    <row r="134" s="1" customFormat="1" ht="14.4" customHeight="1">
      <c r="B134" s="47"/>
      <c r="C134" s="270" t="s">
        <v>383</v>
      </c>
      <c r="D134" s="270" t="s">
        <v>336</v>
      </c>
      <c r="E134" s="271" t="s">
        <v>1871</v>
      </c>
      <c r="F134" s="272" t="s">
        <v>1872</v>
      </c>
      <c r="G134" s="273" t="s">
        <v>321</v>
      </c>
      <c r="H134" s="274">
        <v>2</v>
      </c>
      <c r="I134" s="275"/>
      <c r="J134" s="276">
        <f>ROUND(I134*H134,2)</f>
        <v>0</v>
      </c>
      <c r="K134" s="272" t="s">
        <v>477</v>
      </c>
      <c r="L134" s="277"/>
      <c r="M134" s="278" t="s">
        <v>34</v>
      </c>
      <c r="N134" s="279" t="s">
        <v>50</v>
      </c>
      <c r="O134" s="48"/>
      <c r="P134" s="231">
        <f>O134*H134</f>
        <v>0</v>
      </c>
      <c r="Q134" s="231">
        <v>6.0000000000000002E-05</v>
      </c>
      <c r="R134" s="231">
        <f>Q134*H134</f>
        <v>0.00012</v>
      </c>
      <c r="S134" s="231">
        <v>0</v>
      </c>
      <c r="T134" s="232">
        <f>S134*H134</f>
        <v>0</v>
      </c>
      <c r="AR134" s="24" t="s">
        <v>383</v>
      </c>
      <c r="AT134" s="24" t="s">
        <v>336</v>
      </c>
      <c r="AU134" s="24" t="s">
        <v>89</v>
      </c>
      <c r="AY134" s="24" t="s">
        <v>167</v>
      </c>
      <c r="BE134" s="233">
        <f>IF(N134="základní",J134,0)</f>
        <v>0</v>
      </c>
      <c r="BF134" s="233">
        <f>IF(N134="snížená",J134,0)</f>
        <v>0</v>
      </c>
      <c r="BG134" s="233">
        <f>IF(N134="zákl. přenesená",J134,0)</f>
        <v>0</v>
      </c>
      <c r="BH134" s="233">
        <f>IF(N134="sníž. přenesená",J134,0)</f>
        <v>0</v>
      </c>
      <c r="BI134" s="233">
        <f>IF(N134="nulová",J134,0)</f>
        <v>0</v>
      </c>
      <c r="BJ134" s="24" t="s">
        <v>87</v>
      </c>
      <c r="BK134" s="233">
        <f>ROUND(I134*H134,2)</f>
        <v>0</v>
      </c>
      <c r="BL134" s="24" t="s">
        <v>281</v>
      </c>
      <c r="BM134" s="24" t="s">
        <v>1873</v>
      </c>
    </row>
    <row r="135" s="1" customFormat="1" ht="22.8" customHeight="1">
      <c r="B135" s="47"/>
      <c r="C135" s="222" t="s">
        <v>388</v>
      </c>
      <c r="D135" s="222" t="s">
        <v>169</v>
      </c>
      <c r="E135" s="223" t="s">
        <v>1874</v>
      </c>
      <c r="F135" s="224" t="s">
        <v>1875</v>
      </c>
      <c r="G135" s="225" t="s">
        <v>321</v>
      </c>
      <c r="H135" s="226">
        <v>10</v>
      </c>
      <c r="I135" s="227"/>
      <c r="J135" s="228">
        <f>ROUND(I135*H135,2)</f>
        <v>0</v>
      </c>
      <c r="K135" s="224" t="s">
        <v>173</v>
      </c>
      <c r="L135" s="73"/>
      <c r="M135" s="229" t="s">
        <v>34</v>
      </c>
      <c r="N135" s="230" t="s">
        <v>50</v>
      </c>
      <c r="O135" s="48"/>
      <c r="P135" s="231">
        <f>O135*H135</f>
        <v>0</v>
      </c>
      <c r="Q135" s="231">
        <v>0</v>
      </c>
      <c r="R135" s="231">
        <f>Q135*H135</f>
        <v>0</v>
      </c>
      <c r="S135" s="231">
        <v>0</v>
      </c>
      <c r="T135" s="232">
        <f>S135*H135</f>
        <v>0</v>
      </c>
      <c r="AR135" s="24" t="s">
        <v>281</v>
      </c>
      <c r="AT135" s="24" t="s">
        <v>169</v>
      </c>
      <c r="AU135" s="24" t="s">
        <v>89</v>
      </c>
      <c r="AY135" s="24" t="s">
        <v>167</v>
      </c>
      <c r="BE135" s="233">
        <f>IF(N135="základní",J135,0)</f>
        <v>0</v>
      </c>
      <c r="BF135" s="233">
        <f>IF(N135="snížená",J135,0)</f>
        <v>0</v>
      </c>
      <c r="BG135" s="233">
        <f>IF(N135="zákl. přenesená",J135,0)</f>
        <v>0</v>
      </c>
      <c r="BH135" s="233">
        <f>IF(N135="sníž. přenesená",J135,0)</f>
        <v>0</v>
      </c>
      <c r="BI135" s="233">
        <f>IF(N135="nulová",J135,0)</f>
        <v>0</v>
      </c>
      <c r="BJ135" s="24" t="s">
        <v>87</v>
      </c>
      <c r="BK135" s="233">
        <f>ROUND(I135*H135,2)</f>
        <v>0</v>
      </c>
      <c r="BL135" s="24" t="s">
        <v>281</v>
      </c>
      <c r="BM135" s="24" t="s">
        <v>1876</v>
      </c>
    </row>
    <row r="136" s="12" customFormat="1">
      <c r="B136" s="247"/>
      <c r="C136" s="248"/>
      <c r="D136" s="234" t="s">
        <v>178</v>
      </c>
      <c r="E136" s="249" t="s">
        <v>34</v>
      </c>
      <c r="F136" s="250" t="s">
        <v>1877</v>
      </c>
      <c r="G136" s="248"/>
      <c r="H136" s="251">
        <v>10</v>
      </c>
      <c r="I136" s="252"/>
      <c r="J136" s="248"/>
      <c r="K136" s="248"/>
      <c r="L136" s="253"/>
      <c r="M136" s="254"/>
      <c r="N136" s="255"/>
      <c r="O136" s="255"/>
      <c r="P136" s="255"/>
      <c r="Q136" s="255"/>
      <c r="R136" s="255"/>
      <c r="S136" s="255"/>
      <c r="T136" s="256"/>
      <c r="AT136" s="257" t="s">
        <v>178</v>
      </c>
      <c r="AU136" s="257" t="s">
        <v>89</v>
      </c>
      <c r="AV136" s="12" t="s">
        <v>89</v>
      </c>
      <c r="AW136" s="12" t="s">
        <v>42</v>
      </c>
      <c r="AX136" s="12" t="s">
        <v>87</v>
      </c>
      <c r="AY136" s="257" t="s">
        <v>167</v>
      </c>
    </row>
    <row r="137" s="1" customFormat="1" ht="14.4" customHeight="1">
      <c r="B137" s="47"/>
      <c r="C137" s="270" t="s">
        <v>393</v>
      </c>
      <c r="D137" s="270" t="s">
        <v>336</v>
      </c>
      <c r="E137" s="271" t="s">
        <v>1878</v>
      </c>
      <c r="F137" s="272" t="s">
        <v>1879</v>
      </c>
      <c r="G137" s="273" t="s">
        <v>321</v>
      </c>
      <c r="H137" s="274">
        <v>1</v>
      </c>
      <c r="I137" s="275"/>
      <c r="J137" s="276">
        <f>ROUND(I137*H137,2)</f>
        <v>0</v>
      </c>
      <c r="K137" s="272" t="s">
        <v>173</v>
      </c>
      <c r="L137" s="277"/>
      <c r="M137" s="278" t="s">
        <v>34</v>
      </c>
      <c r="N137" s="279" t="s">
        <v>50</v>
      </c>
      <c r="O137" s="48"/>
      <c r="P137" s="231">
        <f>O137*H137</f>
        <v>0</v>
      </c>
      <c r="Q137" s="231">
        <v>0.00040000000000000002</v>
      </c>
      <c r="R137" s="231">
        <f>Q137*H137</f>
        <v>0.00040000000000000002</v>
      </c>
      <c r="S137" s="231">
        <v>0</v>
      </c>
      <c r="T137" s="232">
        <f>S137*H137</f>
        <v>0</v>
      </c>
      <c r="AR137" s="24" t="s">
        <v>383</v>
      </c>
      <c r="AT137" s="24" t="s">
        <v>336</v>
      </c>
      <c r="AU137" s="24" t="s">
        <v>89</v>
      </c>
      <c r="AY137" s="24" t="s">
        <v>167</v>
      </c>
      <c r="BE137" s="233">
        <f>IF(N137="základní",J137,0)</f>
        <v>0</v>
      </c>
      <c r="BF137" s="233">
        <f>IF(N137="snížená",J137,0)</f>
        <v>0</v>
      </c>
      <c r="BG137" s="233">
        <f>IF(N137="zákl. přenesená",J137,0)</f>
        <v>0</v>
      </c>
      <c r="BH137" s="233">
        <f>IF(N137="sníž. přenesená",J137,0)</f>
        <v>0</v>
      </c>
      <c r="BI137" s="233">
        <f>IF(N137="nulová",J137,0)</f>
        <v>0</v>
      </c>
      <c r="BJ137" s="24" t="s">
        <v>87</v>
      </c>
      <c r="BK137" s="233">
        <f>ROUND(I137*H137,2)</f>
        <v>0</v>
      </c>
      <c r="BL137" s="24" t="s">
        <v>281</v>
      </c>
      <c r="BM137" s="24" t="s">
        <v>1880</v>
      </c>
    </row>
    <row r="138" s="1" customFormat="1">
      <c r="B138" s="47"/>
      <c r="C138" s="75"/>
      <c r="D138" s="234" t="s">
        <v>340</v>
      </c>
      <c r="E138" s="75"/>
      <c r="F138" s="235" t="s">
        <v>1881</v>
      </c>
      <c r="G138" s="75"/>
      <c r="H138" s="75"/>
      <c r="I138" s="192"/>
      <c r="J138" s="75"/>
      <c r="K138" s="75"/>
      <c r="L138" s="73"/>
      <c r="M138" s="236"/>
      <c r="N138" s="48"/>
      <c r="O138" s="48"/>
      <c r="P138" s="48"/>
      <c r="Q138" s="48"/>
      <c r="R138" s="48"/>
      <c r="S138" s="48"/>
      <c r="T138" s="96"/>
      <c r="AT138" s="24" t="s">
        <v>340</v>
      </c>
      <c r="AU138" s="24" t="s">
        <v>89</v>
      </c>
    </row>
    <row r="139" s="1" customFormat="1" ht="14.4" customHeight="1">
      <c r="B139" s="47"/>
      <c r="C139" s="270" t="s">
        <v>404</v>
      </c>
      <c r="D139" s="270" t="s">
        <v>336</v>
      </c>
      <c r="E139" s="271" t="s">
        <v>1882</v>
      </c>
      <c r="F139" s="272" t="s">
        <v>1883</v>
      </c>
      <c r="G139" s="273" t="s">
        <v>321</v>
      </c>
      <c r="H139" s="274">
        <v>5</v>
      </c>
      <c r="I139" s="275"/>
      <c r="J139" s="276">
        <f>ROUND(I139*H139,2)</f>
        <v>0</v>
      </c>
      <c r="K139" s="272" t="s">
        <v>173</v>
      </c>
      <c r="L139" s="277"/>
      <c r="M139" s="278" t="s">
        <v>34</v>
      </c>
      <c r="N139" s="279" t="s">
        <v>50</v>
      </c>
      <c r="O139" s="48"/>
      <c r="P139" s="231">
        <f>O139*H139</f>
        <v>0</v>
      </c>
      <c r="Q139" s="231">
        <v>0.00040000000000000002</v>
      </c>
      <c r="R139" s="231">
        <f>Q139*H139</f>
        <v>0.002</v>
      </c>
      <c r="S139" s="231">
        <v>0</v>
      </c>
      <c r="T139" s="232">
        <f>S139*H139</f>
        <v>0</v>
      </c>
      <c r="AR139" s="24" t="s">
        <v>383</v>
      </c>
      <c r="AT139" s="24" t="s">
        <v>336</v>
      </c>
      <c r="AU139" s="24" t="s">
        <v>89</v>
      </c>
      <c r="AY139" s="24" t="s">
        <v>167</v>
      </c>
      <c r="BE139" s="233">
        <f>IF(N139="základní",J139,0)</f>
        <v>0</v>
      </c>
      <c r="BF139" s="233">
        <f>IF(N139="snížená",J139,0)</f>
        <v>0</v>
      </c>
      <c r="BG139" s="233">
        <f>IF(N139="zákl. přenesená",J139,0)</f>
        <v>0</v>
      </c>
      <c r="BH139" s="233">
        <f>IF(N139="sníž. přenesená",J139,0)</f>
        <v>0</v>
      </c>
      <c r="BI139" s="233">
        <f>IF(N139="nulová",J139,0)</f>
        <v>0</v>
      </c>
      <c r="BJ139" s="24" t="s">
        <v>87</v>
      </c>
      <c r="BK139" s="233">
        <f>ROUND(I139*H139,2)</f>
        <v>0</v>
      </c>
      <c r="BL139" s="24" t="s">
        <v>281</v>
      </c>
      <c r="BM139" s="24" t="s">
        <v>1884</v>
      </c>
    </row>
    <row r="140" s="1" customFormat="1">
      <c r="B140" s="47"/>
      <c r="C140" s="75"/>
      <c r="D140" s="234" t="s">
        <v>340</v>
      </c>
      <c r="E140" s="75"/>
      <c r="F140" s="235" t="s">
        <v>1885</v>
      </c>
      <c r="G140" s="75"/>
      <c r="H140" s="75"/>
      <c r="I140" s="192"/>
      <c r="J140" s="75"/>
      <c r="K140" s="75"/>
      <c r="L140" s="73"/>
      <c r="M140" s="236"/>
      <c r="N140" s="48"/>
      <c r="O140" s="48"/>
      <c r="P140" s="48"/>
      <c r="Q140" s="48"/>
      <c r="R140" s="48"/>
      <c r="S140" s="48"/>
      <c r="T140" s="96"/>
      <c r="AT140" s="24" t="s">
        <v>340</v>
      </c>
      <c r="AU140" s="24" t="s">
        <v>89</v>
      </c>
    </row>
    <row r="141" s="1" customFormat="1" ht="14.4" customHeight="1">
      <c r="B141" s="47"/>
      <c r="C141" s="270" t="s">
        <v>410</v>
      </c>
      <c r="D141" s="270" t="s">
        <v>336</v>
      </c>
      <c r="E141" s="271" t="s">
        <v>1886</v>
      </c>
      <c r="F141" s="272" t="s">
        <v>1887</v>
      </c>
      <c r="G141" s="273" t="s">
        <v>321</v>
      </c>
      <c r="H141" s="274">
        <v>4</v>
      </c>
      <c r="I141" s="275"/>
      <c r="J141" s="276">
        <f>ROUND(I141*H141,2)</f>
        <v>0</v>
      </c>
      <c r="K141" s="272" t="s">
        <v>173</v>
      </c>
      <c r="L141" s="277"/>
      <c r="M141" s="278" t="s">
        <v>34</v>
      </c>
      <c r="N141" s="279" t="s">
        <v>50</v>
      </c>
      <c r="O141" s="48"/>
      <c r="P141" s="231">
        <f>O141*H141</f>
        <v>0</v>
      </c>
      <c r="Q141" s="231">
        <v>0.00040000000000000002</v>
      </c>
      <c r="R141" s="231">
        <f>Q141*H141</f>
        <v>0.0016000000000000001</v>
      </c>
      <c r="S141" s="231">
        <v>0</v>
      </c>
      <c r="T141" s="232">
        <f>S141*H141</f>
        <v>0</v>
      </c>
      <c r="AR141" s="24" t="s">
        <v>383</v>
      </c>
      <c r="AT141" s="24" t="s">
        <v>336</v>
      </c>
      <c r="AU141" s="24" t="s">
        <v>89</v>
      </c>
      <c r="AY141" s="24" t="s">
        <v>167</v>
      </c>
      <c r="BE141" s="233">
        <f>IF(N141="základní",J141,0)</f>
        <v>0</v>
      </c>
      <c r="BF141" s="233">
        <f>IF(N141="snížená",J141,0)</f>
        <v>0</v>
      </c>
      <c r="BG141" s="233">
        <f>IF(N141="zákl. přenesená",J141,0)</f>
        <v>0</v>
      </c>
      <c r="BH141" s="233">
        <f>IF(N141="sníž. přenesená",J141,0)</f>
        <v>0</v>
      </c>
      <c r="BI141" s="233">
        <f>IF(N141="nulová",J141,0)</f>
        <v>0</v>
      </c>
      <c r="BJ141" s="24" t="s">
        <v>87</v>
      </c>
      <c r="BK141" s="233">
        <f>ROUND(I141*H141,2)</f>
        <v>0</v>
      </c>
      <c r="BL141" s="24" t="s">
        <v>281</v>
      </c>
      <c r="BM141" s="24" t="s">
        <v>1888</v>
      </c>
    </row>
    <row r="142" s="1" customFormat="1">
      <c r="B142" s="47"/>
      <c r="C142" s="75"/>
      <c r="D142" s="234" t="s">
        <v>340</v>
      </c>
      <c r="E142" s="75"/>
      <c r="F142" s="235" t="s">
        <v>1889</v>
      </c>
      <c r="G142" s="75"/>
      <c r="H142" s="75"/>
      <c r="I142" s="192"/>
      <c r="J142" s="75"/>
      <c r="K142" s="75"/>
      <c r="L142" s="73"/>
      <c r="M142" s="236"/>
      <c r="N142" s="48"/>
      <c r="O142" s="48"/>
      <c r="P142" s="48"/>
      <c r="Q142" s="48"/>
      <c r="R142" s="48"/>
      <c r="S142" s="48"/>
      <c r="T142" s="96"/>
      <c r="AT142" s="24" t="s">
        <v>340</v>
      </c>
      <c r="AU142" s="24" t="s">
        <v>89</v>
      </c>
    </row>
    <row r="143" s="1" customFormat="1" ht="22.8" customHeight="1">
      <c r="B143" s="47"/>
      <c r="C143" s="222" t="s">
        <v>414</v>
      </c>
      <c r="D143" s="222" t="s">
        <v>169</v>
      </c>
      <c r="E143" s="223" t="s">
        <v>1890</v>
      </c>
      <c r="F143" s="224" t="s">
        <v>1891</v>
      </c>
      <c r="G143" s="225" t="s">
        <v>321</v>
      </c>
      <c r="H143" s="226">
        <v>3</v>
      </c>
      <c r="I143" s="227"/>
      <c r="J143" s="228">
        <f>ROUND(I143*H143,2)</f>
        <v>0</v>
      </c>
      <c r="K143" s="224" t="s">
        <v>173</v>
      </c>
      <c r="L143" s="73"/>
      <c r="M143" s="229" t="s">
        <v>34</v>
      </c>
      <c r="N143" s="230" t="s">
        <v>50</v>
      </c>
      <c r="O143" s="48"/>
      <c r="P143" s="231">
        <f>O143*H143</f>
        <v>0</v>
      </c>
      <c r="Q143" s="231">
        <v>0</v>
      </c>
      <c r="R143" s="231">
        <f>Q143*H143</f>
        <v>0</v>
      </c>
      <c r="S143" s="231">
        <v>0</v>
      </c>
      <c r="T143" s="232">
        <f>S143*H143</f>
        <v>0</v>
      </c>
      <c r="AR143" s="24" t="s">
        <v>281</v>
      </c>
      <c r="AT143" s="24" t="s">
        <v>169</v>
      </c>
      <c r="AU143" s="24" t="s">
        <v>89</v>
      </c>
      <c r="AY143" s="24" t="s">
        <v>167</v>
      </c>
      <c r="BE143" s="233">
        <f>IF(N143="základní",J143,0)</f>
        <v>0</v>
      </c>
      <c r="BF143" s="233">
        <f>IF(N143="snížená",J143,0)</f>
        <v>0</v>
      </c>
      <c r="BG143" s="233">
        <f>IF(N143="zákl. přenesená",J143,0)</f>
        <v>0</v>
      </c>
      <c r="BH143" s="233">
        <f>IF(N143="sníž. přenesená",J143,0)</f>
        <v>0</v>
      </c>
      <c r="BI143" s="233">
        <f>IF(N143="nulová",J143,0)</f>
        <v>0</v>
      </c>
      <c r="BJ143" s="24" t="s">
        <v>87</v>
      </c>
      <c r="BK143" s="233">
        <f>ROUND(I143*H143,2)</f>
        <v>0</v>
      </c>
      <c r="BL143" s="24" t="s">
        <v>281</v>
      </c>
      <c r="BM143" s="24" t="s">
        <v>1892</v>
      </c>
    </row>
    <row r="144" s="12" customFormat="1">
      <c r="B144" s="247"/>
      <c r="C144" s="248"/>
      <c r="D144" s="234" t="s">
        <v>178</v>
      </c>
      <c r="E144" s="249" t="s">
        <v>34</v>
      </c>
      <c r="F144" s="250" t="s">
        <v>1893</v>
      </c>
      <c r="G144" s="248"/>
      <c r="H144" s="251">
        <v>3</v>
      </c>
      <c r="I144" s="252"/>
      <c r="J144" s="248"/>
      <c r="K144" s="248"/>
      <c r="L144" s="253"/>
      <c r="M144" s="254"/>
      <c r="N144" s="255"/>
      <c r="O144" s="255"/>
      <c r="P144" s="255"/>
      <c r="Q144" s="255"/>
      <c r="R144" s="255"/>
      <c r="S144" s="255"/>
      <c r="T144" s="256"/>
      <c r="AT144" s="257" t="s">
        <v>178</v>
      </c>
      <c r="AU144" s="257" t="s">
        <v>89</v>
      </c>
      <c r="AV144" s="12" t="s">
        <v>89</v>
      </c>
      <c r="AW144" s="12" t="s">
        <v>42</v>
      </c>
      <c r="AX144" s="12" t="s">
        <v>87</v>
      </c>
      <c r="AY144" s="257" t="s">
        <v>167</v>
      </c>
    </row>
    <row r="145" s="1" customFormat="1" ht="14.4" customHeight="1">
      <c r="B145" s="47"/>
      <c r="C145" s="270" t="s">
        <v>418</v>
      </c>
      <c r="D145" s="270" t="s">
        <v>336</v>
      </c>
      <c r="E145" s="271" t="s">
        <v>1894</v>
      </c>
      <c r="F145" s="272" t="s">
        <v>1895</v>
      </c>
      <c r="G145" s="273" t="s">
        <v>321</v>
      </c>
      <c r="H145" s="274">
        <v>2</v>
      </c>
      <c r="I145" s="275"/>
      <c r="J145" s="276">
        <f>ROUND(I145*H145,2)</f>
        <v>0</v>
      </c>
      <c r="K145" s="272" t="s">
        <v>173</v>
      </c>
      <c r="L145" s="277"/>
      <c r="M145" s="278" t="s">
        <v>34</v>
      </c>
      <c r="N145" s="279" t="s">
        <v>50</v>
      </c>
      <c r="O145" s="48"/>
      <c r="P145" s="231">
        <f>O145*H145</f>
        <v>0</v>
      </c>
      <c r="Q145" s="231">
        <v>0.00040000000000000002</v>
      </c>
      <c r="R145" s="231">
        <f>Q145*H145</f>
        <v>0.00080000000000000004</v>
      </c>
      <c r="S145" s="231">
        <v>0</v>
      </c>
      <c r="T145" s="232">
        <f>S145*H145</f>
        <v>0</v>
      </c>
      <c r="AR145" s="24" t="s">
        <v>383</v>
      </c>
      <c r="AT145" s="24" t="s">
        <v>336</v>
      </c>
      <c r="AU145" s="24" t="s">
        <v>89</v>
      </c>
      <c r="AY145" s="24" t="s">
        <v>167</v>
      </c>
      <c r="BE145" s="233">
        <f>IF(N145="základní",J145,0)</f>
        <v>0</v>
      </c>
      <c r="BF145" s="233">
        <f>IF(N145="snížená",J145,0)</f>
        <v>0</v>
      </c>
      <c r="BG145" s="233">
        <f>IF(N145="zákl. přenesená",J145,0)</f>
        <v>0</v>
      </c>
      <c r="BH145" s="233">
        <f>IF(N145="sníž. přenesená",J145,0)</f>
        <v>0</v>
      </c>
      <c r="BI145" s="233">
        <f>IF(N145="nulová",J145,0)</f>
        <v>0</v>
      </c>
      <c r="BJ145" s="24" t="s">
        <v>87</v>
      </c>
      <c r="BK145" s="233">
        <f>ROUND(I145*H145,2)</f>
        <v>0</v>
      </c>
      <c r="BL145" s="24" t="s">
        <v>281</v>
      </c>
      <c r="BM145" s="24" t="s">
        <v>1896</v>
      </c>
    </row>
    <row r="146" s="1" customFormat="1">
      <c r="B146" s="47"/>
      <c r="C146" s="75"/>
      <c r="D146" s="234" t="s">
        <v>340</v>
      </c>
      <c r="E146" s="75"/>
      <c r="F146" s="235" t="s">
        <v>1897</v>
      </c>
      <c r="G146" s="75"/>
      <c r="H146" s="75"/>
      <c r="I146" s="192"/>
      <c r="J146" s="75"/>
      <c r="K146" s="75"/>
      <c r="L146" s="73"/>
      <c r="M146" s="236"/>
      <c r="N146" s="48"/>
      <c r="O146" s="48"/>
      <c r="P146" s="48"/>
      <c r="Q146" s="48"/>
      <c r="R146" s="48"/>
      <c r="S146" s="48"/>
      <c r="T146" s="96"/>
      <c r="AT146" s="24" t="s">
        <v>340</v>
      </c>
      <c r="AU146" s="24" t="s">
        <v>89</v>
      </c>
    </row>
    <row r="147" s="1" customFormat="1" ht="14.4" customHeight="1">
      <c r="B147" s="47"/>
      <c r="C147" s="270" t="s">
        <v>425</v>
      </c>
      <c r="D147" s="270" t="s">
        <v>336</v>
      </c>
      <c r="E147" s="271" t="s">
        <v>1898</v>
      </c>
      <c r="F147" s="272" t="s">
        <v>1899</v>
      </c>
      <c r="G147" s="273" t="s">
        <v>321</v>
      </c>
      <c r="H147" s="274">
        <v>1</v>
      </c>
      <c r="I147" s="275"/>
      <c r="J147" s="276">
        <f>ROUND(I147*H147,2)</f>
        <v>0</v>
      </c>
      <c r="K147" s="272" t="s">
        <v>173</v>
      </c>
      <c r="L147" s="277"/>
      <c r="M147" s="278" t="s">
        <v>34</v>
      </c>
      <c r="N147" s="279" t="s">
        <v>50</v>
      </c>
      <c r="O147" s="48"/>
      <c r="P147" s="231">
        <f>O147*H147</f>
        <v>0</v>
      </c>
      <c r="Q147" s="231">
        <v>0.00040000000000000002</v>
      </c>
      <c r="R147" s="231">
        <f>Q147*H147</f>
        <v>0.00040000000000000002</v>
      </c>
      <c r="S147" s="231">
        <v>0</v>
      </c>
      <c r="T147" s="232">
        <f>S147*H147</f>
        <v>0</v>
      </c>
      <c r="AR147" s="24" t="s">
        <v>383</v>
      </c>
      <c r="AT147" s="24" t="s">
        <v>336</v>
      </c>
      <c r="AU147" s="24" t="s">
        <v>89</v>
      </c>
      <c r="AY147" s="24" t="s">
        <v>167</v>
      </c>
      <c r="BE147" s="233">
        <f>IF(N147="základní",J147,0)</f>
        <v>0</v>
      </c>
      <c r="BF147" s="233">
        <f>IF(N147="snížená",J147,0)</f>
        <v>0</v>
      </c>
      <c r="BG147" s="233">
        <f>IF(N147="zákl. přenesená",J147,0)</f>
        <v>0</v>
      </c>
      <c r="BH147" s="233">
        <f>IF(N147="sníž. přenesená",J147,0)</f>
        <v>0</v>
      </c>
      <c r="BI147" s="233">
        <f>IF(N147="nulová",J147,0)</f>
        <v>0</v>
      </c>
      <c r="BJ147" s="24" t="s">
        <v>87</v>
      </c>
      <c r="BK147" s="233">
        <f>ROUND(I147*H147,2)</f>
        <v>0</v>
      </c>
      <c r="BL147" s="24" t="s">
        <v>281</v>
      </c>
      <c r="BM147" s="24" t="s">
        <v>1900</v>
      </c>
    </row>
    <row r="148" s="1" customFormat="1">
      <c r="B148" s="47"/>
      <c r="C148" s="75"/>
      <c r="D148" s="234" t="s">
        <v>340</v>
      </c>
      <c r="E148" s="75"/>
      <c r="F148" s="235" t="s">
        <v>1901</v>
      </c>
      <c r="G148" s="75"/>
      <c r="H148" s="75"/>
      <c r="I148" s="192"/>
      <c r="J148" s="75"/>
      <c r="K148" s="75"/>
      <c r="L148" s="73"/>
      <c r="M148" s="236"/>
      <c r="N148" s="48"/>
      <c r="O148" s="48"/>
      <c r="P148" s="48"/>
      <c r="Q148" s="48"/>
      <c r="R148" s="48"/>
      <c r="S148" s="48"/>
      <c r="T148" s="96"/>
      <c r="AT148" s="24" t="s">
        <v>340</v>
      </c>
      <c r="AU148" s="24" t="s">
        <v>89</v>
      </c>
    </row>
    <row r="149" s="1" customFormat="1" ht="14.4" customHeight="1">
      <c r="B149" s="47"/>
      <c r="C149" s="222" t="s">
        <v>431</v>
      </c>
      <c r="D149" s="222" t="s">
        <v>169</v>
      </c>
      <c r="E149" s="223" t="s">
        <v>1902</v>
      </c>
      <c r="F149" s="224" t="s">
        <v>1903</v>
      </c>
      <c r="G149" s="225" t="s">
        <v>321</v>
      </c>
      <c r="H149" s="226">
        <v>4</v>
      </c>
      <c r="I149" s="227"/>
      <c r="J149" s="228">
        <f>ROUND(I149*H149,2)</f>
        <v>0</v>
      </c>
      <c r="K149" s="224" t="s">
        <v>477</v>
      </c>
      <c r="L149" s="73"/>
      <c r="M149" s="229" t="s">
        <v>34</v>
      </c>
      <c r="N149" s="230" t="s">
        <v>50</v>
      </c>
      <c r="O149" s="48"/>
      <c r="P149" s="231">
        <f>O149*H149</f>
        <v>0</v>
      </c>
      <c r="Q149" s="231">
        <v>0</v>
      </c>
      <c r="R149" s="231">
        <f>Q149*H149</f>
        <v>0</v>
      </c>
      <c r="S149" s="231">
        <v>0</v>
      </c>
      <c r="T149" s="232">
        <f>S149*H149</f>
        <v>0</v>
      </c>
      <c r="AR149" s="24" t="s">
        <v>281</v>
      </c>
      <c r="AT149" s="24" t="s">
        <v>169</v>
      </c>
      <c r="AU149" s="24" t="s">
        <v>89</v>
      </c>
      <c r="AY149" s="24" t="s">
        <v>167</v>
      </c>
      <c r="BE149" s="233">
        <f>IF(N149="základní",J149,0)</f>
        <v>0</v>
      </c>
      <c r="BF149" s="233">
        <f>IF(N149="snížená",J149,0)</f>
        <v>0</v>
      </c>
      <c r="BG149" s="233">
        <f>IF(N149="zákl. přenesená",J149,0)</f>
        <v>0</v>
      </c>
      <c r="BH149" s="233">
        <f>IF(N149="sníž. přenesená",J149,0)</f>
        <v>0</v>
      </c>
      <c r="BI149" s="233">
        <f>IF(N149="nulová",J149,0)</f>
        <v>0</v>
      </c>
      <c r="BJ149" s="24" t="s">
        <v>87</v>
      </c>
      <c r="BK149" s="233">
        <f>ROUND(I149*H149,2)</f>
        <v>0</v>
      </c>
      <c r="BL149" s="24" t="s">
        <v>281</v>
      </c>
      <c r="BM149" s="24" t="s">
        <v>1904</v>
      </c>
    </row>
    <row r="150" s="1" customFormat="1" ht="14.4" customHeight="1">
      <c r="B150" s="47"/>
      <c r="C150" s="222" t="s">
        <v>440</v>
      </c>
      <c r="D150" s="222" t="s">
        <v>169</v>
      </c>
      <c r="E150" s="223" t="s">
        <v>1905</v>
      </c>
      <c r="F150" s="224" t="s">
        <v>1906</v>
      </c>
      <c r="G150" s="225" t="s">
        <v>321</v>
      </c>
      <c r="H150" s="226">
        <v>1</v>
      </c>
      <c r="I150" s="227"/>
      <c r="J150" s="228">
        <f>ROUND(I150*H150,2)</f>
        <v>0</v>
      </c>
      <c r="K150" s="224" t="s">
        <v>477</v>
      </c>
      <c r="L150" s="73"/>
      <c r="M150" s="229" t="s">
        <v>34</v>
      </c>
      <c r="N150" s="230" t="s">
        <v>50</v>
      </c>
      <c r="O150" s="48"/>
      <c r="P150" s="231">
        <f>O150*H150</f>
        <v>0</v>
      </c>
      <c r="Q150" s="231">
        <v>0</v>
      </c>
      <c r="R150" s="231">
        <f>Q150*H150</f>
        <v>0</v>
      </c>
      <c r="S150" s="231">
        <v>0</v>
      </c>
      <c r="T150" s="232">
        <f>S150*H150</f>
        <v>0</v>
      </c>
      <c r="AR150" s="24" t="s">
        <v>281</v>
      </c>
      <c r="AT150" s="24" t="s">
        <v>169</v>
      </c>
      <c r="AU150" s="24" t="s">
        <v>89</v>
      </c>
      <c r="AY150" s="24" t="s">
        <v>167</v>
      </c>
      <c r="BE150" s="233">
        <f>IF(N150="základní",J150,0)</f>
        <v>0</v>
      </c>
      <c r="BF150" s="233">
        <f>IF(N150="snížená",J150,0)</f>
        <v>0</v>
      </c>
      <c r="BG150" s="233">
        <f>IF(N150="zákl. přenesená",J150,0)</f>
        <v>0</v>
      </c>
      <c r="BH150" s="233">
        <f>IF(N150="sníž. přenesená",J150,0)</f>
        <v>0</v>
      </c>
      <c r="BI150" s="233">
        <f>IF(N150="nulová",J150,0)</f>
        <v>0</v>
      </c>
      <c r="BJ150" s="24" t="s">
        <v>87</v>
      </c>
      <c r="BK150" s="233">
        <f>ROUND(I150*H150,2)</f>
        <v>0</v>
      </c>
      <c r="BL150" s="24" t="s">
        <v>281</v>
      </c>
      <c r="BM150" s="24" t="s">
        <v>1907</v>
      </c>
    </row>
    <row r="151" s="1" customFormat="1" ht="14.4" customHeight="1">
      <c r="B151" s="47"/>
      <c r="C151" s="222" t="s">
        <v>445</v>
      </c>
      <c r="D151" s="222" t="s">
        <v>169</v>
      </c>
      <c r="E151" s="223" t="s">
        <v>1908</v>
      </c>
      <c r="F151" s="224" t="s">
        <v>1909</v>
      </c>
      <c r="G151" s="225" t="s">
        <v>321</v>
      </c>
      <c r="H151" s="226">
        <v>1</v>
      </c>
      <c r="I151" s="227"/>
      <c r="J151" s="228">
        <f>ROUND(I151*H151,2)</f>
        <v>0</v>
      </c>
      <c r="K151" s="224" t="s">
        <v>477</v>
      </c>
      <c r="L151" s="73"/>
      <c r="M151" s="229" t="s">
        <v>34</v>
      </c>
      <c r="N151" s="230" t="s">
        <v>50</v>
      </c>
      <c r="O151" s="48"/>
      <c r="P151" s="231">
        <f>O151*H151</f>
        <v>0</v>
      </c>
      <c r="Q151" s="231">
        <v>0</v>
      </c>
      <c r="R151" s="231">
        <f>Q151*H151</f>
        <v>0</v>
      </c>
      <c r="S151" s="231">
        <v>0</v>
      </c>
      <c r="T151" s="232">
        <f>S151*H151</f>
        <v>0</v>
      </c>
      <c r="AR151" s="24" t="s">
        <v>281</v>
      </c>
      <c r="AT151" s="24" t="s">
        <v>169</v>
      </c>
      <c r="AU151" s="24" t="s">
        <v>89</v>
      </c>
      <c r="AY151" s="24" t="s">
        <v>167</v>
      </c>
      <c r="BE151" s="233">
        <f>IF(N151="základní",J151,0)</f>
        <v>0</v>
      </c>
      <c r="BF151" s="233">
        <f>IF(N151="snížená",J151,0)</f>
        <v>0</v>
      </c>
      <c r="BG151" s="233">
        <f>IF(N151="zákl. přenesená",J151,0)</f>
        <v>0</v>
      </c>
      <c r="BH151" s="233">
        <f>IF(N151="sníž. přenesená",J151,0)</f>
        <v>0</v>
      </c>
      <c r="BI151" s="233">
        <f>IF(N151="nulová",J151,0)</f>
        <v>0</v>
      </c>
      <c r="BJ151" s="24" t="s">
        <v>87</v>
      </c>
      <c r="BK151" s="233">
        <f>ROUND(I151*H151,2)</f>
        <v>0</v>
      </c>
      <c r="BL151" s="24" t="s">
        <v>281</v>
      </c>
      <c r="BM151" s="24" t="s">
        <v>1910</v>
      </c>
    </row>
    <row r="152" s="1" customFormat="1" ht="14.4" customHeight="1">
      <c r="B152" s="47"/>
      <c r="C152" s="222" t="s">
        <v>450</v>
      </c>
      <c r="D152" s="222" t="s">
        <v>169</v>
      </c>
      <c r="E152" s="223" t="s">
        <v>1911</v>
      </c>
      <c r="F152" s="224" t="s">
        <v>1912</v>
      </c>
      <c r="G152" s="225" t="s">
        <v>321</v>
      </c>
      <c r="H152" s="226">
        <v>1</v>
      </c>
      <c r="I152" s="227"/>
      <c r="J152" s="228">
        <f>ROUND(I152*H152,2)</f>
        <v>0</v>
      </c>
      <c r="K152" s="224" t="s">
        <v>477</v>
      </c>
      <c r="L152" s="73"/>
      <c r="M152" s="229" t="s">
        <v>34</v>
      </c>
      <c r="N152" s="230" t="s">
        <v>50</v>
      </c>
      <c r="O152" s="48"/>
      <c r="P152" s="231">
        <f>O152*H152</f>
        <v>0</v>
      </c>
      <c r="Q152" s="231">
        <v>0</v>
      </c>
      <c r="R152" s="231">
        <f>Q152*H152</f>
        <v>0</v>
      </c>
      <c r="S152" s="231">
        <v>0</v>
      </c>
      <c r="T152" s="232">
        <f>S152*H152</f>
        <v>0</v>
      </c>
      <c r="AR152" s="24" t="s">
        <v>281</v>
      </c>
      <c r="AT152" s="24" t="s">
        <v>169</v>
      </c>
      <c r="AU152" s="24" t="s">
        <v>89</v>
      </c>
      <c r="AY152" s="24" t="s">
        <v>167</v>
      </c>
      <c r="BE152" s="233">
        <f>IF(N152="základní",J152,0)</f>
        <v>0</v>
      </c>
      <c r="BF152" s="233">
        <f>IF(N152="snížená",J152,0)</f>
        <v>0</v>
      </c>
      <c r="BG152" s="233">
        <f>IF(N152="zákl. přenesená",J152,0)</f>
        <v>0</v>
      </c>
      <c r="BH152" s="233">
        <f>IF(N152="sníž. přenesená",J152,0)</f>
        <v>0</v>
      </c>
      <c r="BI152" s="233">
        <f>IF(N152="nulová",J152,0)</f>
        <v>0</v>
      </c>
      <c r="BJ152" s="24" t="s">
        <v>87</v>
      </c>
      <c r="BK152" s="233">
        <f>ROUND(I152*H152,2)</f>
        <v>0</v>
      </c>
      <c r="BL152" s="24" t="s">
        <v>281</v>
      </c>
      <c r="BM152" s="24" t="s">
        <v>1913</v>
      </c>
    </row>
    <row r="153" s="1" customFormat="1" ht="22.8" customHeight="1">
      <c r="B153" s="47"/>
      <c r="C153" s="222" t="s">
        <v>462</v>
      </c>
      <c r="D153" s="222" t="s">
        <v>169</v>
      </c>
      <c r="E153" s="223" t="s">
        <v>1914</v>
      </c>
      <c r="F153" s="224" t="s">
        <v>1915</v>
      </c>
      <c r="G153" s="225" t="s">
        <v>321</v>
      </c>
      <c r="H153" s="226">
        <v>1</v>
      </c>
      <c r="I153" s="227"/>
      <c r="J153" s="228">
        <f>ROUND(I153*H153,2)</f>
        <v>0</v>
      </c>
      <c r="K153" s="224" t="s">
        <v>477</v>
      </c>
      <c r="L153" s="73"/>
      <c r="M153" s="229" t="s">
        <v>34</v>
      </c>
      <c r="N153" s="230" t="s">
        <v>50</v>
      </c>
      <c r="O153" s="48"/>
      <c r="P153" s="231">
        <f>O153*H153</f>
        <v>0</v>
      </c>
      <c r="Q153" s="231">
        <v>0</v>
      </c>
      <c r="R153" s="231">
        <f>Q153*H153</f>
        <v>0</v>
      </c>
      <c r="S153" s="231">
        <v>0</v>
      </c>
      <c r="T153" s="232">
        <f>S153*H153</f>
        <v>0</v>
      </c>
      <c r="AR153" s="24" t="s">
        <v>281</v>
      </c>
      <c r="AT153" s="24" t="s">
        <v>169</v>
      </c>
      <c r="AU153" s="24" t="s">
        <v>89</v>
      </c>
      <c r="AY153" s="24" t="s">
        <v>167</v>
      </c>
      <c r="BE153" s="233">
        <f>IF(N153="základní",J153,0)</f>
        <v>0</v>
      </c>
      <c r="BF153" s="233">
        <f>IF(N153="snížená",J153,0)</f>
        <v>0</v>
      </c>
      <c r="BG153" s="233">
        <f>IF(N153="zákl. přenesená",J153,0)</f>
        <v>0</v>
      </c>
      <c r="BH153" s="233">
        <f>IF(N153="sníž. přenesená",J153,0)</f>
        <v>0</v>
      </c>
      <c r="BI153" s="233">
        <f>IF(N153="nulová",J153,0)</f>
        <v>0</v>
      </c>
      <c r="BJ153" s="24" t="s">
        <v>87</v>
      </c>
      <c r="BK153" s="233">
        <f>ROUND(I153*H153,2)</f>
        <v>0</v>
      </c>
      <c r="BL153" s="24" t="s">
        <v>281</v>
      </c>
      <c r="BM153" s="24" t="s">
        <v>1916</v>
      </c>
    </row>
    <row r="154" s="1" customFormat="1" ht="57" customHeight="1">
      <c r="B154" s="47"/>
      <c r="C154" s="222" t="s">
        <v>474</v>
      </c>
      <c r="D154" s="222" t="s">
        <v>169</v>
      </c>
      <c r="E154" s="223" t="s">
        <v>1917</v>
      </c>
      <c r="F154" s="224" t="s">
        <v>1918</v>
      </c>
      <c r="G154" s="225" t="s">
        <v>321</v>
      </c>
      <c r="H154" s="226">
        <v>1</v>
      </c>
      <c r="I154" s="227"/>
      <c r="J154" s="228">
        <f>ROUND(I154*H154,2)</f>
        <v>0</v>
      </c>
      <c r="K154" s="224" t="s">
        <v>477</v>
      </c>
      <c r="L154" s="73"/>
      <c r="M154" s="229" t="s">
        <v>34</v>
      </c>
      <c r="N154" s="230" t="s">
        <v>50</v>
      </c>
      <c r="O154" s="48"/>
      <c r="P154" s="231">
        <f>O154*H154</f>
        <v>0</v>
      </c>
      <c r="Q154" s="231">
        <v>0</v>
      </c>
      <c r="R154" s="231">
        <f>Q154*H154</f>
        <v>0</v>
      </c>
      <c r="S154" s="231">
        <v>0</v>
      </c>
      <c r="T154" s="232">
        <f>S154*H154</f>
        <v>0</v>
      </c>
      <c r="AR154" s="24" t="s">
        <v>281</v>
      </c>
      <c r="AT154" s="24" t="s">
        <v>169</v>
      </c>
      <c r="AU154" s="24" t="s">
        <v>89</v>
      </c>
      <c r="AY154" s="24" t="s">
        <v>167</v>
      </c>
      <c r="BE154" s="233">
        <f>IF(N154="základní",J154,0)</f>
        <v>0</v>
      </c>
      <c r="BF154" s="233">
        <f>IF(N154="snížená",J154,0)</f>
        <v>0</v>
      </c>
      <c r="BG154" s="233">
        <f>IF(N154="zákl. přenesená",J154,0)</f>
        <v>0</v>
      </c>
      <c r="BH154" s="233">
        <f>IF(N154="sníž. přenesená",J154,0)</f>
        <v>0</v>
      </c>
      <c r="BI154" s="233">
        <f>IF(N154="nulová",J154,0)</f>
        <v>0</v>
      </c>
      <c r="BJ154" s="24" t="s">
        <v>87</v>
      </c>
      <c r="BK154" s="233">
        <f>ROUND(I154*H154,2)</f>
        <v>0</v>
      </c>
      <c r="BL154" s="24" t="s">
        <v>281</v>
      </c>
      <c r="BM154" s="24" t="s">
        <v>1919</v>
      </c>
    </row>
    <row r="155" s="1" customFormat="1" ht="14.4" customHeight="1">
      <c r="B155" s="47"/>
      <c r="C155" s="222" t="s">
        <v>485</v>
      </c>
      <c r="D155" s="222" t="s">
        <v>169</v>
      </c>
      <c r="E155" s="223" t="s">
        <v>1920</v>
      </c>
      <c r="F155" s="224" t="s">
        <v>1921</v>
      </c>
      <c r="G155" s="225" t="s">
        <v>321</v>
      </c>
      <c r="H155" s="226">
        <v>1</v>
      </c>
      <c r="I155" s="227"/>
      <c r="J155" s="228">
        <f>ROUND(I155*H155,2)</f>
        <v>0</v>
      </c>
      <c r="K155" s="224" t="s">
        <v>477</v>
      </c>
      <c r="L155" s="73"/>
      <c r="M155" s="229" t="s">
        <v>34</v>
      </c>
      <c r="N155" s="230" t="s">
        <v>50</v>
      </c>
      <c r="O155" s="48"/>
      <c r="P155" s="231">
        <f>O155*H155</f>
        <v>0</v>
      </c>
      <c r="Q155" s="231">
        <v>0</v>
      </c>
      <c r="R155" s="231">
        <f>Q155*H155</f>
        <v>0</v>
      </c>
      <c r="S155" s="231">
        <v>0</v>
      </c>
      <c r="T155" s="232">
        <f>S155*H155</f>
        <v>0</v>
      </c>
      <c r="AR155" s="24" t="s">
        <v>281</v>
      </c>
      <c r="AT155" s="24" t="s">
        <v>169</v>
      </c>
      <c r="AU155" s="24" t="s">
        <v>89</v>
      </c>
      <c r="AY155" s="24" t="s">
        <v>167</v>
      </c>
      <c r="BE155" s="233">
        <f>IF(N155="základní",J155,0)</f>
        <v>0</v>
      </c>
      <c r="BF155" s="233">
        <f>IF(N155="snížená",J155,0)</f>
        <v>0</v>
      </c>
      <c r="BG155" s="233">
        <f>IF(N155="zákl. přenesená",J155,0)</f>
        <v>0</v>
      </c>
      <c r="BH155" s="233">
        <f>IF(N155="sníž. přenesená",J155,0)</f>
        <v>0</v>
      </c>
      <c r="BI155" s="233">
        <f>IF(N155="nulová",J155,0)</f>
        <v>0</v>
      </c>
      <c r="BJ155" s="24" t="s">
        <v>87</v>
      </c>
      <c r="BK155" s="233">
        <f>ROUND(I155*H155,2)</f>
        <v>0</v>
      </c>
      <c r="BL155" s="24" t="s">
        <v>281</v>
      </c>
      <c r="BM155" s="24" t="s">
        <v>1922</v>
      </c>
    </row>
    <row r="156" s="1" customFormat="1" ht="14.4" customHeight="1">
      <c r="B156" s="47"/>
      <c r="C156" s="222" t="s">
        <v>497</v>
      </c>
      <c r="D156" s="222" t="s">
        <v>169</v>
      </c>
      <c r="E156" s="223" t="s">
        <v>1923</v>
      </c>
      <c r="F156" s="224" t="s">
        <v>1924</v>
      </c>
      <c r="G156" s="225" t="s">
        <v>1925</v>
      </c>
      <c r="H156" s="226">
        <v>7</v>
      </c>
      <c r="I156" s="227"/>
      <c r="J156" s="228">
        <f>ROUND(I156*H156,2)</f>
        <v>0</v>
      </c>
      <c r="K156" s="224" t="s">
        <v>477</v>
      </c>
      <c r="L156" s="73"/>
      <c r="M156" s="229" t="s">
        <v>34</v>
      </c>
      <c r="N156" s="230" t="s">
        <v>50</v>
      </c>
      <c r="O156" s="48"/>
      <c r="P156" s="231">
        <f>O156*H156</f>
        <v>0</v>
      </c>
      <c r="Q156" s="231">
        <v>0</v>
      </c>
      <c r="R156" s="231">
        <f>Q156*H156</f>
        <v>0</v>
      </c>
      <c r="S156" s="231">
        <v>0</v>
      </c>
      <c r="T156" s="232">
        <f>S156*H156</f>
        <v>0</v>
      </c>
      <c r="AR156" s="24" t="s">
        <v>281</v>
      </c>
      <c r="AT156" s="24" t="s">
        <v>169</v>
      </c>
      <c r="AU156" s="24" t="s">
        <v>89</v>
      </c>
      <c r="AY156" s="24" t="s">
        <v>167</v>
      </c>
      <c r="BE156" s="233">
        <f>IF(N156="základní",J156,0)</f>
        <v>0</v>
      </c>
      <c r="BF156" s="233">
        <f>IF(N156="snížená",J156,0)</f>
        <v>0</v>
      </c>
      <c r="BG156" s="233">
        <f>IF(N156="zákl. přenesená",J156,0)</f>
        <v>0</v>
      </c>
      <c r="BH156" s="233">
        <f>IF(N156="sníž. přenesená",J156,0)</f>
        <v>0</v>
      </c>
      <c r="BI156" s="233">
        <f>IF(N156="nulová",J156,0)</f>
        <v>0</v>
      </c>
      <c r="BJ156" s="24" t="s">
        <v>87</v>
      </c>
      <c r="BK156" s="233">
        <f>ROUND(I156*H156,2)</f>
        <v>0</v>
      </c>
      <c r="BL156" s="24" t="s">
        <v>281</v>
      </c>
      <c r="BM156" s="24" t="s">
        <v>1926</v>
      </c>
    </row>
    <row r="157" s="1" customFormat="1" ht="14.4" customHeight="1">
      <c r="B157" s="47"/>
      <c r="C157" s="222" t="s">
        <v>526</v>
      </c>
      <c r="D157" s="222" t="s">
        <v>169</v>
      </c>
      <c r="E157" s="223" t="s">
        <v>1927</v>
      </c>
      <c r="F157" s="224" t="s">
        <v>1928</v>
      </c>
      <c r="G157" s="225" t="s">
        <v>911</v>
      </c>
      <c r="H157" s="226">
        <v>1</v>
      </c>
      <c r="I157" s="227"/>
      <c r="J157" s="228">
        <f>ROUND(I157*H157,2)</f>
        <v>0</v>
      </c>
      <c r="K157" s="224" t="s">
        <v>477</v>
      </c>
      <c r="L157" s="73"/>
      <c r="M157" s="229" t="s">
        <v>34</v>
      </c>
      <c r="N157" s="230" t="s">
        <v>50</v>
      </c>
      <c r="O157" s="48"/>
      <c r="P157" s="231">
        <f>O157*H157</f>
        <v>0</v>
      </c>
      <c r="Q157" s="231">
        <v>0</v>
      </c>
      <c r="R157" s="231">
        <f>Q157*H157</f>
        <v>0</v>
      </c>
      <c r="S157" s="231">
        <v>0</v>
      </c>
      <c r="T157" s="232">
        <f>S157*H157</f>
        <v>0</v>
      </c>
      <c r="AR157" s="24" t="s">
        <v>281</v>
      </c>
      <c r="AT157" s="24" t="s">
        <v>169</v>
      </c>
      <c r="AU157" s="24" t="s">
        <v>89</v>
      </c>
      <c r="AY157" s="24" t="s">
        <v>167</v>
      </c>
      <c r="BE157" s="233">
        <f>IF(N157="základní",J157,0)</f>
        <v>0</v>
      </c>
      <c r="BF157" s="233">
        <f>IF(N157="snížená",J157,0)</f>
        <v>0</v>
      </c>
      <c r="BG157" s="233">
        <f>IF(N157="zákl. přenesená",J157,0)</f>
        <v>0</v>
      </c>
      <c r="BH157" s="233">
        <f>IF(N157="sníž. přenesená",J157,0)</f>
        <v>0</v>
      </c>
      <c r="BI157" s="233">
        <f>IF(N157="nulová",J157,0)</f>
        <v>0</v>
      </c>
      <c r="BJ157" s="24" t="s">
        <v>87</v>
      </c>
      <c r="BK157" s="233">
        <f>ROUND(I157*H157,2)</f>
        <v>0</v>
      </c>
      <c r="BL157" s="24" t="s">
        <v>281</v>
      </c>
      <c r="BM157" s="24" t="s">
        <v>1929</v>
      </c>
    </row>
    <row r="158" s="1" customFormat="1" ht="14.4" customHeight="1">
      <c r="B158" s="47"/>
      <c r="C158" s="222" t="s">
        <v>537</v>
      </c>
      <c r="D158" s="222" t="s">
        <v>169</v>
      </c>
      <c r="E158" s="223" t="s">
        <v>1930</v>
      </c>
      <c r="F158" s="224" t="s">
        <v>997</v>
      </c>
      <c r="G158" s="225" t="s">
        <v>911</v>
      </c>
      <c r="H158" s="226">
        <v>1</v>
      </c>
      <c r="I158" s="227"/>
      <c r="J158" s="228">
        <f>ROUND(I158*H158,2)</f>
        <v>0</v>
      </c>
      <c r="K158" s="224" t="s">
        <v>477</v>
      </c>
      <c r="L158" s="73"/>
      <c r="M158" s="229" t="s">
        <v>34</v>
      </c>
      <c r="N158" s="230" t="s">
        <v>50</v>
      </c>
      <c r="O158" s="48"/>
      <c r="P158" s="231">
        <f>O158*H158</f>
        <v>0</v>
      </c>
      <c r="Q158" s="231">
        <v>0</v>
      </c>
      <c r="R158" s="231">
        <f>Q158*H158</f>
        <v>0</v>
      </c>
      <c r="S158" s="231">
        <v>0</v>
      </c>
      <c r="T158" s="232">
        <f>S158*H158</f>
        <v>0</v>
      </c>
      <c r="AR158" s="24" t="s">
        <v>281</v>
      </c>
      <c r="AT158" s="24" t="s">
        <v>169</v>
      </c>
      <c r="AU158" s="24" t="s">
        <v>89</v>
      </c>
      <c r="AY158" s="24" t="s">
        <v>167</v>
      </c>
      <c r="BE158" s="233">
        <f>IF(N158="základní",J158,0)</f>
        <v>0</v>
      </c>
      <c r="BF158" s="233">
        <f>IF(N158="snížená",J158,0)</f>
        <v>0</v>
      </c>
      <c r="BG158" s="233">
        <f>IF(N158="zákl. přenesená",J158,0)</f>
        <v>0</v>
      </c>
      <c r="BH158" s="233">
        <f>IF(N158="sníž. přenesená",J158,0)</f>
        <v>0</v>
      </c>
      <c r="BI158" s="233">
        <f>IF(N158="nulová",J158,0)</f>
        <v>0</v>
      </c>
      <c r="BJ158" s="24" t="s">
        <v>87</v>
      </c>
      <c r="BK158" s="233">
        <f>ROUND(I158*H158,2)</f>
        <v>0</v>
      </c>
      <c r="BL158" s="24" t="s">
        <v>281</v>
      </c>
      <c r="BM158" s="24" t="s">
        <v>1931</v>
      </c>
    </row>
    <row r="159" s="10" customFormat="1" ht="29.88" customHeight="1">
      <c r="B159" s="206"/>
      <c r="C159" s="207"/>
      <c r="D159" s="208" t="s">
        <v>78</v>
      </c>
      <c r="E159" s="220" t="s">
        <v>1932</v>
      </c>
      <c r="F159" s="220" t="s">
        <v>1933</v>
      </c>
      <c r="G159" s="207"/>
      <c r="H159" s="207"/>
      <c r="I159" s="210"/>
      <c r="J159" s="221">
        <f>BK159</f>
        <v>0</v>
      </c>
      <c r="K159" s="207"/>
      <c r="L159" s="212"/>
      <c r="M159" s="213"/>
      <c r="N159" s="214"/>
      <c r="O159" s="214"/>
      <c r="P159" s="215">
        <f>SUM(P160:P172)</f>
        <v>0</v>
      </c>
      <c r="Q159" s="214"/>
      <c r="R159" s="215">
        <f>SUM(R160:R172)</f>
        <v>0</v>
      </c>
      <c r="S159" s="214"/>
      <c r="T159" s="216">
        <f>SUM(T160:T172)</f>
        <v>0</v>
      </c>
      <c r="AR159" s="217" t="s">
        <v>89</v>
      </c>
      <c r="AT159" s="218" t="s">
        <v>78</v>
      </c>
      <c r="AU159" s="218" t="s">
        <v>87</v>
      </c>
      <c r="AY159" s="217" t="s">
        <v>167</v>
      </c>
      <c r="BK159" s="219">
        <f>SUM(BK160:BK172)</f>
        <v>0</v>
      </c>
    </row>
    <row r="160" s="1" customFormat="1" ht="22.8" customHeight="1">
      <c r="B160" s="47"/>
      <c r="C160" s="222" t="s">
        <v>545</v>
      </c>
      <c r="D160" s="222" t="s">
        <v>169</v>
      </c>
      <c r="E160" s="223" t="s">
        <v>1934</v>
      </c>
      <c r="F160" s="224" t="s">
        <v>1935</v>
      </c>
      <c r="G160" s="225" t="s">
        <v>321</v>
      </c>
      <c r="H160" s="226">
        <v>7</v>
      </c>
      <c r="I160" s="227"/>
      <c r="J160" s="228">
        <f>ROUND(I160*H160,2)</f>
        <v>0</v>
      </c>
      <c r="K160" s="224" t="s">
        <v>173</v>
      </c>
      <c r="L160" s="73"/>
      <c r="M160" s="229" t="s">
        <v>34</v>
      </c>
      <c r="N160" s="230" t="s">
        <v>50</v>
      </c>
      <c r="O160" s="48"/>
      <c r="P160" s="231">
        <f>O160*H160</f>
        <v>0</v>
      </c>
      <c r="Q160" s="231">
        <v>0</v>
      </c>
      <c r="R160" s="231">
        <f>Q160*H160</f>
        <v>0</v>
      </c>
      <c r="S160" s="231">
        <v>0</v>
      </c>
      <c r="T160" s="232">
        <f>S160*H160</f>
        <v>0</v>
      </c>
      <c r="AR160" s="24" t="s">
        <v>281</v>
      </c>
      <c r="AT160" s="24" t="s">
        <v>169</v>
      </c>
      <c r="AU160" s="24" t="s">
        <v>89</v>
      </c>
      <c r="AY160" s="24" t="s">
        <v>167</v>
      </c>
      <c r="BE160" s="233">
        <f>IF(N160="základní",J160,0)</f>
        <v>0</v>
      </c>
      <c r="BF160" s="233">
        <f>IF(N160="snížená",J160,0)</f>
        <v>0</v>
      </c>
      <c r="BG160" s="233">
        <f>IF(N160="zákl. přenesená",J160,0)</f>
        <v>0</v>
      </c>
      <c r="BH160" s="233">
        <f>IF(N160="sníž. přenesená",J160,0)</f>
        <v>0</v>
      </c>
      <c r="BI160" s="233">
        <f>IF(N160="nulová",J160,0)</f>
        <v>0</v>
      </c>
      <c r="BJ160" s="24" t="s">
        <v>87</v>
      </c>
      <c r="BK160" s="233">
        <f>ROUND(I160*H160,2)</f>
        <v>0</v>
      </c>
      <c r="BL160" s="24" t="s">
        <v>281</v>
      </c>
      <c r="BM160" s="24" t="s">
        <v>1936</v>
      </c>
    </row>
    <row r="161" s="12" customFormat="1">
      <c r="B161" s="247"/>
      <c r="C161" s="248"/>
      <c r="D161" s="234" t="s">
        <v>178</v>
      </c>
      <c r="E161" s="249" t="s">
        <v>34</v>
      </c>
      <c r="F161" s="250" t="s">
        <v>1937</v>
      </c>
      <c r="G161" s="248"/>
      <c r="H161" s="251">
        <v>7</v>
      </c>
      <c r="I161" s="252"/>
      <c r="J161" s="248"/>
      <c r="K161" s="248"/>
      <c r="L161" s="253"/>
      <c r="M161" s="254"/>
      <c r="N161" s="255"/>
      <c r="O161" s="255"/>
      <c r="P161" s="255"/>
      <c r="Q161" s="255"/>
      <c r="R161" s="255"/>
      <c r="S161" s="255"/>
      <c r="T161" s="256"/>
      <c r="AT161" s="257" t="s">
        <v>178</v>
      </c>
      <c r="AU161" s="257" t="s">
        <v>89</v>
      </c>
      <c r="AV161" s="12" t="s">
        <v>89</v>
      </c>
      <c r="AW161" s="12" t="s">
        <v>42</v>
      </c>
      <c r="AX161" s="12" t="s">
        <v>87</v>
      </c>
      <c r="AY161" s="257" t="s">
        <v>167</v>
      </c>
    </row>
    <row r="162" s="1" customFormat="1" ht="14.4" customHeight="1">
      <c r="B162" s="47"/>
      <c r="C162" s="270" t="s">
        <v>555</v>
      </c>
      <c r="D162" s="270" t="s">
        <v>336</v>
      </c>
      <c r="E162" s="271" t="s">
        <v>1938</v>
      </c>
      <c r="F162" s="272" t="s">
        <v>1939</v>
      </c>
      <c r="G162" s="273" t="s">
        <v>321</v>
      </c>
      <c r="H162" s="274">
        <v>1</v>
      </c>
      <c r="I162" s="275"/>
      <c r="J162" s="276">
        <f>ROUND(I162*H162,2)</f>
        <v>0</v>
      </c>
      <c r="K162" s="272" t="s">
        <v>477</v>
      </c>
      <c r="L162" s="277"/>
      <c r="M162" s="278" t="s">
        <v>34</v>
      </c>
      <c r="N162" s="279" t="s">
        <v>50</v>
      </c>
      <c r="O162" s="48"/>
      <c r="P162" s="231">
        <f>O162*H162</f>
        <v>0</v>
      </c>
      <c r="Q162" s="231">
        <v>0</v>
      </c>
      <c r="R162" s="231">
        <f>Q162*H162</f>
        <v>0</v>
      </c>
      <c r="S162" s="231">
        <v>0</v>
      </c>
      <c r="T162" s="232">
        <f>S162*H162</f>
        <v>0</v>
      </c>
      <c r="AR162" s="24" t="s">
        <v>383</v>
      </c>
      <c r="AT162" s="24" t="s">
        <v>336</v>
      </c>
      <c r="AU162" s="24" t="s">
        <v>89</v>
      </c>
      <c r="AY162" s="24" t="s">
        <v>167</v>
      </c>
      <c r="BE162" s="233">
        <f>IF(N162="základní",J162,0)</f>
        <v>0</v>
      </c>
      <c r="BF162" s="233">
        <f>IF(N162="snížená",J162,0)</f>
        <v>0</v>
      </c>
      <c r="BG162" s="233">
        <f>IF(N162="zákl. přenesená",J162,0)</f>
        <v>0</v>
      </c>
      <c r="BH162" s="233">
        <f>IF(N162="sníž. přenesená",J162,0)</f>
        <v>0</v>
      </c>
      <c r="BI162" s="233">
        <f>IF(N162="nulová",J162,0)</f>
        <v>0</v>
      </c>
      <c r="BJ162" s="24" t="s">
        <v>87</v>
      </c>
      <c r="BK162" s="233">
        <f>ROUND(I162*H162,2)</f>
        <v>0</v>
      </c>
      <c r="BL162" s="24" t="s">
        <v>281</v>
      </c>
      <c r="BM162" s="24" t="s">
        <v>1940</v>
      </c>
    </row>
    <row r="163" s="1" customFormat="1" ht="14.4" customHeight="1">
      <c r="B163" s="47"/>
      <c r="C163" s="270" t="s">
        <v>560</v>
      </c>
      <c r="D163" s="270" t="s">
        <v>336</v>
      </c>
      <c r="E163" s="271" t="s">
        <v>1941</v>
      </c>
      <c r="F163" s="272" t="s">
        <v>1942</v>
      </c>
      <c r="G163" s="273" t="s">
        <v>321</v>
      </c>
      <c r="H163" s="274">
        <v>6</v>
      </c>
      <c r="I163" s="275"/>
      <c r="J163" s="276">
        <f>ROUND(I163*H163,2)</f>
        <v>0</v>
      </c>
      <c r="K163" s="272" t="s">
        <v>477</v>
      </c>
      <c r="L163" s="277"/>
      <c r="M163" s="278" t="s">
        <v>34</v>
      </c>
      <c r="N163" s="279" t="s">
        <v>50</v>
      </c>
      <c r="O163" s="48"/>
      <c r="P163" s="231">
        <f>O163*H163</f>
        <v>0</v>
      </c>
      <c r="Q163" s="231">
        <v>0</v>
      </c>
      <c r="R163" s="231">
        <f>Q163*H163</f>
        <v>0</v>
      </c>
      <c r="S163" s="231">
        <v>0</v>
      </c>
      <c r="T163" s="232">
        <f>S163*H163</f>
        <v>0</v>
      </c>
      <c r="AR163" s="24" t="s">
        <v>383</v>
      </c>
      <c r="AT163" s="24" t="s">
        <v>336</v>
      </c>
      <c r="AU163" s="24" t="s">
        <v>89</v>
      </c>
      <c r="AY163" s="24" t="s">
        <v>167</v>
      </c>
      <c r="BE163" s="233">
        <f>IF(N163="základní",J163,0)</f>
        <v>0</v>
      </c>
      <c r="BF163" s="233">
        <f>IF(N163="snížená",J163,0)</f>
        <v>0</v>
      </c>
      <c r="BG163" s="233">
        <f>IF(N163="zákl. přenesená",J163,0)</f>
        <v>0</v>
      </c>
      <c r="BH163" s="233">
        <f>IF(N163="sníž. přenesená",J163,0)</f>
        <v>0</v>
      </c>
      <c r="BI163" s="233">
        <f>IF(N163="nulová",J163,0)</f>
        <v>0</v>
      </c>
      <c r="BJ163" s="24" t="s">
        <v>87</v>
      </c>
      <c r="BK163" s="233">
        <f>ROUND(I163*H163,2)</f>
        <v>0</v>
      </c>
      <c r="BL163" s="24" t="s">
        <v>281</v>
      </c>
      <c r="BM163" s="24" t="s">
        <v>1943</v>
      </c>
    </row>
    <row r="164" s="1" customFormat="1" ht="22.8" customHeight="1">
      <c r="B164" s="47"/>
      <c r="C164" s="222" t="s">
        <v>566</v>
      </c>
      <c r="D164" s="222" t="s">
        <v>169</v>
      </c>
      <c r="E164" s="223" t="s">
        <v>1944</v>
      </c>
      <c r="F164" s="224" t="s">
        <v>1945</v>
      </c>
      <c r="G164" s="225" t="s">
        <v>321</v>
      </c>
      <c r="H164" s="226">
        <v>20</v>
      </c>
      <c r="I164" s="227"/>
      <c r="J164" s="228">
        <f>ROUND(I164*H164,2)</f>
        <v>0</v>
      </c>
      <c r="K164" s="224" t="s">
        <v>173</v>
      </c>
      <c r="L164" s="73"/>
      <c r="M164" s="229" t="s">
        <v>34</v>
      </c>
      <c r="N164" s="230" t="s">
        <v>50</v>
      </c>
      <c r="O164" s="48"/>
      <c r="P164" s="231">
        <f>O164*H164</f>
        <v>0</v>
      </c>
      <c r="Q164" s="231">
        <v>0</v>
      </c>
      <c r="R164" s="231">
        <f>Q164*H164</f>
        <v>0</v>
      </c>
      <c r="S164" s="231">
        <v>0</v>
      </c>
      <c r="T164" s="232">
        <f>S164*H164</f>
        <v>0</v>
      </c>
      <c r="AR164" s="24" t="s">
        <v>281</v>
      </c>
      <c r="AT164" s="24" t="s">
        <v>169</v>
      </c>
      <c r="AU164" s="24" t="s">
        <v>89</v>
      </c>
      <c r="AY164" s="24" t="s">
        <v>167</v>
      </c>
      <c r="BE164" s="233">
        <f>IF(N164="základní",J164,0)</f>
        <v>0</v>
      </c>
      <c r="BF164" s="233">
        <f>IF(N164="snížená",J164,0)</f>
        <v>0</v>
      </c>
      <c r="BG164" s="233">
        <f>IF(N164="zákl. přenesená",J164,0)</f>
        <v>0</v>
      </c>
      <c r="BH164" s="233">
        <f>IF(N164="sníž. přenesená",J164,0)</f>
        <v>0</v>
      </c>
      <c r="BI164" s="233">
        <f>IF(N164="nulová",J164,0)</f>
        <v>0</v>
      </c>
      <c r="BJ164" s="24" t="s">
        <v>87</v>
      </c>
      <c r="BK164" s="233">
        <f>ROUND(I164*H164,2)</f>
        <v>0</v>
      </c>
      <c r="BL164" s="24" t="s">
        <v>281</v>
      </c>
      <c r="BM164" s="24" t="s">
        <v>1946</v>
      </c>
    </row>
    <row r="165" s="12" customFormat="1">
      <c r="B165" s="247"/>
      <c r="C165" s="248"/>
      <c r="D165" s="234" t="s">
        <v>178</v>
      </c>
      <c r="E165" s="249" t="s">
        <v>34</v>
      </c>
      <c r="F165" s="250" t="s">
        <v>1947</v>
      </c>
      <c r="G165" s="248"/>
      <c r="H165" s="251">
        <v>20</v>
      </c>
      <c r="I165" s="252"/>
      <c r="J165" s="248"/>
      <c r="K165" s="248"/>
      <c r="L165" s="253"/>
      <c r="M165" s="254"/>
      <c r="N165" s="255"/>
      <c r="O165" s="255"/>
      <c r="P165" s="255"/>
      <c r="Q165" s="255"/>
      <c r="R165" s="255"/>
      <c r="S165" s="255"/>
      <c r="T165" s="256"/>
      <c r="AT165" s="257" t="s">
        <v>178</v>
      </c>
      <c r="AU165" s="257" t="s">
        <v>89</v>
      </c>
      <c r="AV165" s="12" t="s">
        <v>89</v>
      </c>
      <c r="AW165" s="12" t="s">
        <v>42</v>
      </c>
      <c r="AX165" s="12" t="s">
        <v>87</v>
      </c>
      <c r="AY165" s="257" t="s">
        <v>167</v>
      </c>
    </row>
    <row r="166" s="1" customFormat="1" ht="14.4" customHeight="1">
      <c r="B166" s="47"/>
      <c r="C166" s="270" t="s">
        <v>571</v>
      </c>
      <c r="D166" s="270" t="s">
        <v>336</v>
      </c>
      <c r="E166" s="271" t="s">
        <v>1948</v>
      </c>
      <c r="F166" s="272" t="s">
        <v>1949</v>
      </c>
      <c r="G166" s="273" t="s">
        <v>321</v>
      </c>
      <c r="H166" s="274">
        <v>8</v>
      </c>
      <c r="I166" s="275"/>
      <c r="J166" s="276">
        <f>ROUND(I166*H166,2)</f>
        <v>0</v>
      </c>
      <c r="K166" s="272" t="s">
        <v>477</v>
      </c>
      <c r="L166" s="277"/>
      <c r="M166" s="278" t="s">
        <v>34</v>
      </c>
      <c r="N166" s="279" t="s">
        <v>50</v>
      </c>
      <c r="O166" s="48"/>
      <c r="P166" s="231">
        <f>O166*H166</f>
        <v>0</v>
      </c>
      <c r="Q166" s="231">
        <v>0</v>
      </c>
      <c r="R166" s="231">
        <f>Q166*H166</f>
        <v>0</v>
      </c>
      <c r="S166" s="231">
        <v>0</v>
      </c>
      <c r="T166" s="232">
        <f>S166*H166</f>
        <v>0</v>
      </c>
      <c r="AR166" s="24" t="s">
        <v>383</v>
      </c>
      <c r="AT166" s="24" t="s">
        <v>336</v>
      </c>
      <c r="AU166" s="24" t="s">
        <v>89</v>
      </c>
      <c r="AY166" s="24" t="s">
        <v>167</v>
      </c>
      <c r="BE166" s="233">
        <f>IF(N166="základní",J166,0)</f>
        <v>0</v>
      </c>
      <c r="BF166" s="233">
        <f>IF(N166="snížená",J166,0)</f>
        <v>0</v>
      </c>
      <c r="BG166" s="233">
        <f>IF(N166="zákl. přenesená",J166,0)</f>
        <v>0</v>
      </c>
      <c r="BH166" s="233">
        <f>IF(N166="sníž. přenesená",J166,0)</f>
        <v>0</v>
      </c>
      <c r="BI166" s="233">
        <f>IF(N166="nulová",J166,0)</f>
        <v>0</v>
      </c>
      <c r="BJ166" s="24" t="s">
        <v>87</v>
      </c>
      <c r="BK166" s="233">
        <f>ROUND(I166*H166,2)</f>
        <v>0</v>
      </c>
      <c r="BL166" s="24" t="s">
        <v>281</v>
      </c>
      <c r="BM166" s="24" t="s">
        <v>1950</v>
      </c>
    </row>
    <row r="167" s="1" customFormat="1" ht="14.4" customHeight="1">
      <c r="B167" s="47"/>
      <c r="C167" s="270" t="s">
        <v>583</v>
      </c>
      <c r="D167" s="270" t="s">
        <v>336</v>
      </c>
      <c r="E167" s="271" t="s">
        <v>1951</v>
      </c>
      <c r="F167" s="272" t="s">
        <v>1952</v>
      </c>
      <c r="G167" s="273" t="s">
        <v>321</v>
      </c>
      <c r="H167" s="274">
        <v>12</v>
      </c>
      <c r="I167" s="275"/>
      <c r="J167" s="276">
        <f>ROUND(I167*H167,2)</f>
        <v>0</v>
      </c>
      <c r="K167" s="272" t="s">
        <v>477</v>
      </c>
      <c r="L167" s="277"/>
      <c r="M167" s="278" t="s">
        <v>34</v>
      </c>
      <c r="N167" s="279" t="s">
        <v>50</v>
      </c>
      <c r="O167" s="48"/>
      <c r="P167" s="231">
        <f>O167*H167</f>
        <v>0</v>
      </c>
      <c r="Q167" s="231">
        <v>0</v>
      </c>
      <c r="R167" s="231">
        <f>Q167*H167</f>
        <v>0</v>
      </c>
      <c r="S167" s="231">
        <v>0</v>
      </c>
      <c r="T167" s="232">
        <f>S167*H167</f>
        <v>0</v>
      </c>
      <c r="AR167" s="24" t="s">
        <v>383</v>
      </c>
      <c r="AT167" s="24" t="s">
        <v>336</v>
      </c>
      <c r="AU167" s="24" t="s">
        <v>89</v>
      </c>
      <c r="AY167" s="24" t="s">
        <v>167</v>
      </c>
      <c r="BE167" s="233">
        <f>IF(N167="základní",J167,0)</f>
        <v>0</v>
      </c>
      <c r="BF167" s="233">
        <f>IF(N167="snížená",J167,0)</f>
        <v>0</v>
      </c>
      <c r="BG167" s="233">
        <f>IF(N167="zákl. přenesená",J167,0)</f>
        <v>0</v>
      </c>
      <c r="BH167" s="233">
        <f>IF(N167="sníž. přenesená",J167,0)</f>
        <v>0</v>
      </c>
      <c r="BI167" s="233">
        <f>IF(N167="nulová",J167,0)</f>
        <v>0</v>
      </c>
      <c r="BJ167" s="24" t="s">
        <v>87</v>
      </c>
      <c r="BK167" s="233">
        <f>ROUND(I167*H167,2)</f>
        <v>0</v>
      </c>
      <c r="BL167" s="24" t="s">
        <v>281</v>
      </c>
      <c r="BM167" s="24" t="s">
        <v>1953</v>
      </c>
    </row>
    <row r="168" s="1" customFormat="1" ht="14.4" customHeight="1">
      <c r="B168" s="47"/>
      <c r="C168" s="222" t="s">
        <v>587</v>
      </c>
      <c r="D168" s="222" t="s">
        <v>169</v>
      </c>
      <c r="E168" s="223" t="s">
        <v>1954</v>
      </c>
      <c r="F168" s="224" t="s">
        <v>1955</v>
      </c>
      <c r="G168" s="225" t="s">
        <v>321</v>
      </c>
      <c r="H168" s="226">
        <v>16</v>
      </c>
      <c r="I168" s="227"/>
      <c r="J168" s="228">
        <f>ROUND(I168*H168,2)</f>
        <v>0</v>
      </c>
      <c r="K168" s="224" t="s">
        <v>477</v>
      </c>
      <c r="L168" s="73"/>
      <c r="M168" s="229" t="s">
        <v>34</v>
      </c>
      <c r="N168" s="230" t="s">
        <v>50</v>
      </c>
      <c r="O168" s="48"/>
      <c r="P168" s="231">
        <f>O168*H168</f>
        <v>0</v>
      </c>
      <c r="Q168" s="231">
        <v>0</v>
      </c>
      <c r="R168" s="231">
        <f>Q168*H168</f>
        <v>0</v>
      </c>
      <c r="S168" s="231">
        <v>0</v>
      </c>
      <c r="T168" s="232">
        <f>S168*H168</f>
        <v>0</v>
      </c>
      <c r="AR168" s="24" t="s">
        <v>281</v>
      </c>
      <c r="AT168" s="24" t="s">
        <v>169</v>
      </c>
      <c r="AU168" s="24" t="s">
        <v>89</v>
      </c>
      <c r="AY168" s="24" t="s">
        <v>167</v>
      </c>
      <c r="BE168" s="233">
        <f>IF(N168="základní",J168,0)</f>
        <v>0</v>
      </c>
      <c r="BF168" s="233">
        <f>IF(N168="snížená",J168,0)</f>
        <v>0</v>
      </c>
      <c r="BG168" s="233">
        <f>IF(N168="zákl. přenesená",J168,0)</f>
        <v>0</v>
      </c>
      <c r="BH168" s="233">
        <f>IF(N168="sníž. přenesená",J168,0)</f>
        <v>0</v>
      </c>
      <c r="BI168" s="233">
        <f>IF(N168="nulová",J168,0)</f>
        <v>0</v>
      </c>
      <c r="BJ168" s="24" t="s">
        <v>87</v>
      </c>
      <c r="BK168" s="233">
        <f>ROUND(I168*H168,2)</f>
        <v>0</v>
      </c>
      <c r="BL168" s="24" t="s">
        <v>281</v>
      </c>
      <c r="BM168" s="24" t="s">
        <v>1956</v>
      </c>
    </row>
    <row r="169" s="1" customFormat="1" ht="14.4" customHeight="1">
      <c r="B169" s="47"/>
      <c r="C169" s="222" t="s">
        <v>597</v>
      </c>
      <c r="D169" s="222" t="s">
        <v>169</v>
      </c>
      <c r="E169" s="223" t="s">
        <v>1957</v>
      </c>
      <c r="F169" s="224" t="s">
        <v>1958</v>
      </c>
      <c r="G169" s="225" t="s">
        <v>321</v>
      </c>
      <c r="H169" s="226">
        <v>24</v>
      </c>
      <c r="I169" s="227"/>
      <c r="J169" s="228">
        <f>ROUND(I169*H169,2)</f>
        <v>0</v>
      </c>
      <c r="K169" s="224" t="s">
        <v>477</v>
      </c>
      <c r="L169" s="73"/>
      <c r="M169" s="229" t="s">
        <v>34</v>
      </c>
      <c r="N169" s="230" t="s">
        <v>50</v>
      </c>
      <c r="O169" s="48"/>
      <c r="P169" s="231">
        <f>O169*H169</f>
        <v>0</v>
      </c>
      <c r="Q169" s="231">
        <v>0</v>
      </c>
      <c r="R169" s="231">
        <f>Q169*H169</f>
        <v>0</v>
      </c>
      <c r="S169" s="231">
        <v>0</v>
      </c>
      <c r="T169" s="232">
        <f>S169*H169</f>
        <v>0</v>
      </c>
      <c r="AR169" s="24" t="s">
        <v>281</v>
      </c>
      <c r="AT169" s="24" t="s">
        <v>169</v>
      </c>
      <c r="AU169" s="24" t="s">
        <v>89</v>
      </c>
      <c r="AY169" s="24" t="s">
        <v>167</v>
      </c>
      <c r="BE169" s="233">
        <f>IF(N169="základní",J169,0)</f>
        <v>0</v>
      </c>
      <c r="BF169" s="233">
        <f>IF(N169="snížená",J169,0)</f>
        <v>0</v>
      </c>
      <c r="BG169" s="233">
        <f>IF(N169="zákl. přenesená",J169,0)</f>
        <v>0</v>
      </c>
      <c r="BH169" s="233">
        <f>IF(N169="sníž. přenesená",J169,0)</f>
        <v>0</v>
      </c>
      <c r="BI169" s="233">
        <f>IF(N169="nulová",J169,0)</f>
        <v>0</v>
      </c>
      <c r="BJ169" s="24" t="s">
        <v>87</v>
      </c>
      <c r="BK169" s="233">
        <f>ROUND(I169*H169,2)</f>
        <v>0</v>
      </c>
      <c r="BL169" s="24" t="s">
        <v>281</v>
      </c>
      <c r="BM169" s="24" t="s">
        <v>1959</v>
      </c>
    </row>
    <row r="170" s="1" customFormat="1" ht="22.8" customHeight="1">
      <c r="B170" s="47"/>
      <c r="C170" s="222" t="s">
        <v>607</v>
      </c>
      <c r="D170" s="222" t="s">
        <v>169</v>
      </c>
      <c r="E170" s="223" t="s">
        <v>1960</v>
      </c>
      <c r="F170" s="224" t="s">
        <v>1961</v>
      </c>
      <c r="G170" s="225" t="s">
        <v>321</v>
      </c>
      <c r="H170" s="226">
        <v>8</v>
      </c>
      <c r="I170" s="227"/>
      <c r="J170" s="228">
        <f>ROUND(I170*H170,2)</f>
        <v>0</v>
      </c>
      <c r="K170" s="224" t="s">
        <v>477</v>
      </c>
      <c r="L170" s="73"/>
      <c r="M170" s="229" t="s">
        <v>34</v>
      </c>
      <c r="N170" s="230" t="s">
        <v>50</v>
      </c>
      <c r="O170" s="48"/>
      <c r="P170" s="231">
        <f>O170*H170</f>
        <v>0</v>
      </c>
      <c r="Q170" s="231">
        <v>0</v>
      </c>
      <c r="R170" s="231">
        <f>Q170*H170</f>
        <v>0</v>
      </c>
      <c r="S170" s="231">
        <v>0</v>
      </c>
      <c r="T170" s="232">
        <f>S170*H170</f>
        <v>0</v>
      </c>
      <c r="AR170" s="24" t="s">
        <v>281</v>
      </c>
      <c r="AT170" s="24" t="s">
        <v>169</v>
      </c>
      <c r="AU170" s="24" t="s">
        <v>89</v>
      </c>
      <c r="AY170" s="24" t="s">
        <v>167</v>
      </c>
      <c r="BE170" s="233">
        <f>IF(N170="základní",J170,0)</f>
        <v>0</v>
      </c>
      <c r="BF170" s="233">
        <f>IF(N170="snížená",J170,0)</f>
        <v>0</v>
      </c>
      <c r="BG170" s="233">
        <f>IF(N170="zákl. přenesená",J170,0)</f>
        <v>0</v>
      </c>
      <c r="BH170" s="233">
        <f>IF(N170="sníž. přenesená",J170,0)</f>
        <v>0</v>
      </c>
      <c r="BI170" s="233">
        <f>IF(N170="nulová",J170,0)</f>
        <v>0</v>
      </c>
      <c r="BJ170" s="24" t="s">
        <v>87</v>
      </c>
      <c r="BK170" s="233">
        <f>ROUND(I170*H170,2)</f>
        <v>0</v>
      </c>
      <c r="BL170" s="24" t="s">
        <v>281</v>
      </c>
      <c r="BM170" s="24" t="s">
        <v>1962</v>
      </c>
    </row>
    <row r="171" s="1" customFormat="1" ht="22.8" customHeight="1">
      <c r="B171" s="47"/>
      <c r="C171" s="222" t="s">
        <v>616</v>
      </c>
      <c r="D171" s="222" t="s">
        <v>169</v>
      </c>
      <c r="E171" s="223" t="s">
        <v>1963</v>
      </c>
      <c r="F171" s="224" t="s">
        <v>1964</v>
      </c>
      <c r="G171" s="225" t="s">
        <v>321</v>
      </c>
      <c r="H171" s="226">
        <v>2</v>
      </c>
      <c r="I171" s="227"/>
      <c r="J171" s="228">
        <f>ROUND(I171*H171,2)</f>
        <v>0</v>
      </c>
      <c r="K171" s="224" t="s">
        <v>477</v>
      </c>
      <c r="L171" s="73"/>
      <c r="M171" s="229" t="s">
        <v>34</v>
      </c>
      <c r="N171" s="230" t="s">
        <v>50</v>
      </c>
      <c r="O171" s="48"/>
      <c r="P171" s="231">
        <f>O171*H171</f>
        <v>0</v>
      </c>
      <c r="Q171" s="231">
        <v>0</v>
      </c>
      <c r="R171" s="231">
        <f>Q171*H171</f>
        <v>0</v>
      </c>
      <c r="S171" s="231">
        <v>0</v>
      </c>
      <c r="T171" s="232">
        <f>S171*H171</f>
        <v>0</v>
      </c>
      <c r="AR171" s="24" t="s">
        <v>281</v>
      </c>
      <c r="AT171" s="24" t="s">
        <v>169</v>
      </c>
      <c r="AU171" s="24" t="s">
        <v>89</v>
      </c>
      <c r="AY171" s="24" t="s">
        <v>167</v>
      </c>
      <c r="BE171" s="233">
        <f>IF(N171="základní",J171,0)</f>
        <v>0</v>
      </c>
      <c r="BF171" s="233">
        <f>IF(N171="snížená",J171,0)</f>
        <v>0</v>
      </c>
      <c r="BG171" s="233">
        <f>IF(N171="zákl. přenesená",J171,0)</f>
        <v>0</v>
      </c>
      <c r="BH171" s="233">
        <f>IF(N171="sníž. přenesená",J171,0)</f>
        <v>0</v>
      </c>
      <c r="BI171" s="233">
        <f>IF(N171="nulová",J171,0)</f>
        <v>0</v>
      </c>
      <c r="BJ171" s="24" t="s">
        <v>87</v>
      </c>
      <c r="BK171" s="233">
        <f>ROUND(I171*H171,2)</f>
        <v>0</v>
      </c>
      <c r="BL171" s="24" t="s">
        <v>281</v>
      </c>
      <c r="BM171" s="24" t="s">
        <v>1965</v>
      </c>
    </row>
    <row r="172" s="1" customFormat="1" ht="14.4" customHeight="1">
      <c r="B172" s="47"/>
      <c r="C172" s="222" t="s">
        <v>631</v>
      </c>
      <c r="D172" s="222" t="s">
        <v>169</v>
      </c>
      <c r="E172" s="223" t="s">
        <v>1966</v>
      </c>
      <c r="F172" s="224" t="s">
        <v>1967</v>
      </c>
      <c r="G172" s="225" t="s">
        <v>321</v>
      </c>
      <c r="H172" s="226">
        <v>8</v>
      </c>
      <c r="I172" s="227"/>
      <c r="J172" s="228">
        <f>ROUND(I172*H172,2)</f>
        <v>0</v>
      </c>
      <c r="K172" s="224" t="s">
        <v>477</v>
      </c>
      <c r="L172" s="73"/>
      <c r="M172" s="229" t="s">
        <v>34</v>
      </c>
      <c r="N172" s="230" t="s">
        <v>50</v>
      </c>
      <c r="O172" s="48"/>
      <c r="P172" s="231">
        <f>O172*H172</f>
        <v>0</v>
      </c>
      <c r="Q172" s="231">
        <v>0</v>
      </c>
      <c r="R172" s="231">
        <f>Q172*H172</f>
        <v>0</v>
      </c>
      <c r="S172" s="231">
        <v>0</v>
      </c>
      <c r="T172" s="232">
        <f>S172*H172</f>
        <v>0</v>
      </c>
      <c r="AR172" s="24" t="s">
        <v>281</v>
      </c>
      <c r="AT172" s="24" t="s">
        <v>169</v>
      </c>
      <c r="AU172" s="24" t="s">
        <v>89</v>
      </c>
      <c r="AY172" s="24" t="s">
        <v>167</v>
      </c>
      <c r="BE172" s="233">
        <f>IF(N172="základní",J172,0)</f>
        <v>0</v>
      </c>
      <c r="BF172" s="233">
        <f>IF(N172="snížená",J172,0)</f>
        <v>0</v>
      </c>
      <c r="BG172" s="233">
        <f>IF(N172="zákl. přenesená",J172,0)</f>
        <v>0</v>
      </c>
      <c r="BH172" s="233">
        <f>IF(N172="sníž. přenesená",J172,0)</f>
        <v>0</v>
      </c>
      <c r="BI172" s="233">
        <f>IF(N172="nulová",J172,0)</f>
        <v>0</v>
      </c>
      <c r="BJ172" s="24" t="s">
        <v>87</v>
      </c>
      <c r="BK172" s="233">
        <f>ROUND(I172*H172,2)</f>
        <v>0</v>
      </c>
      <c r="BL172" s="24" t="s">
        <v>281</v>
      </c>
      <c r="BM172" s="24" t="s">
        <v>1968</v>
      </c>
    </row>
    <row r="173" s="10" customFormat="1" ht="29.88" customHeight="1">
      <c r="B173" s="206"/>
      <c r="C173" s="207"/>
      <c r="D173" s="208" t="s">
        <v>78</v>
      </c>
      <c r="E173" s="220" t="s">
        <v>1969</v>
      </c>
      <c r="F173" s="220" t="s">
        <v>1970</v>
      </c>
      <c r="G173" s="207"/>
      <c r="H173" s="207"/>
      <c r="I173" s="210"/>
      <c r="J173" s="221">
        <f>BK173</f>
        <v>0</v>
      </c>
      <c r="K173" s="207"/>
      <c r="L173" s="212"/>
      <c r="M173" s="213"/>
      <c r="N173" s="214"/>
      <c r="O173" s="214"/>
      <c r="P173" s="215">
        <f>SUM(P174:P184)</f>
        <v>0</v>
      </c>
      <c r="Q173" s="214"/>
      <c r="R173" s="215">
        <f>SUM(R174:R184)</f>
        <v>0</v>
      </c>
      <c r="S173" s="214"/>
      <c r="T173" s="216">
        <f>SUM(T174:T184)</f>
        <v>0.189</v>
      </c>
      <c r="AR173" s="217" t="s">
        <v>87</v>
      </c>
      <c r="AT173" s="218" t="s">
        <v>78</v>
      </c>
      <c r="AU173" s="218" t="s">
        <v>87</v>
      </c>
      <c r="AY173" s="217" t="s">
        <v>167</v>
      </c>
      <c r="BK173" s="219">
        <f>SUM(BK174:BK184)</f>
        <v>0</v>
      </c>
    </row>
    <row r="174" s="1" customFormat="1" ht="14.4" customHeight="1">
      <c r="B174" s="47"/>
      <c r="C174" s="222" t="s">
        <v>638</v>
      </c>
      <c r="D174" s="222" t="s">
        <v>169</v>
      </c>
      <c r="E174" s="223" t="s">
        <v>1971</v>
      </c>
      <c r="F174" s="224" t="s">
        <v>1972</v>
      </c>
      <c r="G174" s="225" t="s">
        <v>336</v>
      </c>
      <c r="H174" s="226">
        <v>695</v>
      </c>
      <c r="I174" s="227"/>
      <c r="J174" s="228">
        <f>ROUND(I174*H174,2)</f>
        <v>0</v>
      </c>
      <c r="K174" s="224" t="s">
        <v>477</v>
      </c>
      <c r="L174" s="73"/>
      <c r="M174" s="229" t="s">
        <v>34</v>
      </c>
      <c r="N174" s="230" t="s">
        <v>50</v>
      </c>
      <c r="O174" s="48"/>
      <c r="P174" s="231">
        <f>O174*H174</f>
        <v>0</v>
      </c>
      <c r="Q174" s="231">
        <v>0</v>
      </c>
      <c r="R174" s="231">
        <f>Q174*H174</f>
        <v>0</v>
      </c>
      <c r="S174" s="231">
        <v>0</v>
      </c>
      <c r="T174" s="232">
        <f>S174*H174</f>
        <v>0</v>
      </c>
      <c r="AR174" s="24" t="s">
        <v>174</v>
      </c>
      <c r="AT174" s="24" t="s">
        <v>169</v>
      </c>
      <c r="AU174" s="24" t="s">
        <v>89</v>
      </c>
      <c r="AY174" s="24" t="s">
        <v>167</v>
      </c>
      <c r="BE174" s="233">
        <f>IF(N174="základní",J174,0)</f>
        <v>0</v>
      </c>
      <c r="BF174" s="233">
        <f>IF(N174="snížená",J174,0)</f>
        <v>0</v>
      </c>
      <c r="BG174" s="233">
        <f>IF(N174="zákl. přenesená",J174,0)</f>
        <v>0</v>
      </c>
      <c r="BH174" s="233">
        <f>IF(N174="sníž. přenesená",J174,0)</f>
        <v>0</v>
      </c>
      <c r="BI174" s="233">
        <f>IF(N174="nulová",J174,0)</f>
        <v>0</v>
      </c>
      <c r="BJ174" s="24" t="s">
        <v>87</v>
      </c>
      <c r="BK174" s="233">
        <f>ROUND(I174*H174,2)</f>
        <v>0</v>
      </c>
      <c r="BL174" s="24" t="s">
        <v>174</v>
      </c>
      <c r="BM174" s="24" t="s">
        <v>1973</v>
      </c>
    </row>
    <row r="175" s="12" customFormat="1">
      <c r="B175" s="247"/>
      <c r="C175" s="248"/>
      <c r="D175" s="234" t="s">
        <v>178</v>
      </c>
      <c r="E175" s="249" t="s">
        <v>34</v>
      </c>
      <c r="F175" s="250" t="s">
        <v>1974</v>
      </c>
      <c r="G175" s="248"/>
      <c r="H175" s="251">
        <v>695</v>
      </c>
      <c r="I175" s="252"/>
      <c r="J175" s="248"/>
      <c r="K175" s="248"/>
      <c r="L175" s="253"/>
      <c r="M175" s="254"/>
      <c r="N175" s="255"/>
      <c r="O175" s="255"/>
      <c r="P175" s="255"/>
      <c r="Q175" s="255"/>
      <c r="R175" s="255"/>
      <c r="S175" s="255"/>
      <c r="T175" s="256"/>
      <c r="AT175" s="257" t="s">
        <v>178</v>
      </c>
      <c r="AU175" s="257" t="s">
        <v>89</v>
      </c>
      <c r="AV175" s="12" t="s">
        <v>89</v>
      </c>
      <c r="AW175" s="12" t="s">
        <v>42</v>
      </c>
      <c r="AX175" s="12" t="s">
        <v>87</v>
      </c>
      <c r="AY175" s="257" t="s">
        <v>167</v>
      </c>
    </row>
    <row r="176" s="1" customFormat="1" ht="14.4" customHeight="1">
      <c r="B176" s="47"/>
      <c r="C176" s="222" t="s">
        <v>646</v>
      </c>
      <c r="D176" s="222" t="s">
        <v>169</v>
      </c>
      <c r="E176" s="223" t="s">
        <v>1975</v>
      </c>
      <c r="F176" s="224" t="s">
        <v>1976</v>
      </c>
      <c r="G176" s="225" t="s">
        <v>336</v>
      </c>
      <c r="H176" s="226">
        <v>35</v>
      </c>
      <c r="I176" s="227"/>
      <c r="J176" s="228">
        <f>ROUND(I176*H176,2)</f>
        <v>0</v>
      </c>
      <c r="K176" s="224" t="s">
        <v>477</v>
      </c>
      <c r="L176" s="73"/>
      <c r="M176" s="229" t="s">
        <v>34</v>
      </c>
      <c r="N176" s="230" t="s">
        <v>50</v>
      </c>
      <c r="O176" s="48"/>
      <c r="P176" s="231">
        <f>O176*H176</f>
        <v>0</v>
      </c>
      <c r="Q176" s="231">
        <v>0</v>
      </c>
      <c r="R176" s="231">
        <f>Q176*H176</f>
        <v>0</v>
      </c>
      <c r="S176" s="231">
        <v>0</v>
      </c>
      <c r="T176" s="232">
        <f>S176*H176</f>
        <v>0</v>
      </c>
      <c r="AR176" s="24" t="s">
        <v>174</v>
      </c>
      <c r="AT176" s="24" t="s">
        <v>169</v>
      </c>
      <c r="AU176" s="24" t="s">
        <v>89</v>
      </c>
      <c r="AY176" s="24" t="s">
        <v>167</v>
      </c>
      <c r="BE176" s="233">
        <f>IF(N176="základní",J176,0)</f>
        <v>0</v>
      </c>
      <c r="BF176" s="233">
        <f>IF(N176="snížená",J176,0)</f>
        <v>0</v>
      </c>
      <c r="BG176" s="233">
        <f>IF(N176="zákl. přenesená",J176,0)</f>
        <v>0</v>
      </c>
      <c r="BH176" s="233">
        <f>IF(N176="sníž. přenesená",J176,0)</f>
        <v>0</v>
      </c>
      <c r="BI176" s="233">
        <f>IF(N176="nulová",J176,0)</f>
        <v>0</v>
      </c>
      <c r="BJ176" s="24" t="s">
        <v>87</v>
      </c>
      <c r="BK176" s="233">
        <f>ROUND(I176*H176,2)</f>
        <v>0</v>
      </c>
      <c r="BL176" s="24" t="s">
        <v>174</v>
      </c>
      <c r="BM176" s="24" t="s">
        <v>1977</v>
      </c>
    </row>
    <row r="177" s="1" customFormat="1" ht="14.4" customHeight="1">
      <c r="B177" s="47"/>
      <c r="C177" s="222" t="s">
        <v>650</v>
      </c>
      <c r="D177" s="222" t="s">
        <v>169</v>
      </c>
      <c r="E177" s="223" t="s">
        <v>1978</v>
      </c>
      <c r="F177" s="224" t="s">
        <v>1979</v>
      </c>
      <c r="G177" s="225" t="s">
        <v>936</v>
      </c>
      <c r="H177" s="226">
        <v>3</v>
      </c>
      <c r="I177" s="227"/>
      <c r="J177" s="228">
        <f>ROUND(I177*H177,2)</f>
        <v>0</v>
      </c>
      <c r="K177" s="224" t="s">
        <v>477</v>
      </c>
      <c r="L177" s="73"/>
      <c r="M177" s="229" t="s">
        <v>34</v>
      </c>
      <c r="N177" s="230" t="s">
        <v>50</v>
      </c>
      <c r="O177" s="48"/>
      <c r="P177" s="231">
        <f>O177*H177</f>
        <v>0</v>
      </c>
      <c r="Q177" s="231">
        <v>0</v>
      </c>
      <c r="R177" s="231">
        <f>Q177*H177</f>
        <v>0</v>
      </c>
      <c r="S177" s="231">
        <v>0</v>
      </c>
      <c r="T177" s="232">
        <f>S177*H177</f>
        <v>0</v>
      </c>
      <c r="AR177" s="24" t="s">
        <v>174</v>
      </c>
      <c r="AT177" s="24" t="s">
        <v>169</v>
      </c>
      <c r="AU177" s="24" t="s">
        <v>89</v>
      </c>
      <c r="AY177" s="24" t="s">
        <v>167</v>
      </c>
      <c r="BE177" s="233">
        <f>IF(N177="základní",J177,0)</f>
        <v>0</v>
      </c>
      <c r="BF177" s="233">
        <f>IF(N177="snížená",J177,0)</f>
        <v>0</v>
      </c>
      <c r="BG177" s="233">
        <f>IF(N177="zákl. přenesená",J177,0)</f>
        <v>0</v>
      </c>
      <c r="BH177" s="233">
        <f>IF(N177="sníž. přenesená",J177,0)</f>
        <v>0</v>
      </c>
      <c r="BI177" s="233">
        <f>IF(N177="nulová",J177,0)</f>
        <v>0</v>
      </c>
      <c r="BJ177" s="24" t="s">
        <v>87</v>
      </c>
      <c r="BK177" s="233">
        <f>ROUND(I177*H177,2)</f>
        <v>0</v>
      </c>
      <c r="BL177" s="24" t="s">
        <v>174</v>
      </c>
      <c r="BM177" s="24" t="s">
        <v>1980</v>
      </c>
    </row>
    <row r="178" s="1" customFormat="1" ht="14.4" customHeight="1">
      <c r="B178" s="47"/>
      <c r="C178" s="222" t="s">
        <v>657</v>
      </c>
      <c r="D178" s="222" t="s">
        <v>169</v>
      </c>
      <c r="E178" s="223" t="s">
        <v>1981</v>
      </c>
      <c r="F178" s="224" t="s">
        <v>1982</v>
      </c>
      <c r="G178" s="225" t="s">
        <v>936</v>
      </c>
      <c r="H178" s="226">
        <v>2</v>
      </c>
      <c r="I178" s="227"/>
      <c r="J178" s="228">
        <f>ROUND(I178*H178,2)</f>
        <v>0</v>
      </c>
      <c r="K178" s="224" t="s">
        <v>477</v>
      </c>
      <c r="L178" s="73"/>
      <c r="M178" s="229" t="s">
        <v>34</v>
      </c>
      <c r="N178" s="230" t="s">
        <v>50</v>
      </c>
      <c r="O178" s="48"/>
      <c r="P178" s="231">
        <f>O178*H178</f>
        <v>0</v>
      </c>
      <c r="Q178" s="231">
        <v>0</v>
      </c>
      <c r="R178" s="231">
        <f>Q178*H178</f>
        <v>0</v>
      </c>
      <c r="S178" s="231">
        <v>0</v>
      </c>
      <c r="T178" s="232">
        <f>S178*H178</f>
        <v>0</v>
      </c>
      <c r="AR178" s="24" t="s">
        <v>174</v>
      </c>
      <c r="AT178" s="24" t="s">
        <v>169</v>
      </c>
      <c r="AU178" s="24" t="s">
        <v>89</v>
      </c>
      <c r="AY178" s="24" t="s">
        <v>167</v>
      </c>
      <c r="BE178" s="233">
        <f>IF(N178="základní",J178,0)</f>
        <v>0</v>
      </c>
      <c r="BF178" s="233">
        <f>IF(N178="snížená",J178,0)</f>
        <v>0</v>
      </c>
      <c r="BG178" s="233">
        <f>IF(N178="zákl. přenesená",J178,0)</f>
        <v>0</v>
      </c>
      <c r="BH178" s="233">
        <f>IF(N178="sníž. přenesená",J178,0)</f>
        <v>0</v>
      </c>
      <c r="BI178" s="233">
        <f>IF(N178="nulová",J178,0)</f>
        <v>0</v>
      </c>
      <c r="BJ178" s="24" t="s">
        <v>87</v>
      </c>
      <c r="BK178" s="233">
        <f>ROUND(I178*H178,2)</f>
        <v>0</v>
      </c>
      <c r="BL178" s="24" t="s">
        <v>174</v>
      </c>
      <c r="BM178" s="24" t="s">
        <v>1983</v>
      </c>
    </row>
    <row r="179" s="1" customFormat="1" ht="14.4" customHeight="1">
      <c r="B179" s="47"/>
      <c r="C179" s="222" t="s">
        <v>662</v>
      </c>
      <c r="D179" s="222" t="s">
        <v>169</v>
      </c>
      <c r="E179" s="223" t="s">
        <v>1984</v>
      </c>
      <c r="F179" s="224" t="s">
        <v>1985</v>
      </c>
      <c r="G179" s="225" t="s">
        <v>936</v>
      </c>
      <c r="H179" s="226">
        <v>14</v>
      </c>
      <c r="I179" s="227"/>
      <c r="J179" s="228">
        <f>ROUND(I179*H179,2)</f>
        <v>0</v>
      </c>
      <c r="K179" s="224" t="s">
        <v>477</v>
      </c>
      <c r="L179" s="73"/>
      <c r="M179" s="229" t="s">
        <v>34</v>
      </c>
      <c r="N179" s="230" t="s">
        <v>50</v>
      </c>
      <c r="O179" s="48"/>
      <c r="P179" s="231">
        <f>O179*H179</f>
        <v>0</v>
      </c>
      <c r="Q179" s="231">
        <v>0</v>
      </c>
      <c r="R179" s="231">
        <f>Q179*H179</f>
        <v>0</v>
      </c>
      <c r="S179" s="231">
        <v>0</v>
      </c>
      <c r="T179" s="232">
        <f>S179*H179</f>
        <v>0</v>
      </c>
      <c r="AR179" s="24" t="s">
        <v>174</v>
      </c>
      <c r="AT179" s="24" t="s">
        <v>169</v>
      </c>
      <c r="AU179" s="24" t="s">
        <v>89</v>
      </c>
      <c r="AY179" s="24" t="s">
        <v>167</v>
      </c>
      <c r="BE179" s="233">
        <f>IF(N179="základní",J179,0)</f>
        <v>0</v>
      </c>
      <c r="BF179" s="233">
        <f>IF(N179="snížená",J179,0)</f>
        <v>0</v>
      </c>
      <c r="BG179" s="233">
        <f>IF(N179="zákl. přenesená",J179,0)</f>
        <v>0</v>
      </c>
      <c r="BH179" s="233">
        <f>IF(N179="sníž. přenesená",J179,0)</f>
        <v>0</v>
      </c>
      <c r="BI179" s="233">
        <f>IF(N179="nulová",J179,0)</f>
        <v>0</v>
      </c>
      <c r="BJ179" s="24" t="s">
        <v>87</v>
      </c>
      <c r="BK179" s="233">
        <f>ROUND(I179*H179,2)</f>
        <v>0</v>
      </c>
      <c r="BL179" s="24" t="s">
        <v>174</v>
      </c>
      <c r="BM179" s="24" t="s">
        <v>1986</v>
      </c>
    </row>
    <row r="180" s="1" customFormat="1" ht="14.4" customHeight="1">
      <c r="B180" s="47"/>
      <c r="C180" s="222" t="s">
        <v>667</v>
      </c>
      <c r="D180" s="222" t="s">
        <v>169</v>
      </c>
      <c r="E180" s="223" t="s">
        <v>1987</v>
      </c>
      <c r="F180" s="224" t="s">
        <v>1988</v>
      </c>
      <c r="G180" s="225" t="s">
        <v>936</v>
      </c>
      <c r="H180" s="226">
        <v>6</v>
      </c>
      <c r="I180" s="227"/>
      <c r="J180" s="228">
        <f>ROUND(I180*H180,2)</f>
        <v>0</v>
      </c>
      <c r="K180" s="224" t="s">
        <v>477</v>
      </c>
      <c r="L180" s="73"/>
      <c r="M180" s="229" t="s">
        <v>34</v>
      </c>
      <c r="N180" s="230" t="s">
        <v>50</v>
      </c>
      <c r="O180" s="48"/>
      <c r="P180" s="231">
        <f>O180*H180</f>
        <v>0</v>
      </c>
      <c r="Q180" s="231">
        <v>0</v>
      </c>
      <c r="R180" s="231">
        <f>Q180*H180</f>
        <v>0</v>
      </c>
      <c r="S180" s="231">
        <v>0</v>
      </c>
      <c r="T180" s="232">
        <f>S180*H180</f>
        <v>0</v>
      </c>
      <c r="AR180" s="24" t="s">
        <v>174</v>
      </c>
      <c r="AT180" s="24" t="s">
        <v>169</v>
      </c>
      <c r="AU180" s="24" t="s">
        <v>89</v>
      </c>
      <c r="AY180" s="24" t="s">
        <v>167</v>
      </c>
      <c r="BE180" s="233">
        <f>IF(N180="základní",J180,0)</f>
        <v>0</v>
      </c>
      <c r="BF180" s="233">
        <f>IF(N180="snížená",J180,0)</f>
        <v>0</v>
      </c>
      <c r="BG180" s="233">
        <f>IF(N180="zákl. přenesená",J180,0)</f>
        <v>0</v>
      </c>
      <c r="BH180" s="233">
        <f>IF(N180="sníž. přenesená",J180,0)</f>
        <v>0</v>
      </c>
      <c r="BI180" s="233">
        <f>IF(N180="nulová",J180,0)</f>
        <v>0</v>
      </c>
      <c r="BJ180" s="24" t="s">
        <v>87</v>
      </c>
      <c r="BK180" s="233">
        <f>ROUND(I180*H180,2)</f>
        <v>0</v>
      </c>
      <c r="BL180" s="24" t="s">
        <v>174</v>
      </c>
      <c r="BM180" s="24" t="s">
        <v>1989</v>
      </c>
    </row>
    <row r="181" s="1" customFormat="1" ht="14.4" customHeight="1">
      <c r="B181" s="47"/>
      <c r="C181" s="222" t="s">
        <v>671</v>
      </c>
      <c r="D181" s="222" t="s">
        <v>169</v>
      </c>
      <c r="E181" s="223" t="s">
        <v>1990</v>
      </c>
      <c r="F181" s="224" t="s">
        <v>1991</v>
      </c>
      <c r="G181" s="225" t="s">
        <v>936</v>
      </c>
      <c r="H181" s="226">
        <v>9</v>
      </c>
      <c r="I181" s="227"/>
      <c r="J181" s="228">
        <f>ROUND(I181*H181,2)</f>
        <v>0</v>
      </c>
      <c r="K181" s="224" t="s">
        <v>477</v>
      </c>
      <c r="L181" s="73"/>
      <c r="M181" s="229" t="s">
        <v>34</v>
      </c>
      <c r="N181" s="230" t="s">
        <v>50</v>
      </c>
      <c r="O181" s="48"/>
      <c r="P181" s="231">
        <f>O181*H181</f>
        <v>0</v>
      </c>
      <c r="Q181" s="231">
        <v>0</v>
      </c>
      <c r="R181" s="231">
        <f>Q181*H181</f>
        <v>0</v>
      </c>
      <c r="S181" s="231">
        <v>0</v>
      </c>
      <c r="T181" s="232">
        <f>S181*H181</f>
        <v>0</v>
      </c>
      <c r="AR181" s="24" t="s">
        <v>174</v>
      </c>
      <c r="AT181" s="24" t="s">
        <v>169</v>
      </c>
      <c r="AU181" s="24" t="s">
        <v>89</v>
      </c>
      <c r="AY181" s="24" t="s">
        <v>167</v>
      </c>
      <c r="BE181" s="233">
        <f>IF(N181="základní",J181,0)</f>
        <v>0</v>
      </c>
      <c r="BF181" s="233">
        <f>IF(N181="snížená",J181,0)</f>
        <v>0</v>
      </c>
      <c r="BG181" s="233">
        <f>IF(N181="zákl. přenesená",J181,0)</f>
        <v>0</v>
      </c>
      <c r="BH181" s="233">
        <f>IF(N181="sníž. přenesená",J181,0)</f>
        <v>0</v>
      </c>
      <c r="BI181" s="233">
        <f>IF(N181="nulová",J181,0)</f>
        <v>0</v>
      </c>
      <c r="BJ181" s="24" t="s">
        <v>87</v>
      </c>
      <c r="BK181" s="233">
        <f>ROUND(I181*H181,2)</f>
        <v>0</v>
      </c>
      <c r="BL181" s="24" t="s">
        <v>174</v>
      </c>
      <c r="BM181" s="24" t="s">
        <v>1992</v>
      </c>
    </row>
    <row r="182" s="1" customFormat="1" ht="14.4" customHeight="1">
      <c r="B182" s="47"/>
      <c r="C182" s="222" t="s">
        <v>675</v>
      </c>
      <c r="D182" s="222" t="s">
        <v>169</v>
      </c>
      <c r="E182" s="223" t="s">
        <v>1993</v>
      </c>
      <c r="F182" s="224" t="s">
        <v>1994</v>
      </c>
      <c r="G182" s="225" t="s">
        <v>936</v>
      </c>
      <c r="H182" s="226">
        <v>10</v>
      </c>
      <c r="I182" s="227"/>
      <c r="J182" s="228">
        <f>ROUND(I182*H182,2)</f>
        <v>0</v>
      </c>
      <c r="K182" s="224" t="s">
        <v>477</v>
      </c>
      <c r="L182" s="73"/>
      <c r="M182" s="229" t="s">
        <v>34</v>
      </c>
      <c r="N182" s="230" t="s">
        <v>50</v>
      </c>
      <c r="O182" s="48"/>
      <c r="P182" s="231">
        <f>O182*H182</f>
        <v>0</v>
      </c>
      <c r="Q182" s="231">
        <v>0</v>
      </c>
      <c r="R182" s="231">
        <f>Q182*H182</f>
        <v>0</v>
      </c>
      <c r="S182" s="231">
        <v>0</v>
      </c>
      <c r="T182" s="232">
        <f>S182*H182</f>
        <v>0</v>
      </c>
      <c r="AR182" s="24" t="s">
        <v>174</v>
      </c>
      <c r="AT182" s="24" t="s">
        <v>169</v>
      </c>
      <c r="AU182" s="24" t="s">
        <v>89</v>
      </c>
      <c r="AY182" s="24" t="s">
        <v>167</v>
      </c>
      <c r="BE182" s="233">
        <f>IF(N182="základní",J182,0)</f>
        <v>0</v>
      </c>
      <c r="BF182" s="233">
        <f>IF(N182="snížená",J182,0)</f>
        <v>0</v>
      </c>
      <c r="BG182" s="233">
        <f>IF(N182="zákl. přenesená",J182,0)</f>
        <v>0</v>
      </c>
      <c r="BH182" s="233">
        <f>IF(N182="sníž. přenesená",J182,0)</f>
        <v>0</v>
      </c>
      <c r="BI182" s="233">
        <f>IF(N182="nulová",J182,0)</f>
        <v>0</v>
      </c>
      <c r="BJ182" s="24" t="s">
        <v>87</v>
      </c>
      <c r="BK182" s="233">
        <f>ROUND(I182*H182,2)</f>
        <v>0</v>
      </c>
      <c r="BL182" s="24" t="s">
        <v>174</v>
      </c>
      <c r="BM182" s="24" t="s">
        <v>1995</v>
      </c>
    </row>
    <row r="183" s="1" customFormat="1" ht="14.4" customHeight="1">
      <c r="B183" s="47"/>
      <c r="C183" s="222" t="s">
        <v>680</v>
      </c>
      <c r="D183" s="222" t="s">
        <v>169</v>
      </c>
      <c r="E183" s="223" t="s">
        <v>1996</v>
      </c>
      <c r="F183" s="224" t="s">
        <v>1997</v>
      </c>
      <c r="G183" s="225" t="s">
        <v>936</v>
      </c>
      <c r="H183" s="226">
        <v>1</v>
      </c>
      <c r="I183" s="227"/>
      <c r="J183" s="228">
        <f>ROUND(I183*H183,2)</f>
        <v>0</v>
      </c>
      <c r="K183" s="224" t="s">
        <v>477</v>
      </c>
      <c r="L183" s="73"/>
      <c r="M183" s="229" t="s">
        <v>34</v>
      </c>
      <c r="N183" s="230" t="s">
        <v>50</v>
      </c>
      <c r="O183" s="48"/>
      <c r="P183" s="231">
        <f>O183*H183</f>
        <v>0</v>
      </c>
      <c r="Q183" s="231">
        <v>0</v>
      </c>
      <c r="R183" s="231">
        <f>Q183*H183</f>
        <v>0</v>
      </c>
      <c r="S183" s="231">
        <v>0</v>
      </c>
      <c r="T183" s="232">
        <f>S183*H183</f>
        <v>0</v>
      </c>
      <c r="AR183" s="24" t="s">
        <v>174</v>
      </c>
      <c r="AT183" s="24" t="s">
        <v>169</v>
      </c>
      <c r="AU183" s="24" t="s">
        <v>89</v>
      </c>
      <c r="AY183" s="24" t="s">
        <v>167</v>
      </c>
      <c r="BE183" s="233">
        <f>IF(N183="základní",J183,0)</f>
        <v>0</v>
      </c>
      <c r="BF183" s="233">
        <f>IF(N183="snížená",J183,0)</f>
        <v>0</v>
      </c>
      <c r="BG183" s="233">
        <f>IF(N183="zákl. přenesená",J183,0)</f>
        <v>0</v>
      </c>
      <c r="BH183" s="233">
        <f>IF(N183="sníž. přenesená",J183,0)</f>
        <v>0</v>
      </c>
      <c r="BI183" s="233">
        <f>IF(N183="nulová",J183,0)</f>
        <v>0</v>
      </c>
      <c r="BJ183" s="24" t="s">
        <v>87</v>
      </c>
      <c r="BK183" s="233">
        <f>ROUND(I183*H183,2)</f>
        <v>0</v>
      </c>
      <c r="BL183" s="24" t="s">
        <v>174</v>
      </c>
      <c r="BM183" s="24" t="s">
        <v>1998</v>
      </c>
    </row>
    <row r="184" s="1" customFormat="1" ht="22.8" customHeight="1">
      <c r="B184" s="47"/>
      <c r="C184" s="222" t="s">
        <v>708</v>
      </c>
      <c r="D184" s="222" t="s">
        <v>169</v>
      </c>
      <c r="E184" s="223" t="s">
        <v>1999</v>
      </c>
      <c r="F184" s="224" t="s">
        <v>2000</v>
      </c>
      <c r="G184" s="225" t="s">
        <v>356</v>
      </c>
      <c r="H184" s="226">
        <v>700</v>
      </c>
      <c r="I184" s="227"/>
      <c r="J184" s="228">
        <f>ROUND(I184*H184,2)</f>
        <v>0</v>
      </c>
      <c r="K184" s="224" t="s">
        <v>173</v>
      </c>
      <c r="L184" s="73"/>
      <c r="M184" s="229" t="s">
        <v>34</v>
      </c>
      <c r="N184" s="295" t="s">
        <v>50</v>
      </c>
      <c r="O184" s="293"/>
      <c r="P184" s="296">
        <f>O184*H184</f>
        <v>0</v>
      </c>
      <c r="Q184" s="296">
        <v>0</v>
      </c>
      <c r="R184" s="296">
        <f>Q184*H184</f>
        <v>0</v>
      </c>
      <c r="S184" s="296">
        <v>0.00027</v>
      </c>
      <c r="T184" s="297">
        <f>S184*H184</f>
        <v>0.189</v>
      </c>
      <c r="AR184" s="24" t="s">
        <v>174</v>
      </c>
      <c r="AT184" s="24" t="s">
        <v>169</v>
      </c>
      <c r="AU184" s="24" t="s">
        <v>89</v>
      </c>
      <c r="AY184" s="24" t="s">
        <v>167</v>
      </c>
      <c r="BE184" s="233">
        <f>IF(N184="základní",J184,0)</f>
        <v>0</v>
      </c>
      <c r="BF184" s="233">
        <f>IF(N184="snížená",J184,0)</f>
        <v>0</v>
      </c>
      <c r="BG184" s="233">
        <f>IF(N184="zákl. přenesená",J184,0)</f>
        <v>0</v>
      </c>
      <c r="BH184" s="233">
        <f>IF(N184="sníž. přenesená",J184,0)</f>
        <v>0</v>
      </c>
      <c r="BI184" s="233">
        <f>IF(N184="nulová",J184,0)</f>
        <v>0</v>
      </c>
      <c r="BJ184" s="24" t="s">
        <v>87</v>
      </c>
      <c r="BK184" s="233">
        <f>ROUND(I184*H184,2)</f>
        <v>0</v>
      </c>
      <c r="BL184" s="24" t="s">
        <v>174</v>
      </c>
      <c r="BM184" s="24" t="s">
        <v>2001</v>
      </c>
    </row>
    <row r="185" s="1" customFormat="1" ht="6.96" customHeight="1">
      <c r="B185" s="68"/>
      <c r="C185" s="69"/>
      <c r="D185" s="69"/>
      <c r="E185" s="69"/>
      <c r="F185" s="69"/>
      <c r="G185" s="69"/>
      <c r="H185" s="69"/>
      <c r="I185" s="167"/>
      <c r="J185" s="69"/>
      <c r="K185" s="69"/>
      <c r="L185" s="73"/>
    </row>
  </sheetData>
  <sheetProtection sheet="1" autoFilter="0" formatColumns="0" formatRows="0" objects="1" scenarios="1" spinCount="100000" saltValue="Q4hcienZd/RSvkB+hk/kGoDcSm24wbNlRFApbJ0FzJKjFkC4tI4u0WfDZKklzqm2Bnrgd1uekTS2gzKE7bPtwA==" hashValue="xQ4/NjdMGfA0HHiy15omwqJLezjt/YRWw3IdqXV/wXjbBPyZZkZA78cH1SWEo9X13hOAvD9BcLhV8rzwH319Zg==" algorithmName="SHA-512" password="CC35"/>
  <autoFilter ref="C83:K184"/>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7"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8"/>
      <c r="C1" s="138"/>
      <c r="D1" s="139" t="s">
        <v>1</v>
      </c>
      <c r="E1" s="138"/>
      <c r="F1" s="140" t="s">
        <v>117</v>
      </c>
      <c r="G1" s="140" t="s">
        <v>118</v>
      </c>
      <c r="H1" s="140"/>
      <c r="I1" s="141"/>
      <c r="J1" s="140" t="s">
        <v>119</v>
      </c>
      <c r="K1" s="139" t="s">
        <v>120</v>
      </c>
      <c r="L1" s="140" t="s">
        <v>121</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98</v>
      </c>
    </row>
    <row r="3" ht="6.96" customHeight="1">
      <c r="B3" s="25"/>
      <c r="C3" s="26"/>
      <c r="D3" s="26"/>
      <c r="E3" s="26"/>
      <c r="F3" s="26"/>
      <c r="G3" s="26"/>
      <c r="H3" s="26"/>
      <c r="I3" s="142"/>
      <c r="J3" s="26"/>
      <c r="K3" s="27"/>
      <c r="AT3" s="24" t="s">
        <v>89</v>
      </c>
    </row>
    <row r="4" ht="36.96" customHeight="1">
      <c r="B4" s="28"/>
      <c r="C4" s="29"/>
      <c r="D4" s="30" t="s">
        <v>122</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4.4" customHeight="1">
      <c r="B7" s="28"/>
      <c r="C7" s="29"/>
      <c r="D7" s="29"/>
      <c r="E7" s="144" t="str">
        <f>'Rekapitulace stavby'!K6</f>
        <v>Revitalizace nemocnice v Sokolově, Slovenská 545, Stavební úpravy objektu trafostanice p.č. 2012/2</v>
      </c>
      <c r="F7" s="40"/>
      <c r="G7" s="40"/>
      <c r="H7" s="40"/>
      <c r="I7" s="143"/>
      <c r="J7" s="29"/>
      <c r="K7" s="31"/>
    </row>
    <row r="8" s="1" customFormat="1">
      <c r="B8" s="47"/>
      <c r="C8" s="48"/>
      <c r="D8" s="40" t="s">
        <v>123</v>
      </c>
      <c r="E8" s="48"/>
      <c r="F8" s="48"/>
      <c r="G8" s="48"/>
      <c r="H8" s="48"/>
      <c r="I8" s="145"/>
      <c r="J8" s="48"/>
      <c r="K8" s="52"/>
    </row>
    <row r="9" s="1" customFormat="1" ht="36.96" customHeight="1">
      <c r="B9" s="47"/>
      <c r="C9" s="48"/>
      <c r="D9" s="48"/>
      <c r="E9" s="146" t="s">
        <v>2002</v>
      </c>
      <c r="F9" s="48"/>
      <c r="G9" s="48"/>
      <c r="H9" s="48"/>
      <c r="I9" s="145"/>
      <c r="J9" s="48"/>
      <c r="K9" s="52"/>
    </row>
    <row r="10" s="1" customFormat="1">
      <c r="B10" s="47"/>
      <c r="C10" s="48"/>
      <c r="D10" s="48"/>
      <c r="E10" s="48"/>
      <c r="F10" s="48"/>
      <c r="G10" s="48"/>
      <c r="H10" s="48"/>
      <c r="I10" s="145"/>
      <c r="J10" s="48"/>
      <c r="K10" s="52"/>
    </row>
    <row r="11" s="1" customFormat="1" ht="14.4" customHeight="1">
      <c r="B11" s="47"/>
      <c r="C11" s="48"/>
      <c r="D11" s="40" t="s">
        <v>20</v>
      </c>
      <c r="E11" s="48"/>
      <c r="F11" s="35" t="s">
        <v>34</v>
      </c>
      <c r="G11" s="48"/>
      <c r="H11" s="48"/>
      <c r="I11" s="147" t="s">
        <v>22</v>
      </c>
      <c r="J11" s="35" t="s">
        <v>34</v>
      </c>
      <c r="K11" s="52"/>
    </row>
    <row r="12" s="1" customFormat="1" ht="14.4" customHeight="1">
      <c r="B12" s="47"/>
      <c r="C12" s="48"/>
      <c r="D12" s="40" t="s">
        <v>24</v>
      </c>
      <c r="E12" s="48"/>
      <c r="F12" s="35" t="s">
        <v>25</v>
      </c>
      <c r="G12" s="48"/>
      <c r="H12" s="48"/>
      <c r="I12" s="147" t="s">
        <v>26</v>
      </c>
      <c r="J12" s="148" t="str">
        <f>'Rekapitulace stavby'!AN8</f>
        <v>10.7.2017</v>
      </c>
      <c r="K12" s="52"/>
    </row>
    <row r="13" s="1" customFormat="1" ht="10.8" customHeight="1">
      <c r="B13" s="47"/>
      <c r="C13" s="48"/>
      <c r="D13" s="48"/>
      <c r="E13" s="48"/>
      <c r="F13" s="48"/>
      <c r="G13" s="48"/>
      <c r="H13" s="48"/>
      <c r="I13" s="145"/>
      <c r="J13" s="48"/>
      <c r="K13" s="52"/>
    </row>
    <row r="14" s="1" customFormat="1" ht="14.4" customHeight="1">
      <c r="B14" s="47"/>
      <c r="C14" s="48"/>
      <c r="D14" s="40" t="s">
        <v>32</v>
      </c>
      <c r="E14" s="48"/>
      <c r="F14" s="48"/>
      <c r="G14" s="48"/>
      <c r="H14" s="48"/>
      <c r="I14" s="147" t="s">
        <v>33</v>
      </c>
      <c r="J14" s="35" t="s">
        <v>34</v>
      </c>
      <c r="K14" s="52"/>
    </row>
    <row r="15" s="1" customFormat="1" ht="18" customHeight="1">
      <c r="B15" s="47"/>
      <c r="C15" s="48"/>
      <c r="D15" s="48"/>
      <c r="E15" s="35" t="s">
        <v>35</v>
      </c>
      <c r="F15" s="48"/>
      <c r="G15" s="48"/>
      <c r="H15" s="48"/>
      <c r="I15" s="147" t="s">
        <v>36</v>
      </c>
      <c r="J15" s="35" t="s">
        <v>34</v>
      </c>
      <c r="K15" s="52"/>
    </row>
    <row r="16" s="1" customFormat="1" ht="6.96" customHeight="1">
      <c r="B16" s="47"/>
      <c r="C16" s="48"/>
      <c r="D16" s="48"/>
      <c r="E16" s="48"/>
      <c r="F16" s="48"/>
      <c r="G16" s="48"/>
      <c r="H16" s="48"/>
      <c r="I16" s="145"/>
      <c r="J16" s="48"/>
      <c r="K16" s="52"/>
    </row>
    <row r="17" s="1" customFormat="1" ht="14.4" customHeight="1">
      <c r="B17" s="47"/>
      <c r="C17" s="48"/>
      <c r="D17" s="40" t="s">
        <v>37</v>
      </c>
      <c r="E17" s="48"/>
      <c r="F17" s="48"/>
      <c r="G17" s="48"/>
      <c r="H17" s="48"/>
      <c r="I17" s="147" t="s">
        <v>33</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7" t="s">
        <v>36</v>
      </c>
      <c r="J18" s="35" t="str">
        <f>IF('Rekapitulace stavby'!AN14="Vyplň údaj","",IF('Rekapitulace stavby'!AN14="","",'Rekapitulace stavby'!AN14))</f>
        <v/>
      </c>
      <c r="K18" s="52"/>
    </row>
    <row r="19" s="1" customFormat="1" ht="6.96" customHeight="1">
      <c r="B19" s="47"/>
      <c r="C19" s="48"/>
      <c r="D19" s="48"/>
      <c r="E19" s="48"/>
      <c r="F19" s="48"/>
      <c r="G19" s="48"/>
      <c r="H19" s="48"/>
      <c r="I19" s="145"/>
      <c r="J19" s="48"/>
      <c r="K19" s="52"/>
    </row>
    <row r="20" s="1" customFormat="1" ht="14.4" customHeight="1">
      <c r="B20" s="47"/>
      <c r="C20" s="48"/>
      <c r="D20" s="40" t="s">
        <v>39</v>
      </c>
      <c r="E20" s="48"/>
      <c r="F20" s="48"/>
      <c r="G20" s="48"/>
      <c r="H20" s="48"/>
      <c r="I20" s="147" t="s">
        <v>33</v>
      </c>
      <c r="J20" s="35" t="s">
        <v>40</v>
      </c>
      <c r="K20" s="52"/>
    </row>
    <row r="21" s="1" customFormat="1" ht="18" customHeight="1">
      <c r="B21" s="47"/>
      <c r="C21" s="48"/>
      <c r="D21" s="48"/>
      <c r="E21" s="35" t="s">
        <v>41</v>
      </c>
      <c r="F21" s="48"/>
      <c r="G21" s="48"/>
      <c r="H21" s="48"/>
      <c r="I21" s="147" t="s">
        <v>36</v>
      </c>
      <c r="J21" s="35" t="s">
        <v>34</v>
      </c>
      <c r="K21" s="52"/>
    </row>
    <row r="22" s="1" customFormat="1" ht="6.96" customHeight="1">
      <c r="B22" s="47"/>
      <c r="C22" s="48"/>
      <c r="D22" s="48"/>
      <c r="E22" s="48"/>
      <c r="F22" s="48"/>
      <c r="G22" s="48"/>
      <c r="H22" s="48"/>
      <c r="I22" s="145"/>
      <c r="J22" s="48"/>
      <c r="K22" s="52"/>
    </row>
    <row r="23" s="1" customFormat="1" ht="14.4" customHeight="1">
      <c r="B23" s="47"/>
      <c r="C23" s="48"/>
      <c r="D23" s="40" t="s">
        <v>43</v>
      </c>
      <c r="E23" s="48"/>
      <c r="F23" s="48"/>
      <c r="G23" s="48"/>
      <c r="H23" s="48"/>
      <c r="I23" s="145"/>
      <c r="J23" s="48"/>
      <c r="K23" s="52"/>
    </row>
    <row r="24" s="6" customFormat="1" ht="14.4" customHeight="1">
      <c r="B24" s="149"/>
      <c r="C24" s="150"/>
      <c r="D24" s="150"/>
      <c r="E24" s="45" t="s">
        <v>34</v>
      </c>
      <c r="F24" s="45"/>
      <c r="G24" s="45"/>
      <c r="H24" s="45"/>
      <c r="I24" s="151"/>
      <c r="J24" s="150"/>
      <c r="K24" s="152"/>
    </row>
    <row r="25" s="1" customFormat="1" ht="6.96" customHeight="1">
      <c r="B25" s="47"/>
      <c r="C25" s="48"/>
      <c r="D25" s="48"/>
      <c r="E25" s="48"/>
      <c r="F25" s="48"/>
      <c r="G25" s="48"/>
      <c r="H25" s="48"/>
      <c r="I25" s="145"/>
      <c r="J25" s="48"/>
      <c r="K25" s="52"/>
    </row>
    <row r="26" s="1" customFormat="1" ht="6.96" customHeight="1">
      <c r="B26" s="47"/>
      <c r="C26" s="48"/>
      <c r="D26" s="107"/>
      <c r="E26" s="107"/>
      <c r="F26" s="107"/>
      <c r="G26" s="107"/>
      <c r="H26" s="107"/>
      <c r="I26" s="153"/>
      <c r="J26" s="107"/>
      <c r="K26" s="154"/>
    </row>
    <row r="27" s="1" customFormat="1" ht="25.44" customHeight="1">
      <c r="B27" s="47"/>
      <c r="C27" s="48"/>
      <c r="D27" s="155" t="s">
        <v>45</v>
      </c>
      <c r="E27" s="48"/>
      <c r="F27" s="48"/>
      <c r="G27" s="48"/>
      <c r="H27" s="48"/>
      <c r="I27" s="145"/>
      <c r="J27" s="156">
        <f>ROUND(J82,2)</f>
        <v>0</v>
      </c>
      <c r="K27" s="52"/>
    </row>
    <row r="28" s="1" customFormat="1" ht="6.96" customHeight="1">
      <c r="B28" s="47"/>
      <c r="C28" s="48"/>
      <c r="D28" s="107"/>
      <c r="E28" s="107"/>
      <c r="F28" s="107"/>
      <c r="G28" s="107"/>
      <c r="H28" s="107"/>
      <c r="I28" s="153"/>
      <c r="J28" s="107"/>
      <c r="K28" s="154"/>
    </row>
    <row r="29" s="1" customFormat="1" ht="14.4" customHeight="1">
      <c r="B29" s="47"/>
      <c r="C29" s="48"/>
      <c r="D29" s="48"/>
      <c r="E29" s="48"/>
      <c r="F29" s="53" t="s">
        <v>47</v>
      </c>
      <c r="G29" s="48"/>
      <c r="H29" s="48"/>
      <c r="I29" s="157" t="s">
        <v>46</v>
      </c>
      <c r="J29" s="53" t="s">
        <v>48</v>
      </c>
      <c r="K29" s="52"/>
    </row>
    <row r="30" s="1" customFormat="1" ht="14.4" customHeight="1">
      <c r="B30" s="47"/>
      <c r="C30" s="48"/>
      <c r="D30" s="56" t="s">
        <v>49</v>
      </c>
      <c r="E30" s="56" t="s">
        <v>50</v>
      </c>
      <c r="F30" s="158">
        <f>ROUND(SUM(BE82:BE134), 2)</f>
        <v>0</v>
      </c>
      <c r="G30" s="48"/>
      <c r="H30" s="48"/>
      <c r="I30" s="159">
        <v>0.20999999999999999</v>
      </c>
      <c r="J30" s="158">
        <f>ROUND(ROUND((SUM(BE82:BE134)), 2)*I30, 2)</f>
        <v>0</v>
      </c>
      <c r="K30" s="52"/>
    </row>
    <row r="31" s="1" customFormat="1" ht="14.4" customHeight="1">
      <c r="B31" s="47"/>
      <c r="C31" s="48"/>
      <c r="D31" s="48"/>
      <c r="E31" s="56" t="s">
        <v>51</v>
      </c>
      <c r="F31" s="158">
        <f>ROUND(SUM(BF82:BF134), 2)</f>
        <v>0</v>
      </c>
      <c r="G31" s="48"/>
      <c r="H31" s="48"/>
      <c r="I31" s="159">
        <v>0.14999999999999999</v>
      </c>
      <c r="J31" s="158">
        <f>ROUND(ROUND((SUM(BF82:BF134)), 2)*I31, 2)</f>
        <v>0</v>
      </c>
      <c r="K31" s="52"/>
    </row>
    <row r="32" hidden="1" s="1" customFormat="1" ht="14.4" customHeight="1">
      <c r="B32" s="47"/>
      <c r="C32" s="48"/>
      <c r="D32" s="48"/>
      <c r="E32" s="56" t="s">
        <v>52</v>
      </c>
      <c r="F32" s="158">
        <f>ROUND(SUM(BG82:BG134), 2)</f>
        <v>0</v>
      </c>
      <c r="G32" s="48"/>
      <c r="H32" s="48"/>
      <c r="I32" s="159">
        <v>0.20999999999999999</v>
      </c>
      <c r="J32" s="158">
        <v>0</v>
      </c>
      <c r="K32" s="52"/>
    </row>
    <row r="33" hidden="1" s="1" customFormat="1" ht="14.4" customHeight="1">
      <c r="B33" s="47"/>
      <c r="C33" s="48"/>
      <c r="D33" s="48"/>
      <c r="E33" s="56" t="s">
        <v>53</v>
      </c>
      <c r="F33" s="158">
        <f>ROUND(SUM(BH82:BH134), 2)</f>
        <v>0</v>
      </c>
      <c r="G33" s="48"/>
      <c r="H33" s="48"/>
      <c r="I33" s="159">
        <v>0.14999999999999999</v>
      </c>
      <c r="J33" s="158">
        <v>0</v>
      </c>
      <c r="K33" s="52"/>
    </row>
    <row r="34" hidden="1" s="1" customFormat="1" ht="14.4" customHeight="1">
      <c r="B34" s="47"/>
      <c r="C34" s="48"/>
      <c r="D34" s="48"/>
      <c r="E34" s="56" t="s">
        <v>54</v>
      </c>
      <c r="F34" s="158">
        <f>ROUND(SUM(BI82:BI134), 2)</f>
        <v>0</v>
      </c>
      <c r="G34" s="48"/>
      <c r="H34" s="48"/>
      <c r="I34" s="159">
        <v>0</v>
      </c>
      <c r="J34" s="158">
        <v>0</v>
      </c>
      <c r="K34" s="52"/>
    </row>
    <row r="35" s="1" customFormat="1" ht="6.96" customHeight="1">
      <c r="B35" s="47"/>
      <c r="C35" s="48"/>
      <c r="D35" s="48"/>
      <c r="E35" s="48"/>
      <c r="F35" s="48"/>
      <c r="G35" s="48"/>
      <c r="H35" s="48"/>
      <c r="I35" s="145"/>
      <c r="J35" s="48"/>
      <c r="K35" s="52"/>
    </row>
    <row r="36" s="1" customFormat="1" ht="25.44" customHeight="1">
      <c r="B36" s="47"/>
      <c r="C36" s="160"/>
      <c r="D36" s="161" t="s">
        <v>55</v>
      </c>
      <c r="E36" s="99"/>
      <c r="F36" s="99"/>
      <c r="G36" s="162" t="s">
        <v>56</v>
      </c>
      <c r="H36" s="163" t="s">
        <v>57</v>
      </c>
      <c r="I36" s="164"/>
      <c r="J36" s="165">
        <f>SUM(J27:J34)</f>
        <v>0</v>
      </c>
      <c r="K36" s="166"/>
    </row>
    <row r="37" s="1" customFormat="1" ht="14.4" customHeight="1">
      <c r="B37" s="68"/>
      <c r="C37" s="69"/>
      <c r="D37" s="69"/>
      <c r="E37" s="69"/>
      <c r="F37" s="69"/>
      <c r="G37" s="69"/>
      <c r="H37" s="69"/>
      <c r="I37" s="167"/>
      <c r="J37" s="69"/>
      <c r="K37" s="70"/>
    </row>
    <row r="41" s="1" customFormat="1" ht="6.96" customHeight="1">
      <c r="B41" s="168"/>
      <c r="C41" s="169"/>
      <c r="D41" s="169"/>
      <c r="E41" s="169"/>
      <c r="F41" s="169"/>
      <c r="G41" s="169"/>
      <c r="H41" s="169"/>
      <c r="I41" s="170"/>
      <c r="J41" s="169"/>
      <c r="K41" s="171"/>
    </row>
    <row r="42" s="1" customFormat="1" ht="36.96" customHeight="1">
      <c r="B42" s="47"/>
      <c r="C42" s="30" t="s">
        <v>125</v>
      </c>
      <c r="D42" s="48"/>
      <c r="E42" s="48"/>
      <c r="F42" s="48"/>
      <c r="G42" s="48"/>
      <c r="H42" s="48"/>
      <c r="I42" s="145"/>
      <c r="J42" s="48"/>
      <c r="K42" s="52"/>
    </row>
    <row r="43" s="1" customFormat="1" ht="6.96" customHeight="1">
      <c r="B43" s="47"/>
      <c r="C43" s="48"/>
      <c r="D43" s="48"/>
      <c r="E43" s="48"/>
      <c r="F43" s="48"/>
      <c r="G43" s="48"/>
      <c r="H43" s="48"/>
      <c r="I43" s="145"/>
      <c r="J43" s="48"/>
      <c r="K43" s="52"/>
    </row>
    <row r="44" s="1" customFormat="1" ht="14.4" customHeight="1">
      <c r="B44" s="47"/>
      <c r="C44" s="40" t="s">
        <v>18</v>
      </c>
      <c r="D44" s="48"/>
      <c r="E44" s="48"/>
      <c r="F44" s="48"/>
      <c r="G44" s="48"/>
      <c r="H44" s="48"/>
      <c r="I44" s="145"/>
      <c r="J44" s="48"/>
      <c r="K44" s="52"/>
    </row>
    <row r="45" s="1" customFormat="1" ht="14.4" customHeight="1">
      <c r="B45" s="47"/>
      <c r="C45" s="48"/>
      <c r="D45" s="48"/>
      <c r="E45" s="144" t="str">
        <f>E7</f>
        <v>Revitalizace nemocnice v Sokolově, Slovenská 545, Stavební úpravy objektu trafostanice p.č. 2012/2</v>
      </c>
      <c r="F45" s="40"/>
      <c r="G45" s="40"/>
      <c r="H45" s="40"/>
      <c r="I45" s="145"/>
      <c r="J45" s="48"/>
      <c r="K45" s="52"/>
    </row>
    <row r="46" s="1" customFormat="1" ht="14.4" customHeight="1">
      <c r="B46" s="47"/>
      <c r="C46" s="40" t="s">
        <v>123</v>
      </c>
      <c r="D46" s="48"/>
      <c r="E46" s="48"/>
      <c r="F46" s="48"/>
      <c r="G46" s="48"/>
      <c r="H46" s="48"/>
      <c r="I46" s="145"/>
      <c r="J46" s="48"/>
      <c r="K46" s="52"/>
    </row>
    <row r="47" s="1" customFormat="1" ht="16.2" customHeight="1">
      <c r="B47" s="47"/>
      <c r="C47" s="48"/>
      <c r="D47" s="48"/>
      <c r="E47" s="146" t="str">
        <f>E9</f>
        <v>SO-1-ELVZT - Elektroinstalace pro VZT</v>
      </c>
      <c r="F47" s="48"/>
      <c r="G47" s="48"/>
      <c r="H47" s="48"/>
      <c r="I47" s="145"/>
      <c r="J47" s="48"/>
      <c r="K47" s="52"/>
    </row>
    <row r="48" s="1" customFormat="1" ht="6.96" customHeight="1">
      <c r="B48" s="47"/>
      <c r="C48" s="48"/>
      <c r="D48" s="48"/>
      <c r="E48" s="48"/>
      <c r="F48" s="48"/>
      <c r="G48" s="48"/>
      <c r="H48" s="48"/>
      <c r="I48" s="145"/>
      <c r="J48" s="48"/>
      <c r="K48" s="52"/>
    </row>
    <row r="49" s="1" customFormat="1" ht="18" customHeight="1">
      <c r="B49" s="47"/>
      <c r="C49" s="40" t="s">
        <v>24</v>
      </c>
      <c r="D49" s="48"/>
      <c r="E49" s="48"/>
      <c r="F49" s="35" t="str">
        <f>F12</f>
        <v>Sokolov</v>
      </c>
      <c r="G49" s="48"/>
      <c r="H49" s="48"/>
      <c r="I49" s="147" t="s">
        <v>26</v>
      </c>
      <c r="J49" s="148" t="str">
        <f>IF(J12="","",J12)</f>
        <v>10.7.2017</v>
      </c>
      <c r="K49" s="52"/>
    </row>
    <row r="50" s="1" customFormat="1" ht="6.96" customHeight="1">
      <c r="B50" s="47"/>
      <c r="C50" s="48"/>
      <c r="D50" s="48"/>
      <c r="E50" s="48"/>
      <c r="F50" s="48"/>
      <c r="G50" s="48"/>
      <c r="H50" s="48"/>
      <c r="I50" s="145"/>
      <c r="J50" s="48"/>
      <c r="K50" s="52"/>
    </row>
    <row r="51" s="1" customFormat="1">
      <c r="B51" s="47"/>
      <c r="C51" s="40" t="s">
        <v>32</v>
      </c>
      <c r="D51" s="48"/>
      <c r="E51" s="48"/>
      <c r="F51" s="35" t="str">
        <f>E15</f>
        <v>Nemos Sokolov</v>
      </c>
      <c r="G51" s="48"/>
      <c r="H51" s="48"/>
      <c r="I51" s="147" t="s">
        <v>39</v>
      </c>
      <c r="J51" s="45" t="str">
        <f>E21</f>
        <v>Jurica a.s - Ateliér Sokolov</v>
      </c>
      <c r="K51" s="52"/>
    </row>
    <row r="52" s="1" customFormat="1" ht="14.4" customHeight="1">
      <c r="B52" s="47"/>
      <c r="C52" s="40" t="s">
        <v>37</v>
      </c>
      <c r="D52" s="48"/>
      <c r="E52" s="48"/>
      <c r="F52" s="35" t="str">
        <f>IF(E18="","",E18)</f>
        <v/>
      </c>
      <c r="G52" s="48"/>
      <c r="H52" s="48"/>
      <c r="I52" s="145"/>
      <c r="J52" s="172"/>
      <c r="K52" s="52"/>
    </row>
    <row r="53" s="1" customFormat="1" ht="10.32" customHeight="1">
      <c r="B53" s="47"/>
      <c r="C53" s="48"/>
      <c r="D53" s="48"/>
      <c r="E53" s="48"/>
      <c r="F53" s="48"/>
      <c r="G53" s="48"/>
      <c r="H53" s="48"/>
      <c r="I53" s="145"/>
      <c r="J53" s="48"/>
      <c r="K53" s="52"/>
    </row>
    <row r="54" s="1" customFormat="1" ht="29.28" customHeight="1">
      <c r="B54" s="47"/>
      <c r="C54" s="173" t="s">
        <v>126</v>
      </c>
      <c r="D54" s="160"/>
      <c r="E54" s="160"/>
      <c r="F54" s="160"/>
      <c r="G54" s="160"/>
      <c r="H54" s="160"/>
      <c r="I54" s="174"/>
      <c r="J54" s="175" t="s">
        <v>127</v>
      </c>
      <c r="K54" s="176"/>
    </row>
    <row r="55" s="1" customFormat="1" ht="10.32" customHeight="1">
      <c r="B55" s="47"/>
      <c r="C55" s="48"/>
      <c r="D55" s="48"/>
      <c r="E55" s="48"/>
      <c r="F55" s="48"/>
      <c r="G55" s="48"/>
      <c r="H55" s="48"/>
      <c r="I55" s="145"/>
      <c r="J55" s="48"/>
      <c r="K55" s="52"/>
    </row>
    <row r="56" s="1" customFormat="1" ht="29.28" customHeight="1">
      <c r="B56" s="47"/>
      <c r="C56" s="177" t="s">
        <v>128</v>
      </c>
      <c r="D56" s="48"/>
      <c r="E56" s="48"/>
      <c r="F56" s="48"/>
      <c r="G56" s="48"/>
      <c r="H56" s="48"/>
      <c r="I56" s="145"/>
      <c r="J56" s="156">
        <f>J82</f>
        <v>0</v>
      </c>
      <c r="K56" s="52"/>
      <c r="AU56" s="24" t="s">
        <v>129</v>
      </c>
    </row>
    <row r="57" s="7" customFormat="1" ht="24.96" customHeight="1">
      <c r="B57" s="178"/>
      <c r="C57" s="179"/>
      <c r="D57" s="180" t="s">
        <v>139</v>
      </c>
      <c r="E57" s="181"/>
      <c r="F57" s="181"/>
      <c r="G57" s="181"/>
      <c r="H57" s="181"/>
      <c r="I57" s="182"/>
      <c r="J57" s="183">
        <f>J83</f>
        <v>0</v>
      </c>
      <c r="K57" s="184"/>
    </row>
    <row r="58" s="8" customFormat="1" ht="19.92" customHeight="1">
      <c r="B58" s="185"/>
      <c r="C58" s="186"/>
      <c r="D58" s="187" t="s">
        <v>1754</v>
      </c>
      <c r="E58" s="188"/>
      <c r="F58" s="188"/>
      <c r="G58" s="188"/>
      <c r="H58" s="188"/>
      <c r="I58" s="189"/>
      <c r="J58" s="190">
        <f>J84</f>
        <v>0</v>
      </c>
      <c r="K58" s="191"/>
    </row>
    <row r="59" s="8" customFormat="1" ht="19.92" customHeight="1">
      <c r="B59" s="185"/>
      <c r="C59" s="186"/>
      <c r="D59" s="187" t="s">
        <v>1755</v>
      </c>
      <c r="E59" s="188"/>
      <c r="F59" s="188"/>
      <c r="G59" s="188"/>
      <c r="H59" s="188"/>
      <c r="I59" s="189"/>
      <c r="J59" s="190">
        <f>J87</f>
        <v>0</v>
      </c>
      <c r="K59" s="191"/>
    </row>
    <row r="60" s="8" customFormat="1" ht="19.92" customHeight="1">
      <c r="B60" s="185"/>
      <c r="C60" s="186"/>
      <c r="D60" s="187" t="s">
        <v>2003</v>
      </c>
      <c r="E60" s="188"/>
      <c r="F60" s="188"/>
      <c r="G60" s="188"/>
      <c r="H60" s="188"/>
      <c r="I60" s="189"/>
      <c r="J60" s="190">
        <f>J95</f>
        <v>0</v>
      </c>
      <c r="K60" s="191"/>
    </row>
    <row r="61" s="8" customFormat="1" ht="19.92" customHeight="1">
      <c r="B61" s="185"/>
      <c r="C61" s="186"/>
      <c r="D61" s="187" t="s">
        <v>1756</v>
      </c>
      <c r="E61" s="188"/>
      <c r="F61" s="188"/>
      <c r="G61" s="188"/>
      <c r="H61" s="188"/>
      <c r="I61" s="189"/>
      <c r="J61" s="190">
        <f>J105</f>
        <v>0</v>
      </c>
      <c r="K61" s="191"/>
    </row>
    <row r="62" s="8" customFormat="1" ht="19.92" customHeight="1">
      <c r="B62" s="185"/>
      <c r="C62" s="186"/>
      <c r="D62" s="187" t="s">
        <v>1757</v>
      </c>
      <c r="E62" s="188"/>
      <c r="F62" s="188"/>
      <c r="G62" s="188"/>
      <c r="H62" s="188"/>
      <c r="I62" s="189"/>
      <c r="J62" s="190">
        <f>J108</f>
        <v>0</v>
      </c>
      <c r="K62" s="191"/>
    </row>
    <row r="63" s="1" customFormat="1" ht="21.84" customHeight="1">
      <c r="B63" s="47"/>
      <c r="C63" s="48"/>
      <c r="D63" s="48"/>
      <c r="E63" s="48"/>
      <c r="F63" s="48"/>
      <c r="G63" s="48"/>
      <c r="H63" s="48"/>
      <c r="I63" s="145"/>
      <c r="J63" s="48"/>
      <c r="K63" s="52"/>
    </row>
    <row r="64" s="1" customFormat="1" ht="6.96" customHeight="1">
      <c r="B64" s="68"/>
      <c r="C64" s="69"/>
      <c r="D64" s="69"/>
      <c r="E64" s="69"/>
      <c r="F64" s="69"/>
      <c r="G64" s="69"/>
      <c r="H64" s="69"/>
      <c r="I64" s="167"/>
      <c r="J64" s="69"/>
      <c r="K64" s="70"/>
    </row>
    <row r="68" s="1" customFormat="1" ht="6.96" customHeight="1">
      <c r="B68" s="71"/>
      <c r="C68" s="72"/>
      <c r="D68" s="72"/>
      <c r="E68" s="72"/>
      <c r="F68" s="72"/>
      <c r="G68" s="72"/>
      <c r="H68" s="72"/>
      <c r="I68" s="170"/>
      <c r="J68" s="72"/>
      <c r="K68" s="72"/>
      <c r="L68" s="73"/>
    </row>
    <row r="69" s="1" customFormat="1" ht="36.96" customHeight="1">
      <c r="B69" s="47"/>
      <c r="C69" s="74" t="s">
        <v>151</v>
      </c>
      <c r="D69" s="75"/>
      <c r="E69" s="75"/>
      <c r="F69" s="75"/>
      <c r="G69" s="75"/>
      <c r="H69" s="75"/>
      <c r="I69" s="192"/>
      <c r="J69" s="75"/>
      <c r="K69" s="75"/>
      <c r="L69" s="73"/>
    </row>
    <row r="70" s="1" customFormat="1" ht="6.96" customHeight="1">
      <c r="B70" s="47"/>
      <c r="C70" s="75"/>
      <c r="D70" s="75"/>
      <c r="E70" s="75"/>
      <c r="F70" s="75"/>
      <c r="G70" s="75"/>
      <c r="H70" s="75"/>
      <c r="I70" s="192"/>
      <c r="J70" s="75"/>
      <c r="K70" s="75"/>
      <c r="L70" s="73"/>
    </row>
    <row r="71" s="1" customFormat="1" ht="14.4" customHeight="1">
      <c r="B71" s="47"/>
      <c r="C71" s="77" t="s">
        <v>18</v>
      </c>
      <c r="D71" s="75"/>
      <c r="E71" s="75"/>
      <c r="F71" s="75"/>
      <c r="G71" s="75"/>
      <c r="H71" s="75"/>
      <c r="I71" s="192"/>
      <c r="J71" s="75"/>
      <c r="K71" s="75"/>
      <c r="L71" s="73"/>
    </row>
    <row r="72" s="1" customFormat="1" ht="14.4" customHeight="1">
      <c r="B72" s="47"/>
      <c r="C72" s="75"/>
      <c r="D72" s="75"/>
      <c r="E72" s="193" t="str">
        <f>E7</f>
        <v>Revitalizace nemocnice v Sokolově, Slovenská 545, Stavební úpravy objektu trafostanice p.č. 2012/2</v>
      </c>
      <c r="F72" s="77"/>
      <c r="G72" s="77"/>
      <c r="H72" s="77"/>
      <c r="I72" s="192"/>
      <c r="J72" s="75"/>
      <c r="K72" s="75"/>
      <c r="L72" s="73"/>
    </row>
    <row r="73" s="1" customFormat="1" ht="14.4" customHeight="1">
      <c r="B73" s="47"/>
      <c r="C73" s="77" t="s">
        <v>123</v>
      </c>
      <c r="D73" s="75"/>
      <c r="E73" s="75"/>
      <c r="F73" s="75"/>
      <c r="G73" s="75"/>
      <c r="H73" s="75"/>
      <c r="I73" s="192"/>
      <c r="J73" s="75"/>
      <c r="K73" s="75"/>
      <c r="L73" s="73"/>
    </row>
    <row r="74" s="1" customFormat="1" ht="16.2" customHeight="1">
      <c r="B74" s="47"/>
      <c r="C74" s="75"/>
      <c r="D74" s="75"/>
      <c r="E74" s="83" t="str">
        <f>E9</f>
        <v>SO-1-ELVZT - Elektroinstalace pro VZT</v>
      </c>
      <c r="F74" s="75"/>
      <c r="G74" s="75"/>
      <c r="H74" s="75"/>
      <c r="I74" s="192"/>
      <c r="J74" s="75"/>
      <c r="K74" s="75"/>
      <c r="L74" s="73"/>
    </row>
    <row r="75" s="1" customFormat="1" ht="6.96" customHeight="1">
      <c r="B75" s="47"/>
      <c r="C75" s="75"/>
      <c r="D75" s="75"/>
      <c r="E75" s="75"/>
      <c r="F75" s="75"/>
      <c r="G75" s="75"/>
      <c r="H75" s="75"/>
      <c r="I75" s="192"/>
      <c r="J75" s="75"/>
      <c r="K75" s="75"/>
      <c r="L75" s="73"/>
    </row>
    <row r="76" s="1" customFormat="1" ht="18" customHeight="1">
      <c r="B76" s="47"/>
      <c r="C76" s="77" t="s">
        <v>24</v>
      </c>
      <c r="D76" s="75"/>
      <c r="E76" s="75"/>
      <c r="F76" s="194" t="str">
        <f>F12</f>
        <v>Sokolov</v>
      </c>
      <c r="G76" s="75"/>
      <c r="H76" s="75"/>
      <c r="I76" s="195" t="s">
        <v>26</v>
      </c>
      <c r="J76" s="86" t="str">
        <f>IF(J12="","",J12)</f>
        <v>10.7.2017</v>
      </c>
      <c r="K76" s="75"/>
      <c r="L76" s="73"/>
    </row>
    <row r="77" s="1" customFormat="1" ht="6.96" customHeight="1">
      <c r="B77" s="47"/>
      <c r="C77" s="75"/>
      <c r="D77" s="75"/>
      <c r="E77" s="75"/>
      <c r="F77" s="75"/>
      <c r="G77" s="75"/>
      <c r="H77" s="75"/>
      <c r="I77" s="192"/>
      <c r="J77" s="75"/>
      <c r="K77" s="75"/>
      <c r="L77" s="73"/>
    </row>
    <row r="78" s="1" customFormat="1">
      <c r="B78" s="47"/>
      <c r="C78" s="77" t="s">
        <v>32</v>
      </c>
      <c r="D78" s="75"/>
      <c r="E78" s="75"/>
      <c r="F78" s="194" t="str">
        <f>E15</f>
        <v>Nemos Sokolov</v>
      </c>
      <c r="G78" s="75"/>
      <c r="H78" s="75"/>
      <c r="I78" s="195" t="s">
        <v>39</v>
      </c>
      <c r="J78" s="194" t="str">
        <f>E21</f>
        <v>Jurica a.s - Ateliér Sokolov</v>
      </c>
      <c r="K78" s="75"/>
      <c r="L78" s="73"/>
    </row>
    <row r="79" s="1" customFormat="1" ht="14.4" customHeight="1">
      <c r="B79" s="47"/>
      <c r="C79" s="77" t="s">
        <v>37</v>
      </c>
      <c r="D79" s="75"/>
      <c r="E79" s="75"/>
      <c r="F79" s="194" t="str">
        <f>IF(E18="","",E18)</f>
        <v/>
      </c>
      <c r="G79" s="75"/>
      <c r="H79" s="75"/>
      <c r="I79" s="192"/>
      <c r="J79" s="75"/>
      <c r="K79" s="75"/>
      <c r="L79" s="73"/>
    </row>
    <row r="80" s="1" customFormat="1" ht="10.32" customHeight="1">
      <c r="B80" s="47"/>
      <c r="C80" s="75"/>
      <c r="D80" s="75"/>
      <c r="E80" s="75"/>
      <c r="F80" s="75"/>
      <c r="G80" s="75"/>
      <c r="H80" s="75"/>
      <c r="I80" s="192"/>
      <c r="J80" s="75"/>
      <c r="K80" s="75"/>
      <c r="L80" s="73"/>
    </row>
    <row r="81" s="9" customFormat="1" ht="29.28" customHeight="1">
      <c r="B81" s="196"/>
      <c r="C81" s="197" t="s">
        <v>152</v>
      </c>
      <c r="D81" s="198" t="s">
        <v>64</v>
      </c>
      <c r="E81" s="198" t="s">
        <v>60</v>
      </c>
      <c r="F81" s="198" t="s">
        <v>153</v>
      </c>
      <c r="G81" s="198" t="s">
        <v>154</v>
      </c>
      <c r="H81" s="198" t="s">
        <v>155</v>
      </c>
      <c r="I81" s="199" t="s">
        <v>156</v>
      </c>
      <c r="J81" s="198" t="s">
        <v>127</v>
      </c>
      <c r="K81" s="200" t="s">
        <v>157</v>
      </c>
      <c r="L81" s="201"/>
      <c r="M81" s="103" t="s">
        <v>158</v>
      </c>
      <c r="N81" s="104" t="s">
        <v>49</v>
      </c>
      <c r="O81" s="104" t="s">
        <v>159</v>
      </c>
      <c r="P81" s="104" t="s">
        <v>160</v>
      </c>
      <c r="Q81" s="104" t="s">
        <v>161</v>
      </c>
      <c r="R81" s="104" t="s">
        <v>162</v>
      </c>
      <c r="S81" s="104" t="s">
        <v>163</v>
      </c>
      <c r="T81" s="105" t="s">
        <v>164</v>
      </c>
    </row>
    <row r="82" s="1" customFormat="1" ht="29.28" customHeight="1">
      <c r="B82" s="47"/>
      <c r="C82" s="109" t="s">
        <v>128</v>
      </c>
      <c r="D82" s="75"/>
      <c r="E82" s="75"/>
      <c r="F82" s="75"/>
      <c r="G82" s="75"/>
      <c r="H82" s="75"/>
      <c r="I82" s="192"/>
      <c r="J82" s="202">
        <f>BK82</f>
        <v>0</v>
      </c>
      <c r="K82" s="75"/>
      <c r="L82" s="73"/>
      <c r="M82" s="106"/>
      <c r="N82" s="107"/>
      <c r="O82" s="107"/>
      <c r="P82" s="203">
        <f>P83</f>
        <v>0</v>
      </c>
      <c r="Q82" s="107"/>
      <c r="R82" s="203">
        <f>R83</f>
        <v>0.044260000000000001</v>
      </c>
      <c r="S82" s="107"/>
      <c r="T82" s="204">
        <f>T83</f>
        <v>0</v>
      </c>
      <c r="AT82" s="24" t="s">
        <v>78</v>
      </c>
      <c r="AU82" s="24" t="s">
        <v>129</v>
      </c>
      <c r="BK82" s="205">
        <f>BK83</f>
        <v>0</v>
      </c>
    </row>
    <row r="83" s="10" customFormat="1" ht="37.44" customHeight="1">
      <c r="B83" s="206"/>
      <c r="C83" s="207"/>
      <c r="D83" s="208" t="s">
        <v>78</v>
      </c>
      <c r="E83" s="209" t="s">
        <v>1003</v>
      </c>
      <c r="F83" s="209" t="s">
        <v>1004</v>
      </c>
      <c r="G83" s="207"/>
      <c r="H83" s="207"/>
      <c r="I83" s="210"/>
      <c r="J83" s="211">
        <f>BK83</f>
        <v>0</v>
      </c>
      <c r="K83" s="207"/>
      <c r="L83" s="212"/>
      <c r="M83" s="213"/>
      <c r="N83" s="214"/>
      <c r="O83" s="214"/>
      <c r="P83" s="215">
        <f>P84+P87+P95+P105+P108</f>
        <v>0</v>
      </c>
      <c r="Q83" s="214"/>
      <c r="R83" s="215">
        <f>R84+R87+R95+R105+R108</f>
        <v>0.044260000000000001</v>
      </c>
      <c r="S83" s="214"/>
      <c r="T83" s="216">
        <f>T84+T87+T95+T105+T108</f>
        <v>0</v>
      </c>
      <c r="AR83" s="217" t="s">
        <v>89</v>
      </c>
      <c r="AT83" s="218" t="s">
        <v>78</v>
      </c>
      <c r="AU83" s="218" t="s">
        <v>79</v>
      </c>
      <c r="AY83" s="217" t="s">
        <v>167</v>
      </c>
      <c r="BK83" s="219">
        <f>BK84+BK87+BK95+BK105+BK108</f>
        <v>0</v>
      </c>
    </row>
    <row r="84" s="10" customFormat="1" ht="19.92" customHeight="1">
      <c r="B84" s="206"/>
      <c r="C84" s="207"/>
      <c r="D84" s="208" t="s">
        <v>78</v>
      </c>
      <c r="E84" s="220" t="s">
        <v>1802</v>
      </c>
      <c r="F84" s="220" t="s">
        <v>1803</v>
      </c>
      <c r="G84" s="207"/>
      <c r="H84" s="207"/>
      <c r="I84" s="210"/>
      <c r="J84" s="221">
        <f>BK84</f>
        <v>0</v>
      </c>
      <c r="K84" s="207"/>
      <c r="L84" s="212"/>
      <c r="M84" s="213"/>
      <c r="N84" s="214"/>
      <c r="O84" s="214"/>
      <c r="P84" s="215">
        <f>SUM(P85:P86)</f>
        <v>0</v>
      </c>
      <c r="Q84" s="214"/>
      <c r="R84" s="215">
        <f>SUM(R85:R86)</f>
        <v>0</v>
      </c>
      <c r="S84" s="214"/>
      <c r="T84" s="216">
        <f>SUM(T85:T86)</f>
        <v>0</v>
      </c>
      <c r="AR84" s="217" t="s">
        <v>89</v>
      </c>
      <c r="AT84" s="218" t="s">
        <v>78</v>
      </c>
      <c r="AU84" s="218" t="s">
        <v>87</v>
      </c>
      <c r="AY84" s="217" t="s">
        <v>167</v>
      </c>
      <c r="BK84" s="219">
        <f>SUM(BK85:BK86)</f>
        <v>0</v>
      </c>
    </row>
    <row r="85" s="1" customFormat="1" ht="22.8" customHeight="1">
      <c r="B85" s="47"/>
      <c r="C85" s="222" t="s">
        <v>87</v>
      </c>
      <c r="D85" s="222" t="s">
        <v>169</v>
      </c>
      <c r="E85" s="223" t="s">
        <v>1804</v>
      </c>
      <c r="F85" s="224" t="s">
        <v>1805</v>
      </c>
      <c r="G85" s="225" t="s">
        <v>321</v>
      </c>
      <c r="H85" s="226">
        <v>1</v>
      </c>
      <c r="I85" s="227"/>
      <c r="J85" s="228">
        <f>ROUND(I85*H85,2)</f>
        <v>0</v>
      </c>
      <c r="K85" s="224" t="s">
        <v>173</v>
      </c>
      <c r="L85" s="73"/>
      <c r="M85" s="229" t="s">
        <v>34</v>
      </c>
      <c r="N85" s="230" t="s">
        <v>50</v>
      </c>
      <c r="O85" s="48"/>
      <c r="P85" s="231">
        <f>O85*H85</f>
        <v>0</v>
      </c>
      <c r="Q85" s="231">
        <v>0</v>
      </c>
      <c r="R85" s="231">
        <f>Q85*H85</f>
        <v>0</v>
      </c>
      <c r="S85" s="231">
        <v>0</v>
      </c>
      <c r="T85" s="232">
        <f>S85*H85</f>
        <v>0</v>
      </c>
      <c r="AR85" s="24" t="s">
        <v>281</v>
      </c>
      <c r="AT85" s="24" t="s">
        <v>169</v>
      </c>
      <c r="AU85" s="24" t="s">
        <v>89</v>
      </c>
      <c r="AY85" s="24" t="s">
        <v>167</v>
      </c>
      <c r="BE85" s="233">
        <f>IF(N85="základní",J85,0)</f>
        <v>0</v>
      </c>
      <c r="BF85" s="233">
        <f>IF(N85="snížená",J85,0)</f>
        <v>0</v>
      </c>
      <c r="BG85" s="233">
        <f>IF(N85="zákl. přenesená",J85,0)</f>
        <v>0</v>
      </c>
      <c r="BH85" s="233">
        <f>IF(N85="sníž. přenesená",J85,0)</f>
        <v>0</v>
      </c>
      <c r="BI85" s="233">
        <f>IF(N85="nulová",J85,0)</f>
        <v>0</v>
      </c>
      <c r="BJ85" s="24" t="s">
        <v>87</v>
      </c>
      <c r="BK85" s="233">
        <f>ROUND(I85*H85,2)</f>
        <v>0</v>
      </c>
      <c r="BL85" s="24" t="s">
        <v>281</v>
      </c>
      <c r="BM85" s="24" t="s">
        <v>1806</v>
      </c>
    </row>
    <row r="86" s="1" customFormat="1" ht="14.4" customHeight="1">
      <c r="B86" s="47"/>
      <c r="C86" s="270" t="s">
        <v>89</v>
      </c>
      <c r="D86" s="270" t="s">
        <v>336</v>
      </c>
      <c r="E86" s="271" t="s">
        <v>1807</v>
      </c>
      <c r="F86" s="272" t="s">
        <v>2004</v>
      </c>
      <c r="G86" s="273" t="s">
        <v>321</v>
      </c>
      <c r="H86" s="274">
        <v>1</v>
      </c>
      <c r="I86" s="275"/>
      <c r="J86" s="276">
        <f>ROUND(I86*H86,2)</f>
        <v>0</v>
      </c>
      <c r="K86" s="272" t="s">
        <v>477</v>
      </c>
      <c r="L86" s="277"/>
      <c r="M86" s="278" t="s">
        <v>34</v>
      </c>
      <c r="N86" s="279" t="s">
        <v>50</v>
      </c>
      <c r="O86" s="48"/>
      <c r="P86" s="231">
        <f>O86*H86</f>
        <v>0</v>
      </c>
      <c r="Q86" s="231">
        <v>0</v>
      </c>
      <c r="R86" s="231">
        <f>Q86*H86</f>
        <v>0</v>
      </c>
      <c r="S86" s="231">
        <v>0</v>
      </c>
      <c r="T86" s="232">
        <f>S86*H86</f>
        <v>0</v>
      </c>
      <c r="AR86" s="24" t="s">
        <v>383</v>
      </c>
      <c r="AT86" s="24" t="s">
        <v>336</v>
      </c>
      <c r="AU86" s="24" t="s">
        <v>89</v>
      </c>
      <c r="AY86" s="24" t="s">
        <v>167</v>
      </c>
      <c r="BE86" s="233">
        <f>IF(N86="základní",J86,0)</f>
        <v>0</v>
      </c>
      <c r="BF86" s="233">
        <f>IF(N86="snížená",J86,0)</f>
        <v>0</v>
      </c>
      <c r="BG86" s="233">
        <f>IF(N86="zákl. přenesená",J86,0)</f>
        <v>0</v>
      </c>
      <c r="BH86" s="233">
        <f>IF(N86="sníž. přenesená",J86,0)</f>
        <v>0</v>
      </c>
      <c r="BI86" s="233">
        <f>IF(N86="nulová",J86,0)</f>
        <v>0</v>
      </c>
      <c r="BJ86" s="24" t="s">
        <v>87</v>
      </c>
      <c r="BK86" s="233">
        <f>ROUND(I86*H86,2)</f>
        <v>0</v>
      </c>
      <c r="BL86" s="24" t="s">
        <v>281</v>
      </c>
      <c r="BM86" s="24" t="s">
        <v>1809</v>
      </c>
    </row>
    <row r="87" s="10" customFormat="1" ht="29.88" customHeight="1">
      <c r="B87" s="206"/>
      <c r="C87" s="207"/>
      <c r="D87" s="208" t="s">
        <v>78</v>
      </c>
      <c r="E87" s="220" t="s">
        <v>1810</v>
      </c>
      <c r="F87" s="220" t="s">
        <v>1811</v>
      </c>
      <c r="G87" s="207"/>
      <c r="H87" s="207"/>
      <c r="I87" s="210"/>
      <c r="J87" s="221">
        <f>BK87</f>
        <v>0</v>
      </c>
      <c r="K87" s="207"/>
      <c r="L87" s="212"/>
      <c r="M87" s="213"/>
      <c r="N87" s="214"/>
      <c r="O87" s="214"/>
      <c r="P87" s="215">
        <f>SUM(P88:P94)</f>
        <v>0</v>
      </c>
      <c r="Q87" s="214"/>
      <c r="R87" s="215">
        <f>SUM(R88:R94)</f>
        <v>0.011859999999999999</v>
      </c>
      <c r="S87" s="214"/>
      <c r="T87" s="216">
        <f>SUM(T88:T94)</f>
        <v>0</v>
      </c>
      <c r="AR87" s="217" t="s">
        <v>89</v>
      </c>
      <c r="AT87" s="218" t="s">
        <v>78</v>
      </c>
      <c r="AU87" s="218" t="s">
        <v>87</v>
      </c>
      <c r="AY87" s="217" t="s">
        <v>167</v>
      </c>
      <c r="BK87" s="219">
        <f>SUM(BK88:BK94)</f>
        <v>0</v>
      </c>
    </row>
    <row r="88" s="1" customFormat="1" ht="34.2" customHeight="1">
      <c r="B88" s="47"/>
      <c r="C88" s="222" t="s">
        <v>185</v>
      </c>
      <c r="D88" s="222" t="s">
        <v>169</v>
      </c>
      <c r="E88" s="223" t="s">
        <v>1812</v>
      </c>
      <c r="F88" s="224" t="s">
        <v>1813</v>
      </c>
      <c r="G88" s="225" t="s">
        <v>356</v>
      </c>
      <c r="H88" s="226">
        <v>32</v>
      </c>
      <c r="I88" s="227"/>
      <c r="J88" s="228">
        <f>ROUND(I88*H88,2)</f>
        <v>0</v>
      </c>
      <c r="K88" s="224" t="s">
        <v>173</v>
      </c>
      <c r="L88" s="73"/>
      <c r="M88" s="229" t="s">
        <v>34</v>
      </c>
      <c r="N88" s="230" t="s">
        <v>50</v>
      </c>
      <c r="O88" s="48"/>
      <c r="P88" s="231">
        <f>O88*H88</f>
        <v>0</v>
      </c>
      <c r="Q88" s="231">
        <v>0</v>
      </c>
      <c r="R88" s="231">
        <f>Q88*H88</f>
        <v>0</v>
      </c>
      <c r="S88" s="231">
        <v>0</v>
      </c>
      <c r="T88" s="232">
        <f>S88*H88</f>
        <v>0</v>
      </c>
      <c r="AR88" s="24" t="s">
        <v>281</v>
      </c>
      <c r="AT88" s="24" t="s">
        <v>169</v>
      </c>
      <c r="AU88" s="24" t="s">
        <v>89</v>
      </c>
      <c r="AY88" s="24" t="s">
        <v>167</v>
      </c>
      <c r="BE88" s="233">
        <f>IF(N88="základní",J88,0)</f>
        <v>0</v>
      </c>
      <c r="BF88" s="233">
        <f>IF(N88="snížená",J88,0)</f>
        <v>0</v>
      </c>
      <c r="BG88" s="233">
        <f>IF(N88="zákl. přenesená",J88,0)</f>
        <v>0</v>
      </c>
      <c r="BH88" s="233">
        <f>IF(N88="sníž. přenesená",J88,0)</f>
        <v>0</v>
      </c>
      <c r="BI88" s="233">
        <f>IF(N88="nulová",J88,0)</f>
        <v>0</v>
      </c>
      <c r="BJ88" s="24" t="s">
        <v>87</v>
      </c>
      <c r="BK88" s="233">
        <f>ROUND(I88*H88,2)</f>
        <v>0</v>
      </c>
      <c r="BL88" s="24" t="s">
        <v>281</v>
      </c>
      <c r="BM88" s="24" t="s">
        <v>1814</v>
      </c>
    </row>
    <row r="89" s="12" customFormat="1">
      <c r="B89" s="247"/>
      <c r="C89" s="248"/>
      <c r="D89" s="234" t="s">
        <v>178</v>
      </c>
      <c r="E89" s="249" t="s">
        <v>34</v>
      </c>
      <c r="F89" s="250" t="s">
        <v>2005</v>
      </c>
      <c r="G89" s="248"/>
      <c r="H89" s="251">
        <v>32</v>
      </c>
      <c r="I89" s="252"/>
      <c r="J89" s="248"/>
      <c r="K89" s="248"/>
      <c r="L89" s="253"/>
      <c r="M89" s="254"/>
      <c r="N89" s="255"/>
      <c r="O89" s="255"/>
      <c r="P89" s="255"/>
      <c r="Q89" s="255"/>
      <c r="R89" s="255"/>
      <c r="S89" s="255"/>
      <c r="T89" s="256"/>
      <c r="AT89" s="257" t="s">
        <v>178</v>
      </c>
      <c r="AU89" s="257" t="s">
        <v>89</v>
      </c>
      <c r="AV89" s="12" t="s">
        <v>89</v>
      </c>
      <c r="AW89" s="12" t="s">
        <v>42</v>
      </c>
      <c r="AX89" s="12" t="s">
        <v>87</v>
      </c>
      <c r="AY89" s="257" t="s">
        <v>167</v>
      </c>
    </row>
    <row r="90" s="1" customFormat="1" ht="14.4" customHeight="1">
      <c r="B90" s="47"/>
      <c r="C90" s="270" t="s">
        <v>174</v>
      </c>
      <c r="D90" s="270" t="s">
        <v>336</v>
      </c>
      <c r="E90" s="271" t="s">
        <v>1816</v>
      </c>
      <c r="F90" s="272" t="s">
        <v>1817</v>
      </c>
      <c r="G90" s="273" t="s">
        <v>321</v>
      </c>
      <c r="H90" s="274">
        <v>10</v>
      </c>
      <c r="I90" s="275"/>
      <c r="J90" s="276">
        <f>ROUND(I90*H90,2)</f>
        <v>0</v>
      </c>
      <c r="K90" s="272" t="s">
        <v>173</v>
      </c>
      <c r="L90" s="277"/>
      <c r="M90" s="278" t="s">
        <v>34</v>
      </c>
      <c r="N90" s="279" t="s">
        <v>50</v>
      </c>
      <c r="O90" s="48"/>
      <c r="P90" s="231">
        <f>O90*H90</f>
        <v>0</v>
      </c>
      <c r="Q90" s="231">
        <v>0.00012999999999999999</v>
      </c>
      <c r="R90" s="231">
        <f>Q90*H90</f>
        <v>0.0012999999999999999</v>
      </c>
      <c r="S90" s="231">
        <v>0</v>
      </c>
      <c r="T90" s="232">
        <f>S90*H90</f>
        <v>0</v>
      </c>
      <c r="AR90" s="24" t="s">
        <v>383</v>
      </c>
      <c r="AT90" s="24" t="s">
        <v>336</v>
      </c>
      <c r="AU90" s="24" t="s">
        <v>89</v>
      </c>
      <c r="AY90" s="24" t="s">
        <v>167</v>
      </c>
      <c r="BE90" s="233">
        <f>IF(N90="základní",J90,0)</f>
        <v>0</v>
      </c>
      <c r="BF90" s="233">
        <f>IF(N90="snížená",J90,0)</f>
        <v>0</v>
      </c>
      <c r="BG90" s="233">
        <f>IF(N90="zákl. přenesená",J90,0)</f>
        <v>0</v>
      </c>
      <c r="BH90" s="233">
        <f>IF(N90="sníž. přenesená",J90,0)</f>
        <v>0</v>
      </c>
      <c r="BI90" s="233">
        <f>IF(N90="nulová",J90,0)</f>
        <v>0</v>
      </c>
      <c r="BJ90" s="24" t="s">
        <v>87</v>
      </c>
      <c r="BK90" s="233">
        <f>ROUND(I90*H90,2)</f>
        <v>0</v>
      </c>
      <c r="BL90" s="24" t="s">
        <v>281</v>
      </c>
      <c r="BM90" s="24" t="s">
        <v>1818</v>
      </c>
    </row>
    <row r="91" s="1" customFormat="1" ht="14.4" customHeight="1">
      <c r="B91" s="47"/>
      <c r="C91" s="270" t="s">
        <v>204</v>
      </c>
      <c r="D91" s="270" t="s">
        <v>336</v>
      </c>
      <c r="E91" s="271" t="s">
        <v>1819</v>
      </c>
      <c r="F91" s="272" t="s">
        <v>1820</v>
      </c>
      <c r="G91" s="273" t="s">
        <v>321</v>
      </c>
      <c r="H91" s="274">
        <v>10</v>
      </c>
      <c r="I91" s="275"/>
      <c r="J91" s="276">
        <f>ROUND(I91*H91,2)</f>
        <v>0</v>
      </c>
      <c r="K91" s="272" t="s">
        <v>173</v>
      </c>
      <c r="L91" s="277"/>
      <c r="M91" s="278" t="s">
        <v>34</v>
      </c>
      <c r="N91" s="279" t="s">
        <v>50</v>
      </c>
      <c r="O91" s="48"/>
      <c r="P91" s="231">
        <f>O91*H91</f>
        <v>0</v>
      </c>
      <c r="Q91" s="231">
        <v>0.00038999999999999999</v>
      </c>
      <c r="R91" s="231">
        <f>Q91*H91</f>
        <v>0.0038999999999999998</v>
      </c>
      <c r="S91" s="231">
        <v>0</v>
      </c>
      <c r="T91" s="232">
        <f>S91*H91</f>
        <v>0</v>
      </c>
      <c r="AR91" s="24" t="s">
        <v>383</v>
      </c>
      <c r="AT91" s="24" t="s">
        <v>336</v>
      </c>
      <c r="AU91" s="24" t="s">
        <v>89</v>
      </c>
      <c r="AY91" s="24" t="s">
        <v>167</v>
      </c>
      <c r="BE91" s="233">
        <f>IF(N91="základní",J91,0)</f>
        <v>0</v>
      </c>
      <c r="BF91" s="233">
        <f>IF(N91="snížená",J91,0)</f>
        <v>0</v>
      </c>
      <c r="BG91" s="233">
        <f>IF(N91="zákl. přenesená",J91,0)</f>
        <v>0</v>
      </c>
      <c r="BH91" s="233">
        <f>IF(N91="sníž. přenesená",J91,0)</f>
        <v>0</v>
      </c>
      <c r="BI91" s="233">
        <f>IF(N91="nulová",J91,0)</f>
        <v>0</v>
      </c>
      <c r="BJ91" s="24" t="s">
        <v>87</v>
      </c>
      <c r="BK91" s="233">
        <f>ROUND(I91*H91,2)</f>
        <v>0</v>
      </c>
      <c r="BL91" s="24" t="s">
        <v>281</v>
      </c>
      <c r="BM91" s="24" t="s">
        <v>1821</v>
      </c>
    </row>
    <row r="92" s="1" customFormat="1" ht="14.4" customHeight="1">
      <c r="B92" s="47"/>
      <c r="C92" s="270" t="s">
        <v>208</v>
      </c>
      <c r="D92" s="270" t="s">
        <v>336</v>
      </c>
      <c r="E92" s="271" t="s">
        <v>1822</v>
      </c>
      <c r="F92" s="272" t="s">
        <v>1823</v>
      </c>
      <c r="G92" s="273" t="s">
        <v>321</v>
      </c>
      <c r="H92" s="274">
        <v>12</v>
      </c>
      <c r="I92" s="275"/>
      <c r="J92" s="276">
        <f>ROUND(I92*H92,2)</f>
        <v>0</v>
      </c>
      <c r="K92" s="272" t="s">
        <v>173</v>
      </c>
      <c r="L92" s="277"/>
      <c r="M92" s="278" t="s">
        <v>34</v>
      </c>
      <c r="N92" s="279" t="s">
        <v>50</v>
      </c>
      <c r="O92" s="48"/>
      <c r="P92" s="231">
        <f>O92*H92</f>
        <v>0</v>
      </c>
      <c r="Q92" s="231">
        <v>0.00054000000000000001</v>
      </c>
      <c r="R92" s="231">
        <f>Q92*H92</f>
        <v>0.0064799999999999996</v>
      </c>
      <c r="S92" s="231">
        <v>0</v>
      </c>
      <c r="T92" s="232">
        <f>S92*H92</f>
        <v>0</v>
      </c>
      <c r="AR92" s="24" t="s">
        <v>383</v>
      </c>
      <c r="AT92" s="24" t="s">
        <v>336</v>
      </c>
      <c r="AU92" s="24" t="s">
        <v>89</v>
      </c>
      <c r="AY92" s="24" t="s">
        <v>167</v>
      </c>
      <c r="BE92" s="233">
        <f>IF(N92="základní",J92,0)</f>
        <v>0</v>
      </c>
      <c r="BF92" s="233">
        <f>IF(N92="snížená",J92,0)</f>
        <v>0</v>
      </c>
      <c r="BG92" s="233">
        <f>IF(N92="zákl. přenesená",J92,0)</f>
        <v>0</v>
      </c>
      <c r="BH92" s="233">
        <f>IF(N92="sníž. přenesená",J92,0)</f>
        <v>0</v>
      </c>
      <c r="BI92" s="233">
        <f>IF(N92="nulová",J92,0)</f>
        <v>0</v>
      </c>
      <c r="BJ92" s="24" t="s">
        <v>87</v>
      </c>
      <c r="BK92" s="233">
        <f>ROUND(I92*H92,2)</f>
        <v>0</v>
      </c>
      <c r="BL92" s="24" t="s">
        <v>281</v>
      </c>
      <c r="BM92" s="24" t="s">
        <v>1824</v>
      </c>
    </row>
    <row r="93" s="1" customFormat="1" ht="34.2" customHeight="1">
      <c r="B93" s="47"/>
      <c r="C93" s="222" t="s">
        <v>217</v>
      </c>
      <c r="D93" s="222" t="s">
        <v>169</v>
      </c>
      <c r="E93" s="223" t="s">
        <v>2006</v>
      </c>
      <c r="F93" s="224" t="s">
        <v>2007</v>
      </c>
      <c r="G93" s="225" t="s">
        <v>321</v>
      </c>
      <c r="H93" s="226">
        <v>2</v>
      </c>
      <c r="I93" s="227"/>
      <c r="J93" s="228">
        <f>ROUND(I93*H93,2)</f>
        <v>0</v>
      </c>
      <c r="K93" s="224" t="s">
        <v>173</v>
      </c>
      <c r="L93" s="73"/>
      <c r="M93" s="229" t="s">
        <v>34</v>
      </c>
      <c r="N93" s="230" t="s">
        <v>50</v>
      </c>
      <c r="O93" s="48"/>
      <c r="P93" s="231">
        <f>O93*H93</f>
        <v>0</v>
      </c>
      <c r="Q93" s="231">
        <v>0</v>
      </c>
      <c r="R93" s="231">
        <f>Q93*H93</f>
        <v>0</v>
      </c>
      <c r="S93" s="231">
        <v>0</v>
      </c>
      <c r="T93" s="232">
        <f>S93*H93</f>
        <v>0</v>
      </c>
      <c r="AR93" s="24" t="s">
        <v>281</v>
      </c>
      <c r="AT93" s="24" t="s">
        <v>169</v>
      </c>
      <c r="AU93" s="24" t="s">
        <v>89</v>
      </c>
      <c r="AY93" s="24" t="s">
        <v>167</v>
      </c>
      <c r="BE93" s="233">
        <f>IF(N93="základní",J93,0)</f>
        <v>0</v>
      </c>
      <c r="BF93" s="233">
        <f>IF(N93="snížená",J93,0)</f>
        <v>0</v>
      </c>
      <c r="BG93" s="233">
        <f>IF(N93="zákl. přenesená",J93,0)</f>
        <v>0</v>
      </c>
      <c r="BH93" s="233">
        <f>IF(N93="sníž. přenesená",J93,0)</f>
        <v>0</v>
      </c>
      <c r="BI93" s="233">
        <f>IF(N93="nulová",J93,0)</f>
        <v>0</v>
      </c>
      <c r="BJ93" s="24" t="s">
        <v>87</v>
      </c>
      <c r="BK93" s="233">
        <f>ROUND(I93*H93,2)</f>
        <v>0</v>
      </c>
      <c r="BL93" s="24" t="s">
        <v>281</v>
      </c>
      <c r="BM93" s="24" t="s">
        <v>1827</v>
      </c>
    </row>
    <row r="94" s="1" customFormat="1" ht="22.8" customHeight="1">
      <c r="B94" s="47"/>
      <c r="C94" s="270" t="s">
        <v>225</v>
      </c>
      <c r="D94" s="270" t="s">
        <v>336</v>
      </c>
      <c r="E94" s="271" t="s">
        <v>1828</v>
      </c>
      <c r="F94" s="272" t="s">
        <v>2008</v>
      </c>
      <c r="G94" s="273" t="s">
        <v>321</v>
      </c>
      <c r="H94" s="274">
        <v>2</v>
      </c>
      <c r="I94" s="275"/>
      <c r="J94" s="276">
        <f>ROUND(I94*H94,2)</f>
        <v>0</v>
      </c>
      <c r="K94" s="272" t="s">
        <v>477</v>
      </c>
      <c r="L94" s="277"/>
      <c r="M94" s="278" t="s">
        <v>34</v>
      </c>
      <c r="N94" s="279" t="s">
        <v>50</v>
      </c>
      <c r="O94" s="48"/>
      <c r="P94" s="231">
        <f>O94*H94</f>
        <v>0</v>
      </c>
      <c r="Q94" s="231">
        <v>9.0000000000000006E-05</v>
      </c>
      <c r="R94" s="231">
        <f>Q94*H94</f>
        <v>0.00018000000000000001</v>
      </c>
      <c r="S94" s="231">
        <v>0</v>
      </c>
      <c r="T94" s="232">
        <f>S94*H94</f>
        <v>0</v>
      </c>
      <c r="AR94" s="24" t="s">
        <v>383</v>
      </c>
      <c r="AT94" s="24" t="s">
        <v>336</v>
      </c>
      <c r="AU94" s="24" t="s">
        <v>89</v>
      </c>
      <c r="AY94" s="24" t="s">
        <v>167</v>
      </c>
      <c r="BE94" s="233">
        <f>IF(N94="základní",J94,0)</f>
        <v>0</v>
      </c>
      <c r="BF94" s="233">
        <f>IF(N94="snížená",J94,0)</f>
        <v>0</v>
      </c>
      <c r="BG94" s="233">
        <f>IF(N94="zákl. přenesená",J94,0)</f>
        <v>0</v>
      </c>
      <c r="BH94" s="233">
        <f>IF(N94="sníž. přenesená",J94,0)</f>
        <v>0</v>
      </c>
      <c r="BI94" s="233">
        <f>IF(N94="nulová",J94,0)</f>
        <v>0</v>
      </c>
      <c r="BJ94" s="24" t="s">
        <v>87</v>
      </c>
      <c r="BK94" s="233">
        <f>ROUND(I94*H94,2)</f>
        <v>0</v>
      </c>
      <c r="BL94" s="24" t="s">
        <v>281</v>
      </c>
      <c r="BM94" s="24" t="s">
        <v>1830</v>
      </c>
    </row>
    <row r="95" s="10" customFormat="1" ht="29.88" customHeight="1">
      <c r="B95" s="206"/>
      <c r="C95" s="207"/>
      <c r="D95" s="208" t="s">
        <v>78</v>
      </c>
      <c r="E95" s="220" t="s">
        <v>2009</v>
      </c>
      <c r="F95" s="220" t="s">
        <v>2010</v>
      </c>
      <c r="G95" s="207"/>
      <c r="H95" s="207"/>
      <c r="I95" s="210"/>
      <c r="J95" s="221">
        <f>BK95</f>
        <v>0</v>
      </c>
      <c r="K95" s="207"/>
      <c r="L95" s="212"/>
      <c r="M95" s="213"/>
      <c r="N95" s="214"/>
      <c r="O95" s="214"/>
      <c r="P95" s="215">
        <f>SUM(P96:P104)</f>
        <v>0</v>
      </c>
      <c r="Q95" s="214"/>
      <c r="R95" s="215">
        <f>SUM(R96:R104)</f>
        <v>0.025399999999999999</v>
      </c>
      <c r="S95" s="214"/>
      <c r="T95" s="216">
        <f>SUM(T96:T104)</f>
        <v>0</v>
      </c>
      <c r="AR95" s="217" t="s">
        <v>89</v>
      </c>
      <c r="AT95" s="218" t="s">
        <v>78</v>
      </c>
      <c r="AU95" s="218" t="s">
        <v>87</v>
      </c>
      <c r="AY95" s="217" t="s">
        <v>167</v>
      </c>
      <c r="BK95" s="219">
        <f>SUM(BK96:BK104)</f>
        <v>0</v>
      </c>
    </row>
    <row r="96" s="1" customFormat="1" ht="22.8" customHeight="1">
      <c r="B96" s="47"/>
      <c r="C96" s="222" t="s">
        <v>231</v>
      </c>
      <c r="D96" s="222" t="s">
        <v>169</v>
      </c>
      <c r="E96" s="223" t="s">
        <v>1769</v>
      </c>
      <c r="F96" s="224" t="s">
        <v>1770</v>
      </c>
      <c r="G96" s="225" t="s">
        <v>356</v>
      </c>
      <c r="H96" s="226">
        <v>20</v>
      </c>
      <c r="I96" s="227"/>
      <c r="J96" s="228">
        <f>ROUND(I96*H96,2)</f>
        <v>0</v>
      </c>
      <c r="K96" s="224" t="s">
        <v>173</v>
      </c>
      <c r="L96" s="73"/>
      <c r="M96" s="229" t="s">
        <v>34</v>
      </c>
      <c r="N96" s="230" t="s">
        <v>50</v>
      </c>
      <c r="O96" s="48"/>
      <c r="P96" s="231">
        <f>O96*H96</f>
        <v>0</v>
      </c>
      <c r="Q96" s="231">
        <v>0</v>
      </c>
      <c r="R96" s="231">
        <f>Q96*H96</f>
        <v>0</v>
      </c>
      <c r="S96" s="231">
        <v>0</v>
      </c>
      <c r="T96" s="232">
        <f>S96*H96</f>
        <v>0</v>
      </c>
      <c r="AR96" s="24" t="s">
        <v>281</v>
      </c>
      <c r="AT96" s="24" t="s">
        <v>169</v>
      </c>
      <c r="AU96" s="24" t="s">
        <v>89</v>
      </c>
      <c r="AY96" s="24" t="s">
        <v>167</v>
      </c>
      <c r="BE96" s="233">
        <f>IF(N96="základní",J96,0)</f>
        <v>0</v>
      </c>
      <c r="BF96" s="233">
        <f>IF(N96="snížená",J96,0)</f>
        <v>0</v>
      </c>
      <c r="BG96" s="233">
        <f>IF(N96="zákl. přenesená",J96,0)</f>
        <v>0</v>
      </c>
      <c r="BH96" s="233">
        <f>IF(N96="sníž. přenesená",J96,0)</f>
        <v>0</v>
      </c>
      <c r="BI96" s="233">
        <f>IF(N96="nulová",J96,0)</f>
        <v>0</v>
      </c>
      <c r="BJ96" s="24" t="s">
        <v>87</v>
      </c>
      <c r="BK96" s="233">
        <f>ROUND(I96*H96,2)</f>
        <v>0</v>
      </c>
      <c r="BL96" s="24" t="s">
        <v>281</v>
      </c>
      <c r="BM96" s="24" t="s">
        <v>1771</v>
      </c>
    </row>
    <row r="97" s="1" customFormat="1" ht="14.4" customHeight="1">
      <c r="B97" s="47"/>
      <c r="C97" s="270" t="s">
        <v>237</v>
      </c>
      <c r="D97" s="270" t="s">
        <v>336</v>
      </c>
      <c r="E97" s="271" t="s">
        <v>1772</v>
      </c>
      <c r="F97" s="272" t="s">
        <v>1773</v>
      </c>
      <c r="G97" s="273" t="s">
        <v>356</v>
      </c>
      <c r="H97" s="274">
        <v>20</v>
      </c>
      <c r="I97" s="275"/>
      <c r="J97" s="276">
        <f>ROUND(I97*H97,2)</f>
        <v>0</v>
      </c>
      <c r="K97" s="272" t="s">
        <v>173</v>
      </c>
      <c r="L97" s="277"/>
      <c r="M97" s="278" t="s">
        <v>34</v>
      </c>
      <c r="N97" s="279" t="s">
        <v>50</v>
      </c>
      <c r="O97" s="48"/>
      <c r="P97" s="231">
        <f>O97*H97</f>
        <v>0</v>
      </c>
      <c r="Q97" s="231">
        <v>0.00012</v>
      </c>
      <c r="R97" s="231">
        <f>Q97*H97</f>
        <v>0.0024000000000000002</v>
      </c>
      <c r="S97" s="231">
        <v>0</v>
      </c>
      <c r="T97" s="232">
        <f>S97*H97</f>
        <v>0</v>
      </c>
      <c r="AR97" s="24" t="s">
        <v>383</v>
      </c>
      <c r="AT97" s="24" t="s">
        <v>336</v>
      </c>
      <c r="AU97" s="24" t="s">
        <v>89</v>
      </c>
      <c r="AY97" s="24" t="s">
        <v>167</v>
      </c>
      <c r="BE97" s="233">
        <f>IF(N97="základní",J97,0)</f>
        <v>0</v>
      </c>
      <c r="BF97" s="233">
        <f>IF(N97="snížená",J97,0)</f>
        <v>0</v>
      </c>
      <c r="BG97" s="233">
        <f>IF(N97="zákl. přenesená",J97,0)</f>
        <v>0</v>
      </c>
      <c r="BH97" s="233">
        <f>IF(N97="sníž. přenesená",J97,0)</f>
        <v>0</v>
      </c>
      <c r="BI97" s="233">
        <f>IF(N97="nulová",J97,0)</f>
        <v>0</v>
      </c>
      <c r="BJ97" s="24" t="s">
        <v>87</v>
      </c>
      <c r="BK97" s="233">
        <f>ROUND(I97*H97,2)</f>
        <v>0</v>
      </c>
      <c r="BL97" s="24" t="s">
        <v>281</v>
      </c>
      <c r="BM97" s="24" t="s">
        <v>1774</v>
      </c>
    </row>
    <row r="98" s="1" customFormat="1">
      <c r="B98" s="47"/>
      <c r="C98" s="75"/>
      <c r="D98" s="234" t="s">
        <v>340</v>
      </c>
      <c r="E98" s="75"/>
      <c r="F98" s="235" t="s">
        <v>1775</v>
      </c>
      <c r="G98" s="75"/>
      <c r="H98" s="75"/>
      <c r="I98" s="192"/>
      <c r="J98" s="75"/>
      <c r="K98" s="75"/>
      <c r="L98" s="73"/>
      <c r="M98" s="236"/>
      <c r="N98" s="48"/>
      <c r="O98" s="48"/>
      <c r="P98" s="48"/>
      <c r="Q98" s="48"/>
      <c r="R98" s="48"/>
      <c r="S98" s="48"/>
      <c r="T98" s="96"/>
      <c r="AT98" s="24" t="s">
        <v>340</v>
      </c>
      <c r="AU98" s="24" t="s">
        <v>89</v>
      </c>
    </row>
    <row r="99" s="1" customFormat="1" ht="22.8" customHeight="1">
      <c r="B99" s="47"/>
      <c r="C99" s="222" t="s">
        <v>242</v>
      </c>
      <c r="D99" s="222" t="s">
        <v>169</v>
      </c>
      <c r="E99" s="223" t="s">
        <v>1785</v>
      </c>
      <c r="F99" s="224" t="s">
        <v>1786</v>
      </c>
      <c r="G99" s="225" t="s">
        <v>356</v>
      </c>
      <c r="H99" s="226">
        <v>104</v>
      </c>
      <c r="I99" s="227"/>
      <c r="J99" s="228">
        <f>ROUND(I99*H99,2)</f>
        <v>0</v>
      </c>
      <c r="K99" s="224" t="s">
        <v>173</v>
      </c>
      <c r="L99" s="73"/>
      <c r="M99" s="229" t="s">
        <v>34</v>
      </c>
      <c r="N99" s="230" t="s">
        <v>50</v>
      </c>
      <c r="O99" s="48"/>
      <c r="P99" s="231">
        <f>O99*H99</f>
        <v>0</v>
      </c>
      <c r="Q99" s="231">
        <v>0</v>
      </c>
      <c r="R99" s="231">
        <f>Q99*H99</f>
        <v>0</v>
      </c>
      <c r="S99" s="231">
        <v>0</v>
      </c>
      <c r="T99" s="232">
        <f>S99*H99</f>
        <v>0</v>
      </c>
      <c r="AR99" s="24" t="s">
        <v>281</v>
      </c>
      <c r="AT99" s="24" t="s">
        <v>169</v>
      </c>
      <c r="AU99" s="24" t="s">
        <v>89</v>
      </c>
      <c r="AY99" s="24" t="s">
        <v>167</v>
      </c>
      <c r="BE99" s="233">
        <f>IF(N99="základní",J99,0)</f>
        <v>0</v>
      </c>
      <c r="BF99" s="233">
        <f>IF(N99="snížená",J99,0)</f>
        <v>0</v>
      </c>
      <c r="BG99" s="233">
        <f>IF(N99="zákl. přenesená",J99,0)</f>
        <v>0</v>
      </c>
      <c r="BH99" s="233">
        <f>IF(N99="sníž. přenesená",J99,0)</f>
        <v>0</v>
      </c>
      <c r="BI99" s="233">
        <f>IF(N99="nulová",J99,0)</f>
        <v>0</v>
      </c>
      <c r="BJ99" s="24" t="s">
        <v>87</v>
      </c>
      <c r="BK99" s="233">
        <f>ROUND(I99*H99,2)</f>
        <v>0</v>
      </c>
      <c r="BL99" s="24" t="s">
        <v>281</v>
      </c>
      <c r="BM99" s="24" t="s">
        <v>2011</v>
      </c>
    </row>
    <row r="100" s="1" customFormat="1" ht="14.4" customHeight="1">
      <c r="B100" s="47"/>
      <c r="C100" s="270" t="s">
        <v>248</v>
      </c>
      <c r="D100" s="270" t="s">
        <v>336</v>
      </c>
      <c r="E100" s="271" t="s">
        <v>1789</v>
      </c>
      <c r="F100" s="272" t="s">
        <v>1790</v>
      </c>
      <c r="G100" s="273" t="s">
        <v>356</v>
      </c>
      <c r="H100" s="274">
        <v>104</v>
      </c>
      <c r="I100" s="275"/>
      <c r="J100" s="276">
        <f>ROUND(I100*H100,2)</f>
        <v>0</v>
      </c>
      <c r="K100" s="272" t="s">
        <v>173</v>
      </c>
      <c r="L100" s="277"/>
      <c r="M100" s="278" t="s">
        <v>34</v>
      </c>
      <c r="N100" s="279" t="s">
        <v>50</v>
      </c>
      <c r="O100" s="48"/>
      <c r="P100" s="231">
        <f>O100*H100</f>
        <v>0</v>
      </c>
      <c r="Q100" s="231">
        <v>0.00016000000000000001</v>
      </c>
      <c r="R100" s="231">
        <f>Q100*H100</f>
        <v>0.016640000000000002</v>
      </c>
      <c r="S100" s="231">
        <v>0</v>
      </c>
      <c r="T100" s="232">
        <f>S100*H100</f>
        <v>0</v>
      </c>
      <c r="AR100" s="24" t="s">
        <v>383</v>
      </c>
      <c r="AT100" s="24" t="s">
        <v>336</v>
      </c>
      <c r="AU100" s="24" t="s">
        <v>89</v>
      </c>
      <c r="AY100" s="24" t="s">
        <v>167</v>
      </c>
      <c r="BE100" s="233">
        <f>IF(N100="základní",J100,0)</f>
        <v>0</v>
      </c>
      <c r="BF100" s="233">
        <f>IF(N100="snížená",J100,0)</f>
        <v>0</v>
      </c>
      <c r="BG100" s="233">
        <f>IF(N100="zákl. přenesená",J100,0)</f>
        <v>0</v>
      </c>
      <c r="BH100" s="233">
        <f>IF(N100="sníž. přenesená",J100,0)</f>
        <v>0</v>
      </c>
      <c r="BI100" s="233">
        <f>IF(N100="nulová",J100,0)</f>
        <v>0</v>
      </c>
      <c r="BJ100" s="24" t="s">
        <v>87</v>
      </c>
      <c r="BK100" s="233">
        <f>ROUND(I100*H100,2)</f>
        <v>0</v>
      </c>
      <c r="BL100" s="24" t="s">
        <v>281</v>
      </c>
      <c r="BM100" s="24" t="s">
        <v>1791</v>
      </c>
    </row>
    <row r="101" s="1" customFormat="1">
      <c r="B101" s="47"/>
      <c r="C101" s="75"/>
      <c r="D101" s="234" t="s">
        <v>340</v>
      </c>
      <c r="E101" s="75"/>
      <c r="F101" s="235" t="s">
        <v>1784</v>
      </c>
      <c r="G101" s="75"/>
      <c r="H101" s="75"/>
      <c r="I101" s="192"/>
      <c r="J101" s="75"/>
      <c r="K101" s="75"/>
      <c r="L101" s="73"/>
      <c r="M101" s="236"/>
      <c r="N101" s="48"/>
      <c r="O101" s="48"/>
      <c r="P101" s="48"/>
      <c r="Q101" s="48"/>
      <c r="R101" s="48"/>
      <c r="S101" s="48"/>
      <c r="T101" s="96"/>
      <c r="AT101" s="24" t="s">
        <v>340</v>
      </c>
      <c r="AU101" s="24" t="s">
        <v>89</v>
      </c>
    </row>
    <row r="102" s="1" customFormat="1" ht="22.8" customHeight="1">
      <c r="B102" s="47"/>
      <c r="C102" s="222" t="s">
        <v>256</v>
      </c>
      <c r="D102" s="222" t="s">
        <v>169</v>
      </c>
      <c r="E102" s="223" t="s">
        <v>2012</v>
      </c>
      <c r="F102" s="224" t="s">
        <v>2013</v>
      </c>
      <c r="G102" s="225" t="s">
        <v>356</v>
      </c>
      <c r="H102" s="226">
        <v>12</v>
      </c>
      <c r="I102" s="227"/>
      <c r="J102" s="228">
        <f>ROUND(I102*H102,2)</f>
        <v>0</v>
      </c>
      <c r="K102" s="224" t="s">
        <v>173</v>
      </c>
      <c r="L102" s="73"/>
      <c r="M102" s="229" t="s">
        <v>34</v>
      </c>
      <c r="N102" s="230" t="s">
        <v>50</v>
      </c>
      <c r="O102" s="48"/>
      <c r="P102" s="231">
        <f>O102*H102</f>
        <v>0</v>
      </c>
      <c r="Q102" s="231">
        <v>0</v>
      </c>
      <c r="R102" s="231">
        <f>Q102*H102</f>
        <v>0</v>
      </c>
      <c r="S102" s="231">
        <v>0</v>
      </c>
      <c r="T102" s="232">
        <f>S102*H102</f>
        <v>0</v>
      </c>
      <c r="AR102" s="24" t="s">
        <v>281</v>
      </c>
      <c r="AT102" s="24" t="s">
        <v>169</v>
      </c>
      <c r="AU102" s="24" t="s">
        <v>89</v>
      </c>
      <c r="AY102" s="24" t="s">
        <v>167</v>
      </c>
      <c r="BE102" s="233">
        <f>IF(N102="základní",J102,0)</f>
        <v>0</v>
      </c>
      <c r="BF102" s="233">
        <f>IF(N102="snížená",J102,0)</f>
        <v>0</v>
      </c>
      <c r="BG102" s="233">
        <f>IF(N102="zákl. přenesená",J102,0)</f>
        <v>0</v>
      </c>
      <c r="BH102" s="233">
        <f>IF(N102="sníž. přenesená",J102,0)</f>
        <v>0</v>
      </c>
      <c r="BI102" s="233">
        <f>IF(N102="nulová",J102,0)</f>
        <v>0</v>
      </c>
      <c r="BJ102" s="24" t="s">
        <v>87</v>
      </c>
      <c r="BK102" s="233">
        <f>ROUND(I102*H102,2)</f>
        <v>0</v>
      </c>
      <c r="BL102" s="24" t="s">
        <v>281</v>
      </c>
      <c r="BM102" s="24" t="s">
        <v>2014</v>
      </c>
    </row>
    <row r="103" s="1" customFormat="1" ht="14.4" customHeight="1">
      <c r="B103" s="47"/>
      <c r="C103" s="270" t="s">
        <v>265</v>
      </c>
      <c r="D103" s="270" t="s">
        <v>336</v>
      </c>
      <c r="E103" s="271" t="s">
        <v>2015</v>
      </c>
      <c r="F103" s="272" t="s">
        <v>2016</v>
      </c>
      <c r="G103" s="273" t="s">
        <v>356</v>
      </c>
      <c r="H103" s="274">
        <v>12</v>
      </c>
      <c r="I103" s="275"/>
      <c r="J103" s="276">
        <f>ROUND(I103*H103,2)</f>
        <v>0</v>
      </c>
      <c r="K103" s="272" t="s">
        <v>173</v>
      </c>
      <c r="L103" s="277"/>
      <c r="M103" s="278" t="s">
        <v>34</v>
      </c>
      <c r="N103" s="279" t="s">
        <v>50</v>
      </c>
      <c r="O103" s="48"/>
      <c r="P103" s="231">
        <f>O103*H103</f>
        <v>0</v>
      </c>
      <c r="Q103" s="231">
        <v>0.00052999999999999998</v>
      </c>
      <c r="R103" s="231">
        <f>Q103*H103</f>
        <v>0.0063599999999999993</v>
      </c>
      <c r="S103" s="231">
        <v>0</v>
      </c>
      <c r="T103" s="232">
        <f>S103*H103</f>
        <v>0</v>
      </c>
      <c r="AR103" s="24" t="s">
        <v>383</v>
      </c>
      <c r="AT103" s="24" t="s">
        <v>336</v>
      </c>
      <c r="AU103" s="24" t="s">
        <v>89</v>
      </c>
      <c r="AY103" s="24" t="s">
        <v>167</v>
      </c>
      <c r="BE103" s="233">
        <f>IF(N103="základní",J103,0)</f>
        <v>0</v>
      </c>
      <c r="BF103" s="233">
        <f>IF(N103="snížená",J103,0)</f>
        <v>0</v>
      </c>
      <c r="BG103" s="233">
        <f>IF(N103="zákl. přenesená",J103,0)</f>
        <v>0</v>
      </c>
      <c r="BH103" s="233">
        <f>IF(N103="sníž. přenesená",J103,0)</f>
        <v>0</v>
      </c>
      <c r="BI103" s="233">
        <f>IF(N103="nulová",J103,0)</f>
        <v>0</v>
      </c>
      <c r="BJ103" s="24" t="s">
        <v>87</v>
      </c>
      <c r="BK103" s="233">
        <f>ROUND(I103*H103,2)</f>
        <v>0</v>
      </c>
      <c r="BL103" s="24" t="s">
        <v>281</v>
      </c>
      <c r="BM103" s="24" t="s">
        <v>1801</v>
      </c>
    </row>
    <row r="104" s="1" customFormat="1">
      <c r="B104" s="47"/>
      <c r="C104" s="75"/>
      <c r="D104" s="234" t="s">
        <v>340</v>
      </c>
      <c r="E104" s="75"/>
      <c r="F104" s="235" t="s">
        <v>2017</v>
      </c>
      <c r="G104" s="75"/>
      <c r="H104" s="75"/>
      <c r="I104" s="192"/>
      <c r="J104" s="75"/>
      <c r="K104" s="75"/>
      <c r="L104" s="73"/>
      <c r="M104" s="236"/>
      <c r="N104" s="48"/>
      <c r="O104" s="48"/>
      <c r="P104" s="48"/>
      <c r="Q104" s="48"/>
      <c r="R104" s="48"/>
      <c r="S104" s="48"/>
      <c r="T104" s="96"/>
      <c r="AT104" s="24" t="s">
        <v>340</v>
      </c>
      <c r="AU104" s="24" t="s">
        <v>89</v>
      </c>
    </row>
    <row r="105" s="10" customFormat="1" ht="29.88" customHeight="1">
      <c r="B105" s="206"/>
      <c r="C105" s="207"/>
      <c r="D105" s="208" t="s">
        <v>78</v>
      </c>
      <c r="E105" s="220" t="s">
        <v>1831</v>
      </c>
      <c r="F105" s="220" t="s">
        <v>1832</v>
      </c>
      <c r="G105" s="207"/>
      <c r="H105" s="207"/>
      <c r="I105" s="210"/>
      <c r="J105" s="221">
        <f>BK105</f>
        <v>0</v>
      </c>
      <c r="K105" s="207"/>
      <c r="L105" s="212"/>
      <c r="M105" s="213"/>
      <c r="N105" s="214"/>
      <c r="O105" s="214"/>
      <c r="P105" s="215">
        <f>SUM(P106:P107)</f>
        <v>0</v>
      </c>
      <c r="Q105" s="214"/>
      <c r="R105" s="215">
        <f>SUM(R106:R107)</f>
        <v>0</v>
      </c>
      <c r="S105" s="214"/>
      <c r="T105" s="216">
        <f>SUM(T106:T107)</f>
        <v>0</v>
      </c>
      <c r="AR105" s="217" t="s">
        <v>89</v>
      </c>
      <c r="AT105" s="218" t="s">
        <v>78</v>
      </c>
      <c r="AU105" s="218" t="s">
        <v>87</v>
      </c>
      <c r="AY105" s="217" t="s">
        <v>167</v>
      </c>
      <c r="BK105" s="219">
        <f>SUM(BK106:BK107)</f>
        <v>0</v>
      </c>
    </row>
    <row r="106" s="1" customFormat="1" ht="22.8" customHeight="1">
      <c r="B106" s="47"/>
      <c r="C106" s="222" t="s">
        <v>10</v>
      </c>
      <c r="D106" s="222" t="s">
        <v>169</v>
      </c>
      <c r="E106" s="223" t="s">
        <v>1833</v>
      </c>
      <c r="F106" s="224" t="s">
        <v>1834</v>
      </c>
      <c r="G106" s="225" t="s">
        <v>321</v>
      </c>
      <c r="H106" s="226">
        <v>56</v>
      </c>
      <c r="I106" s="227"/>
      <c r="J106" s="228">
        <f>ROUND(I106*H106,2)</f>
        <v>0</v>
      </c>
      <c r="K106" s="224" t="s">
        <v>173</v>
      </c>
      <c r="L106" s="73"/>
      <c r="M106" s="229" t="s">
        <v>34</v>
      </c>
      <c r="N106" s="230" t="s">
        <v>50</v>
      </c>
      <c r="O106" s="48"/>
      <c r="P106" s="231">
        <f>O106*H106</f>
        <v>0</v>
      </c>
      <c r="Q106" s="231">
        <v>0</v>
      </c>
      <c r="R106" s="231">
        <f>Q106*H106</f>
        <v>0</v>
      </c>
      <c r="S106" s="231">
        <v>0</v>
      </c>
      <c r="T106" s="232">
        <f>S106*H106</f>
        <v>0</v>
      </c>
      <c r="AR106" s="24" t="s">
        <v>281</v>
      </c>
      <c r="AT106" s="24" t="s">
        <v>169</v>
      </c>
      <c r="AU106" s="24" t="s">
        <v>89</v>
      </c>
      <c r="AY106" s="24" t="s">
        <v>167</v>
      </c>
      <c r="BE106" s="233">
        <f>IF(N106="základní",J106,0)</f>
        <v>0</v>
      </c>
      <c r="BF106" s="233">
        <f>IF(N106="snížená",J106,0)</f>
        <v>0</v>
      </c>
      <c r="BG106" s="233">
        <f>IF(N106="zákl. přenesená",J106,0)</f>
        <v>0</v>
      </c>
      <c r="BH106" s="233">
        <f>IF(N106="sníž. přenesená",J106,0)</f>
        <v>0</v>
      </c>
      <c r="BI106" s="233">
        <f>IF(N106="nulová",J106,0)</f>
        <v>0</v>
      </c>
      <c r="BJ106" s="24" t="s">
        <v>87</v>
      </c>
      <c r="BK106" s="233">
        <f>ROUND(I106*H106,2)</f>
        <v>0</v>
      </c>
      <c r="BL106" s="24" t="s">
        <v>281</v>
      </c>
      <c r="BM106" s="24" t="s">
        <v>1835</v>
      </c>
    </row>
    <row r="107" s="1" customFormat="1" ht="22.8" customHeight="1">
      <c r="B107" s="47"/>
      <c r="C107" s="222" t="s">
        <v>281</v>
      </c>
      <c r="D107" s="222" t="s">
        <v>169</v>
      </c>
      <c r="E107" s="223" t="s">
        <v>1836</v>
      </c>
      <c r="F107" s="224" t="s">
        <v>1837</v>
      </c>
      <c r="G107" s="225" t="s">
        <v>321</v>
      </c>
      <c r="H107" s="226">
        <v>12</v>
      </c>
      <c r="I107" s="227"/>
      <c r="J107" s="228">
        <f>ROUND(I107*H107,2)</f>
        <v>0</v>
      </c>
      <c r="K107" s="224" t="s">
        <v>173</v>
      </c>
      <c r="L107" s="73"/>
      <c r="M107" s="229" t="s">
        <v>34</v>
      </c>
      <c r="N107" s="230" t="s">
        <v>50</v>
      </c>
      <c r="O107" s="48"/>
      <c r="P107" s="231">
        <f>O107*H107</f>
        <v>0</v>
      </c>
      <c r="Q107" s="231">
        <v>0</v>
      </c>
      <c r="R107" s="231">
        <f>Q107*H107</f>
        <v>0</v>
      </c>
      <c r="S107" s="231">
        <v>0</v>
      </c>
      <c r="T107" s="232">
        <f>S107*H107</f>
        <v>0</v>
      </c>
      <c r="AR107" s="24" t="s">
        <v>281</v>
      </c>
      <c r="AT107" s="24" t="s">
        <v>169</v>
      </c>
      <c r="AU107" s="24" t="s">
        <v>89</v>
      </c>
      <c r="AY107" s="24" t="s">
        <v>167</v>
      </c>
      <c r="BE107" s="233">
        <f>IF(N107="základní",J107,0)</f>
        <v>0</v>
      </c>
      <c r="BF107" s="233">
        <f>IF(N107="snížená",J107,0)</f>
        <v>0</v>
      </c>
      <c r="BG107" s="233">
        <f>IF(N107="zákl. přenesená",J107,0)</f>
        <v>0</v>
      </c>
      <c r="BH107" s="233">
        <f>IF(N107="sníž. přenesená",J107,0)</f>
        <v>0</v>
      </c>
      <c r="BI107" s="233">
        <f>IF(N107="nulová",J107,0)</f>
        <v>0</v>
      </c>
      <c r="BJ107" s="24" t="s">
        <v>87</v>
      </c>
      <c r="BK107" s="233">
        <f>ROUND(I107*H107,2)</f>
        <v>0</v>
      </c>
      <c r="BL107" s="24" t="s">
        <v>281</v>
      </c>
      <c r="BM107" s="24" t="s">
        <v>1838</v>
      </c>
    </row>
    <row r="108" s="10" customFormat="1" ht="29.88" customHeight="1">
      <c r="B108" s="206"/>
      <c r="C108" s="207"/>
      <c r="D108" s="208" t="s">
        <v>78</v>
      </c>
      <c r="E108" s="220" t="s">
        <v>1842</v>
      </c>
      <c r="F108" s="220" t="s">
        <v>1843</v>
      </c>
      <c r="G108" s="207"/>
      <c r="H108" s="207"/>
      <c r="I108" s="210"/>
      <c r="J108" s="221">
        <f>BK108</f>
        <v>0</v>
      </c>
      <c r="K108" s="207"/>
      <c r="L108" s="212"/>
      <c r="M108" s="213"/>
      <c r="N108" s="214"/>
      <c r="O108" s="214"/>
      <c r="P108" s="215">
        <f>SUM(P109:P134)</f>
        <v>0</v>
      </c>
      <c r="Q108" s="214"/>
      <c r="R108" s="215">
        <f>SUM(R109:R134)</f>
        <v>0.0070000000000000001</v>
      </c>
      <c r="S108" s="214"/>
      <c r="T108" s="216">
        <f>SUM(T109:T134)</f>
        <v>0</v>
      </c>
      <c r="AR108" s="217" t="s">
        <v>89</v>
      </c>
      <c r="AT108" s="218" t="s">
        <v>78</v>
      </c>
      <c r="AU108" s="218" t="s">
        <v>87</v>
      </c>
      <c r="AY108" s="217" t="s">
        <v>167</v>
      </c>
      <c r="BK108" s="219">
        <f>SUM(BK109:BK134)</f>
        <v>0</v>
      </c>
    </row>
    <row r="109" s="1" customFormat="1" ht="22.8" customHeight="1">
      <c r="B109" s="47"/>
      <c r="C109" s="222" t="s">
        <v>285</v>
      </c>
      <c r="D109" s="222" t="s">
        <v>169</v>
      </c>
      <c r="E109" s="223" t="s">
        <v>2018</v>
      </c>
      <c r="F109" s="224" t="s">
        <v>2019</v>
      </c>
      <c r="G109" s="225" t="s">
        <v>321</v>
      </c>
      <c r="H109" s="226">
        <v>1</v>
      </c>
      <c r="I109" s="227"/>
      <c r="J109" s="228">
        <f>ROUND(I109*H109,2)</f>
        <v>0</v>
      </c>
      <c r="K109" s="224" t="s">
        <v>173</v>
      </c>
      <c r="L109" s="73"/>
      <c r="M109" s="229" t="s">
        <v>34</v>
      </c>
      <c r="N109" s="230" t="s">
        <v>50</v>
      </c>
      <c r="O109" s="48"/>
      <c r="P109" s="231">
        <f>O109*H109</f>
        <v>0</v>
      </c>
      <c r="Q109" s="231">
        <v>0</v>
      </c>
      <c r="R109" s="231">
        <f>Q109*H109</f>
        <v>0</v>
      </c>
      <c r="S109" s="231">
        <v>0</v>
      </c>
      <c r="T109" s="232">
        <f>S109*H109</f>
        <v>0</v>
      </c>
      <c r="AR109" s="24" t="s">
        <v>281</v>
      </c>
      <c r="AT109" s="24" t="s">
        <v>169</v>
      </c>
      <c r="AU109" s="24" t="s">
        <v>89</v>
      </c>
      <c r="AY109" s="24" t="s">
        <v>167</v>
      </c>
      <c r="BE109" s="233">
        <f>IF(N109="základní",J109,0)</f>
        <v>0</v>
      </c>
      <c r="BF109" s="233">
        <f>IF(N109="snížená",J109,0)</f>
        <v>0</v>
      </c>
      <c r="BG109" s="233">
        <f>IF(N109="zákl. přenesená",J109,0)</f>
        <v>0</v>
      </c>
      <c r="BH109" s="233">
        <f>IF(N109="sníž. přenesená",J109,0)</f>
        <v>0</v>
      </c>
      <c r="BI109" s="233">
        <f>IF(N109="nulová",J109,0)</f>
        <v>0</v>
      </c>
      <c r="BJ109" s="24" t="s">
        <v>87</v>
      </c>
      <c r="BK109" s="233">
        <f>ROUND(I109*H109,2)</f>
        <v>0</v>
      </c>
      <c r="BL109" s="24" t="s">
        <v>281</v>
      </c>
      <c r="BM109" s="24" t="s">
        <v>2020</v>
      </c>
    </row>
    <row r="110" s="1" customFormat="1" ht="34.2" customHeight="1">
      <c r="B110" s="47"/>
      <c r="C110" s="270" t="s">
        <v>289</v>
      </c>
      <c r="D110" s="270" t="s">
        <v>336</v>
      </c>
      <c r="E110" s="271" t="s">
        <v>2021</v>
      </c>
      <c r="F110" s="272" t="s">
        <v>2022</v>
      </c>
      <c r="G110" s="273" t="s">
        <v>321</v>
      </c>
      <c r="H110" s="274">
        <v>1</v>
      </c>
      <c r="I110" s="275"/>
      <c r="J110" s="276">
        <f>ROUND(I110*H110,2)</f>
        <v>0</v>
      </c>
      <c r="K110" s="272" t="s">
        <v>477</v>
      </c>
      <c r="L110" s="277"/>
      <c r="M110" s="278" t="s">
        <v>34</v>
      </c>
      <c r="N110" s="279" t="s">
        <v>50</v>
      </c>
      <c r="O110" s="48"/>
      <c r="P110" s="231">
        <f>O110*H110</f>
        <v>0</v>
      </c>
      <c r="Q110" s="231">
        <v>0.001</v>
      </c>
      <c r="R110" s="231">
        <f>Q110*H110</f>
        <v>0.001</v>
      </c>
      <c r="S110" s="231">
        <v>0</v>
      </c>
      <c r="T110" s="232">
        <f>S110*H110</f>
        <v>0</v>
      </c>
      <c r="AR110" s="24" t="s">
        <v>383</v>
      </c>
      <c r="AT110" s="24" t="s">
        <v>336</v>
      </c>
      <c r="AU110" s="24" t="s">
        <v>89</v>
      </c>
      <c r="AY110" s="24" t="s">
        <v>167</v>
      </c>
      <c r="BE110" s="233">
        <f>IF(N110="základní",J110,0)</f>
        <v>0</v>
      </c>
      <c r="BF110" s="233">
        <f>IF(N110="snížená",J110,0)</f>
        <v>0</v>
      </c>
      <c r="BG110" s="233">
        <f>IF(N110="zákl. přenesená",J110,0)</f>
        <v>0</v>
      </c>
      <c r="BH110" s="233">
        <f>IF(N110="sníž. přenesená",J110,0)</f>
        <v>0</v>
      </c>
      <c r="BI110" s="233">
        <f>IF(N110="nulová",J110,0)</f>
        <v>0</v>
      </c>
      <c r="BJ110" s="24" t="s">
        <v>87</v>
      </c>
      <c r="BK110" s="233">
        <f>ROUND(I110*H110,2)</f>
        <v>0</v>
      </c>
      <c r="BL110" s="24" t="s">
        <v>281</v>
      </c>
      <c r="BM110" s="24" t="s">
        <v>2023</v>
      </c>
    </row>
    <row r="111" s="1" customFormat="1">
      <c r="B111" s="47"/>
      <c r="C111" s="75"/>
      <c r="D111" s="234" t="s">
        <v>340</v>
      </c>
      <c r="E111" s="75"/>
      <c r="F111" s="235" t="s">
        <v>2024</v>
      </c>
      <c r="G111" s="75"/>
      <c r="H111" s="75"/>
      <c r="I111" s="192"/>
      <c r="J111" s="75"/>
      <c r="K111" s="75"/>
      <c r="L111" s="73"/>
      <c r="M111" s="236"/>
      <c r="N111" s="48"/>
      <c r="O111" s="48"/>
      <c r="P111" s="48"/>
      <c r="Q111" s="48"/>
      <c r="R111" s="48"/>
      <c r="S111" s="48"/>
      <c r="T111" s="96"/>
      <c r="AT111" s="24" t="s">
        <v>340</v>
      </c>
      <c r="AU111" s="24" t="s">
        <v>89</v>
      </c>
    </row>
    <row r="112" s="1" customFormat="1" ht="22.8" customHeight="1">
      <c r="B112" s="47"/>
      <c r="C112" s="222" t="s">
        <v>294</v>
      </c>
      <c r="D112" s="222" t="s">
        <v>169</v>
      </c>
      <c r="E112" s="223" t="s">
        <v>1874</v>
      </c>
      <c r="F112" s="224" t="s">
        <v>1875</v>
      </c>
      <c r="G112" s="225" t="s">
        <v>321</v>
      </c>
      <c r="H112" s="226">
        <v>9</v>
      </c>
      <c r="I112" s="227"/>
      <c r="J112" s="228">
        <f>ROUND(I112*H112,2)</f>
        <v>0</v>
      </c>
      <c r="K112" s="224" t="s">
        <v>173</v>
      </c>
      <c r="L112" s="73"/>
      <c r="M112" s="229" t="s">
        <v>34</v>
      </c>
      <c r="N112" s="230" t="s">
        <v>50</v>
      </c>
      <c r="O112" s="48"/>
      <c r="P112" s="231">
        <f>O112*H112</f>
        <v>0</v>
      </c>
      <c r="Q112" s="231">
        <v>0</v>
      </c>
      <c r="R112" s="231">
        <f>Q112*H112</f>
        <v>0</v>
      </c>
      <c r="S112" s="231">
        <v>0</v>
      </c>
      <c r="T112" s="232">
        <f>S112*H112</f>
        <v>0</v>
      </c>
      <c r="AR112" s="24" t="s">
        <v>281</v>
      </c>
      <c r="AT112" s="24" t="s">
        <v>169</v>
      </c>
      <c r="AU112" s="24" t="s">
        <v>89</v>
      </c>
      <c r="AY112" s="24" t="s">
        <v>167</v>
      </c>
      <c r="BE112" s="233">
        <f>IF(N112="základní",J112,0)</f>
        <v>0</v>
      </c>
      <c r="BF112" s="233">
        <f>IF(N112="snížená",J112,0)</f>
        <v>0</v>
      </c>
      <c r="BG112" s="233">
        <f>IF(N112="zákl. přenesená",J112,0)</f>
        <v>0</v>
      </c>
      <c r="BH112" s="233">
        <f>IF(N112="sníž. přenesená",J112,0)</f>
        <v>0</v>
      </c>
      <c r="BI112" s="233">
        <f>IF(N112="nulová",J112,0)</f>
        <v>0</v>
      </c>
      <c r="BJ112" s="24" t="s">
        <v>87</v>
      </c>
      <c r="BK112" s="233">
        <f>ROUND(I112*H112,2)</f>
        <v>0</v>
      </c>
      <c r="BL112" s="24" t="s">
        <v>281</v>
      </c>
      <c r="BM112" s="24" t="s">
        <v>1876</v>
      </c>
    </row>
    <row r="113" s="12" customFormat="1">
      <c r="B113" s="247"/>
      <c r="C113" s="248"/>
      <c r="D113" s="234" t="s">
        <v>178</v>
      </c>
      <c r="E113" s="249" t="s">
        <v>34</v>
      </c>
      <c r="F113" s="250" t="s">
        <v>2025</v>
      </c>
      <c r="G113" s="248"/>
      <c r="H113" s="251">
        <v>9</v>
      </c>
      <c r="I113" s="252"/>
      <c r="J113" s="248"/>
      <c r="K113" s="248"/>
      <c r="L113" s="253"/>
      <c r="M113" s="254"/>
      <c r="N113" s="255"/>
      <c r="O113" s="255"/>
      <c r="P113" s="255"/>
      <c r="Q113" s="255"/>
      <c r="R113" s="255"/>
      <c r="S113" s="255"/>
      <c r="T113" s="256"/>
      <c r="AT113" s="257" t="s">
        <v>178</v>
      </c>
      <c r="AU113" s="257" t="s">
        <v>89</v>
      </c>
      <c r="AV113" s="12" t="s">
        <v>89</v>
      </c>
      <c r="AW113" s="12" t="s">
        <v>42</v>
      </c>
      <c r="AX113" s="12" t="s">
        <v>87</v>
      </c>
      <c r="AY113" s="257" t="s">
        <v>167</v>
      </c>
    </row>
    <row r="114" s="1" customFormat="1" ht="14.4" customHeight="1">
      <c r="B114" s="47"/>
      <c r="C114" s="270" t="s">
        <v>298</v>
      </c>
      <c r="D114" s="270" t="s">
        <v>336</v>
      </c>
      <c r="E114" s="271" t="s">
        <v>1878</v>
      </c>
      <c r="F114" s="272" t="s">
        <v>1879</v>
      </c>
      <c r="G114" s="273" t="s">
        <v>321</v>
      </c>
      <c r="H114" s="274">
        <v>6</v>
      </c>
      <c r="I114" s="275"/>
      <c r="J114" s="276">
        <f>ROUND(I114*H114,2)</f>
        <v>0</v>
      </c>
      <c r="K114" s="272" t="s">
        <v>173</v>
      </c>
      <c r="L114" s="277"/>
      <c r="M114" s="278" t="s">
        <v>34</v>
      </c>
      <c r="N114" s="279" t="s">
        <v>50</v>
      </c>
      <c r="O114" s="48"/>
      <c r="P114" s="231">
        <f>O114*H114</f>
        <v>0</v>
      </c>
      <c r="Q114" s="231">
        <v>0.00040000000000000002</v>
      </c>
      <c r="R114" s="231">
        <f>Q114*H114</f>
        <v>0.0024000000000000002</v>
      </c>
      <c r="S114" s="231">
        <v>0</v>
      </c>
      <c r="T114" s="232">
        <f>S114*H114</f>
        <v>0</v>
      </c>
      <c r="AR114" s="24" t="s">
        <v>383</v>
      </c>
      <c r="AT114" s="24" t="s">
        <v>336</v>
      </c>
      <c r="AU114" s="24" t="s">
        <v>89</v>
      </c>
      <c r="AY114" s="24" t="s">
        <v>167</v>
      </c>
      <c r="BE114" s="233">
        <f>IF(N114="základní",J114,0)</f>
        <v>0</v>
      </c>
      <c r="BF114" s="233">
        <f>IF(N114="snížená",J114,0)</f>
        <v>0</v>
      </c>
      <c r="BG114" s="233">
        <f>IF(N114="zákl. přenesená",J114,0)</f>
        <v>0</v>
      </c>
      <c r="BH114" s="233">
        <f>IF(N114="sníž. přenesená",J114,0)</f>
        <v>0</v>
      </c>
      <c r="BI114" s="233">
        <f>IF(N114="nulová",J114,0)</f>
        <v>0</v>
      </c>
      <c r="BJ114" s="24" t="s">
        <v>87</v>
      </c>
      <c r="BK114" s="233">
        <f>ROUND(I114*H114,2)</f>
        <v>0</v>
      </c>
      <c r="BL114" s="24" t="s">
        <v>281</v>
      </c>
      <c r="BM114" s="24" t="s">
        <v>1880</v>
      </c>
    </row>
    <row r="115" s="1" customFormat="1">
      <c r="B115" s="47"/>
      <c r="C115" s="75"/>
      <c r="D115" s="234" t="s">
        <v>340</v>
      </c>
      <c r="E115" s="75"/>
      <c r="F115" s="235" t="s">
        <v>1881</v>
      </c>
      <c r="G115" s="75"/>
      <c r="H115" s="75"/>
      <c r="I115" s="192"/>
      <c r="J115" s="75"/>
      <c r="K115" s="75"/>
      <c r="L115" s="73"/>
      <c r="M115" s="236"/>
      <c r="N115" s="48"/>
      <c r="O115" s="48"/>
      <c r="P115" s="48"/>
      <c r="Q115" s="48"/>
      <c r="R115" s="48"/>
      <c r="S115" s="48"/>
      <c r="T115" s="96"/>
      <c r="AT115" s="24" t="s">
        <v>340</v>
      </c>
      <c r="AU115" s="24" t="s">
        <v>89</v>
      </c>
    </row>
    <row r="116" s="1" customFormat="1" ht="14.4" customHeight="1">
      <c r="B116" s="47"/>
      <c r="C116" s="270" t="s">
        <v>9</v>
      </c>
      <c r="D116" s="270" t="s">
        <v>336</v>
      </c>
      <c r="E116" s="271" t="s">
        <v>2026</v>
      </c>
      <c r="F116" s="272" t="s">
        <v>2027</v>
      </c>
      <c r="G116" s="273" t="s">
        <v>321</v>
      </c>
      <c r="H116" s="274">
        <v>3</v>
      </c>
      <c r="I116" s="275"/>
      <c r="J116" s="276">
        <f>ROUND(I116*H116,2)</f>
        <v>0</v>
      </c>
      <c r="K116" s="272" t="s">
        <v>173</v>
      </c>
      <c r="L116" s="277"/>
      <c r="M116" s="278" t="s">
        <v>34</v>
      </c>
      <c r="N116" s="279" t="s">
        <v>50</v>
      </c>
      <c r="O116" s="48"/>
      <c r="P116" s="231">
        <f>O116*H116</f>
        <v>0</v>
      </c>
      <c r="Q116" s="231">
        <v>0.00040000000000000002</v>
      </c>
      <c r="R116" s="231">
        <f>Q116*H116</f>
        <v>0.0012000000000000001</v>
      </c>
      <c r="S116" s="231">
        <v>0</v>
      </c>
      <c r="T116" s="232">
        <f>S116*H116</f>
        <v>0</v>
      </c>
      <c r="AR116" s="24" t="s">
        <v>383</v>
      </c>
      <c r="AT116" s="24" t="s">
        <v>336</v>
      </c>
      <c r="AU116" s="24" t="s">
        <v>89</v>
      </c>
      <c r="AY116" s="24" t="s">
        <v>167</v>
      </c>
      <c r="BE116" s="233">
        <f>IF(N116="základní",J116,0)</f>
        <v>0</v>
      </c>
      <c r="BF116" s="233">
        <f>IF(N116="snížená",J116,0)</f>
        <v>0</v>
      </c>
      <c r="BG116" s="233">
        <f>IF(N116="zákl. přenesená",J116,0)</f>
        <v>0</v>
      </c>
      <c r="BH116" s="233">
        <f>IF(N116="sníž. přenesená",J116,0)</f>
        <v>0</v>
      </c>
      <c r="BI116" s="233">
        <f>IF(N116="nulová",J116,0)</f>
        <v>0</v>
      </c>
      <c r="BJ116" s="24" t="s">
        <v>87</v>
      </c>
      <c r="BK116" s="233">
        <f>ROUND(I116*H116,2)</f>
        <v>0</v>
      </c>
      <c r="BL116" s="24" t="s">
        <v>281</v>
      </c>
      <c r="BM116" s="24" t="s">
        <v>2028</v>
      </c>
    </row>
    <row r="117" s="1" customFormat="1">
      <c r="B117" s="47"/>
      <c r="C117" s="75"/>
      <c r="D117" s="234" t="s">
        <v>340</v>
      </c>
      <c r="E117" s="75"/>
      <c r="F117" s="235" t="s">
        <v>2029</v>
      </c>
      <c r="G117" s="75"/>
      <c r="H117" s="75"/>
      <c r="I117" s="192"/>
      <c r="J117" s="75"/>
      <c r="K117" s="75"/>
      <c r="L117" s="73"/>
      <c r="M117" s="236"/>
      <c r="N117" s="48"/>
      <c r="O117" s="48"/>
      <c r="P117" s="48"/>
      <c r="Q117" s="48"/>
      <c r="R117" s="48"/>
      <c r="S117" s="48"/>
      <c r="T117" s="96"/>
      <c r="AT117" s="24" t="s">
        <v>340</v>
      </c>
      <c r="AU117" s="24" t="s">
        <v>89</v>
      </c>
    </row>
    <row r="118" s="1" customFormat="1" ht="22.8" customHeight="1">
      <c r="B118" s="47"/>
      <c r="C118" s="222" t="s">
        <v>310</v>
      </c>
      <c r="D118" s="222" t="s">
        <v>169</v>
      </c>
      <c r="E118" s="223" t="s">
        <v>1890</v>
      </c>
      <c r="F118" s="224" t="s">
        <v>1891</v>
      </c>
      <c r="G118" s="225" t="s">
        <v>321</v>
      </c>
      <c r="H118" s="226">
        <v>5</v>
      </c>
      <c r="I118" s="227"/>
      <c r="J118" s="228">
        <f>ROUND(I118*H118,2)</f>
        <v>0</v>
      </c>
      <c r="K118" s="224" t="s">
        <v>173</v>
      </c>
      <c r="L118" s="73"/>
      <c r="M118" s="229" t="s">
        <v>34</v>
      </c>
      <c r="N118" s="230" t="s">
        <v>50</v>
      </c>
      <c r="O118" s="48"/>
      <c r="P118" s="231">
        <f>O118*H118</f>
        <v>0</v>
      </c>
      <c r="Q118" s="231">
        <v>0</v>
      </c>
      <c r="R118" s="231">
        <f>Q118*H118</f>
        <v>0</v>
      </c>
      <c r="S118" s="231">
        <v>0</v>
      </c>
      <c r="T118" s="232">
        <f>S118*H118</f>
        <v>0</v>
      </c>
      <c r="AR118" s="24" t="s">
        <v>281</v>
      </c>
      <c r="AT118" s="24" t="s">
        <v>169</v>
      </c>
      <c r="AU118" s="24" t="s">
        <v>89</v>
      </c>
      <c r="AY118" s="24" t="s">
        <v>167</v>
      </c>
      <c r="BE118" s="233">
        <f>IF(N118="základní",J118,0)</f>
        <v>0</v>
      </c>
      <c r="BF118" s="233">
        <f>IF(N118="snížená",J118,0)</f>
        <v>0</v>
      </c>
      <c r="BG118" s="233">
        <f>IF(N118="zákl. přenesená",J118,0)</f>
        <v>0</v>
      </c>
      <c r="BH118" s="233">
        <f>IF(N118="sníž. přenesená",J118,0)</f>
        <v>0</v>
      </c>
      <c r="BI118" s="233">
        <f>IF(N118="nulová",J118,0)</f>
        <v>0</v>
      </c>
      <c r="BJ118" s="24" t="s">
        <v>87</v>
      </c>
      <c r="BK118" s="233">
        <f>ROUND(I118*H118,2)</f>
        <v>0</v>
      </c>
      <c r="BL118" s="24" t="s">
        <v>281</v>
      </c>
      <c r="BM118" s="24" t="s">
        <v>1892</v>
      </c>
    </row>
    <row r="119" s="12" customFormat="1">
      <c r="B119" s="247"/>
      <c r="C119" s="248"/>
      <c r="D119" s="234" t="s">
        <v>178</v>
      </c>
      <c r="E119" s="249" t="s">
        <v>34</v>
      </c>
      <c r="F119" s="250" t="s">
        <v>2030</v>
      </c>
      <c r="G119" s="248"/>
      <c r="H119" s="251">
        <v>5</v>
      </c>
      <c r="I119" s="252"/>
      <c r="J119" s="248"/>
      <c r="K119" s="248"/>
      <c r="L119" s="253"/>
      <c r="M119" s="254"/>
      <c r="N119" s="255"/>
      <c r="O119" s="255"/>
      <c r="P119" s="255"/>
      <c r="Q119" s="255"/>
      <c r="R119" s="255"/>
      <c r="S119" s="255"/>
      <c r="T119" s="256"/>
      <c r="AT119" s="257" t="s">
        <v>178</v>
      </c>
      <c r="AU119" s="257" t="s">
        <v>89</v>
      </c>
      <c r="AV119" s="12" t="s">
        <v>89</v>
      </c>
      <c r="AW119" s="12" t="s">
        <v>42</v>
      </c>
      <c r="AX119" s="12" t="s">
        <v>87</v>
      </c>
      <c r="AY119" s="257" t="s">
        <v>167</v>
      </c>
    </row>
    <row r="120" s="1" customFormat="1" ht="14.4" customHeight="1">
      <c r="B120" s="47"/>
      <c r="C120" s="270" t="s">
        <v>318</v>
      </c>
      <c r="D120" s="270" t="s">
        <v>336</v>
      </c>
      <c r="E120" s="271" t="s">
        <v>2031</v>
      </c>
      <c r="F120" s="272" t="s">
        <v>2032</v>
      </c>
      <c r="G120" s="273" t="s">
        <v>321</v>
      </c>
      <c r="H120" s="274">
        <v>4</v>
      </c>
      <c r="I120" s="275"/>
      <c r="J120" s="276">
        <f>ROUND(I120*H120,2)</f>
        <v>0</v>
      </c>
      <c r="K120" s="272" t="s">
        <v>173</v>
      </c>
      <c r="L120" s="277"/>
      <c r="M120" s="278" t="s">
        <v>34</v>
      </c>
      <c r="N120" s="279" t="s">
        <v>50</v>
      </c>
      <c r="O120" s="48"/>
      <c r="P120" s="231">
        <f>O120*H120</f>
        <v>0</v>
      </c>
      <c r="Q120" s="231">
        <v>0.00040000000000000002</v>
      </c>
      <c r="R120" s="231">
        <f>Q120*H120</f>
        <v>0.0016000000000000001</v>
      </c>
      <c r="S120" s="231">
        <v>0</v>
      </c>
      <c r="T120" s="232">
        <f>S120*H120</f>
        <v>0</v>
      </c>
      <c r="AR120" s="24" t="s">
        <v>383</v>
      </c>
      <c r="AT120" s="24" t="s">
        <v>336</v>
      </c>
      <c r="AU120" s="24" t="s">
        <v>89</v>
      </c>
      <c r="AY120" s="24" t="s">
        <v>167</v>
      </c>
      <c r="BE120" s="233">
        <f>IF(N120="základní",J120,0)</f>
        <v>0</v>
      </c>
      <c r="BF120" s="233">
        <f>IF(N120="snížená",J120,0)</f>
        <v>0</v>
      </c>
      <c r="BG120" s="233">
        <f>IF(N120="zákl. přenesená",J120,0)</f>
        <v>0</v>
      </c>
      <c r="BH120" s="233">
        <f>IF(N120="sníž. přenesená",J120,0)</f>
        <v>0</v>
      </c>
      <c r="BI120" s="233">
        <f>IF(N120="nulová",J120,0)</f>
        <v>0</v>
      </c>
      <c r="BJ120" s="24" t="s">
        <v>87</v>
      </c>
      <c r="BK120" s="233">
        <f>ROUND(I120*H120,2)</f>
        <v>0</v>
      </c>
      <c r="BL120" s="24" t="s">
        <v>281</v>
      </c>
      <c r="BM120" s="24" t="s">
        <v>2033</v>
      </c>
    </row>
    <row r="121" s="1" customFormat="1">
      <c r="B121" s="47"/>
      <c r="C121" s="75"/>
      <c r="D121" s="234" t="s">
        <v>340</v>
      </c>
      <c r="E121" s="75"/>
      <c r="F121" s="235" t="s">
        <v>2034</v>
      </c>
      <c r="G121" s="75"/>
      <c r="H121" s="75"/>
      <c r="I121" s="192"/>
      <c r="J121" s="75"/>
      <c r="K121" s="75"/>
      <c r="L121" s="73"/>
      <c r="M121" s="236"/>
      <c r="N121" s="48"/>
      <c r="O121" s="48"/>
      <c r="P121" s="48"/>
      <c r="Q121" s="48"/>
      <c r="R121" s="48"/>
      <c r="S121" s="48"/>
      <c r="T121" s="96"/>
      <c r="AT121" s="24" t="s">
        <v>340</v>
      </c>
      <c r="AU121" s="24" t="s">
        <v>89</v>
      </c>
    </row>
    <row r="122" s="1" customFormat="1" ht="14.4" customHeight="1">
      <c r="B122" s="47"/>
      <c r="C122" s="270" t="s">
        <v>324</v>
      </c>
      <c r="D122" s="270" t="s">
        <v>336</v>
      </c>
      <c r="E122" s="271" t="s">
        <v>1898</v>
      </c>
      <c r="F122" s="272" t="s">
        <v>1899</v>
      </c>
      <c r="G122" s="273" t="s">
        <v>321</v>
      </c>
      <c r="H122" s="274">
        <v>1</v>
      </c>
      <c r="I122" s="275"/>
      <c r="J122" s="276">
        <f>ROUND(I122*H122,2)</f>
        <v>0</v>
      </c>
      <c r="K122" s="272" t="s">
        <v>173</v>
      </c>
      <c r="L122" s="277"/>
      <c r="M122" s="278" t="s">
        <v>34</v>
      </c>
      <c r="N122" s="279" t="s">
        <v>50</v>
      </c>
      <c r="O122" s="48"/>
      <c r="P122" s="231">
        <f>O122*H122</f>
        <v>0</v>
      </c>
      <c r="Q122" s="231">
        <v>0.00040000000000000002</v>
      </c>
      <c r="R122" s="231">
        <f>Q122*H122</f>
        <v>0.00040000000000000002</v>
      </c>
      <c r="S122" s="231">
        <v>0</v>
      </c>
      <c r="T122" s="232">
        <f>S122*H122</f>
        <v>0</v>
      </c>
      <c r="AR122" s="24" t="s">
        <v>383</v>
      </c>
      <c r="AT122" s="24" t="s">
        <v>336</v>
      </c>
      <c r="AU122" s="24" t="s">
        <v>89</v>
      </c>
      <c r="AY122" s="24" t="s">
        <v>167</v>
      </c>
      <c r="BE122" s="233">
        <f>IF(N122="základní",J122,0)</f>
        <v>0</v>
      </c>
      <c r="BF122" s="233">
        <f>IF(N122="snížená",J122,0)</f>
        <v>0</v>
      </c>
      <c r="BG122" s="233">
        <f>IF(N122="zákl. přenesená",J122,0)</f>
        <v>0</v>
      </c>
      <c r="BH122" s="233">
        <f>IF(N122="sníž. přenesená",J122,0)</f>
        <v>0</v>
      </c>
      <c r="BI122" s="233">
        <f>IF(N122="nulová",J122,0)</f>
        <v>0</v>
      </c>
      <c r="BJ122" s="24" t="s">
        <v>87</v>
      </c>
      <c r="BK122" s="233">
        <f>ROUND(I122*H122,2)</f>
        <v>0</v>
      </c>
      <c r="BL122" s="24" t="s">
        <v>281</v>
      </c>
      <c r="BM122" s="24" t="s">
        <v>2035</v>
      </c>
    </row>
    <row r="123" s="1" customFormat="1">
      <c r="B123" s="47"/>
      <c r="C123" s="75"/>
      <c r="D123" s="234" t="s">
        <v>340</v>
      </c>
      <c r="E123" s="75"/>
      <c r="F123" s="235" t="s">
        <v>1901</v>
      </c>
      <c r="G123" s="75"/>
      <c r="H123" s="75"/>
      <c r="I123" s="192"/>
      <c r="J123" s="75"/>
      <c r="K123" s="75"/>
      <c r="L123" s="73"/>
      <c r="M123" s="236"/>
      <c r="N123" s="48"/>
      <c r="O123" s="48"/>
      <c r="P123" s="48"/>
      <c r="Q123" s="48"/>
      <c r="R123" s="48"/>
      <c r="S123" s="48"/>
      <c r="T123" s="96"/>
      <c r="AT123" s="24" t="s">
        <v>340</v>
      </c>
      <c r="AU123" s="24" t="s">
        <v>89</v>
      </c>
    </row>
    <row r="124" s="1" customFormat="1" ht="14.4" customHeight="1">
      <c r="B124" s="47"/>
      <c r="C124" s="270" t="s">
        <v>335</v>
      </c>
      <c r="D124" s="270" t="s">
        <v>336</v>
      </c>
      <c r="E124" s="271" t="s">
        <v>2036</v>
      </c>
      <c r="F124" s="272" t="s">
        <v>2037</v>
      </c>
      <c r="G124" s="273" t="s">
        <v>321</v>
      </c>
      <c r="H124" s="274">
        <v>1</v>
      </c>
      <c r="I124" s="275"/>
      <c r="J124" s="276">
        <f>ROUND(I124*H124,2)</f>
        <v>0</v>
      </c>
      <c r="K124" s="272" t="s">
        <v>173</v>
      </c>
      <c r="L124" s="277"/>
      <c r="M124" s="278" t="s">
        <v>34</v>
      </c>
      <c r="N124" s="279" t="s">
        <v>50</v>
      </c>
      <c r="O124" s="48"/>
      <c r="P124" s="231">
        <f>O124*H124</f>
        <v>0</v>
      </c>
      <c r="Q124" s="231">
        <v>0.00040000000000000002</v>
      </c>
      <c r="R124" s="231">
        <f>Q124*H124</f>
        <v>0.00040000000000000002</v>
      </c>
      <c r="S124" s="231">
        <v>0</v>
      </c>
      <c r="T124" s="232">
        <f>S124*H124</f>
        <v>0</v>
      </c>
      <c r="AR124" s="24" t="s">
        <v>383</v>
      </c>
      <c r="AT124" s="24" t="s">
        <v>336</v>
      </c>
      <c r="AU124" s="24" t="s">
        <v>89</v>
      </c>
      <c r="AY124" s="24" t="s">
        <v>167</v>
      </c>
      <c r="BE124" s="233">
        <f>IF(N124="základní",J124,0)</f>
        <v>0</v>
      </c>
      <c r="BF124" s="233">
        <f>IF(N124="snížená",J124,0)</f>
        <v>0</v>
      </c>
      <c r="BG124" s="233">
        <f>IF(N124="zákl. přenesená",J124,0)</f>
        <v>0</v>
      </c>
      <c r="BH124" s="233">
        <f>IF(N124="sníž. přenesená",J124,0)</f>
        <v>0</v>
      </c>
      <c r="BI124" s="233">
        <f>IF(N124="nulová",J124,0)</f>
        <v>0</v>
      </c>
      <c r="BJ124" s="24" t="s">
        <v>87</v>
      </c>
      <c r="BK124" s="233">
        <f>ROUND(I124*H124,2)</f>
        <v>0</v>
      </c>
      <c r="BL124" s="24" t="s">
        <v>281</v>
      </c>
      <c r="BM124" s="24" t="s">
        <v>2038</v>
      </c>
    </row>
    <row r="125" s="1" customFormat="1">
      <c r="B125" s="47"/>
      <c r="C125" s="75"/>
      <c r="D125" s="234" t="s">
        <v>340</v>
      </c>
      <c r="E125" s="75"/>
      <c r="F125" s="235" t="s">
        <v>2039</v>
      </c>
      <c r="G125" s="75"/>
      <c r="H125" s="75"/>
      <c r="I125" s="192"/>
      <c r="J125" s="75"/>
      <c r="K125" s="75"/>
      <c r="L125" s="73"/>
      <c r="M125" s="236"/>
      <c r="N125" s="48"/>
      <c r="O125" s="48"/>
      <c r="P125" s="48"/>
      <c r="Q125" s="48"/>
      <c r="R125" s="48"/>
      <c r="S125" s="48"/>
      <c r="T125" s="96"/>
      <c r="AT125" s="24" t="s">
        <v>340</v>
      </c>
      <c r="AU125" s="24" t="s">
        <v>89</v>
      </c>
    </row>
    <row r="126" s="1" customFormat="1" ht="22.8" customHeight="1">
      <c r="B126" s="47"/>
      <c r="C126" s="222" t="s">
        <v>342</v>
      </c>
      <c r="D126" s="222" t="s">
        <v>169</v>
      </c>
      <c r="E126" s="223" t="s">
        <v>2040</v>
      </c>
      <c r="F126" s="224" t="s">
        <v>2041</v>
      </c>
      <c r="G126" s="225" t="s">
        <v>321</v>
      </c>
      <c r="H126" s="226">
        <v>1</v>
      </c>
      <c r="I126" s="227"/>
      <c r="J126" s="228">
        <f>ROUND(I126*H126,2)</f>
        <v>0</v>
      </c>
      <c r="K126" s="224" t="s">
        <v>173</v>
      </c>
      <c r="L126" s="73"/>
      <c r="M126" s="229" t="s">
        <v>34</v>
      </c>
      <c r="N126" s="230" t="s">
        <v>50</v>
      </c>
      <c r="O126" s="48"/>
      <c r="P126" s="231">
        <f>O126*H126</f>
        <v>0</v>
      </c>
      <c r="Q126" s="231">
        <v>0</v>
      </c>
      <c r="R126" s="231">
        <f>Q126*H126</f>
        <v>0</v>
      </c>
      <c r="S126" s="231">
        <v>0</v>
      </c>
      <c r="T126" s="232">
        <f>S126*H126</f>
        <v>0</v>
      </c>
      <c r="AR126" s="24" t="s">
        <v>281</v>
      </c>
      <c r="AT126" s="24" t="s">
        <v>169</v>
      </c>
      <c r="AU126" s="24" t="s">
        <v>89</v>
      </c>
      <c r="AY126" s="24" t="s">
        <v>167</v>
      </c>
      <c r="BE126" s="233">
        <f>IF(N126="základní",J126,0)</f>
        <v>0</v>
      </c>
      <c r="BF126" s="233">
        <f>IF(N126="snížená",J126,0)</f>
        <v>0</v>
      </c>
      <c r="BG126" s="233">
        <f>IF(N126="zákl. přenesená",J126,0)</f>
        <v>0</v>
      </c>
      <c r="BH126" s="233">
        <f>IF(N126="sníž. přenesená",J126,0)</f>
        <v>0</v>
      </c>
      <c r="BI126" s="233">
        <f>IF(N126="nulová",J126,0)</f>
        <v>0</v>
      </c>
      <c r="BJ126" s="24" t="s">
        <v>87</v>
      </c>
      <c r="BK126" s="233">
        <f>ROUND(I126*H126,2)</f>
        <v>0</v>
      </c>
      <c r="BL126" s="24" t="s">
        <v>281</v>
      </c>
      <c r="BM126" s="24" t="s">
        <v>2042</v>
      </c>
    </row>
    <row r="127" s="1" customFormat="1" ht="57" customHeight="1">
      <c r="B127" s="47"/>
      <c r="C127" s="222" t="s">
        <v>347</v>
      </c>
      <c r="D127" s="222" t="s">
        <v>169</v>
      </c>
      <c r="E127" s="223" t="s">
        <v>1902</v>
      </c>
      <c r="F127" s="224" t="s">
        <v>2043</v>
      </c>
      <c r="G127" s="225" t="s">
        <v>321</v>
      </c>
      <c r="H127" s="226">
        <v>1</v>
      </c>
      <c r="I127" s="227"/>
      <c r="J127" s="228">
        <f>ROUND(I127*H127,2)</f>
        <v>0</v>
      </c>
      <c r="K127" s="224" t="s">
        <v>477</v>
      </c>
      <c r="L127" s="73"/>
      <c r="M127" s="229" t="s">
        <v>34</v>
      </c>
      <c r="N127" s="230" t="s">
        <v>50</v>
      </c>
      <c r="O127" s="48"/>
      <c r="P127" s="231">
        <f>O127*H127</f>
        <v>0</v>
      </c>
      <c r="Q127" s="231">
        <v>0</v>
      </c>
      <c r="R127" s="231">
        <f>Q127*H127</f>
        <v>0</v>
      </c>
      <c r="S127" s="231">
        <v>0</v>
      </c>
      <c r="T127" s="232">
        <f>S127*H127</f>
        <v>0</v>
      </c>
      <c r="AR127" s="24" t="s">
        <v>281</v>
      </c>
      <c r="AT127" s="24" t="s">
        <v>169</v>
      </c>
      <c r="AU127" s="24" t="s">
        <v>89</v>
      </c>
      <c r="AY127" s="24" t="s">
        <v>167</v>
      </c>
      <c r="BE127" s="233">
        <f>IF(N127="základní",J127,0)</f>
        <v>0</v>
      </c>
      <c r="BF127" s="233">
        <f>IF(N127="snížená",J127,0)</f>
        <v>0</v>
      </c>
      <c r="BG127" s="233">
        <f>IF(N127="zákl. přenesená",J127,0)</f>
        <v>0</v>
      </c>
      <c r="BH127" s="233">
        <f>IF(N127="sníž. přenesená",J127,0)</f>
        <v>0</v>
      </c>
      <c r="BI127" s="233">
        <f>IF(N127="nulová",J127,0)</f>
        <v>0</v>
      </c>
      <c r="BJ127" s="24" t="s">
        <v>87</v>
      </c>
      <c r="BK127" s="233">
        <f>ROUND(I127*H127,2)</f>
        <v>0</v>
      </c>
      <c r="BL127" s="24" t="s">
        <v>281</v>
      </c>
      <c r="BM127" s="24" t="s">
        <v>1904</v>
      </c>
    </row>
    <row r="128" s="1" customFormat="1" ht="14.4" customHeight="1">
      <c r="B128" s="47"/>
      <c r="C128" s="222" t="s">
        <v>353</v>
      </c>
      <c r="D128" s="222" t="s">
        <v>169</v>
      </c>
      <c r="E128" s="223" t="s">
        <v>1905</v>
      </c>
      <c r="F128" s="224" t="s">
        <v>2044</v>
      </c>
      <c r="G128" s="225" t="s">
        <v>321</v>
      </c>
      <c r="H128" s="226">
        <v>1</v>
      </c>
      <c r="I128" s="227"/>
      <c r="J128" s="228">
        <f>ROUND(I128*H128,2)</f>
        <v>0</v>
      </c>
      <c r="K128" s="224" t="s">
        <v>477</v>
      </c>
      <c r="L128" s="73"/>
      <c r="M128" s="229" t="s">
        <v>34</v>
      </c>
      <c r="N128" s="230" t="s">
        <v>50</v>
      </c>
      <c r="O128" s="48"/>
      <c r="P128" s="231">
        <f>O128*H128</f>
        <v>0</v>
      </c>
      <c r="Q128" s="231">
        <v>0</v>
      </c>
      <c r="R128" s="231">
        <f>Q128*H128</f>
        <v>0</v>
      </c>
      <c r="S128" s="231">
        <v>0</v>
      </c>
      <c r="T128" s="232">
        <f>S128*H128</f>
        <v>0</v>
      </c>
      <c r="AR128" s="24" t="s">
        <v>281</v>
      </c>
      <c r="AT128" s="24" t="s">
        <v>169</v>
      </c>
      <c r="AU128" s="24" t="s">
        <v>89</v>
      </c>
      <c r="AY128" s="24" t="s">
        <v>167</v>
      </c>
      <c r="BE128" s="233">
        <f>IF(N128="základní",J128,0)</f>
        <v>0</v>
      </c>
      <c r="BF128" s="233">
        <f>IF(N128="snížená",J128,0)</f>
        <v>0</v>
      </c>
      <c r="BG128" s="233">
        <f>IF(N128="zákl. přenesená",J128,0)</f>
        <v>0</v>
      </c>
      <c r="BH128" s="233">
        <f>IF(N128="sníž. přenesená",J128,0)</f>
        <v>0</v>
      </c>
      <c r="BI128" s="233">
        <f>IF(N128="nulová",J128,0)</f>
        <v>0</v>
      </c>
      <c r="BJ128" s="24" t="s">
        <v>87</v>
      </c>
      <c r="BK128" s="233">
        <f>ROUND(I128*H128,2)</f>
        <v>0</v>
      </c>
      <c r="BL128" s="24" t="s">
        <v>281</v>
      </c>
      <c r="BM128" s="24" t="s">
        <v>1907</v>
      </c>
    </row>
    <row r="129" s="1" customFormat="1" ht="14.4" customHeight="1">
      <c r="B129" s="47"/>
      <c r="C129" s="222" t="s">
        <v>359</v>
      </c>
      <c r="D129" s="222" t="s">
        <v>169</v>
      </c>
      <c r="E129" s="223" t="s">
        <v>1908</v>
      </c>
      <c r="F129" s="224" t="s">
        <v>2045</v>
      </c>
      <c r="G129" s="225" t="s">
        <v>321</v>
      </c>
      <c r="H129" s="226">
        <v>10</v>
      </c>
      <c r="I129" s="227"/>
      <c r="J129" s="228">
        <f>ROUND(I129*H129,2)</f>
        <v>0</v>
      </c>
      <c r="K129" s="224" t="s">
        <v>477</v>
      </c>
      <c r="L129" s="73"/>
      <c r="M129" s="229" t="s">
        <v>34</v>
      </c>
      <c r="N129" s="230" t="s">
        <v>50</v>
      </c>
      <c r="O129" s="48"/>
      <c r="P129" s="231">
        <f>O129*H129</f>
        <v>0</v>
      </c>
      <c r="Q129" s="231">
        <v>0</v>
      </c>
      <c r="R129" s="231">
        <f>Q129*H129</f>
        <v>0</v>
      </c>
      <c r="S129" s="231">
        <v>0</v>
      </c>
      <c r="T129" s="232">
        <f>S129*H129</f>
        <v>0</v>
      </c>
      <c r="AR129" s="24" t="s">
        <v>281</v>
      </c>
      <c r="AT129" s="24" t="s">
        <v>169</v>
      </c>
      <c r="AU129" s="24" t="s">
        <v>89</v>
      </c>
      <c r="AY129" s="24" t="s">
        <v>167</v>
      </c>
      <c r="BE129" s="233">
        <f>IF(N129="základní",J129,0)</f>
        <v>0</v>
      </c>
      <c r="BF129" s="233">
        <f>IF(N129="snížená",J129,0)</f>
        <v>0</v>
      </c>
      <c r="BG129" s="233">
        <f>IF(N129="zákl. přenesená",J129,0)</f>
        <v>0</v>
      </c>
      <c r="BH129" s="233">
        <f>IF(N129="sníž. přenesená",J129,0)</f>
        <v>0</v>
      </c>
      <c r="BI129" s="233">
        <f>IF(N129="nulová",J129,0)</f>
        <v>0</v>
      </c>
      <c r="BJ129" s="24" t="s">
        <v>87</v>
      </c>
      <c r="BK129" s="233">
        <f>ROUND(I129*H129,2)</f>
        <v>0</v>
      </c>
      <c r="BL129" s="24" t="s">
        <v>281</v>
      </c>
      <c r="BM129" s="24" t="s">
        <v>1910</v>
      </c>
    </row>
    <row r="130" s="1" customFormat="1" ht="14.4" customHeight="1">
      <c r="B130" s="47"/>
      <c r="C130" s="222" t="s">
        <v>370</v>
      </c>
      <c r="D130" s="222" t="s">
        <v>169</v>
      </c>
      <c r="E130" s="223" t="s">
        <v>1911</v>
      </c>
      <c r="F130" s="224" t="s">
        <v>2046</v>
      </c>
      <c r="G130" s="225" t="s">
        <v>321</v>
      </c>
      <c r="H130" s="226">
        <v>50</v>
      </c>
      <c r="I130" s="227"/>
      <c r="J130" s="228">
        <f>ROUND(I130*H130,2)</f>
        <v>0</v>
      </c>
      <c r="K130" s="224" t="s">
        <v>477</v>
      </c>
      <c r="L130" s="73"/>
      <c r="M130" s="229" t="s">
        <v>34</v>
      </c>
      <c r="N130" s="230" t="s">
        <v>50</v>
      </c>
      <c r="O130" s="48"/>
      <c r="P130" s="231">
        <f>O130*H130</f>
        <v>0</v>
      </c>
      <c r="Q130" s="231">
        <v>0</v>
      </c>
      <c r="R130" s="231">
        <f>Q130*H130</f>
        <v>0</v>
      </c>
      <c r="S130" s="231">
        <v>0</v>
      </c>
      <c r="T130" s="232">
        <f>S130*H130</f>
        <v>0</v>
      </c>
      <c r="AR130" s="24" t="s">
        <v>281</v>
      </c>
      <c r="AT130" s="24" t="s">
        <v>169</v>
      </c>
      <c r="AU130" s="24" t="s">
        <v>89</v>
      </c>
      <c r="AY130" s="24" t="s">
        <v>167</v>
      </c>
      <c r="BE130" s="233">
        <f>IF(N130="základní",J130,0)</f>
        <v>0</v>
      </c>
      <c r="BF130" s="233">
        <f>IF(N130="snížená",J130,0)</f>
        <v>0</v>
      </c>
      <c r="BG130" s="233">
        <f>IF(N130="zákl. přenesená",J130,0)</f>
        <v>0</v>
      </c>
      <c r="BH130" s="233">
        <f>IF(N130="sníž. přenesená",J130,0)</f>
        <v>0</v>
      </c>
      <c r="BI130" s="233">
        <f>IF(N130="nulová",J130,0)</f>
        <v>0</v>
      </c>
      <c r="BJ130" s="24" t="s">
        <v>87</v>
      </c>
      <c r="BK130" s="233">
        <f>ROUND(I130*H130,2)</f>
        <v>0</v>
      </c>
      <c r="BL130" s="24" t="s">
        <v>281</v>
      </c>
      <c r="BM130" s="24" t="s">
        <v>1913</v>
      </c>
    </row>
    <row r="131" s="1" customFormat="1" ht="45.6" customHeight="1">
      <c r="B131" s="47"/>
      <c r="C131" s="222" t="s">
        <v>376</v>
      </c>
      <c r="D131" s="222" t="s">
        <v>169</v>
      </c>
      <c r="E131" s="223" t="s">
        <v>1914</v>
      </c>
      <c r="F131" s="224" t="s">
        <v>2047</v>
      </c>
      <c r="G131" s="225" t="s">
        <v>321</v>
      </c>
      <c r="H131" s="226">
        <v>6</v>
      </c>
      <c r="I131" s="227"/>
      <c r="J131" s="228">
        <f>ROUND(I131*H131,2)</f>
        <v>0</v>
      </c>
      <c r="K131" s="224" t="s">
        <v>477</v>
      </c>
      <c r="L131" s="73"/>
      <c r="M131" s="229" t="s">
        <v>34</v>
      </c>
      <c r="N131" s="230" t="s">
        <v>50</v>
      </c>
      <c r="O131" s="48"/>
      <c r="P131" s="231">
        <f>O131*H131</f>
        <v>0</v>
      </c>
      <c r="Q131" s="231">
        <v>0</v>
      </c>
      <c r="R131" s="231">
        <f>Q131*H131</f>
        <v>0</v>
      </c>
      <c r="S131" s="231">
        <v>0</v>
      </c>
      <c r="T131" s="232">
        <f>S131*H131</f>
        <v>0</v>
      </c>
      <c r="AR131" s="24" t="s">
        <v>281</v>
      </c>
      <c r="AT131" s="24" t="s">
        <v>169</v>
      </c>
      <c r="AU131" s="24" t="s">
        <v>89</v>
      </c>
      <c r="AY131" s="24" t="s">
        <v>167</v>
      </c>
      <c r="BE131" s="233">
        <f>IF(N131="základní",J131,0)</f>
        <v>0</v>
      </c>
      <c r="BF131" s="233">
        <f>IF(N131="snížená",J131,0)</f>
        <v>0</v>
      </c>
      <c r="BG131" s="233">
        <f>IF(N131="zákl. přenesená",J131,0)</f>
        <v>0</v>
      </c>
      <c r="BH131" s="233">
        <f>IF(N131="sníž. přenesená",J131,0)</f>
        <v>0</v>
      </c>
      <c r="BI131" s="233">
        <f>IF(N131="nulová",J131,0)</f>
        <v>0</v>
      </c>
      <c r="BJ131" s="24" t="s">
        <v>87</v>
      </c>
      <c r="BK131" s="233">
        <f>ROUND(I131*H131,2)</f>
        <v>0</v>
      </c>
      <c r="BL131" s="24" t="s">
        <v>281</v>
      </c>
      <c r="BM131" s="24" t="s">
        <v>1916</v>
      </c>
    </row>
    <row r="132" s="1" customFormat="1" ht="14.4" customHeight="1">
      <c r="B132" s="47"/>
      <c r="C132" s="222" t="s">
        <v>383</v>
      </c>
      <c r="D132" s="222" t="s">
        <v>169</v>
      </c>
      <c r="E132" s="223" t="s">
        <v>1923</v>
      </c>
      <c r="F132" s="224" t="s">
        <v>1924</v>
      </c>
      <c r="G132" s="225" t="s">
        <v>1925</v>
      </c>
      <c r="H132" s="226">
        <v>5</v>
      </c>
      <c r="I132" s="227"/>
      <c r="J132" s="228">
        <f>ROUND(I132*H132,2)</f>
        <v>0</v>
      </c>
      <c r="K132" s="224" t="s">
        <v>477</v>
      </c>
      <c r="L132" s="73"/>
      <c r="M132" s="229" t="s">
        <v>34</v>
      </c>
      <c r="N132" s="230" t="s">
        <v>50</v>
      </c>
      <c r="O132" s="48"/>
      <c r="P132" s="231">
        <f>O132*H132</f>
        <v>0</v>
      </c>
      <c r="Q132" s="231">
        <v>0</v>
      </c>
      <c r="R132" s="231">
        <f>Q132*H132</f>
        <v>0</v>
      </c>
      <c r="S132" s="231">
        <v>0</v>
      </c>
      <c r="T132" s="232">
        <f>S132*H132</f>
        <v>0</v>
      </c>
      <c r="AR132" s="24" t="s">
        <v>281</v>
      </c>
      <c r="AT132" s="24" t="s">
        <v>169</v>
      </c>
      <c r="AU132" s="24" t="s">
        <v>89</v>
      </c>
      <c r="AY132" s="24" t="s">
        <v>167</v>
      </c>
      <c r="BE132" s="233">
        <f>IF(N132="základní",J132,0)</f>
        <v>0</v>
      </c>
      <c r="BF132" s="233">
        <f>IF(N132="snížená",J132,0)</f>
        <v>0</v>
      </c>
      <c r="BG132" s="233">
        <f>IF(N132="zákl. přenesená",J132,0)</f>
        <v>0</v>
      </c>
      <c r="BH132" s="233">
        <f>IF(N132="sníž. přenesená",J132,0)</f>
        <v>0</v>
      </c>
      <c r="BI132" s="233">
        <f>IF(N132="nulová",J132,0)</f>
        <v>0</v>
      </c>
      <c r="BJ132" s="24" t="s">
        <v>87</v>
      </c>
      <c r="BK132" s="233">
        <f>ROUND(I132*H132,2)</f>
        <v>0</v>
      </c>
      <c r="BL132" s="24" t="s">
        <v>281</v>
      </c>
      <c r="BM132" s="24" t="s">
        <v>1926</v>
      </c>
    </row>
    <row r="133" s="1" customFormat="1" ht="14.4" customHeight="1">
      <c r="B133" s="47"/>
      <c r="C133" s="222" t="s">
        <v>388</v>
      </c>
      <c r="D133" s="222" t="s">
        <v>169</v>
      </c>
      <c r="E133" s="223" t="s">
        <v>1927</v>
      </c>
      <c r="F133" s="224" t="s">
        <v>1928</v>
      </c>
      <c r="G133" s="225" t="s">
        <v>911</v>
      </c>
      <c r="H133" s="226">
        <v>1</v>
      </c>
      <c r="I133" s="227"/>
      <c r="J133" s="228">
        <f>ROUND(I133*H133,2)</f>
        <v>0</v>
      </c>
      <c r="K133" s="224" t="s">
        <v>477</v>
      </c>
      <c r="L133" s="73"/>
      <c r="M133" s="229" t="s">
        <v>34</v>
      </c>
      <c r="N133" s="230" t="s">
        <v>50</v>
      </c>
      <c r="O133" s="48"/>
      <c r="P133" s="231">
        <f>O133*H133</f>
        <v>0</v>
      </c>
      <c r="Q133" s="231">
        <v>0</v>
      </c>
      <c r="R133" s="231">
        <f>Q133*H133</f>
        <v>0</v>
      </c>
      <c r="S133" s="231">
        <v>0</v>
      </c>
      <c r="T133" s="232">
        <f>S133*H133</f>
        <v>0</v>
      </c>
      <c r="AR133" s="24" t="s">
        <v>281</v>
      </c>
      <c r="AT133" s="24" t="s">
        <v>169</v>
      </c>
      <c r="AU133" s="24" t="s">
        <v>89</v>
      </c>
      <c r="AY133" s="24" t="s">
        <v>167</v>
      </c>
      <c r="BE133" s="233">
        <f>IF(N133="základní",J133,0)</f>
        <v>0</v>
      </c>
      <c r="BF133" s="233">
        <f>IF(N133="snížená",J133,0)</f>
        <v>0</v>
      </c>
      <c r="BG133" s="233">
        <f>IF(N133="zákl. přenesená",J133,0)</f>
        <v>0</v>
      </c>
      <c r="BH133" s="233">
        <f>IF(N133="sníž. přenesená",J133,0)</f>
        <v>0</v>
      </c>
      <c r="BI133" s="233">
        <f>IF(N133="nulová",J133,0)</f>
        <v>0</v>
      </c>
      <c r="BJ133" s="24" t="s">
        <v>87</v>
      </c>
      <c r="BK133" s="233">
        <f>ROUND(I133*H133,2)</f>
        <v>0</v>
      </c>
      <c r="BL133" s="24" t="s">
        <v>281</v>
      </c>
      <c r="BM133" s="24" t="s">
        <v>1929</v>
      </c>
    </row>
    <row r="134" s="1" customFormat="1" ht="14.4" customHeight="1">
      <c r="B134" s="47"/>
      <c r="C134" s="222" t="s">
        <v>393</v>
      </c>
      <c r="D134" s="222" t="s">
        <v>169</v>
      </c>
      <c r="E134" s="223" t="s">
        <v>1930</v>
      </c>
      <c r="F134" s="224" t="s">
        <v>997</v>
      </c>
      <c r="G134" s="225" t="s">
        <v>911</v>
      </c>
      <c r="H134" s="226">
        <v>1</v>
      </c>
      <c r="I134" s="227"/>
      <c r="J134" s="228">
        <f>ROUND(I134*H134,2)</f>
        <v>0</v>
      </c>
      <c r="K134" s="224" t="s">
        <v>477</v>
      </c>
      <c r="L134" s="73"/>
      <c r="M134" s="229" t="s">
        <v>34</v>
      </c>
      <c r="N134" s="295" t="s">
        <v>50</v>
      </c>
      <c r="O134" s="293"/>
      <c r="P134" s="296">
        <f>O134*H134</f>
        <v>0</v>
      </c>
      <c r="Q134" s="296">
        <v>0</v>
      </c>
      <c r="R134" s="296">
        <f>Q134*H134</f>
        <v>0</v>
      </c>
      <c r="S134" s="296">
        <v>0</v>
      </c>
      <c r="T134" s="297">
        <f>S134*H134</f>
        <v>0</v>
      </c>
      <c r="AR134" s="24" t="s">
        <v>281</v>
      </c>
      <c r="AT134" s="24" t="s">
        <v>169</v>
      </c>
      <c r="AU134" s="24" t="s">
        <v>89</v>
      </c>
      <c r="AY134" s="24" t="s">
        <v>167</v>
      </c>
      <c r="BE134" s="233">
        <f>IF(N134="základní",J134,0)</f>
        <v>0</v>
      </c>
      <c r="BF134" s="233">
        <f>IF(N134="snížená",J134,0)</f>
        <v>0</v>
      </c>
      <c r="BG134" s="233">
        <f>IF(N134="zákl. přenesená",J134,0)</f>
        <v>0</v>
      </c>
      <c r="BH134" s="233">
        <f>IF(N134="sníž. přenesená",J134,0)</f>
        <v>0</v>
      </c>
      <c r="BI134" s="233">
        <f>IF(N134="nulová",J134,0)</f>
        <v>0</v>
      </c>
      <c r="BJ134" s="24" t="s">
        <v>87</v>
      </c>
      <c r="BK134" s="233">
        <f>ROUND(I134*H134,2)</f>
        <v>0</v>
      </c>
      <c r="BL134" s="24" t="s">
        <v>281</v>
      </c>
      <c r="BM134" s="24" t="s">
        <v>1931</v>
      </c>
    </row>
    <row r="135" s="1" customFormat="1" ht="6.96" customHeight="1">
      <c r="B135" s="68"/>
      <c r="C135" s="69"/>
      <c r="D135" s="69"/>
      <c r="E135" s="69"/>
      <c r="F135" s="69"/>
      <c r="G135" s="69"/>
      <c r="H135" s="69"/>
      <c r="I135" s="167"/>
      <c r="J135" s="69"/>
      <c r="K135" s="69"/>
      <c r="L135" s="73"/>
    </row>
  </sheetData>
  <sheetProtection sheet="1" autoFilter="0" formatColumns="0" formatRows="0" objects="1" scenarios="1" spinCount="100000" saltValue="l0X6Vx+8bmja5LxNdp1qPvEhuiuKgEHBJP3RXEA0Tnnl41sxRf1s6dxDBLDnknfWQ0rB+o/n9UaWFowT1Zvc5g==" hashValue="ijQ7JqAD/lIF0EM9+92wvrInjEp0kh/0ATeh7dpmybHrndNnzQkWF9KPxEtzwKwhm1xL2c1Yp2sArtOIViH+TQ==" algorithmName="SHA-512" password="CC35"/>
  <autoFilter ref="C81:K134"/>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7"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8"/>
      <c r="C1" s="138"/>
      <c r="D1" s="139" t="s">
        <v>1</v>
      </c>
      <c r="E1" s="138"/>
      <c r="F1" s="140" t="s">
        <v>117</v>
      </c>
      <c r="G1" s="140" t="s">
        <v>118</v>
      </c>
      <c r="H1" s="140"/>
      <c r="I1" s="141"/>
      <c r="J1" s="140" t="s">
        <v>119</v>
      </c>
      <c r="K1" s="139" t="s">
        <v>120</v>
      </c>
      <c r="L1" s="140" t="s">
        <v>121</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101</v>
      </c>
    </row>
    <row r="3" ht="6.96" customHeight="1">
      <c r="B3" s="25"/>
      <c r="C3" s="26"/>
      <c r="D3" s="26"/>
      <c r="E3" s="26"/>
      <c r="F3" s="26"/>
      <c r="G3" s="26"/>
      <c r="H3" s="26"/>
      <c r="I3" s="142"/>
      <c r="J3" s="26"/>
      <c r="K3" s="27"/>
      <c r="AT3" s="24" t="s">
        <v>89</v>
      </c>
    </row>
    <row r="4" ht="36.96" customHeight="1">
      <c r="B4" s="28"/>
      <c r="C4" s="29"/>
      <c r="D4" s="30" t="s">
        <v>122</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4.4" customHeight="1">
      <c r="B7" s="28"/>
      <c r="C7" s="29"/>
      <c r="D7" s="29"/>
      <c r="E7" s="144" t="str">
        <f>'Rekapitulace stavby'!K6</f>
        <v>Revitalizace nemocnice v Sokolově, Slovenská 545, Stavební úpravy objektu trafostanice p.č. 2012/2</v>
      </c>
      <c r="F7" s="40"/>
      <c r="G7" s="40"/>
      <c r="H7" s="40"/>
      <c r="I7" s="143"/>
      <c r="J7" s="29"/>
      <c r="K7" s="31"/>
    </row>
    <row r="8" s="1" customFormat="1">
      <c r="B8" s="47"/>
      <c r="C8" s="48"/>
      <c r="D8" s="40" t="s">
        <v>123</v>
      </c>
      <c r="E8" s="48"/>
      <c r="F8" s="48"/>
      <c r="G8" s="48"/>
      <c r="H8" s="48"/>
      <c r="I8" s="145"/>
      <c r="J8" s="48"/>
      <c r="K8" s="52"/>
    </row>
    <row r="9" s="1" customFormat="1" ht="36.96" customHeight="1">
      <c r="B9" s="47"/>
      <c r="C9" s="48"/>
      <c r="D9" s="48"/>
      <c r="E9" s="146" t="s">
        <v>2048</v>
      </c>
      <c r="F9" s="48"/>
      <c r="G9" s="48"/>
      <c r="H9" s="48"/>
      <c r="I9" s="145"/>
      <c r="J9" s="48"/>
      <c r="K9" s="52"/>
    </row>
    <row r="10" s="1" customFormat="1">
      <c r="B10" s="47"/>
      <c r="C10" s="48"/>
      <c r="D10" s="48"/>
      <c r="E10" s="48"/>
      <c r="F10" s="48"/>
      <c r="G10" s="48"/>
      <c r="H10" s="48"/>
      <c r="I10" s="145"/>
      <c r="J10" s="48"/>
      <c r="K10" s="52"/>
    </row>
    <row r="11" s="1" customFormat="1" ht="14.4" customHeight="1">
      <c r="B11" s="47"/>
      <c r="C11" s="48"/>
      <c r="D11" s="40" t="s">
        <v>20</v>
      </c>
      <c r="E11" s="48"/>
      <c r="F11" s="35" t="s">
        <v>34</v>
      </c>
      <c r="G11" s="48"/>
      <c r="H11" s="48"/>
      <c r="I11" s="147" t="s">
        <v>22</v>
      </c>
      <c r="J11" s="35" t="s">
        <v>34</v>
      </c>
      <c r="K11" s="52"/>
    </row>
    <row r="12" s="1" customFormat="1" ht="14.4" customHeight="1">
      <c r="B12" s="47"/>
      <c r="C12" s="48"/>
      <c r="D12" s="40" t="s">
        <v>24</v>
      </c>
      <c r="E12" s="48"/>
      <c r="F12" s="35" t="s">
        <v>25</v>
      </c>
      <c r="G12" s="48"/>
      <c r="H12" s="48"/>
      <c r="I12" s="147" t="s">
        <v>26</v>
      </c>
      <c r="J12" s="148" t="str">
        <f>'Rekapitulace stavby'!AN8</f>
        <v>10.7.2017</v>
      </c>
      <c r="K12" s="52"/>
    </row>
    <row r="13" s="1" customFormat="1" ht="10.8" customHeight="1">
      <c r="B13" s="47"/>
      <c r="C13" s="48"/>
      <c r="D13" s="48"/>
      <c r="E13" s="48"/>
      <c r="F13" s="48"/>
      <c r="G13" s="48"/>
      <c r="H13" s="48"/>
      <c r="I13" s="145"/>
      <c r="J13" s="48"/>
      <c r="K13" s="52"/>
    </row>
    <row r="14" s="1" customFormat="1" ht="14.4" customHeight="1">
      <c r="B14" s="47"/>
      <c r="C14" s="48"/>
      <c r="D14" s="40" t="s">
        <v>32</v>
      </c>
      <c r="E14" s="48"/>
      <c r="F14" s="48"/>
      <c r="G14" s="48"/>
      <c r="H14" s="48"/>
      <c r="I14" s="147" t="s">
        <v>33</v>
      </c>
      <c r="J14" s="35" t="s">
        <v>34</v>
      </c>
      <c r="K14" s="52"/>
    </row>
    <row r="15" s="1" customFormat="1" ht="18" customHeight="1">
      <c r="B15" s="47"/>
      <c r="C15" s="48"/>
      <c r="D15" s="48"/>
      <c r="E15" s="35" t="s">
        <v>35</v>
      </c>
      <c r="F15" s="48"/>
      <c r="G15" s="48"/>
      <c r="H15" s="48"/>
      <c r="I15" s="147" t="s">
        <v>36</v>
      </c>
      <c r="J15" s="35" t="s">
        <v>34</v>
      </c>
      <c r="K15" s="52"/>
    </row>
    <row r="16" s="1" customFormat="1" ht="6.96" customHeight="1">
      <c r="B16" s="47"/>
      <c r="C16" s="48"/>
      <c r="D16" s="48"/>
      <c r="E16" s="48"/>
      <c r="F16" s="48"/>
      <c r="G16" s="48"/>
      <c r="H16" s="48"/>
      <c r="I16" s="145"/>
      <c r="J16" s="48"/>
      <c r="K16" s="52"/>
    </row>
    <row r="17" s="1" customFormat="1" ht="14.4" customHeight="1">
      <c r="B17" s="47"/>
      <c r="C17" s="48"/>
      <c r="D17" s="40" t="s">
        <v>37</v>
      </c>
      <c r="E17" s="48"/>
      <c r="F17" s="48"/>
      <c r="G17" s="48"/>
      <c r="H17" s="48"/>
      <c r="I17" s="147" t="s">
        <v>33</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7" t="s">
        <v>36</v>
      </c>
      <c r="J18" s="35" t="str">
        <f>IF('Rekapitulace stavby'!AN14="Vyplň údaj","",IF('Rekapitulace stavby'!AN14="","",'Rekapitulace stavby'!AN14))</f>
        <v/>
      </c>
      <c r="K18" s="52"/>
    </row>
    <row r="19" s="1" customFormat="1" ht="6.96" customHeight="1">
      <c r="B19" s="47"/>
      <c r="C19" s="48"/>
      <c r="D19" s="48"/>
      <c r="E19" s="48"/>
      <c r="F19" s="48"/>
      <c r="G19" s="48"/>
      <c r="H19" s="48"/>
      <c r="I19" s="145"/>
      <c r="J19" s="48"/>
      <c r="K19" s="52"/>
    </row>
    <row r="20" s="1" customFormat="1" ht="14.4" customHeight="1">
      <c r="B20" s="47"/>
      <c r="C20" s="48"/>
      <c r="D20" s="40" t="s">
        <v>39</v>
      </c>
      <c r="E20" s="48"/>
      <c r="F20" s="48"/>
      <c r="G20" s="48"/>
      <c r="H20" s="48"/>
      <c r="I20" s="147" t="s">
        <v>33</v>
      </c>
      <c r="J20" s="35" t="s">
        <v>40</v>
      </c>
      <c r="K20" s="52"/>
    </row>
    <row r="21" s="1" customFormat="1" ht="18" customHeight="1">
      <c r="B21" s="47"/>
      <c r="C21" s="48"/>
      <c r="D21" s="48"/>
      <c r="E21" s="35" t="s">
        <v>41</v>
      </c>
      <c r="F21" s="48"/>
      <c r="G21" s="48"/>
      <c r="H21" s="48"/>
      <c r="I21" s="147" t="s">
        <v>36</v>
      </c>
      <c r="J21" s="35" t="s">
        <v>34</v>
      </c>
      <c r="K21" s="52"/>
    </row>
    <row r="22" s="1" customFormat="1" ht="6.96" customHeight="1">
      <c r="B22" s="47"/>
      <c r="C22" s="48"/>
      <c r="D22" s="48"/>
      <c r="E22" s="48"/>
      <c r="F22" s="48"/>
      <c r="G22" s="48"/>
      <c r="H22" s="48"/>
      <c r="I22" s="145"/>
      <c r="J22" s="48"/>
      <c r="K22" s="52"/>
    </row>
    <row r="23" s="1" customFormat="1" ht="14.4" customHeight="1">
      <c r="B23" s="47"/>
      <c r="C23" s="48"/>
      <c r="D23" s="40" t="s">
        <v>43</v>
      </c>
      <c r="E23" s="48"/>
      <c r="F23" s="48"/>
      <c r="G23" s="48"/>
      <c r="H23" s="48"/>
      <c r="I23" s="145"/>
      <c r="J23" s="48"/>
      <c r="K23" s="52"/>
    </row>
    <row r="24" s="6" customFormat="1" ht="14.4" customHeight="1">
      <c r="B24" s="149"/>
      <c r="C24" s="150"/>
      <c r="D24" s="150"/>
      <c r="E24" s="45" t="s">
        <v>34</v>
      </c>
      <c r="F24" s="45"/>
      <c r="G24" s="45"/>
      <c r="H24" s="45"/>
      <c r="I24" s="151"/>
      <c r="J24" s="150"/>
      <c r="K24" s="152"/>
    </row>
    <row r="25" s="1" customFormat="1" ht="6.96" customHeight="1">
      <c r="B25" s="47"/>
      <c r="C25" s="48"/>
      <c r="D25" s="48"/>
      <c r="E25" s="48"/>
      <c r="F25" s="48"/>
      <c r="G25" s="48"/>
      <c r="H25" s="48"/>
      <c r="I25" s="145"/>
      <c r="J25" s="48"/>
      <c r="K25" s="52"/>
    </row>
    <row r="26" s="1" customFormat="1" ht="6.96" customHeight="1">
      <c r="B26" s="47"/>
      <c r="C26" s="48"/>
      <c r="D26" s="107"/>
      <c r="E26" s="107"/>
      <c r="F26" s="107"/>
      <c r="G26" s="107"/>
      <c r="H26" s="107"/>
      <c r="I26" s="153"/>
      <c r="J26" s="107"/>
      <c r="K26" s="154"/>
    </row>
    <row r="27" s="1" customFormat="1" ht="25.44" customHeight="1">
      <c r="B27" s="47"/>
      <c r="C27" s="48"/>
      <c r="D27" s="155" t="s">
        <v>45</v>
      </c>
      <c r="E27" s="48"/>
      <c r="F27" s="48"/>
      <c r="G27" s="48"/>
      <c r="H27" s="48"/>
      <c r="I27" s="145"/>
      <c r="J27" s="156">
        <f>ROUND(J77,2)</f>
        <v>0</v>
      </c>
      <c r="K27" s="52"/>
    </row>
    <row r="28" s="1" customFormat="1" ht="6.96" customHeight="1">
      <c r="B28" s="47"/>
      <c r="C28" s="48"/>
      <c r="D28" s="107"/>
      <c r="E28" s="107"/>
      <c r="F28" s="107"/>
      <c r="G28" s="107"/>
      <c r="H28" s="107"/>
      <c r="I28" s="153"/>
      <c r="J28" s="107"/>
      <c r="K28" s="154"/>
    </row>
    <row r="29" s="1" customFormat="1" ht="14.4" customHeight="1">
      <c r="B29" s="47"/>
      <c r="C29" s="48"/>
      <c r="D29" s="48"/>
      <c r="E29" s="48"/>
      <c r="F29" s="53" t="s">
        <v>47</v>
      </c>
      <c r="G29" s="48"/>
      <c r="H29" s="48"/>
      <c r="I29" s="157" t="s">
        <v>46</v>
      </c>
      <c r="J29" s="53" t="s">
        <v>48</v>
      </c>
      <c r="K29" s="52"/>
    </row>
    <row r="30" s="1" customFormat="1" ht="14.4" customHeight="1">
      <c r="B30" s="47"/>
      <c r="C30" s="48"/>
      <c r="D30" s="56" t="s">
        <v>49</v>
      </c>
      <c r="E30" s="56" t="s">
        <v>50</v>
      </c>
      <c r="F30" s="158">
        <f>ROUND(SUM(BE77:BE101), 2)</f>
        <v>0</v>
      </c>
      <c r="G30" s="48"/>
      <c r="H30" s="48"/>
      <c r="I30" s="159">
        <v>0.20999999999999999</v>
      </c>
      <c r="J30" s="158">
        <f>ROUND(ROUND((SUM(BE77:BE101)), 2)*I30, 2)</f>
        <v>0</v>
      </c>
      <c r="K30" s="52"/>
    </row>
    <row r="31" s="1" customFormat="1" ht="14.4" customHeight="1">
      <c r="B31" s="47"/>
      <c r="C31" s="48"/>
      <c r="D31" s="48"/>
      <c r="E31" s="56" t="s">
        <v>51</v>
      </c>
      <c r="F31" s="158">
        <f>ROUND(SUM(BF77:BF101), 2)</f>
        <v>0</v>
      </c>
      <c r="G31" s="48"/>
      <c r="H31" s="48"/>
      <c r="I31" s="159">
        <v>0.14999999999999999</v>
      </c>
      <c r="J31" s="158">
        <f>ROUND(ROUND((SUM(BF77:BF101)), 2)*I31, 2)</f>
        <v>0</v>
      </c>
      <c r="K31" s="52"/>
    </row>
    <row r="32" hidden="1" s="1" customFormat="1" ht="14.4" customHeight="1">
      <c r="B32" s="47"/>
      <c r="C32" s="48"/>
      <c r="D32" s="48"/>
      <c r="E32" s="56" t="s">
        <v>52</v>
      </c>
      <c r="F32" s="158">
        <f>ROUND(SUM(BG77:BG101), 2)</f>
        <v>0</v>
      </c>
      <c r="G32" s="48"/>
      <c r="H32" s="48"/>
      <c r="I32" s="159">
        <v>0.20999999999999999</v>
      </c>
      <c r="J32" s="158">
        <v>0</v>
      </c>
      <c r="K32" s="52"/>
    </row>
    <row r="33" hidden="1" s="1" customFormat="1" ht="14.4" customHeight="1">
      <c r="B33" s="47"/>
      <c r="C33" s="48"/>
      <c r="D33" s="48"/>
      <c r="E33" s="56" t="s">
        <v>53</v>
      </c>
      <c r="F33" s="158">
        <f>ROUND(SUM(BH77:BH101), 2)</f>
        <v>0</v>
      </c>
      <c r="G33" s="48"/>
      <c r="H33" s="48"/>
      <c r="I33" s="159">
        <v>0.14999999999999999</v>
      </c>
      <c r="J33" s="158">
        <v>0</v>
      </c>
      <c r="K33" s="52"/>
    </row>
    <row r="34" hidden="1" s="1" customFormat="1" ht="14.4" customHeight="1">
      <c r="B34" s="47"/>
      <c r="C34" s="48"/>
      <c r="D34" s="48"/>
      <c r="E34" s="56" t="s">
        <v>54</v>
      </c>
      <c r="F34" s="158">
        <f>ROUND(SUM(BI77:BI101), 2)</f>
        <v>0</v>
      </c>
      <c r="G34" s="48"/>
      <c r="H34" s="48"/>
      <c r="I34" s="159">
        <v>0</v>
      </c>
      <c r="J34" s="158">
        <v>0</v>
      </c>
      <c r="K34" s="52"/>
    </row>
    <row r="35" s="1" customFormat="1" ht="6.96" customHeight="1">
      <c r="B35" s="47"/>
      <c r="C35" s="48"/>
      <c r="D35" s="48"/>
      <c r="E35" s="48"/>
      <c r="F35" s="48"/>
      <c r="G35" s="48"/>
      <c r="H35" s="48"/>
      <c r="I35" s="145"/>
      <c r="J35" s="48"/>
      <c r="K35" s="52"/>
    </row>
    <row r="36" s="1" customFormat="1" ht="25.44" customHeight="1">
      <c r="B36" s="47"/>
      <c r="C36" s="160"/>
      <c r="D36" s="161" t="s">
        <v>55</v>
      </c>
      <c r="E36" s="99"/>
      <c r="F36" s="99"/>
      <c r="G36" s="162" t="s">
        <v>56</v>
      </c>
      <c r="H36" s="163" t="s">
        <v>57</v>
      </c>
      <c r="I36" s="164"/>
      <c r="J36" s="165">
        <f>SUM(J27:J34)</f>
        <v>0</v>
      </c>
      <c r="K36" s="166"/>
    </row>
    <row r="37" s="1" customFormat="1" ht="14.4" customHeight="1">
      <c r="B37" s="68"/>
      <c r="C37" s="69"/>
      <c r="D37" s="69"/>
      <c r="E37" s="69"/>
      <c r="F37" s="69"/>
      <c r="G37" s="69"/>
      <c r="H37" s="69"/>
      <c r="I37" s="167"/>
      <c r="J37" s="69"/>
      <c r="K37" s="70"/>
    </row>
    <row r="41" s="1" customFormat="1" ht="6.96" customHeight="1">
      <c r="B41" s="168"/>
      <c r="C41" s="169"/>
      <c r="D41" s="169"/>
      <c r="E41" s="169"/>
      <c r="F41" s="169"/>
      <c r="G41" s="169"/>
      <c r="H41" s="169"/>
      <c r="I41" s="170"/>
      <c r="J41" s="169"/>
      <c r="K41" s="171"/>
    </row>
    <row r="42" s="1" customFormat="1" ht="36.96" customHeight="1">
      <c r="B42" s="47"/>
      <c r="C42" s="30" t="s">
        <v>125</v>
      </c>
      <c r="D42" s="48"/>
      <c r="E42" s="48"/>
      <c r="F42" s="48"/>
      <c r="G42" s="48"/>
      <c r="H42" s="48"/>
      <c r="I42" s="145"/>
      <c r="J42" s="48"/>
      <c r="K42" s="52"/>
    </row>
    <row r="43" s="1" customFormat="1" ht="6.96" customHeight="1">
      <c r="B43" s="47"/>
      <c r="C43" s="48"/>
      <c r="D43" s="48"/>
      <c r="E43" s="48"/>
      <c r="F43" s="48"/>
      <c r="G43" s="48"/>
      <c r="H43" s="48"/>
      <c r="I43" s="145"/>
      <c r="J43" s="48"/>
      <c r="K43" s="52"/>
    </row>
    <row r="44" s="1" customFormat="1" ht="14.4" customHeight="1">
      <c r="B44" s="47"/>
      <c r="C44" s="40" t="s">
        <v>18</v>
      </c>
      <c r="D44" s="48"/>
      <c r="E44" s="48"/>
      <c r="F44" s="48"/>
      <c r="G44" s="48"/>
      <c r="H44" s="48"/>
      <c r="I44" s="145"/>
      <c r="J44" s="48"/>
      <c r="K44" s="52"/>
    </row>
    <row r="45" s="1" customFormat="1" ht="14.4" customHeight="1">
      <c r="B45" s="47"/>
      <c r="C45" s="48"/>
      <c r="D45" s="48"/>
      <c r="E45" s="144" t="str">
        <f>E7</f>
        <v>Revitalizace nemocnice v Sokolově, Slovenská 545, Stavební úpravy objektu trafostanice p.č. 2012/2</v>
      </c>
      <c r="F45" s="40"/>
      <c r="G45" s="40"/>
      <c r="H45" s="40"/>
      <c r="I45" s="145"/>
      <c r="J45" s="48"/>
      <c r="K45" s="52"/>
    </row>
    <row r="46" s="1" customFormat="1" ht="14.4" customHeight="1">
      <c r="B46" s="47"/>
      <c r="C46" s="40" t="s">
        <v>123</v>
      </c>
      <c r="D46" s="48"/>
      <c r="E46" s="48"/>
      <c r="F46" s="48"/>
      <c r="G46" s="48"/>
      <c r="H46" s="48"/>
      <c r="I46" s="145"/>
      <c r="J46" s="48"/>
      <c r="K46" s="52"/>
    </row>
    <row r="47" s="1" customFormat="1" ht="16.2" customHeight="1">
      <c r="B47" s="47"/>
      <c r="C47" s="48"/>
      <c r="D47" s="48"/>
      <c r="E47" s="146" t="str">
        <f>E9</f>
        <v>SO-1-EZS - EZS</v>
      </c>
      <c r="F47" s="48"/>
      <c r="G47" s="48"/>
      <c r="H47" s="48"/>
      <c r="I47" s="145"/>
      <c r="J47" s="48"/>
      <c r="K47" s="52"/>
    </row>
    <row r="48" s="1" customFormat="1" ht="6.96" customHeight="1">
      <c r="B48" s="47"/>
      <c r="C48" s="48"/>
      <c r="D48" s="48"/>
      <c r="E48" s="48"/>
      <c r="F48" s="48"/>
      <c r="G48" s="48"/>
      <c r="H48" s="48"/>
      <c r="I48" s="145"/>
      <c r="J48" s="48"/>
      <c r="K48" s="52"/>
    </row>
    <row r="49" s="1" customFormat="1" ht="18" customHeight="1">
      <c r="B49" s="47"/>
      <c r="C49" s="40" t="s">
        <v>24</v>
      </c>
      <c r="D49" s="48"/>
      <c r="E49" s="48"/>
      <c r="F49" s="35" t="str">
        <f>F12</f>
        <v>Sokolov</v>
      </c>
      <c r="G49" s="48"/>
      <c r="H49" s="48"/>
      <c r="I49" s="147" t="s">
        <v>26</v>
      </c>
      <c r="J49" s="148" t="str">
        <f>IF(J12="","",J12)</f>
        <v>10.7.2017</v>
      </c>
      <c r="K49" s="52"/>
    </row>
    <row r="50" s="1" customFormat="1" ht="6.96" customHeight="1">
      <c r="B50" s="47"/>
      <c r="C50" s="48"/>
      <c r="D50" s="48"/>
      <c r="E50" s="48"/>
      <c r="F50" s="48"/>
      <c r="G50" s="48"/>
      <c r="H50" s="48"/>
      <c r="I50" s="145"/>
      <c r="J50" s="48"/>
      <c r="K50" s="52"/>
    </row>
    <row r="51" s="1" customFormat="1">
      <c r="B51" s="47"/>
      <c r="C51" s="40" t="s">
        <v>32</v>
      </c>
      <c r="D51" s="48"/>
      <c r="E51" s="48"/>
      <c r="F51" s="35" t="str">
        <f>E15</f>
        <v>Nemos Sokolov</v>
      </c>
      <c r="G51" s="48"/>
      <c r="H51" s="48"/>
      <c r="I51" s="147" t="s">
        <v>39</v>
      </c>
      <c r="J51" s="45" t="str">
        <f>E21</f>
        <v>Jurica a.s - Ateliér Sokolov</v>
      </c>
      <c r="K51" s="52"/>
    </row>
    <row r="52" s="1" customFormat="1" ht="14.4" customHeight="1">
      <c r="B52" s="47"/>
      <c r="C52" s="40" t="s">
        <v>37</v>
      </c>
      <c r="D52" s="48"/>
      <c r="E52" s="48"/>
      <c r="F52" s="35" t="str">
        <f>IF(E18="","",E18)</f>
        <v/>
      </c>
      <c r="G52" s="48"/>
      <c r="H52" s="48"/>
      <c r="I52" s="145"/>
      <c r="J52" s="172"/>
      <c r="K52" s="52"/>
    </row>
    <row r="53" s="1" customFormat="1" ht="10.32" customHeight="1">
      <c r="B53" s="47"/>
      <c r="C53" s="48"/>
      <c r="D53" s="48"/>
      <c r="E53" s="48"/>
      <c r="F53" s="48"/>
      <c r="G53" s="48"/>
      <c r="H53" s="48"/>
      <c r="I53" s="145"/>
      <c r="J53" s="48"/>
      <c r="K53" s="52"/>
    </row>
    <row r="54" s="1" customFormat="1" ht="29.28" customHeight="1">
      <c r="B54" s="47"/>
      <c r="C54" s="173" t="s">
        <v>126</v>
      </c>
      <c r="D54" s="160"/>
      <c r="E54" s="160"/>
      <c r="F54" s="160"/>
      <c r="G54" s="160"/>
      <c r="H54" s="160"/>
      <c r="I54" s="174"/>
      <c r="J54" s="175" t="s">
        <v>127</v>
      </c>
      <c r="K54" s="176"/>
    </row>
    <row r="55" s="1" customFormat="1" ht="10.32" customHeight="1">
      <c r="B55" s="47"/>
      <c r="C55" s="48"/>
      <c r="D55" s="48"/>
      <c r="E55" s="48"/>
      <c r="F55" s="48"/>
      <c r="G55" s="48"/>
      <c r="H55" s="48"/>
      <c r="I55" s="145"/>
      <c r="J55" s="48"/>
      <c r="K55" s="52"/>
    </row>
    <row r="56" s="1" customFormat="1" ht="29.28" customHeight="1">
      <c r="B56" s="47"/>
      <c r="C56" s="177" t="s">
        <v>128</v>
      </c>
      <c r="D56" s="48"/>
      <c r="E56" s="48"/>
      <c r="F56" s="48"/>
      <c r="G56" s="48"/>
      <c r="H56" s="48"/>
      <c r="I56" s="145"/>
      <c r="J56" s="156">
        <f>J77</f>
        <v>0</v>
      </c>
      <c r="K56" s="52"/>
      <c r="AU56" s="24" t="s">
        <v>129</v>
      </c>
    </row>
    <row r="57" s="7" customFormat="1" ht="24.96" customHeight="1">
      <c r="B57" s="178"/>
      <c r="C57" s="179"/>
      <c r="D57" s="180" t="s">
        <v>2049</v>
      </c>
      <c r="E57" s="181"/>
      <c r="F57" s="181"/>
      <c r="G57" s="181"/>
      <c r="H57" s="181"/>
      <c r="I57" s="182"/>
      <c r="J57" s="183">
        <f>J78</f>
        <v>0</v>
      </c>
      <c r="K57" s="184"/>
    </row>
    <row r="58" s="1" customFormat="1" ht="21.84" customHeight="1">
      <c r="B58" s="47"/>
      <c r="C58" s="48"/>
      <c r="D58" s="48"/>
      <c r="E58" s="48"/>
      <c r="F58" s="48"/>
      <c r="G58" s="48"/>
      <c r="H58" s="48"/>
      <c r="I58" s="145"/>
      <c r="J58" s="48"/>
      <c r="K58" s="52"/>
    </row>
    <row r="59" s="1" customFormat="1" ht="6.96" customHeight="1">
      <c r="B59" s="68"/>
      <c r="C59" s="69"/>
      <c r="D59" s="69"/>
      <c r="E59" s="69"/>
      <c r="F59" s="69"/>
      <c r="G59" s="69"/>
      <c r="H59" s="69"/>
      <c r="I59" s="167"/>
      <c r="J59" s="69"/>
      <c r="K59" s="70"/>
    </row>
    <row r="63" s="1" customFormat="1" ht="6.96" customHeight="1">
      <c r="B63" s="71"/>
      <c r="C63" s="72"/>
      <c r="D63" s="72"/>
      <c r="E63" s="72"/>
      <c r="F63" s="72"/>
      <c r="G63" s="72"/>
      <c r="H63" s="72"/>
      <c r="I63" s="170"/>
      <c r="J63" s="72"/>
      <c r="K63" s="72"/>
      <c r="L63" s="73"/>
    </row>
    <row r="64" s="1" customFormat="1" ht="36.96" customHeight="1">
      <c r="B64" s="47"/>
      <c r="C64" s="74" t="s">
        <v>151</v>
      </c>
      <c r="D64" s="75"/>
      <c r="E64" s="75"/>
      <c r="F64" s="75"/>
      <c r="G64" s="75"/>
      <c r="H64" s="75"/>
      <c r="I64" s="192"/>
      <c r="J64" s="75"/>
      <c r="K64" s="75"/>
      <c r="L64" s="73"/>
    </row>
    <row r="65" s="1" customFormat="1" ht="6.96" customHeight="1">
      <c r="B65" s="47"/>
      <c r="C65" s="75"/>
      <c r="D65" s="75"/>
      <c r="E65" s="75"/>
      <c r="F65" s="75"/>
      <c r="G65" s="75"/>
      <c r="H65" s="75"/>
      <c r="I65" s="192"/>
      <c r="J65" s="75"/>
      <c r="K65" s="75"/>
      <c r="L65" s="73"/>
    </row>
    <row r="66" s="1" customFormat="1" ht="14.4" customHeight="1">
      <c r="B66" s="47"/>
      <c r="C66" s="77" t="s">
        <v>18</v>
      </c>
      <c r="D66" s="75"/>
      <c r="E66" s="75"/>
      <c r="F66" s="75"/>
      <c r="G66" s="75"/>
      <c r="H66" s="75"/>
      <c r="I66" s="192"/>
      <c r="J66" s="75"/>
      <c r="K66" s="75"/>
      <c r="L66" s="73"/>
    </row>
    <row r="67" s="1" customFormat="1" ht="14.4" customHeight="1">
      <c r="B67" s="47"/>
      <c r="C67" s="75"/>
      <c r="D67" s="75"/>
      <c r="E67" s="193" t="str">
        <f>E7</f>
        <v>Revitalizace nemocnice v Sokolově, Slovenská 545, Stavební úpravy objektu trafostanice p.č. 2012/2</v>
      </c>
      <c r="F67" s="77"/>
      <c r="G67" s="77"/>
      <c r="H67" s="77"/>
      <c r="I67" s="192"/>
      <c r="J67" s="75"/>
      <c r="K67" s="75"/>
      <c r="L67" s="73"/>
    </row>
    <row r="68" s="1" customFormat="1" ht="14.4" customHeight="1">
      <c r="B68" s="47"/>
      <c r="C68" s="77" t="s">
        <v>123</v>
      </c>
      <c r="D68" s="75"/>
      <c r="E68" s="75"/>
      <c r="F68" s="75"/>
      <c r="G68" s="75"/>
      <c r="H68" s="75"/>
      <c r="I68" s="192"/>
      <c r="J68" s="75"/>
      <c r="K68" s="75"/>
      <c r="L68" s="73"/>
    </row>
    <row r="69" s="1" customFormat="1" ht="16.2" customHeight="1">
      <c r="B69" s="47"/>
      <c r="C69" s="75"/>
      <c r="D69" s="75"/>
      <c r="E69" s="83" t="str">
        <f>E9</f>
        <v>SO-1-EZS - EZS</v>
      </c>
      <c r="F69" s="75"/>
      <c r="G69" s="75"/>
      <c r="H69" s="75"/>
      <c r="I69" s="192"/>
      <c r="J69" s="75"/>
      <c r="K69" s="75"/>
      <c r="L69" s="73"/>
    </row>
    <row r="70" s="1" customFormat="1" ht="6.96" customHeight="1">
      <c r="B70" s="47"/>
      <c r="C70" s="75"/>
      <c r="D70" s="75"/>
      <c r="E70" s="75"/>
      <c r="F70" s="75"/>
      <c r="G70" s="75"/>
      <c r="H70" s="75"/>
      <c r="I70" s="192"/>
      <c r="J70" s="75"/>
      <c r="K70" s="75"/>
      <c r="L70" s="73"/>
    </row>
    <row r="71" s="1" customFormat="1" ht="18" customHeight="1">
      <c r="B71" s="47"/>
      <c r="C71" s="77" t="s">
        <v>24</v>
      </c>
      <c r="D71" s="75"/>
      <c r="E71" s="75"/>
      <c r="F71" s="194" t="str">
        <f>F12</f>
        <v>Sokolov</v>
      </c>
      <c r="G71" s="75"/>
      <c r="H71" s="75"/>
      <c r="I71" s="195" t="s">
        <v>26</v>
      </c>
      <c r="J71" s="86" t="str">
        <f>IF(J12="","",J12)</f>
        <v>10.7.2017</v>
      </c>
      <c r="K71" s="75"/>
      <c r="L71" s="73"/>
    </row>
    <row r="72" s="1" customFormat="1" ht="6.96" customHeight="1">
      <c r="B72" s="47"/>
      <c r="C72" s="75"/>
      <c r="D72" s="75"/>
      <c r="E72" s="75"/>
      <c r="F72" s="75"/>
      <c r="G72" s="75"/>
      <c r="H72" s="75"/>
      <c r="I72" s="192"/>
      <c r="J72" s="75"/>
      <c r="K72" s="75"/>
      <c r="L72" s="73"/>
    </row>
    <row r="73" s="1" customFormat="1">
      <c r="B73" s="47"/>
      <c r="C73" s="77" t="s">
        <v>32</v>
      </c>
      <c r="D73" s="75"/>
      <c r="E73" s="75"/>
      <c r="F73" s="194" t="str">
        <f>E15</f>
        <v>Nemos Sokolov</v>
      </c>
      <c r="G73" s="75"/>
      <c r="H73" s="75"/>
      <c r="I73" s="195" t="s">
        <v>39</v>
      </c>
      <c r="J73" s="194" t="str">
        <f>E21</f>
        <v>Jurica a.s - Ateliér Sokolov</v>
      </c>
      <c r="K73" s="75"/>
      <c r="L73" s="73"/>
    </row>
    <row r="74" s="1" customFormat="1" ht="14.4" customHeight="1">
      <c r="B74" s="47"/>
      <c r="C74" s="77" t="s">
        <v>37</v>
      </c>
      <c r="D74" s="75"/>
      <c r="E74" s="75"/>
      <c r="F74" s="194" t="str">
        <f>IF(E18="","",E18)</f>
        <v/>
      </c>
      <c r="G74" s="75"/>
      <c r="H74" s="75"/>
      <c r="I74" s="192"/>
      <c r="J74" s="75"/>
      <c r="K74" s="75"/>
      <c r="L74" s="73"/>
    </row>
    <row r="75" s="1" customFormat="1" ht="10.32" customHeight="1">
      <c r="B75" s="47"/>
      <c r="C75" s="75"/>
      <c r="D75" s="75"/>
      <c r="E75" s="75"/>
      <c r="F75" s="75"/>
      <c r="G75" s="75"/>
      <c r="H75" s="75"/>
      <c r="I75" s="192"/>
      <c r="J75" s="75"/>
      <c r="K75" s="75"/>
      <c r="L75" s="73"/>
    </row>
    <row r="76" s="9" customFormat="1" ht="29.28" customHeight="1">
      <c r="B76" s="196"/>
      <c r="C76" s="197" t="s">
        <v>152</v>
      </c>
      <c r="D76" s="198" t="s">
        <v>64</v>
      </c>
      <c r="E76" s="198" t="s">
        <v>60</v>
      </c>
      <c r="F76" s="198" t="s">
        <v>153</v>
      </c>
      <c r="G76" s="198" t="s">
        <v>154</v>
      </c>
      <c r="H76" s="198" t="s">
        <v>155</v>
      </c>
      <c r="I76" s="199" t="s">
        <v>156</v>
      </c>
      <c r="J76" s="198" t="s">
        <v>127</v>
      </c>
      <c r="K76" s="200" t="s">
        <v>157</v>
      </c>
      <c r="L76" s="201"/>
      <c r="M76" s="103" t="s">
        <v>158</v>
      </c>
      <c r="N76" s="104" t="s">
        <v>49</v>
      </c>
      <c r="O76" s="104" t="s">
        <v>159</v>
      </c>
      <c r="P76" s="104" t="s">
        <v>160</v>
      </c>
      <c r="Q76" s="104" t="s">
        <v>161</v>
      </c>
      <c r="R76" s="104" t="s">
        <v>162</v>
      </c>
      <c r="S76" s="104" t="s">
        <v>163</v>
      </c>
      <c r="T76" s="105" t="s">
        <v>164</v>
      </c>
    </row>
    <row r="77" s="1" customFormat="1" ht="29.28" customHeight="1">
      <c r="B77" s="47"/>
      <c r="C77" s="109" t="s">
        <v>128</v>
      </c>
      <c r="D77" s="75"/>
      <c r="E77" s="75"/>
      <c r="F77" s="75"/>
      <c r="G77" s="75"/>
      <c r="H77" s="75"/>
      <c r="I77" s="192"/>
      <c r="J77" s="202">
        <f>BK77</f>
        <v>0</v>
      </c>
      <c r="K77" s="75"/>
      <c r="L77" s="73"/>
      <c r="M77" s="106"/>
      <c r="N77" s="107"/>
      <c r="O77" s="107"/>
      <c r="P77" s="203">
        <f>P78</f>
        <v>0</v>
      </c>
      <c r="Q77" s="107"/>
      <c r="R77" s="203">
        <f>R78</f>
        <v>0.015599999999999999</v>
      </c>
      <c r="S77" s="107"/>
      <c r="T77" s="204">
        <f>T78</f>
        <v>0</v>
      </c>
      <c r="AT77" s="24" t="s">
        <v>78</v>
      </c>
      <c r="AU77" s="24" t="s">
        <v>129</v>
      </c>
      <c r="BK77" s="205">
        <f>BK78</f>
        <v>0</v>
      </c>
    </row>
    <row r="78" s="10" customFormat="1" ht="37.44" customHeight="1">
      <c r="B78" s="206"/>
      <c r="C78" s="207"/>
      <c r="D78" s="208" t="s">
        <v>78</v>
      </c>
      <c r="E78" s="209" t="s">
        <v>2050</v>
      </c>
      <c r="F78" s="209" t="s">
        <v>100</v>
      </c>
      <c r="G78" s="207"/>
      <c r="H78" s="207"/>
      <c r="I78" s="210"/>
      <c r="J78" s="211">
        <f>BK78</f>
        <v>0</v>
      </c>
      <c r="K78" s="207"/>
      <c r="L78" s="212"/>
      <c r="M78" s="213"/>
      <c r="N78" s="214"/>
      <c r="O78" s="214"/>
      <c r="P78" s="215">
        <f>SUM(P79:P101)</f>
        <v>0</v>
      </c>
      <c r="Q78" s="214"/>
      <c r="R78" s="215">
        <f>SUM(R79:R101)</f>
        <v>0.015599999999999999</v>
      </c>
      <c r="S78" s="214"/>
      <c r="T78" s="216">
        <f>SUM(T79:T101)</f>
        <v>0</v>
      </c>
      <c r="AR78" s="217" t="s">
        <v>87</v>
      </c>
      <c r="AT78" s="218" t="s">
        <v>78</v>
      </c>
      <c r="AU78" s="218" t="s">
        <v>79</v>
      </c>
      <c r="AY78" s="217" t="s">
        <v>167</v>
      </c>
      <c r="BK78" s="219">
        <f>SUM(BK79:BK101)</f>
        <v>0</v>
      </c>
    </row>
    <row r="79" s="1" customFormat="1" ht="45.6" customHeight="1">
      <c r="B79" s="47"/>
      <c r="C79" s="222" t="s">
        <v>87</v>
      </c>
      <c r="D79" s="222" t="s">
        <v>169</v>
      </c>
      <c r="E79" s="223" t="s">
        <v>87</v>
      </c>
      <c r="F79" s="224" t="s">
        <v>2051</v>
      </c>
      <c r="G79" s="225" t="s">
        <v>321</v>
      </c>
      <c r="H79" s="226">
        <v>1</v>
      </c>
      <c r="I79" s="227"/>
      <c r="J79" s="228">
        <f>ROUND(I79*H79,2)</f>
        <v>0</v>
      </c>
      <c r="K79" s="224" t="s">
        <v>477</v>
      </c>
      <c r="L79" s="73"/>
      <c r="M79" s="229" t="s">
        <v>34</v>
      </c>
      <c r="N79" s="230" t="s">
        <v>50</v>
      </c>
      <c r="O79" s="48"/>
      <c r="P79" s="231">
        <f>O79*H79</f>
        <v>0</v>
      </c>
      <c r="Q79" s="231">
        <v>0</v>
      </c>
      <c r="R79" s="231">
        <f>Q79*H79</f>
        <v>0</v>
      </c>
      <c r="S79" s="231">
        <v>0</v>
      </c>
      <c r="T79" s="232">
        <f>S79*H79</f>
        <v>0</v>
      </c>
      <c r="AR79" s="24" t="s">
        <v>174</v>
      </c>
      <c r="AT79" s="24" t="s">
        <v>169</v>
      </c>
      <c r="AU79" s="24" t="s">
        <v>87</v>
      </c>
      <c r="AY79" s="24" t="s">
        <v>167</v>
      </c>
      <c r="BE79" s="233">
        <f>IF(N79="základní",J79,0)</f>
        <v>0</v>
      </c>
      <c r="BF79" s="233">
        <f>IF(N79="snížená",J79,0)</f>
        <v>0</v>
      </c>
      <c r="BG79" s="233">
        <f>IF(N79="zákl. přenesená",J79,0)</f>
        <v>0</v>
      </c>
      <c r="BH79" s="233">
        <f>IF(N79="sníž. přenesená",J79,0)</f>
        <v>0</v>
      </c>
      <c r="BI79" s="233">
        <f>IF(N79="nulová",J79,0)</f>
        <v>0</v>
      </c>
      <c r="BJ79" s="24" t="s">
        <v>87</v>
      </c>
      <c r="BK79" s="233">
        <f>ROUND(I79*H79,2)</f>
        <v>0</v>
      </c>
      <c r="BL79" s="24" t="s">
        <v>174</v>
      </c>
      <c r="BM79" s="24" t="s">
        <v>87</v>
      </c>
    </row>
    <row r="80" s="1" customFormat="1" ht="22.8" customHeight="1">
      <c r="B80" s="47"/>
      <c r="C80" s="222" t="s">
        <v>89</v>
      </c>
      <c r="D80" s="222" t="s">
        <v>169</v>
      </c>
      <c r="E80" s="223" t="s">
        <v>89</v>
      </c>
      <c r="F80" s="224" t="s">
        <v>2052</v>
      </c>
      <c r="G80" s="225" t="s">
        <v>321</v>
      </c>
      <c r="H80" s="226">
        <v>1</v>
      </c>
      <c r="I80" s="227"/>
      <c r="J80" s="228">
        <f>ROUND(I80*H80,2)</f>
        <v>0</v>
      </c>
      <c r="K80" s="224" t="s">
        <v>477</v>
      </c>
      <c r="L80" s="73"/>
      <c r="M80" s="229" t="s">
        <v>34</v>
      </c>
      <c r="N80" s="230" t="s">
        <v>50</v>
      </c>
      <c r="O80" s="48"/>
      <c r="P80" s="231">
        <f>O80*H80</f>
        <v>0</v>
      </c>
      <c r="Q80" s="231">
        <v>0</v>
      </c>
      <c r="R80" s="231">
        <f>Q80*H80</f>
        <v>0</v>
      </c>
      <c r="S80" s="231">
        <v>0</v>
      </c>
      <c r="T80" s="232">
        <f>S80*H80</f>
        <v>0</v>
      </c>
      <c r="AR80" s="24" t="s">
        <v>174</v>
      </c>
      <c r="AT80" s="24" t="s">
        <v>169</v>
      </c>
      <c r="AU80" s="24" t="s">
        <v>87</v>
      </c>
      <c r="AY80" s="24" t="s">
        <v>167</v>
      </c>
      <c r="BE80" s="233">
        <f>IF(N80="základní",J80,0)</f>
        <v>0</v>
      </c>
      <c r="BF80" s="233">
        <f>IF(N80="snížená",J80,0)</f>
        <v>0</v>
      </c>
      <c r="BG80" s="233">
        <f>IF(N80="zákl. přenesená",J80,0)</f>
        <v>0</v>
      </c>
      <c r="BH80" s="233">
        <f>IF(N80="sníž. přenesená",J80,0)</f>
        <v>0</v>
      </c>
      <c r="BI80" s="233">
        <f>IF(N80="nulová",J80,0)</f>
        <v>0</v>
      </c>
      <c r="BJ80" s="24" t="s">
        <v>87</v>
      </c>
      <c r="BK80" s="233">
        <f>ROUND(I80*H80,2)</f>
        <v>0</v>
      </c>
      <c r="BL80" s="24" t="s">
        <v>174</v>
      </c>
      <c r="BM80" s="24" t="s">
        <v>89</v>
      </c>
    </row>
    <row r="81" s="1" customFormat="1" ht="14.4" customHeight="1">
      <c r="B81" s="47"/>
      <c r="C81" s="222" t="s">
        <v>185</v>
      </c>
      <c r="D81" s="222" t="s">
        <v>169</v>
      </c>
      <c r="E81" s="223" t="s">
        <v>185</v>
      </c>
      <c r="F81" s="224" t="s">
        <v>2053</v>
      </c>
      <c r="G81" s="225" t="s">
        <v>321</v>
      </c>
      <c r="H81" s="226">
        <v>1</v>
      </c>
      <c r="I81" s="227"/>
      <c r="J81" s="228">
        <f>ROUND(I81*H81,2)</f>
        <v>0</v>
      </c>
      <c r="K81" s="224" t="s">
        <v>477</v>
      </c>
      <c r="L81" s="73"/>
      <c r="M81" s="229" t="s">
        <v>34</v>
      </c>
      <c r="N81" s="230" t="s">
        <v>50</v>
      </c>
      <c r="O81" s="48"/>
      <c r="P81" s="231">
        <f>O81*H81</f>
        <v>0</v>
      </c>
      <c r="Q81" s="231">
        <v>0</v>
      </c>
      <c r="R81" s="231">
        <f>Q81*H81</f>
        <v>0</v>
      </c>
      <c r="S81" s="231">
        <v>0</v>
      </c>
      <c r="T81" s="232">
        <f>S81*H81</f>
        <v>0</v>
      </c>
      <c r="AR81" s="24" t="s">
        <v>174</v>
      </c>
      <c r="AT81" s="24" t="s">
        <v>169</v>
      </c>
      <c r="AU81" s="24" t="s">
        <v>87</v>
      </c>
      <c r="AY81" s="24" t="s">
        <v>167</v>
      </c>
      <c r="BE81" s="233">
        <f>IF(N81="základní",J81,0)</f>
        <v>0</v>
      </c>
      <c r="BF81" s="233">
        <f>IF(N81="snížená",J81,0)</f>
        <v>0</v>
      </c>
      <c r="BG81" s="233">
        <f>IF(N81="zákl. přenesená",J81,0)</f>
        <v>0</v>
      </c>
      <c r="BH81" s="233">
        <f>IF(N81="sníž. přenesená",J81,0)</f>
        <v>0</v>
      </c>
      <c r="BI81" s="233">
        <f>IF(N81="nulová",J81,0)</f>
        <v>0</v>
      </c>
      <c r="BJ81" s="24" t="s">
        <v>87</v>
      </c>
      <c r="BK81" s="233">
        <f>ROUND(I81*H81,2)</f>
        <v>0</v>
      </c>
      <c r="BL81" s="24" t="s">
        <v>174</v>
      </c>
      <c r="BM81" s="24" t="s">
        <v>185</v>
      </c>
    </row>
    <row r="82" s="1" customFormat="1" ht="14.4" customHeight="1">
      <c r="B82" s="47"/>
      <c r="C82" s="222" t="s">
        <v>174</v>
      </c>
      <c r="D82" s="222" t="s">
        <v>169</v>
      </c>
      <c r="E82" s="223" t="s">
        <v>174</v>
      </c>
      <c r="F82" s="224" t="s">
        <v>2054</v>
      </c>
      <c r="G82" s="225" t="s">
        <v>321</v>
      </c>
      <c r="H82" s="226">
        <v>10</v>
      </c>
      <c r="I82" s="227"/>
      <c r="J82" s="228">
        <f>ROUND(I82*H82,2)</f>
        <v>0</v>
      </c>
      <c r="K82" s="224" t="s">
        <v>477</v>
      </c>
      <c r="L82" s="73"/>
      <c r="M82" s="229" t="s">
        <v>34</v>
      </c>
      <c r="N82" s="230" t="s">
        <v>50</v>
      </c>
      <c r="O82" s="48"/>
      <c r="P82" s="231">
        <f>O82*H82</f>
        <v>0</v>
      </c>
      <c r="Q82" s="231">
        <v>0</v>
      </c>
      <c r="R82" s="231">
        <f>Q82*H82</f>
        <v>0</v>
      </c>
      <c r="S82" s="231">
        <v>0</v>
      </c>
      <c r="T82" s="232">
        <f>S82*H82</f>
        <v>0</v>
      </c>
      <c r="AR82" s="24" t="s">
        <v>174</v>
      </c>
      <c r="AT82" s="24" t="s">
        <v>169</v>
      </c>
      <c r="AU82" s="24" t="s">
        <v>87</v>
      </c>
      <c r="AY82" s="24" t="s">
        <v>167</v>
      </c>
      <c r="BE82" s="233">
        <f>IF(N82="základní",J82,0)</f>
        <v>0</v>
      </c>
      <c r="BF82" s="233">
        <f>IF(N82="snížená",J82,0)</f>
        <v>0</v>
      </c>
      <c r="BG82" s="233">
        <f>IF(N82="zákl. přenesená",J82,0)</f>
        <v>0</v>
      </c>
      <c r="BH82" s="233">
        <f>IF(N82="sníž. přenesená",J82,0)</f>
        <v>0</v>
      </c>
      <c r="BI82" s="233">
        <f>IF(N82="nulová",J82,0)</f>
        <v>0</v>
      </c>
      <c r="BJ82" s="24" t="s">
        <v>87</v>
      </c>
      <c r="BK82" s="233">
        <f>ROUND(I82*H82,2)</f>
        <v>0</v>
      </c>
      <c r="BL82" s="24" t="s">
        <v>174</v>
      </c>
      <c r="BM82" s="24" t="s">
        <v>174</v>
      </c>
    </row>
    <row r="83" s="1" customFormat="1" ht="14.4" customHeight="1">
      <c r="B83" s="47"/>
      <c r="C83" s="222" t="s">
        <v>204</v>
      </c>
      <c r="D83" s="222" t="s">
        <v>169</v>
      </c>
      <c r="E83" s="223" t="s">
        <v>204</v>
      </c>
      <c r="F83" s="224" t="s">
        <v>2055</v>
      </c>
      <c r="G83" s="225" t="s">
        <v>321</v>
      </c>
      <c r="H83" s="226">
        <v>3</v>
      </c>
      <c r="I83" s="227"/>
      <c r="J83" s="228">
        <f>ROUND(I83*H83,2)</f>
        <v>0</v>
      </c>
      <c r="K83" s="224" t="s">
        <v>477</v>
      </c>
      <c r="L83" s="73"/>
      <c r="M83" s="229" t="s">
        <v>34</v>
      </c>
      <c r="N83" s="230" t="s">
        <v>50</v>
      </c>
      <c r="O83" s="48"/>
      <c r="P83" s="231">
        <f>O83*H83</f>
        <v>0</v>
      </c>
      <c r="Q83" s="231">
        <v>0</v>
      </c>
      <c r="R83" s="231">
        <f>Q83*H83</f>
        <v>0</v>
      </c>
      <c r="S83" s="231">
        <v>0</v>
      </c>
      <c r="T83" s="232">
        <f>S83*H83</f>
        <v>0</v>
      </c>
      <c r="AR83" s="24" t="s">
        <v>174</v>
      </c>
      <c r="AT83" s="24" t="s">
        <v>169</v>
      </c>
      <c r="AU83" s="24" t="s">
        <v>87</v>
      </c>
      <c r="AY83" s="24" t="s">
        <v>167</v>
      </c>
      <c r="BE83" s="233">
        <f>IF(N83="základní",J83,0)</f>
        <v>0</v>
      </c>
      <c r="BF83" s="233">
        <f>IF(N83="snížená",J83,0)</f>
        <v>0</v>
      </c>
      <c r="BG83" s="233">
        <f>IF(N83="zákl. přenesená",J83,0)</f>
        <v>0</v>
      </c>
      <c r="BH83" s="233">
        <f>IF(N83="sníž. přenesená",J83,0)</f>
        <v>0</v>
      </c>
      <c r="BI83" s="233">
        <f>IF(N83="nulová",J83,0)</f>
        <v>0</v>
      </c>
      <c r="BJ83" s="24" t="s">
        <v>87</v>
      </c>
      <c r="BK83" s="233">
        <f>ROUND(I83*H83,2)</f>
        <v>0</v>
      </c>
      <c r="BL83" s="24" t="s">
        <v>174</v>
      </c>
      <c r="BM83" s="24" t="s">
        <v>204</v>
      </c>
    </row>
    <row r="84" s="1" customFormat="1" ht="14.4" customHeight="1">
      <c r="B84" s="47"/>
      <c r="C84" s="222" t="s">
        <v>208</v>
      </c>
      <c r="D84" s="222" t="s">
        <v>169</v>
      </c>
      <c r="E84" s="223" t="s">
        <v>208</v>
      </c>
      <c r="F84" s="224" t="s">
        <v>2056</v>
      </c>
      <c r="G84" s="225" t="s">
        <v>321</v>
      </c>
      <c r="H84" s="226">
        <v>3</v>
      </c>
      <c r="I84" s="227"/>
      <c r="J84" s="228">
        <f>ROUND(I84*H84,2)</f>
        <v>0</v>
      </c>
      <c r="K84" s="224" t="s">
        <v>477</v>
      </c>
      <c r="L84" s="73"/>
      <c r="M84" s="229" t="s">
        <v>34</v>
      </c>
      <c r="N84" s="230" t="s">
        <v>50</v>
      </c>
      <c r="O84" s="48"/>
      <c r="P84" s="231">
        <f>O84*H84</f>
        <v>0</v>
      </c>
      <c r="Q84" s="231">
        <v>0</v>
      </c>
      <c r="R84" s="231">
        <f>Q84*H84</f>
        <v>0</v>
      </c>
      <c r="S84" s="231">
        <v>0</v>
      </c>
      <c r="T84" s="232">
        <f>S84*H84</f>
        <v>0</v>
      </c>
      <c r="AR84" s="24" t="s">
        <v>174</v>
      </c>
      <c r="AT84" s="24" t="s">
        <v>169</v>
      </c>
      <c r="AU84" s="24" t="s">
        <v>87</v>
      </c>
      <c r="AY84" s="24" t="s">
        <v>167</v>
      </c>
      <c r="BE84" s="233">
        <f>IF(N84="základní",J84,0)</f>
        <v>0</v>
      </c>
      <c r="BF84" s="233">
        <f>IF(N84="snížená",J84,0)</f>
        <v>0</v>
      </c>
      <c r="BG84" s="233">
        <f>IF(N84="zákl. přenesená",J84,0)</f>
        <v>0</v>
      </c>
      <c r="BH84" s="233">
        <f>IF(N84="sníž. přenesená",J84,0)</f>
        <v>0</v>
      </c>
      <c r="BI84" s="233">
        <f>IF(N84="nulová",J84,0)</f>
        <v>0</v>
      </c>
      <c r="BJ84" s="24" t="s">
        <v>87</v>
      </c>
      <c r="BK84" s="233">
        <f>ROUND(I84*H84,2)</f>
        <v>0</v>
      </c>
      <c r="BL84" s="24" t="s">
        <v>174</v>
      </c>
      <c r="BM84" s="24" t="s">
        <v>208</v>
      </c>
    </row>
    <row r="85" s="1" customFormat="1" ht="22.8" customHeight="1">
      <c r="B85" s="47"/>
      <c r="C85" s="222" t="s">
        <v>217</v>
      </c>
      <c r="D85" s="222" t="s">
        <v>169</v>
      </c>
      <c r="E85" s="223" t="s">
        <v>217</v>
      </c>
      <c r="F85" s="224" t="s">
        <v>2057</v>
      </c>
      <c r="G85" s="225" t="s">
        <v>321</v>
      </c>
      <c r="H85" s="226">
        <v>1</v>
      </c>
      <c r="I85" s="227"/>
      <c r="J85" s="228">
        <f>ROUND(I85*H85,2)</f>
        <v>0</v>
      </c>
      <c r="K85" s="224" t="s">
        <v>477</v>
      </c>
      <c r="L85" s="73"/>
      <c r="M85" s="229" t="s">
        <v>34</v>
      </c>
      <c r="N85" s="230" t="s">
        <v>50</v>
      </c>
      <c r="O85" s="48"/>
      <c r="P85" s="231">
        <f>O85*H85</f>
        <v>0</v>
      </c>
      <c r="Q85" s="231">
        <v>0</v>
      </c>
      <c r="R85" s="231">
        <f>Q85*H85</f>
        <v>0</v>
      </c>
      <c r="S85" s="231">
        <v>0</v>
      </c>
      <c r="T85" s="232">
        <f>S85*H85</f>
        <v>0</v>
      </c>
      <c r="AR85" s="24" t="s">
        <v>174</v>
      </c>
      <c r="AT85" s="24" t="s">
        <v>169</v>
      </c>
      <c r="AU85" s="24" t="s">
        <v>87</v>
      </c>
      <c r="AY85" s="24" t="s">
        <v>167</v>
      </c>
      <c r="BE85" s="233">
        <f>IF(N85="základní",J85,0)</f>
        <v>0</v>
      </c>
      <c r="BF85" s="233">
        <f>IF(N85="snížená",J85,0)</f>
        <v>0</v>
      </c>
      <c r="BG85" s="233">
        <f>IF(N85="zákl. přenesená",J85,0)</f>
        <v>0</v>
      </c>
      <c r="BH85" s="233">
        <f>IF(N85="sníž. přenesená",J85,0)</f>
        <v>0</v>
      </c>
      <c r="BI85" s="233">
        <f>IF(N85="nulová",J85,0)</f>
        <v>0</v>
      </c>
      <c r="BJ85" s="24" t="s">
        <v>87</v>
      </c>
      <c r="BK85" s="233">
        <f>ROUND(I85*H85,2)</f>
        <v>0</v>
      </c>
      <c r="BL85" s="24" t="s">
        <v>174</v>
      </c>
      <c r="BM85" s="24" t="s">
        <v>217</v>
      </c>
    </row>
    <row r="86" s="1" customFormat="1" ht="14.4" customHeight="1">
      <c r="B86" s="47"/>
      <c r="C86" s="222" t="s">
        <v>225</v>
      </c>
      <c r="D86" s="222" t="s">
        <v>169</v>
      </c>
      <c r="E86" s="223" t="s">
        <v>225</v>
      </c>
      <c r="F86" s="224" t="s">
        <v>2058</v>
      </c>
      <c r="G86" s="225" t="s">
        <v>321</v>
      </c>
      <c r="H86" s="226">
        <v>2</v>
      </c>
      <c r="I86" s="227"/>
      <c r="J86" s="228">
        <f>ROUND(I86*H86,2)</f>
        <v>0</v>
      </c>
      <c r="K86" s="224" t="s">
        <v>477</v>
      </c>
      <c r="L86" s="73"/>
      <c r="M86" s="229" t="s">
        <v>34</v>
      </c>
      <c r="N86" s="230" t="s">
        <v>50</v>
      </c>
      <c r="O86" s="48"/>
      <c r="P86" s="231">
        <f>O86*H86</f>
        <v>0</v>
      </c>
      <c r="Q86" s="231">
        <v>0</v>
      </c>
      <c r="R86" s="231">
        <f>Q86*H86</f>
        <v>0</v>
      </c>
      <c r="S86" s="231">
        <v>0</v>
      </c>
      <c r="T86" s="232">
        <f>S86*H86</f>
        <v>0</v>
      </c>
      <c r="AR86" s="24" t="s">
        <v>174</v>
      </c>
      <c r="AT86" s="24" t="s">
        <v>169</v>
      </c>
      <c r="AU86" s="24" t="s">
        <v>87</v>
      </c>
      <c r="AY86" s="24" t="s">
        <v>167</v>
      </c>
      <c r="BE86" s="233">
        <f>IF(N86="základní",J86,0)</f>
        <v>0</v>
      </c>
      <c r="BF86" s="233">
        <f>IF(N86="snížená",J86,0)</f>
        <v>0</v>
      </c>
      <c r="BG86" s="233">
        <f>IF(N86="zákl. přenesená",J86,0)</f>
        <v>0</v>
      </c>
      <c r="BH86" s="233">
        <f>IF(N86="sníž. přenesená",J86,0)</f>
        <v>0</v>
      </c>
      <c r="BI86" s="233">
        <f>IF(N86="nulová",J86,0)</f>
        <v>0</v>
      </c>
      <c r="BJ86" s="24" t="s">
        <v>87</v>
      </c>
      <c r="BK86" s="233">
        <f>ROUND(I86*H86,2)</f>
        <v>0</v>
      </c>
      <c r="BL86" s="24" t="s">
        <v>174</v>
      </c>
      <c r="BM86" s="24" t="s">
        <v>225</v>
      </c>
    </row>
    <row r="87" s="1" customFormat="1" ht="14.4" customHeight="1">
      <c r="B87" s="47"/>
      <c r="C87" s="222" t="s">
        <v>231</v>
      </c>
      <c r="D87" s="222" t="s">
        <v>169</v>
      </c>
      <c r="E87" s="223" t="s">
        <v>231</v>
      </c>
      <c r="F87" s="224" t="s">
        <v>2059</v>
      </c>
      <c r="G87" s="225" t="s">
        <v>321</v>
      </c>
      <c r="H87" s="226">
        <v>1</v>
      </c>
      <c r="I87" s="227"/>
      <c r="J87" s="228">
        <f>ROUND(I87*H87,2)</f>
        <v>0</v>
      </c>
      <c r="K87" s="224" t="s">
        <v>477</v>
      </c>
      <c r="L87" s="73"/>
      <c r="M87" s="229" t="s">
        <v>34</v>
      </c>
      <c r="N87" s="230" t="s">
        <v>50</v>
      </c>
      <c r="O87" s="48"/>
      <c r="P87" s="231">
        <f>O87*H87</f>
        <v>0</v>
      </c>
      <c r="Q87" s="231">
        <v>0</v>
      </c>
      <c r="R87" s="231">
        <f>Q87*H87</f>
        <v>0</v>
      </c>
      <c r="S87" s="231">
        <v>0</v>
      </c>
      <c r="T87" s="232">
        <f>S87*H87</f>
        <v>0</v>
      </c>
      <c r="AR87" s="24" t="s">
        <v>174</v>
      </c>
      <c r="AT87" s="24" t="s">
        <v>169</v>
      </c>
      <c r="AU87" s="24" t="s">
        <v>87</v>
      </c>
      <c r="AY87" s="24" t="s">
        <v>167</v>
      </c>
      <c r="BE87" s="233">
        <f>IF(N87="základní",J87,0)</f>
        <v>0</v>
      </c>
      <c r="BF87" s="233">
        <f>IF(N87="snížená",J87,0)</f>
        <v>0</v>
      </c>
      <c r="BG87" s="233">
        <f>IF(N87="zákl. přenesená",J87,0)</f>
        <v>0</v>
      </c>
      <c r="BH87" s="233">
        <f>IF(N87="sníž. přenesená",J87,0)</f>
        <v>0</v>
      </c>
      <c r="BI87" s="233">
        <f>IF(N87="nulová",J87,0)</f>
        <v>0</v>
      </c>
      <c r="BJ87" s="24" t="s">
        <v>87</v>
      </c>
      <c r="BK87" s="233">
        <f>ROUND(I87*H87,2)</f>
        <v>0</v>
      </c>
      <c r="BL87" s="24" t="s">
        <v>174</v>
      </c>
      <c r="BM87" s="24" t="s">
        <v>231</v>
      </c>
    </row>
    <row r="88" s="1" customFormat="1" ht="14.4" customHeight="1">
      <c r="B88" s="47"/>
      <c r="C88" s="222" t="s">
        <v>237</v>
      </c>
      <c r="D88" s="222" t="s">
        <v>169</v>
      </c>
      <c r="E88" s="223" t="s">
        <v>237</v>
      </c>
      <c r="F88" s="224" t="s">
        <v>2060</v>
      </c>
      <c r="G88" s="225" t="s">
        <v>321</v>
      </c>
      <c r="H88" s="226">
        <v>1</v>
      </c>
      <c r="I88" s="227"/>
      <c r="J88" s="228">
        <f>ROUND(I88*H88,2)</f>
        <v>0</v>
      </c>
      <c r="K88" s="224" t="s">
        <v>477</v>
      </c>
      <c r="L88" s="73"/>
      <c r="M88" s="229" t="s">
        <v>34</v>
      </c>
      <c r="N88" s="230" t="s">
        <v>50</v>
      </c>
      <c r="O88" s="48"/>
      <c r="P88" s="231">
        <f>O88*H88</f>
        <v>0</v>
      </c>
      <c r="Q88" s="231">
        <v>0</v>
      </c>
      <c r="R88" s="231">
        <f>Q88*H88</f>
        <v>0</v>
      </c>
      <c r="S88" s="231">
        <v>0</v>
      </c>
      <c r="T88" s="232">
        <f>S88*H88</f>
        <v>0</v>
      </c>
      <c r="AR88" s="24" t="s">
        <v>174</v>
      </c>
      <c r="AT88" s="24" t="s">
        <v>169</v>
      </c>
      <c r="AU88" s="24" t="s">
        <v>87</v>
      </c>
      <c r="AY88" s="24" t="s">
        <v>167</v>
      </c>
      <c r="BE88" s="233">
        <f>IF(N88="základní",J88,0)</f>
        <v>0</v>
      </c>
      <c r="BF88" s="233">
        <f>IF(N88="snížená",J88,0)</f>
        <v>0</v>
      </c>
      <c r="BG88" s="233">
        <f>IF(N88="zákl. přenesená",J88,0)</f>
        <v>0</v>
      </c>
      <c r="BH88" s="233">
        <f>IF(N88="sníž. přenesená",J88,0)</f>
        <v>0</v>
      </c>
      <c r="BI88" s="233">
        <f>IF(N88="nulová",J88,0)</f>
        <v>0</v>
      </c>
      <c r="BJ88" s="24" t="s">
        <v>87</v>
      </c>
      <c r="BK88" s="233">
        <f>ROUND(I88*H88,2)</f>
        <v>0</v>
      </c>
      <c r="BL88" s="24" t="s">
        <v>174</v>
      </c>
      <c r="BM88" s="24" t="s">
        <v>237</v>
      </c>
    </row>
    <row r="89" s="1" customFormat="1" ht="57" customHeight="1">
      <c r="B89" s="47"/>
      <c r="C89" s="222" t="s">
        <v>242</v>
      </c>
      <c r="D89" s="222" t="s">
        <v>169</v>
      </c>
      <c r="E89" s="223" t="s">
        <v>242</v>
      </c>
      <c r="F89" s="224" t="s">
        <v>2061</v>
      </c>
      <c r="G89" s="225" t="s">
        <v>321</v>
      </c>
      <c r="H89" s="226">
        <v>1</v>
      </c>
      <c r="I89" s="227"/>
      <c r="J89" s="228">
        <f>ROUND(I89*H89,2)</f>
        <v>0</v>
      </c>
      <c r="K89" s="224" t="s">
        <v>477</v>
      </c>
      <c r="L89" s="73"/>
      <c r="M89" s="229" t="s">
        <v>34</v>
      </c>
      <c r="N89" s="230" t="s">
        <v>50</v>
      </c>
      <c r="O89" s="48"/>
      <c r="P89" s="231">
        <f>O89*H89</f>
        <v>0</v>
      </c>
      <c r="Q89" s="231">
        <v>0</v>
      </c>
      <c r="R89" s="231">
        <f>Q89*H89</f>
        <v>0</v>
      </c>
      <c r="S89" s="231">
        <v>0</v>
      </c>
      <c r="T89" s="232">
        <f>S89*H89</f>
        <v>0</v>
      </c>
      <c r="AR89" s="24" t="s">
        <v>174</v>
      </c>
      <c r="AT89" s="24" t="s">
        <v>169</v>
      </c>
      <c r="AU89" s="24" t="s">
        <v>87</v>
      </c>
      <c r="AY89" s="24" t="s">
        <v>167</v>
      </c>
      <c r="BE89" s="233">
        <f>IF(N89="základní",J89,0)</f>
        <v>0</v>
      </c>
      <c r="BF89" s="233">
        <f>IF(N89="snížená",J89,0)</f>
        <v>0</v>
      </c>
      <c r="BG89" s="233">
        <f>IF(N89="zákl. přenesená",J89,0)</f>
        <v>0</v>
      </c>
      <c r="BH89" s="233">
        <f>IF(N89="sníž. přenesená",J89,0)</f>
        <v>0</v>
      </c>
      <c r="BI89" s="233">
        <f>IF(N89="nulová",J89,0)</f>
        <v>0</v>
      </c>
      <c r="BJ89" s="24" t="s">
        <v>87</v>
      </c>
      <c r="BK89" s="233">
        <f>ROUND(I89*H89,2)</f>
        <v>0</v>
      </c>
      <c r="BL89" s="24" t="s">
        <v>174</v>
      </c>
      <c r="BM89" s="24" t="s">
        <v>242</v>
      </c>
    </row>
    <row r="90" s="1" customFormat="1" ht="34.2" customHeight="1">
      <c r="B90" s="47"/>
      <c r="C90" s="222" t="s">
        <v>248</v>
      </c>
      <c r="D90" s="222" t="s">
        <v>169</v>
      </c>
      <c r="E90" s="223" t="s">
        <v>1812</v>
      </c>
      <c r="F90" s="224" t="s">
        <v>1813</v>
      </c>
      <c r="G90" s="225" t="s">
        <v>356</v>
      </c>
      <c r="H90" s="226">
        <v>40</v>
      </c>
      <c r="I90" s="227"/>
      <c r="J90" s="228">
        <f>ROUND(I90*H90,2)</f>
        <v>0</v>
      </c>
      <c r="K90" s="224" t="s">
        <v>173</v>
      </c>
      <c r="L90" s="73"/>
      <c r="M90" s="229" t="s">
        <v>34</v>
      </c>
      <c r="N90" s="230" t="s">
        <v>50</v>
      </c>
      <c r="O90" s="48"/>
      <c r="P90" s="231">
        <f>O90*H90</f>
        <v>0</v>
      </c>
      <c r="Q90" s="231">
        <v>0</v>
      </c>
      <c r="R90" s="231">
        <f>Q90*H90</f>
        <v>0</v>
      </c>
      <c r="S90" s="231">
        <v>0</v>
      </c>
      <c r="T90" s="232">
        <f>S90*H90</f>
        <v>0</v>
      </c>
      <c r="AR90" s="24" t="s">
        <v>281</v>
      </c>
      <c r="AT90" s="24" t="s">
        <v>169</v>
      </c>
      <c r="AU90" s="24" t="s">
        <v>87</v>
      </c>
      <c r="AY90" s="24" t="s">
        <v>167</v>
      </c>
      <c r="BE90" s="233">
        <f>IF(N90="základní",J90,0)</f>
        <v>0</v>
      </c>
      <c r="BF90" s="233">
        <f>IF(N90="snížená",J90,0)</f>
        <v>0</v>
      </c>
      <c r="BG90" s="233">
        <f>IF(N90="zákl. přenesená",J90,0)</f>
        <v>0</v>
      </c>
      <c r="BH90" s="233">
        <f>IF(N90="sníž. přenesená",J90,0)</f>
        <v>0</v>
      </c>
      <c r="BI90" s="233">
        <f>IF(N90="nulová",J90,0)</f>
        <v>0</v>
      </c>
      <c r="BJ90" s="24" t="s">
        <v>87</v>
      </c>
      <c r="BK90" s="233">
        <f>ROUND(I90*H90,2)</f>
        <v>0</v>
      </c>
      <c r="BL90" s="24" t="s">
        <v>281</v>
      </c>
      <c r="BM90" s="24" t="s">
        <v>2062</v>
      </c>
    </row>
    <row r="91" s="1" customFormat="1" ht="14.4" customHeight="1">
      <c r="B91" s="47"/>
      <c r="C91" s="270" t="s">
        <v>256</v>
      </c>
      <c r="D91" s="270" t="s">
        <v>336</v>
      </c>
      <c r="E91" s="271" t="s">
        <v>1819</v>
      </c>
      <c r="F91" s="272" t="s">
        <v>1820</v>
      </c>
      <c r="G91" s="273" t="s">
        <v>321</v>
      </c>
      <c r="H91" s="274">
        <v>40</v>
      </c>
      <c r="I91" s="275"/>
      <c r="J91" s="276">
        <f>ROUND(I91*H91,2)</f>
        <v>0</v>
      </c>
      <c r="K91" s="272" t="s">
        <v>173</v>
      </c>
      <c r="L91" s="277"/>
      <c r="M91" s="278" t="s">
        <v>34</v>
      </c>
      <c r="N91" s="279" t="s">
        <v>50</v>
      </c>
      <c r="O91" s="48"/>
      <c r="P91" s="231">
        <f>O91*H91</f>
        <v>0</v>
      </c>
      <c r="Q91" s="231">
        <v>0.00038999999999999999</v>
      </c>
      <c r="R91" s="231">
        <f>Q91*H91</f>
        <v>0.015599999999999999</v>
      </c>
      <c r="S91" s="231">
        <v>0</v>
      </c>
      <c r="T91" s="232">
        <f>S91*H91</f>
        <v>0</v>
      </c>
      <c r="AR91" s="24" t="s">
        <v>383</v>
      </c>
      <c r="AT91" s="24" t="s">
        <v>336</v>
      </c>
      <c r="AU91" s="24" t="s">
        <v>87</v>
      </c>
      <c r="AY91" s="24" t="s">
        <v>167</v>
      </c>
      <c r="BE91" s="233">
        <f>IF(N91="základní",J91,0)</f>
        <v>0</v>
      </c>
      <c r="BF91" s="233">
        <f>IF(N91="snížená",J91,0)</f>
        <v>0</v>
      </c>
      <c r="BG91" s="233">
        <f>IF(N91="zákl. přenesená",J91,0)</f>
        <v>0</v>
      </c>
      <c r="BH91" s="233">
        <f>IF(N91="sníž. přenesená",J91,0)</f>
        <v>0</v>
      </c>
      <c r="BI91" s="233">
        <f>IF(N91="nulová",J91,0)</f>
        <v>0</v>
      </c>
      <c r="BJ91" s="24" t="s">
        <v>87</v>
      </c>
      <c r="BK91" s="233">
        <f>ROUND(I91*H91,2)</f>
        <v>0</v>
      </c>
      <c r="BL91" s="24" t="s">
        <v>281</v>
      </c>
      <c r="BM91" s="24" t="s">
        <v>2063</v>
      </c>
    </row>
    <row r="92" s="1" customFormat="1" ht="14.4" customHeight="1">
      <c r="B92" s="47"/>
      <c r="C92" s="222" t="s">
        <v>265</v>
      </c>
      <c r="D92" s="222" t="s">
        <v>169</v>
      </c>
      <c r="E92" s="223" t="s">
        <v>248</v>
      </c>
      <c r="F92" s="224" t="s">
        <v>2064</v>
      </c>
      <c r="G92" s="225" t="s">
        <v>356</v>
      </c>
      <c r="H92" s="226">
        <v>20</v>
      </c>
      <c r="I92" s="227"/>
      <c r="J92" s="228">
        <f>ROUND(I92*H92,2)</f>
        <v>0</v>
      </c>
      <c r="K92" s="224" t="s">
        <v>477</v>
      </c>
      <c r="L92" s="73"/>
      <c r="M92" s="229" t="s">
        <v>34</v>
      </c>
      <c r="N92" s="230" t="s">
        <v>50</v>
      </c>
      <c r="O92" s="48"/>
      <c r="P92" s="231">
        <f>O92*H92</f>
        <v>0</v>
      </c>
      <c r="Q92" s="231">
        <v>0</v>
      </c>
      <c r="R92" s="231">
        <f>Q92*H92</f>
        <v>0</v>
      </c>
      <c r="S92" s="231">
        <v>0</v>
      </c>
      <c r="T92" s="232">
        <f>S92*H92</f>
        <v>0</v>
      </c>
      <c r="AR92" s="24" t="s">
        <v>174</v>
      </c>
      <c r="AT92" s="24" t="s">
        <v>169</v>
      </c>
      <c r="AU92" s="24" t="s">
        <v>87</v>
      </c>
      <c r="AY92" s="24" t="s">
        <v>167</v>
      </c>
      <c r="BE92" s="233">
        <f>IF(N92="základní",J92,0)</f>
        <v>0</v>
      </c>
      <c r="BF92" s="233">
        <f>IF(N92="snížená",J92,0)</f>
        <v>0</v>
      </c>
      <c r="BG92" s="233">
        <f>IF(N92="zákl. přenesená",J92,0)</f>
        <v>0</v>
      </c>
      <c r="BH92" s="233">
        <f>IF(N92="sníž. přenesená",J92,0)</f>
        <v>0</v>
      </c>
      <c r="BI92" s="233">
        <f>IF(N92="nulová",J92,0)</f>
        <v>0</v>
      </c>
      <c r="BJ92" s="24" t="s">
        <v>87</v>
      </c>
      <c r="BK92" s="233">
        <f>ROUND(I92*H92,2)</f>
        <v>0</v>
      </c>
      <c r="BL92" s="24" t="s">
        <v>174</v>
      </c>
      <c r="BM92" s="24" t="s">
        <v>248</v>
      </c>
    </row>
    <row r="93" s="1" customFormat="1" ht="14.4" customHeight="1">
      <c r="B93" s="47"/>
      <c r="C93" s="222" t="s">
        <v>10</v>
      </c>
      <c r="D93" s="222" t="s">
        <v>169</v>
      </c>
      <c r="E93" s="223" t="s">
        <v>256</v>
      </c>
      <c r="F93" s="224" t="s">
        <v>2065</v>
      </c>
      <c r="G93" s="225" t="s">
        <v>356</v>
      </c>
      <c r="H93" s="226">
        <v>150</v>
      </c>
      <c r="I93" s="227"/>
      <c r="J93" s="228">
        <f>ROUND(I93*H93,2)</f>
        <v>0</v>
      </c>
      <c r="K93" s="224" t="s">
        <v>477</v>
      </c>
      <c r="L93" s="73"/>
      <c r="M93" s="229" t="s">
        <v>34</v>
      </c>
      <c r="N93" s="230" t="s">
        <v>50</v>
      </c>
      <c r="O93" s="48"/>
      <c r="P93" s="231">
        <f>O93*H93</f>
        <v>0</v>
      </c>
      <c r="Q93" s="231">
        <v>0</v>
      </c>
      <c r="R93" s="231">
        <f>Q93*H93</f>
        <v>0</v>
      </c>
      <c r="S93" s="231">
        <v>0</v>
      </c>
      <c r="T93" s="232">
        <f>S93*H93</f>
        <v>0</v>
      </c>
      <c r="AR93" s="24" t="s">
        <v>174</v>
      </c>
      <c r="AT93" s="24" t="s">
        <v>169</v>
      </c>
      <c r="AU93" s="24" t="s">
        <v>87</v>
      </c>
      <c r="AY93" s="24" t="s">
        <v>167</v>
      </c>
      <c r="BE93" s="233">
        <f>IF(N93="základní",J93,0)</f>
        <v>0</v>
      </c>
      <c r="BF93" s="233">
        <f>IF(N93="snížená",J93,0)</f>
        <v>0</v>
      </c>
      <c r="BG93" s="233">
        <f>IF(N93="zákl. přenesená",J93,0)</f>
        <v>0</v>
      </c>
      <c r="BH93" s="233">
        <f>IF(N93="sníž. přenesená",J93,0)</f>
        <v>0</v>
      </c>
      <c r="BI93" s="233">
        <f>IF(N93="nulová",J93,0)</f>
        <v>0</v>
      </c>
      <c r="BJ93" s="24" t="s">
        <v>87</v>
      </c>
      <c r="BK93" s="233">
        <f>ROUND(I93*H93,2)</f>
        <v>0</v>
      </c>
      <c r="BL93" s="24" t="s">
        <v>174</v>
      </c>
      <c r="BM93" s="24" t="s">
        <v>256</v>
      </c>
    </row>
    <row r="94" s="1" customFormat="1" ht="14.4" customHeight="1">
      <c r="B94" s="47"/>
      <c r="C94" s="222" t="s">
        <v>281</v>
      </c>
      <c r="D94" s="222" t="s">
        <v>169</v>
      </c>
      <c r="E94" s="223" t="s">
        <v>265</v>
      </c>
      <c r="F94" s="224" t="s">
        <v>2066</v>
      </c>
      <c r="G94" s="225" t="s">
        <v>356</v>
      </c>
      <c r="H94" s="226">
        <v>5</v>
      </c>
      <c r="I94" s="227"/>
      <c r="J94" s="228">
        <f>ROUND(I94*H94,2)</f>
        <v>0</v>
      </c>
      <c r="K94" s="224" t="s">
        <v>477</v>
      </c>
      <c r="L94" s="73"/>
      <c r="M94" s="229" t="s">
        <v>34</v>
      </c>
      <c r="N94" s="230" t="s">
        <v>50</v>
      </c>
      <c r="O94" s="48"/>
      <c r="P94" s="231">
        <f>O94*H94</f>
        <v>0</v>
      </c>
      <c r="Q94" s="231">
        <v>0</v>
      </c>
      <c r="R94" s="231">
        <f>Q94*H94</f>
        <v>0</v>
      </c>
      <c r="S94" s="231">
        <v>0</v>
      </c>
      <c r="T94" s="232">
        <f>S94*H94</f>
        <v>0</v>
      </c>
      <c r="AR94" s="24" t="s">
        <v>174</v>
      </c>
      <c r="AT94" s="24" t="s">
        <v>169</v>
      </c>
      <c r="AU94" s="24" t="s">
        <v>87</v>
      </c>
      <c r="AY94" s="24" t="s">
        <v>167</v>
      </c>
      <c r="BE94" s="233">
        <f>IF(N94="základní",J94,0)</f>
        <v>0</v>
      </c>
      <c r="BF94" s="233">
        <f>IF(N94="snížená",J94,0)</f>
        <v>0</v>
      </c>
      <c r="BG94" s="233">
        <f>IF(N94="zákl. přenesená",J94,0)</f>
        <v>0</v>
      </c>
      <c r="BH94" s="233">
        <f>IF(N94="sníž. přenesená",J94,0)</f>
        <v>0</v>
      </c>
      <c r="BI94" s="233">
        <f>IF(N94="nulová",J94,0)</f>
        <v>0</v>
      </c>
      <c r="BJ94" s="24" t="s">
        <v>87</v>
      </c>
      <c r="BK94" s="233">
        <f>ROUND(I94*H94,2)</f>
        <v>0</v>
      </c>
      <c r="BL94" s="24" t="s">
        <v>174</v>
      </c>
      <c r="BM94" s="24" t="s">
        <v>265</v>
      </c>
    </row>
    <row r="95" s="1" customFormat="1" ht="14.4" customHeight="1">
      <c r="B95" s="47"/>
      <c r="C95" s="222" t="s">
        <v>285</v>
      </c>
      <c r="D95" s="222" t="s">
        <v>169</v>
      </c>
      <c r="E95" s="223" t="s">
        <v>10</v>
      </c>
      <c r="F95" s="224" t="s">
        <v>2067</v>
      </c>
      <c r="G95" s="225" t="s">
        <v>356</v>
      </c>
      <c r="H95" s="226">
        <v>80</v>
      </c>
      <c r="I95" s="227"/>
      <c r="J95" s="228">
        <f>ROUND(I95*H95,2)</f>
        <v>0</v>
      </c>
      <c r="K95" s="224" t="s">
        <v>477</v>
      </c>
      <c r="L95" s="73"/>
      <c r="M95" s="229" t="s">
        <v>34</v>
      </c>
      <c r="N95" s="230" t="s">
        <v>50</v>
      </c>
      <c r="O95" s="48"/>
      <c r="P95" s="231">
        <f>O95*H95</f>
        <v>0</v>
      </c>
      <c r="Q95" s="231">
        <v>0</v>
      </c>
      <c r="R95" s="231">
        <f>Q95*H95</f>
        <v>0</v>
      </c>
      <c r="S95" s="231">
        <v>0</v>
      </c>
      <c r="T95" s="232">
        <f>S95*H95</f>
        <v>0</v>
      </c>
      <c r="AR95" s="24" t="s">
        <v>174</v>
      </c>
      <c r="AT95" s="24" t="s">
        <v>169</v>
      </c>
      <c r="AU95" s="24" t="s">
        <v>87</v>
      </c>
      <c r="AY95" s="24" t="s">
        <v>167</v>
      </c>
      <c r="BE95" s="233">
        <f>IF(N95="základní",J95,0)</f>
        <v>0</v>
      </c>
      <c r="BF95" s="233">
        <f>IF(N95="snížená",J95,0)</f>
        <v>0</v>
      </c>
      <c r="BG95" s="233">
        <f>IF(N95="zákl. přenesená",J95,0)</f>
        <v>0</v>
      </c>
      <c r="BH95" s="233">
        <f>IF(N95="sníž. přenesená",J95,0)</f>
        <v>0</v>
      </c>
      <c r="BI95" s="233">
        <f>IF(N95="nulová",J95,0)</f>
        <v>0</v>
      </c>
      <c r="BJ95" s="24" t="s">
        <v>87</v>
      </c>
      <c r="BK95" s="233">
        <f>ROUND(I95*H95,2)</f>
        <v>0</v>
      </c>
      <c r="BL95" s="24" t="s">
        <v>174</v>
      </c>
      <c r="BM95" s="24" t="s">
        <v>10</v>
      </c>
    </row>
    <row r="96" s="1" customFormat="1" ht="22.8" customHeight="1">
      <c r="B96" s="47"/>
      <c r="C96" s="222" t="s">
        <v>289</v>
      </c>
      <c r="D96" s="222" t="s">
        <v>169</v>
      </c>
      <c r="E96" s="223" t="s">
        <v>281</v>
      </c>
      <c r="F96" s="224" t="s">
        <v>2068</v>
      </c>
      <c r="G96" s="225" t="s">
        <v>321</v>
      </c>
      <c r="H96" s="226">
        <v>1</v>
      </c>
      <c r="I96" s="227"/>
      <c r="J96" s="228">
        <f>ROUND(I96*H96,2)</f>
        <v>0</v>
      </c>
      <c r="K96" s="224" t="s">
        <v>477</v>
      </c>
      <c r="L96" s="73"/>
      <c r="M96" s="229" t="s">
        <v>34</v>
      </c>
      <c r="N96" s="230" t="s">
        <v>50</v>
      </c>
      <c r="O96" s="48"/>
      <c r="P96" s="231">
        <f>O96*H96</f>
        <v>0</v>
      </c>
      <c r="Q96" s="231">
        <v>0</v>
      </c>
      <c r="R96" s="231">
        <f>Q96*H96</f>
        <v>0</v>
      </c>
      <c r="S96" s="231">
        <v>0</v>
      </c>
      <c r="T96" s="232">
        <f>S96*H96</f>
        <v>0</v>
      </c>
      <c r="AR96" s="24" t="s">
        <v>174</v>
      </c>
      <c r="AT96" s="24" t="s">
        <v>169</v>
      </c>
      <c r="AU96" s="24" t="s">
        <v>87</v>
      </c>
      <c r="AY96" s="24" t="s">
        <v>167</v>
      </c>
      <c r="BE96" s="233">
        <f>IF(N96="základní",J96,0)</f>
        <v>0</v>
      </c>
      <c r="BF96" s="233">
        <f>IF(N96="snížená",J96,0)</f>
        <v>0</v>
      </c>
      <c r="BG96" s="233">
        <f>IF(N96="zákl. přenesená",J96,0)</f>
        <v>0</v>
      </c>
      <c r="BH96" s="233">
        <f>IF(N96="sníž. přenesená",J96,0)</f>
        <v>0</v>
      </c>
      <c r="BI96" s="233">
        <f>IF(N96="nulová",J96,0)</f>
        <v>0</v>
      </c>
      <c r="BJ96" s="24" t="s">
        <v>87</v>
      </c>
      <c r="BK96" s="233">
        <f>ROUND(I96*H96,2)</f>
        <v>0</v>
      </c>
      <c r="BL96" s="24" t="s">
        <v>174</v>
      </c>
      <c r="BM96" s="24" t="s">
        <v>281</v>
      </c>
    </row>
    <row r="97" s="1" customFormat="1" ht="14.4" customHeight="1">
      <c r="B97" s="47"/>
      <c r="C97" s="222" t="s">
        <v>294</v>
      </c>
      <c r="D97" s="222" t="s">
        <v>169</v>
      </c>
      <c r="E97" s="223" t="s">
        <v>285</v>
      </c>
      <c r="F97" s="224" t="s">
        <v>2069</v>
      </c>
      <c r="G97" s="225" t="s">
        <v>321</v>
      </c>
      <c r="H97" s="226">
        <v>1</v>
      </c>
      <c r="I97" s="227"/>
      <c r="J97" s="228">
        <f>ROUND(I97*H97,2)</f>
        <v>0</v>
      </c>
      <c r="K97" s="224" t="s">
        <v>477</v>
      </c>
      <c r="L97" s="73"/>
      <c r="M97" s="229" t="s">
        <v>34</v>
      </c>
      <c r="N97" s="230" t="s">
        <v>50</v>
      </c>
      <c r="O97" s="48"/>
      <c r="P97" s="231">
        <f>O97*H97</f>
        <v>0</v>
      </c>
      <c r="Q97" s="231">
        <v>0</v>
      </c>
      <c r="R97" s="231">
        <f>Q97*H97</f>
        <v>0</v>
      </c>
      <c r="S97" s="231">
        <v>0</v>
      </c>
      <c r="T97" s="232">
        <f>S97*H97</f>
        <v>0</v>
      </c>
      <c r="AR97" s="24" t="s">
        <v>174</v>
      </c>
      <c r="AT97" s="24" t="s">
        <v>169</v>
      </c>
      <c r="AU97" s="24" t="s">
        <v>87</v>
      </c>
      <c r="AY97" s="24" t="s">
        <v>167</v>
      </c>
      <c r="BE97" s="233">
        <f>IF(N97="základní",J97,0)</f>
        <v>0</v>
      </c>
      <c r="BF97" s="233">
        <f>IF(N97="snížená",J97,0)</f>
        <v>0</v>
      </c>
      <c r="BG97" s="233">
        <f>IF(N97="zákl. přenesená",J97,0)</f>
        <v>0</v>
      </c>
      <c r="BH97" s="233">
        <f>IF(N97="sníž. přenesená",J97,0)</f>
        <v>0</v>
      </c>
      <c r="BI97" s="233">
        <f>IF(N97="nulová",J97,0)</f>
        <v>0</v>
      </c>
      <c r="BJ97" s="24" t="s">
        <v>87</v>
      </c>
      <c r="BK97" s="233">
        <f>ROUND(I97*H97,2)</f>
        <v>0</v>
      </c>
      <c r="BL97" s="24" t="s">
        <v>174</v>
      </c>
      <c r="BM97" s="24" t="s">
        <v>285</v>
      </c>
    </row>
    <row r="98" s="1" customFormat="1" ht="14.4" customHeight="1">
      <c r="B98" s="47"/>
      <c r="C98" s="222" t="s">
        <v>298</v>
      </c>
      <c r="D98" s="222" t="s">
        <v>169</v>
      </c>
      <c r="E98" s="223" t="s">
        <v>289</v>
      </c>
      <c r="F98" s="224" t="s">
        <v>2070</v>
      </c>
      <c r="G98" s="225" t="s">
        <v>321</v>
      </c>
      <c r="H98" s="226">
        <v>1</v>
      </c>
      <c r="I98" s="227"/>
      <c r="J98" s="228">
        <f>ROUND(I98*H98,2)</f>
        <v>0</v>
      </c>
      <c r="K98" s="224" t="s">
        <v>477</v>
      </c>
      <c r="L98" s="73"/>
      <c r="M98" s="229" t="s">
        <v>34</v>
      </c>
      <c r="N98" s="230" t="s">
        <v>50</v>
      </c>
      <c r="O98" s="48"/>
      <c r="P98" s="231">
        <f>O98*H98</f>
        <v>0</v>
      </c>
      <c r="Q98" s="231">
        <v>0</v>
      </c>
      <c r="R98" s="231">
        <f>Q98*H98</f>
        <v>0</v>
      </c>
      <c r="S98" s="231">
        <v>0</v>
      </c>
      <c r="T98" s="232">
        <f>S98*H98</f>
        <v>0</v>
      </c>
      <c r="AR98" s="24" t="s">
        <v>174</v>
      </c>
      <c r="AT98" s="24" t="s">
        <v>169</v>
      </c>
      <c r="AU98" s="24" t="s">
        <v>87</v>
      </c>
      <c r="AY98" s="24" t="s">
        <v>167</v>
      </c>
      <c r="BE98" s="233">
        <f>IF(N98="základní",J98,0)</f>
        <v>0</v>
      </c>
      <c r="BF98" s="233">
        <f>IF(N98="snížená",J98,0)</f>
        <v>0</v>
      </c>
      <c r="BG98" s="233">
        <f>IF(N98="zákl. přenesená",J98,0)</f>
        <v>0</v>
      </c>
      <c r="BH98" s="233">
        <f>IF(N98="sníž. přenesená",J98,0)</f>
        <v>0</v>
      </c>
      <c r="BI98" s="233">
        <f>IF(N98="nulová",J98,0)</f>
        <v>0</v>
      </c>
      <c r="BJ98" s="24" t="s">
        <v>87</v>
      </c>
      <c r="BK98" s="233">
        <f>ROUND(I98*H98,2)</f>
        <v>0</v>
      </c>
      <c r="BL98" s="24" t="s">
        <v>174</v>
      </c>
      <c r="BM98" s="24" t="s">
        <v>289</v>
      </c>
    </row>
    <row r="99" s="1" customFormat="1" ht="14.4" customHeight="1">
      <c r="B99" s="47"/>
      <c r="C99" s="222" t="s">
        <v>9</v>
      </c>
      <c r="D99" s="222" t="s">
        <v>169</v>
      </c>
      <c r="E99" s="223" t="s">
        <v>294</v>
      </c>
      <c r="F99" s="224" t="s">
        <v>2071</v>
      </c>
      <c r="G99" s="225" t="s">
        <v>321</v>
      </c>
      <c r="H99" s="226">
        <v>1</v>
      </c>
      <c r="I99" s="227"/>
      <c r="J99" s="228">
        <f>ROUND(I99*H99,2)</f>
        <v>0</v>
      </c>
      <c r="K99" s="224" t="s">
        <v>477</v>
      </c>
      <c r="L99" s="73"/>
      <c r="M99" s="229" t="s">
        <v>34</v>
      </c>
      <c r="N99" s="230" t="s">
        <v>50</v>
      </c>
      <c r="O99" s="48"/>
      <c r="P99" s="231">
        <f>O99*H99</f>
        <v>0</v>
      </c>
      <c r="Q99" s="231">
        <v>0</v>
      </c>
      <c r="R99" s="231">
        <f>Q99*H99</f>
        <v>0</v>
      </c>
      <c r="S99" s="231">
        <v>0</v>
      </c>
      <c r="T99" s="232">
        <f>S99*H99</f>
        <v>0</v>
      </c>
      <c r="AR99" s="24" t="s">
        <v>174</v>
      </c>
      <c r="AT99" s="24" t="s">
        <v>169</v>
      </c>
      <c r="AU99" s="24" t="s">
        <v>87</v>
      </c>
      <c r="AY99" s="24" t="s">
        <v>167</v>
      </c>
      <c r="BE99" s="233">
        <f>IF(N99="základní",J99,0)</f>
        <v>0</v>
      </c>
      <c r="BF99" s="233">
        <f>IF(N99="snížená",J99,0)</f>
        <v>0</v>
      </c>
      <c r="BG99" s="233">
        <f>IF(N99="zákl. přenesená",J99,0)</f>
        <v>0</v>
      </c>
      <c r="BH99" s="233">
        <f>IF(N99="sníž. přenesená",J99,0)</f>
        <v>0</v>
      </c>
      <c r="BI99" s="233">
        <f>IF(N99="nulová",J99,0)</f>
        <v>0</v>
      </c>
      <c r="BJ99" s="24" t="s">
        <v>87</v>
      </c>
      <c r="BK99" s="233">
        <f>ROUND(I99*H99,2)</f>
        <v>0</v>
      </c>
      <c r="BL99" s="24" t="s">
        <v>174</v>
      </c>
      <c r="BM99" s="24" t="s">
        <v>294</v>
      </c>
    </row>
    <row r="100" s="1" customFormat="1" ht="14.4" customHeight="1">
      <c r="B100" s="47"/>
      <c r="C100" s="222" t="s">
        <v>310</v>
      </c>
      <c r="D100" s="222" t="s">
        <v>169</v>
      </c>
      <c r="E100" s="223" t="s">
        <v>298</v>
      </c>
      <c r="F100" s="224" t="s">
        <v>2072</v>
      </c>
      <c r="G100" s="225" t="s">
        <v>321</v>
      </c>
      <c r="H100" s="226">
        <v>1</v>
      </c>
      <c r="I100" s="227"/>
      <c r="J100" s="228">
        <f>ROUND(I100*H100,2)</f>
        <v>0</v>
      </c>
      <c r="K100" s="224" t="s">
        <v>477</v>
      </c>
      <c r="L100" s="73"/>
      <c r="M100" s="229" t="s">
        <v>34</v>
      </c>
      <c r="N100" s="230" t="s">
        <v>50</v>
      </c>
      <c r="O100" s="48"/>
      <c r="P100" s="231">
        <f>O100*H100</f>
        <v>0</v>
      </c>
      <c r="Q100" s="231">
        <v>0</v>
      </c>
      <c r="R100" s="231">
        <f>Q100*H100</f>
        <v>0</v>
      </c>
      <c r="S100" s="231">
        <v>0</v>
      </c>
      <c r="T100" s="232">
        <f>S100*H100</f>
        <v>0</v>
      </c>
      <c r="AR100" s="24" t="s">
        <v>174</v>
      </c>
      <c r="AT100" s="24" t="s">
        <v>169</v>
      </c>
      <c r="AU100" s="24" t="s">
        <v>87</v>
      </c>
      <c r="AY100" s="24" t="s">
        <v>167</v>
      </c>
      <c r="BE100" s="233">
        <f>IF(N100="základní",J100,0)</f>
        <v>0</v>
      </c>
      <c r="BF100" s="233">
        <f>IF(N100="snížená",J100,0)</f>
        <v>0</v>
      </c>
      <c r="BG100" s="233">
        <f>IF(N100="zákl. přenesená",J100,0)</f>
        <v>0</v>
      </c>
      <c r="BH100" s="233">
        <f>IF(N100="sníž. přenesená",J100,0)</f>
        <v>0</v>
      </c>
      <c r="BI100" s="233">
        <f>IF(N100="nulová",J100,0)</f>
        <v>0</v>
      </c>
      <c r="BJ100" s="24" t="s">
        <v>87</v>
      </c>
      <c r="BK100" s="233">
        <f>ROUND(I100*H100,2)</f>
        <v>0</v>
      </c>
      <c r="BL100" s="24" t="s">
        <v>174</v>
      </c>
      <c r="BM100" s="24" t="s">
        <v>298</v>
      </c>
    </row>
    <row r="101" s="1" customFormat="1" ht="14.4" customHeight="1">
      <c r="B101" s="47"/>
      <c r="C101" s="222" t="s">
        <v>318</v>
      </c>
      <c r="D101" s="222" t="s">
        <v>169</v>
      </c>
      <c r="E101" s="223" t="s">
        <v>9</v>
      </c>
      <c r="F101" s="224" t="s">
        <v>2073</v>
      </c>
      <c r="G101" s="225" t="s">
        <v>321</v>
      </c>
      <c r="H101" s="226">
        <v>1</v>
      </c>
      <c r="I101" s="227"/>
      <c r="J101" s="228">
        <f>ROUND(I101*H101,2)</f>
        <v>0</v>
      </c>
      <c r="K101" s="224" t="s">
        <v>477</v>
      </c>
      <c r="L101" s="73"/>
      <c r="M101" s="229" t="s">
        <v>34</v>
      </c>
      <c r="N101" s="295" t="s">
        <v>50</v>
      </c>
      <c r="O101" s="293"/>
      <c r="P101" s="296">
        <f>O101*H101</f>
        <v>0</v>
      </c>
      <c r="Q101" s="296">
        <v>0</v>
      </c>
      <c r="R101" s="296">
        <f>Q101*H101</f>
        <v>0</v>
      </c>
      <c r="S101" s="296">
        <v>0</v>
      </c>
      <c r="T101" s="297">
        <f>S101*H101</f>
        <v>0</v>
      </c>
      <c r="AR101" s="24" t="s">
        <v>174</v>
      </c>
      <c r="AT101" s="24" t="s">
        <v>169</v>
      </c>
      <c r="AU101" s="24" t="s">
        <v>87</v>
      </c>
      <c r="AY101" s="24" t="s">
        <v>167</v>
      </c>
      <c r="BE101" s="233">
        <f>IF(N101="základní",J101,0)</f>
        <v>0</v>
      </c>
      <c r="BF101" s="233">
        <f>IF(N101="snížená",J101,0)</f>
        <v>0</v>
      </c>
      <c r="BG101" s="233">
        <f>IF(N101="zákl. přenesená",J101,0)</f>
        <v>0</v>
      </c>
      <c r="BH101" s="233">
        <f>IF(N101="sníž. přenesená",J101,0)</f>
        <v>0</v>
      </c>
      <c r="BI101" s="233">
        <f>IF(N101="nulová",J101,0)</f>
        <v>0</v>
      </c>
      <c r="BJ101" s="24" t="s">
        <v>87</v>
      </c>
      <c r="BK101" s="233">
        <f>ROUND(I101*H101,2)</f>
        <v>0</v>
      </c>
      <c r="BL101" s="24" t="s">
        <v>174</v>
      </c>
      <c r="BM101" s="24" t="s">
        <v>9</v>
      </c>
    </row>
    <row r="102" s="1" customFormat="1" ht="6.96" customHeight="1">
      <c r="B102" s="68"/>
      <c r="C102" s="69"/>
      <c r="D102" s="69"/>
      <c r="E102" s="69"/>
      <c r="F102" s="69"/>
      <c r="G102" s="69"/>
      <c r="H102" s="69"/>
      <c r="I102" s="167"/>
      <c r="J102" s="69"/>
      <c r="K102" s="69"/>
      <c r="L102" s="73"/>
    </row>
  </sheetData>
  <sheetProtection sheet="1" autoFilter="0" formatColumns="0" formatRows="0" objects="1" scenarios="1" spinCount="100000" saltValue="YMONaD5mLCzrZbUKrT4c7VTZhN3JWk+FVlIsUAE3K8KsIwcsOH9egCDahPS3u1zvaMXySbCjjtHebBO735bm2w==" hashValue="Xb251vO3TiD7qt8E/Ites/wYu0IYP94BkBhlKGytg9X1rnS7WcppWTVJJw7V827gW9DaRxuIB/SsmnXRS870dQ==" algorithmName="SHA-512" password="CC35"/>
  <autoFilter ref="C76:K101"/>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7"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8"/>
      <c r="C1" s="138"/>
      <c r="D1" s="139" t="s">
        <v>1</v>
      </c>
      <c r="E1" s="138"/>
      <c r="F1" s="140" t="s">
        <v>117</v>
      </c>
      <c r="G1" s="140" t="s">
        <v>118</v>
      </c>
      <c r="H1" s="140"/>
      <c r="I1" s="141"/>
      <c r="J1" s="140" t="s">
        <v>119</v>
      </c>
      <c r="K1" s="139" t="s">
        <v>120</v>
      </c>
      <c r="L1" s="140" t="s">
        <v>121</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104</v>
      </c>
    </row>
    <row r="3" ht="6.96" customHeight="1">
      <c r="B3" s="25"/>
      <c r="C3" s="26"/>
      <c r="D3" s="26"/>
      <c r="E3" s="26"/>
      <c r="F3" s="26"/>
      <c r="G3" s="26"/>
      <c r="H3" s="26"/>
      <c r="I3" s="142"/>
      <c r="J3" s="26"/>
      <c r="K3" s="27"/>
      <c r="AT3" s="24" t="s">
        <v>89</v>
      </c>
    </row>
    <row r="4" ht="36.96" customHeight="1">
      <c r="B4" s="28"/>
      <c r="C4" s="29"/>
      <c r="D4" s="30" t="s">
        <v>122</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4.4" customHeight="1">
      <c r="B7" s="28"/>
      <c r="C7" s="29"/>
      <c r="D7" s="29"/>
      <c r="E7" s="144" t="str">
        <f>'Rekapitulace stavby'!K6</f>
        <v>Revitalizace nemocnice v Sokolově, Slovenská 545, Stavební úpravy objektu trafostanice p.č. 2012/2</v>
      </c>
      <c r="F7" s="40"/>
      <c r="G7" s="40"/>
      <c r="H7" s="40"/>
      <c r="I7" s="143"/>
      <c r="J7" s="29"/>
      <c r="K7" s="31"/>
    </row>
    <row r="8" s="1" customFormat="1">
      <c r="B8" s="47"/>
      <c r="C8" s="48"/>
      <c r="D8" s="40" t="s">
        <v>123</v>
      </c>
      <c r="E8" s="48"/>
      <c r="F8" s="48"/>
      <c r="G8" s="48"/>
      <c r="H8" s="48"/>
      <c r="I8" s="145"/>
      <c r="J8" s="48"/>
      <c r="K8" s="52"/>
    </row>
    <row r="9" s="1" customFormat="1" ht="36.96" customHeight="1">
      <c r="B9" s="47"/>
      <c r="C9" s="48"/>
      <c r="D9" s="48"/>
      <c r="E9" s="146" t="s">
        <v>2074</v>
      </c>
      <c r="F9" s="48"/>
      <c r="G9" s="48"/>
      <c r="H9" s="48"/>
      <c r="I9" s="145"/>
      <c r="J9" s="48"/>
      <c r="K9" s="52"/>
    </row>
    <row r="10" s="1" customFormat="1">
      <c r="B10" s="47"/>
      <c r="C10" s="48"/>
      <c r="D10" s="48"/>
      <c r="E10" s="48"/>
      <c r="F10" s="48"/>
      <c r="G10" s="48"/>
      <c r="H10" s="48"/>
      <c r="I10" s="145"/>
      <c r="J10" s="48"/>
      <c r="K10" s="52"/>
    </row>
    <row r="11" s="1" customFormat="1" ht="14.4" customHeight="1">
      <c r="B11" s="47"/>
      <c r="C11" s="48"/>
      <c r="D11" s="40" t="s">
        <v>20</v>
      </c>
      <c r="E11" s="48"/>
      <c r="F11" s="35" t="s">
        <v>34</v>
      </c>
      <c r="G11" s="48"/>
      <c r="H11" s="48"/>
      <c r="I11" s="147" t="s">
        <v>22</v>
      </c>
      <c r="J11" s="35" t="s">
        <v>34</v>
      </c>
      <c r="K11" s="52"/>
    </row>
    <row r="12" s="1" customFormat="1" ht="14.4" customHeight="1">
      <c r="B12" s="47"/>
      <c r="C12" s="48"/>
      <c r="D12" s="40" t="s">
        <v>24</v>
      </c>
      <c r="E12" s="48"/>
      <c r="F12" s="35" t="s">
        <v>25</v>
      </c>
      <c r="G12" s="48"/>
      <c r="H12" s="48"/>
      <c r="I12" s="147" t="s">
        <v>26</v>
      </c>
      <c r="J12" s="148" t="str">
        <f>'Rekapitulace stavby'!AN8</f>
        <v>10.7.2017</v>
      </c>
      <c r="K12" s="52"/>
    </row>
    <row r="13" s="1" customFormat="1" ht="10.8" customHeight="1">
      <c r="B13" s="47"/>
      <c r="C13" s="48"/>
      <c r="D13" s="48"/>
      <c r="E13" s="48"/>
      <c r="F13" s="48"/>
      <c r="G13" s="48"/>
      <c r="H13" s="48"/>
      <c r="I13" s="145"/>
      <c r="J13" s="48"/>
      <c r="K13" s="52"/>
    </row>
    <row r="14" s="1" customFormat="1" ht="14.4" customHeight="1">
      <c r="B14" s="47"/>
      <c r="C14" s="48"/>
      <c r="D14" s="40" t="s">
        <v>32</v>
      </c>
      <c r="E14" s="48"/>
      <c r="F14" s="48"/>
      <c r="G14" s="48"/>
      <c r="H14" s="48"/>
      <c r="I14" s="147" t="s">
        <v>33</v>
      </c>
      <c r="J14" s="35" t="s">
        <v>34</v>
      </c>
      <c r="K14" s="52"/>
    </row>
    <row r="15" s="1" customFormat="1" ht="18" customHeight="1">
      <c r="B15" s="47"/>
      <c r="C15" s="48"/>
      <c r="D15" s="48"/>
      <c r="E15" s="35" t="s">
        <v>35</v>
      </c>
      <c r="F15" s="48"/>
      <c r="G15" s="48"/>
      <c r="H15" s="48"/>
      <c r="I15" s="147" t="s">
        <v>36</v>
      </c>
      <c r="J15" s="35" t="s">
        <v>34</v>
      </c>
      <c r="K15" s="52"/>
    </row>
    <row r="16" s="1" customFormat="1" ht="6.96" customHeight="1">
      <c r="B16" s="47"/>
      <c r="C16" s="48"/>
      <c r="D16" s="48"/>
      <c r="E16" s="48"/>
      <c r="F16" s="48"/>
      <c r="G16" s="48"/>
      <c r="H16" s="48"/>
      <c r="I16" s="145"/>
      <c r="J16" s="48"/>
      <c r="K16" s="52"/>
    </row>
    <row r="17" s="1" customFormat="1" ht="14.4" customHeight="1">
      <c r="B17" s="47"/>
      <c r="C17" s="48"/>
      <c r="D17" s="40" t="s">
        <v>37</v>
      </c>
      <c r="E17" s="48"/>
      <c r="F17" s="48"/>
      <c r="G17" s="48"/>
      <c r="H17" s="48"/>
      <c r="I17" s="147" t="s">
        <v>33</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7" t="s">
        <v>36</v>
      </c>
      <c r="J18" s="35" t="str">
        <f>IF('Rekapitulace stavby'!AN14="Vyplň údaj","",IF('Rekapitulace stavby'!AN14="","",'Rekapitulace stavby'!AN14))</f>
        <v/>
      </c>
      <c r="K18" s="52"/>
    </row>
    <row r="19" s="1" customFormat="1" ht="6.96" customHeight="1">
      <c r="B19" s="47"/>
      <c r="C19" s="48"/>
      <c r="D19" s="48"/>
      <c r="E19" s="48"/>
      <c r="F19" s="48"/>
      <c r="G19" s="48"/>
      <c r="H19" s="48"/>
      <c r="I19" s="145"/>
      <c r="J19" s="48"/>
      <c r="K19" s="52"/>
    </row>
    <row r="20" s="1" customFormat="1" ht="14.4" customHeight="1">
      <c r="B20" s="47"/>
      <c r="C20" s="48"/>
      <c r="D20" s="40" t="s">
        <v>39</v>
      </c>
      <c r="E20" s="48"/>
      <c r="F20" s="48"/>
      <c r="G20" s="48"/>
      <c r="H20" s="48"/>
      <c r="I20" s="147" t="s">
        <v>33</v>
      </c>
      <c r="J20" s="35" t="s">
        <v>40</v>
      </c>
      <c r="K20" s="52"/>
    </row>
    <row r="21" s="1" customFormat="1" ht="18" customHeight="1">
      <c r="B21" s="47"/>
      <c r="C21" s="48"/>
      <c r="D21" s="48"/>
      <c r="E21" s="35" t="s">
        <v>41</v>
      </c>
      <c r="F21" s="48"/>
      <c r="G21" s="48"/>
      <c r="H21" s="48"/>
      <c r="I21" s="147" t="s">
        <v>36</v>
      </c>
      <c r="J21" s="35" t="s">
        <v>34</v>
      </c>
      <c r="K21" s="52"/>
    </row>
    <row r="22" s="1" customFormat="1" ht="6.96" customHeight="1">
      <c r="B22" s="47"/>
      <c r="C22" s="48"/>
      <c r="D22" s="48"/>
      <c r="E22" s="48"/>
      <c r="F22" s="48"/>
      <c r="G22" s="48"/>
      <c r="H22" s="48"/>
      <c r="I22" s="145"/>
      <c r="J22" s="48"/>
      <c r="K22" s="52"/>
    </row>
    <row r="23" s="1" customFormat="1" ht="14.4" customHeight="1">
      <c r="B23" s="47"/>
      <c r="C23" s="48"/>
      <c r="D23" s="40" t="s">
        <v>43</v>
      </c>
      <c r="E23" s="48"/>
      <c r="F23" s="48"/>
      <c r="G23" s="48"/>
      <c r="H23" s="48"/>
      <c r="I23" s="145"/>
      <c r="J23" s="48"/>
      <c r="K23" s="52"/>
    </row>
    <row r="24" s="6" customFormat="1" ht="14.4" customHeight="1">
      <c r="B24" s="149"/>
      <c r="C24" s="150"/>
      <c r="D24" s="150"/>
      <c r="E24" s="45" t="s">
        <v>34</v>
      </c>
      <c r="F24" s="45"/>
      <c r="G24" s="45"/>
      <c r="H24" s="45"/>
      <c r="I24" s="151"/>
      <c r="J24" s="150"/>
      <c r="K24" s="152"/>
    </row>
    <row r="25" s="1" customFormat="1" ht="6.96" customHeight="1">
      <c r="B25" s="47"/>
      <c r="C25" s="48"/>
      <c r="D25" s="48"/>
      <c r="E25" s="48"/>
      <c r="F25" s="48"/>
      <c r="G25" s="48"/>
      <c r="H25" s="48"/>
      <c r="I25" s="145"/>
      <c r="J25" s="48"/>
      <c r="K25" s="52"/>
    </row>
    <row r="26" s="1" customFormat="1" ht="6.96" customHeight="1">
      <c r="B26" s="47"/>
      <c r="C26" s="48"/>
      <c r="D26" s="107"/>
      <c r="E26" s="107"/>
      <c r="F26" s="107"/>
      <c r="G26" s="107"/>
      <c r="H26" s="107"/>
      <c r="I26" s="153"/>
      <c r="J26" s="107"/>
      <c r="K26" s="154"/>
    </row>
    <row r="27" s="1" customFormat="1" ht="25.44" customHeight="1">
      <c r="B27" s="47"/>
      <c r="C27" s="48"/>
      <c r="D27" s="155" t="s">
        <v>45</v>
      </c>
      <c r="E27" s="48"/>
      <c r="F27" s="48"/>
      <c r="G27" s="48"/>
      <c r="H27" s="48"/>
      <c r="I27" s="145"/>
      <c r="J27" s="156">
        <f>ROUND(J78,2)</f>
        <v>0</v>
      </c>
      <c r="K27" s="52"/>
    </row>
    <row r="28" s="1" customFormat="1" ht="6.96" customHeight="1">
      <c r="B28" s="47"/>
      <c r="C28" s="48"/>
      <c r="D28" s="107"/>
      <c r="E28" s="107"/>
      <c r="F28" s="107"/>
      <c r="G28" s="107"/>
      <c r="H28" s="107"/>
      <c r="I28" s="153"/>
      <c r="J28" s="107"/>
      <c r="K28" s="154"/>
    </row>
    <row r="29" s="1" customFormat="1" ht="14.4" customHeight="1">
      <c r="B29" s="47"/>
      <c r="C29" s="48"/>
      <c r="D29" s="48"/>
      <c r="E29" s="48"/>
      <c r="F29" s="53" t="s">
        <v>47</v>
      </c>
      <c r="G29" s="48"/>
      <c r="H29" s="48"/>
      <c r="I29" s="157" t="s">
        <v>46</v>
      </c>
      <c r="J29" s="53" t="s">
        <v>48</v>
      </c>
      <c r="K29" s="52"/>
    </row>
    <row r="30" s="1" customFormat="1" ht="14.4" customHeight="1">
      <c r="B30" s="47"/>
      <c r="C30" s="48"/>
      <c r="D30" s="56" t="s">
        <v>49</v>
      </c>
      <c r="E30" s="56" t="s">
        <v>50</v>
      </c>
      <c r="F30" s="158">
        <f>ROUND(SUM(BE78:BE103), 2)</f>
        <v>0</v>
      </c>
      <c r="G30" s="48"/>
      <c r="H30" s="48"/>
      <c r="I30" s="159">
        <v>0.20999999999999999</v>
      </c>
      <c r="J30" s="158">
        <f>ROUND(ROUND((SUM(BE78:BE103)), 2)*I30, 2)</f>
        <v>0</v>
      </c>
      <c r="K30" s="52"/>
    </row>
    <row r="31" s="1" customFormat="1" ht="14.4" customHeight="1">
      <c r="B31" s="47"/>
      <c r="C31" s="48"/>
      <c r="D31" s="48"/>
      <c r="E31" s="56" t="s">
        <v>51</v>
      </c>
      <c r="F31" s="158">
        <f>ROUND(SUM(BF78:BF103), 2)</f>
        <v>0</v>
      </c>
      <c r="G31" s="48"/>
      <c r="H31" s="48"/>
      <c r="I31" s="159">
        <v>0.14999999999999999</v>
      </c>
      <c r="J31" s="158">
        <f>ROUND(ROUND((SUM(BF78:BF103)), 2)*I31, 2)</f>
        <v>0</v>
      </c>
      <c r="K31" s="52"/>
    </row>
    <row r="32" hidden="1" s="1" customFormat="1" ht="14.4" customHeight="1">
      <c r="B32" s="47"/>
      <c r="C32" s="48"/>
      <c r="D32" s="48"/>
      <c r="E32" s="56" t="s">
        <v>52</v>
      </c>
      <c r="F32" s="158">
        <f>ROUND(SUM(BG78:BG103), 2)</f>
        <v>0</v>
      </c>
      <c r="G32" s="48"/>
      <c r="H32" s="48"/>
      <c r="I32" s="159">
        <v>0.20999999999999999</v>
      </c>
      <c r="J32" s="158">
        <v>0</v>
      </c>
      <c r="K32" s="52"/>
    </row>
    <row r="33" hidden="1" s="1" customFormat="1" ht="14.4" customHeight="1">
      <c r="B33" s="47"/>
      <c r="C33" s="48"/>
      <c r="D33" s="48"/>
      <c r="E33" s="56" t="s">
        <v>53</v>
      </c>
      <c r="F33" s="158">
        <f>ROUND(SUM(BH78:BH103), 2)</f>
        <v>0</v>
      </c>
      <c r="G33" s="48"/>
      <c r="H33" s="48"/>
      <c r="I33" s="159">
        <v>0.14999999999999999</v>
      </c>
      <c r="J33" s="158">
        <v>0</v>
      </c>
      <c r="K33" s="52"/>
    </row>
    <row r="34" hidden="1" s="1" customFormat="1" ht="14.4" customHeight="1">
      <c r="B34" s="47"/>
      <c r="C34" s="48"/>
      <c r="D34" s="48"/>
      <c r="E34" s="56" t="s">
        <v>54</v>
      </c>
      <c r="F34" s="158">
        <f>ROUND(SUM(BI78:BI103), 2)</f>
        <v>0</v>
      </c>
      <c r="G34" s="48"/>
      <c r="H34" s="48"/>
      <c r="I34" s="159">
        <v>0</v>
      </c>
      <c r="J34" s="158">
        <v>0</v>
      </c>
      <c r="K34" s="52"/>
    </row>
    <row r="35" s="1" customFormat="1" ht="6.96" customHeight="1">
      <c r="B35" s="47"/>
      <c r="C35" s="48"/>
      <c r="D35" s="48"/>
      <c r="E35" s="48"/>
      <c r="F35" s="48"/>
      <c r="G35" s="48"/>
      <c r="H35" s="48"/>
      <c r="I35" s="145"/>
      <c r="J35" s="48"/>
      <c r="K35" s="52"/>
    </row>
    <row r="36" s="1" customFormat="1" ht="25.44" customHeight="1">
      <c r="B36" s="47"/>
      <c r="C36" s="160"/>
      <c r="D36" s="161" t="s">
        <v>55</v>
      </c>
      <c r="E36" s="99"/>
      <c r="F36" s="99"/>
      <c r="G36" s="162" t="s">
        <v>56</v>
      </c>
      <c r="H36" s="163" t="s">
        <v>57</v>
      </c>
      <c r="I36" s="164"/>
      <c r="J36" s="165">
        <f>SUM(J27:J34)</f>
        <v>0</v>
      </c>
      <c r="K36" s="166"/>
    </row>
    <row r="37" s="1" customFormat="1" ht="14.4" customHeight="1">
      <c r="B37" s="68"/>
      <c r="C37" s="69"/>
      <c r="D37" s="69"/>
      <c r="E37" s="69"/>
      <c r="F37" s="69"/>
      <c r="G37" s="69"/>
      <c r="H37" s="69"/>
      <c r="I37" s="167"/>
      <c r="J37" s="69"/>
      <c r="K37" s="70"/>
    </row>
    <row r="41" s="1" customFormat="1" ht="6.96" customHeight="1">
      <c r="B41" s="168"/>
      <c r="C41" s="169"/>
      <c r="D41" s="169"/>
      <c r="E41" s="169"/>
      <c r="F41" s="169"/>
      <c r="G41" s="169"/>
      <c r="H41" s="169"/>
      <c r="I41" s="170"/>
      <c r="J41" s="169"/>
      <c r="K41" s="171"/>
    </row>
    <row r="42" s="1" customFormat="1" ht="36.96" customHeight="1">
      <c r="B42" s="47"/>
      <c r="C42" s="30" t="s">
        <v>125</v>
      </c>
      <c r="D42" s="48"/>
      <c r="E42" s="48"/>
      <c r="F42" s="48"/>
      <c r="G42" s="48"/>
      <c r="H42" s="48"/>
      <c r="I42" s="145"/>
      <c r="J42" s="48"/>
      <c r="K42" s="52"/>
    </row>
    <row r="43" s="1" customFormat="1" ht="6.96" customHeight="1">
      <c r="B43" s="47"/>
      <c r="C43" s="48"/>
      <c r="D43" s="48"/>
      <c r="E43" s="48"/>
      <c r="F43" s="48"/>
      <c r="G43" s="48"/>
      <c r="H43" s="48"/>
      <c r="I43" s="145"/>
      <c r="J43" s="48"/>
      <c r="K43" s="52"/>
    </row>
    <row r="44" s="1" customFormat="1" ht="14.4" customHeight="1">
      <c r="B44" s="47"/>
      <c r="C44" s="40" t="s">
        <v>18</v>
      </c>
      <c r="D44" s="48"/>
      <c r="E44" s="48"/>
      <c r="F44" s="48"/>
      <c r="G44" s="48"/>
      <c r="H44" s="48"/>
      <c r="I44" s="145"/>
      <c r="J44" s="48"/>
      <c r="K44" s="52"/>
    </row>
    <row r="45" s="1" customFormat="1" ht="14.4" customHeight="1">
      <c r="B45" s="47"/>
      <c r="C45" s="48"/>
      <c r="D45" s="48"/>
      <c r="E45" s="144" t="str">
        <f>E7</f>
        <v>Revitalizace nemocnice v Sokolově, Slovenská 545, Stavební úpravy objektu trafostanice p.č. 2012/2</v>
      </c>
      <c r="F45" s="40"/>
      <c r="G45" s="40"/>
      <c r="H45" s="40"/>
      <c r="I45" s="145"/>
      <c r="J45" s="48"/>
      <c r="K45" s="52"/>
    </row>
    <row r="46" s="1" customFormat="1" ht="14.4" customHeight="1">
      <c r="B46" s="47"/>
      <c r="C46" s="40" t="s">
        <v>123</v>
      </c>
      <c r="D46" s="48"/>
      <c r="E46" s="48"/>
      <c r="F46" s="48"/>
      <c r="G46" s="48"/>
      <c r="H46" s="48"/>
      <c r="I46" s="145"/>
      <c r="J46" s="48"/>
      <c r="K46" s="52"/>
    </row>
    <row r="47" s="1" customFormat="1" ht="16.2" customHeight="1">
      <c r="B47" s="47"/>
      <c r="C47" s="48"/>
      <c r="D47" s="48"/>
      <c r="E47" s="146" t="str">
        <f>E9</f>
        <v>SO-1-HR - Hromosvod</v>
      </c>
      <c r="F47" s="48"/>
      <c r="G47" s="48"/>
      <c r="H47" s="48"/>
      <c r="I47" s="145"/>
      <c r="J47" s="48"/>
      <c r="K47" s="52"/>
    </row>
    <row r="48" s="1" customFormat="1" ht="6.96" customHeight="1">
      <c r="B48" s="47"/>
      <c r="C48" s="48"/>
      <c r="D48" s="48"/>
      <c r="E48" s="48"/>
      <c r="F48" s="48"/>
      <c r="G48" s="48"/>
      <c r="H48" s="48"/>
      <c r="I48" s="145"/>
      <c r="J48" s="48"/>
      <c r="K48" s="52"/>
    </row>
    <row r="49" s="1" customFormat="1" ht="18" customHeight="1">
      <c r="B49" s="47"/>
      <c r="C49" s="40" t="s">
        <v>24</v>
      </c>
      <c r="D49" s="48"/>
      <c r="E49" s="48"/>
      <c r="F49" s="35" t="str">
        <f>F12</f>
        <v>Sokolov</v>
      </c>
      <c r="G49" s="48"/>
      <c r="H49" s="48"/>
      <c r="I49" s="147" t="s">
        <v>26</v>
      </c>
      <c r="J49" s="148" t="str">
        <f>IF(J12="","",J12)</f>
        <v>10.7.2017</v>
      </c>
      <c r="K49" s="52"/>
    </row>
    <row r="50" s="1" customFormat="1" ht="6.96" customHeight="1">
      <c r="B50" s="47"/>
      <c r="C50" s="48"/>
      <c r="D50" s="48"/>
      <c r="E50" s="48"/>
      <c r="F50" s="48"/>
      <c r="G50" s="48"/>
      <c r="H50" s="48"/>
      <c r="I50" s="145"/>
      <c r="J50" s="48"/>
      <c r="K50" s="52"/>
    </row>
    <row r="51" s="1" customFormat="1">
      <c r="B51" s="47"/>
      <c r="C51" s="40" t="s">
        <v>32</v>
      </c>
      <c r="D51" s="48"/>
      <c r="E51" s="48"/>
      <c r="F51" s="35" t="str">
        <f>E15</f>
        <v>Nemos Sokolov</v>
      </c>
      <c r="G51" s="48"/>
      <c r="H51" s="48"/>
      <c r="I51" s="147" t="s">
        <v>39</v>
      </c>
      <c r="J51" s="45" t="str">
        <f>E21</f>
        <v>Jurica a.s - Ateliér Sokolov</v>
      </c>
      <c r="K51" s="52"/>
    </row>
    <row r="52" s="1" customFormat="1" ht="14.4" customHeight="1">
      <c r="B52" s="47"/>
      <c r="C52" s="40" t="s">
        <v>37</v>
      </c>
      <c r="D52" s="48"/>
      <c r="E52" s="48"/>
      <c r="F52" s="35" t="str">
        <f>IF(E18="","",E18)</f>
        <v/>
      </c>
      <c r="G52" s="48"/>
      <c r="H52" s="48"/>
      <c r="I52" s="145"/>
      <c r="J52" s="172"/>
      <c r="K52" s="52"/>
    </row>
    <row r="53" s="1" customFormat="1" ht="10.32" customHeight="1">
      <c r="B53" s="47"/>
      <c r="C53" s="48"/>
      <c r="D53" s="48"/>
      <c r="E53" s="48"/>
      <c r="F53" s="48"/>
      <c r="G53" s="48"/>
      <c r="H53" s="48"/>
      <c r="I53" s="145"/>
      <c r="J53" s="48"/>
      <c r="K53" s="52"/>
    </row>
    <row r="54" s="1" customFormat="1" ht="29.28" customHeight="1">
      <c r="B54" s="47"/>
      <c r="C54" s="173" t="s">
        <v>126</v>
      </c>
      <c r="D54" s="160"/>
      <c r="E54" s="160"/>
      <c r="F54" s="160"/>
      <c r="G54" s="160"/>
      <c r="H54" s="160"/>
      <c r="I54" s="174"/>
      <c r="J54" s="175" t="s">
        <v>127</v>
      </c>
      <c r="K54" s="176"/>
    </row>
    <row r="55" s="1" customFormat="1" ht="10.32" customHeight="1">
      <c r="B55" s="47"/>
      <c r="C55" s="48"/>
      <c r="D55" s="48"/>
      <c r="E55" s="48"/>
      <c r="F55" s="48"/>
      <c r="G55" s="48"/>
      <c r="H55" s="48"/>
      <c r="I55" s="145"/>
      <c r="J55" s="48"/>
      <c r="K55" s="52"/>
    </row>
    <row r="56" s="1" customFormat="1" ht="29.28" customHeight="1">
      <c r="B56" s="47"/>
      <c r="C56" s="177" t="s">
        <v>128</v>
      </c>
      <c r="D56" s="48"/>
      <c r="E56" s="48"/>
      <c r="F56" s="48"/>
      <c r="G56" s="48"/>
      <c r="H56" s="48"/>
      <c r="I56" s="145"/>
      <c r="J56" s="156">
        <f>J78</f>
        <v>0</v>
      </c>
      <c r="K56" s="52"/>
      <c r="AU56" s="24" t="s">
        <v>129</v>
      </c>
    </row>
    <row r="57" s="7" customFormat="1" ht="24.96" customHeight="1">
      <c r="B57" s="178"/>
      <c r="C57" s="179"/>
      <c r="D57" s="180" t="s">
        <v>139</v>
      </c>
      <c r="E57" s="181"/>
      <c r="F57" s="181"/>
      <c r="G57" s="181"/>
      <c r="H57" s="181"/>
      <c r="I57" s="182"/>
      <c r="J57" s="183">
        <f>J79</f>
        <v>0</v>
      </c>
      <c r="K57" s="184"/>
    </row>
    <row r="58" s="8" customFormat="1" ht="19.92" customHeight="1">
      <c r="B58" s="185"/>
      <c r="C58" s="186"/>
      <c r="D58" s="187" t="s">
        <v>1755</v>
      </c>
      <c r="E58" s="188"/>
      <c r="F58" s="188"/>
      <c r="G58" s="188"/>
      <c r="H58" s="188"/>
      <c r="I58" s="189"/>
      <c r="J58" s="190">
        <f>J80</f>
        <v>0</v>
      </c>
      <c r="K58" s="191"/>
    </row>
    <row r="59" s="1" customFormat="1" ht="21.84" customHeight="1">
      <c r="B59" s="47"/>
      <c r="C59" s="48"/>
      <c r="D59" s="48"/>
      <c r="E59" s="48"/>
      <c r="F59" s="48"/>
      <c r="G59" s="48"/>
      <c r="H59" s="48"/>
      <c r="I59" s="145"/>
      <c r="J59" s="48"/>
      <c r="K59" s="52"/>
    </row>
    <row r="60" s="1" customFormat="1" ht="6.96" customHeight="1">
      <c r="B60" s="68"/>
      <c r="C60" s="69"/>
      <c r="D60" s="69"/>
      <c r="E60" s="69"/>
      <c r="F60" s="69"/>
      <c r="G60" s="69"/>
      <c r="H60" s="69"/>
      <c r="I60" s="167"/>
      <c r="J60" s="69"/>
      <c r="K60" s="70"/>
    </row>
    <row r="64" s="1" customFormat="1" ht="6.96" customHeight="1">
      <c r="B64" s="71"/>
      <c r="C64" s="72"/>
      <c r="D64" s="72"/>
      <c r="E64" s="72"/>
      <c r="F64" s="72"/>
      <c r="G64" s="72"/>
      <c r="H64" s="72"/>
      <c r="I64" s="170"/>
      <c r="J64" s="72"/>
      <c r="K64" s="72"/>
      <c r="L64" s="73"/>
    </row>
    <row r="65" s="1" customFormat="1" ht="36.96" customHeight="1">
      <c r="B65" s="47"/>
      <c r="C65" s="74" t="s">
        <v>151</v>
      </c>
      <c r="D65" s="75"/>
      <c r="E65" s="75"/>
      <c r="F65" s="75"/>
      <c r="G65" s="75"/>
      <c r="H65" s="75"/>
      <c r="I65" s="192"/>
      <c r="J65" s="75"/>
      <c r="K65" s="75"/>
      <c r="L65" s="73"/>
    </row>
    <row r="66" s="1" customFormat="1" ht="6.96" customHeight="1">
      <c r="B66" s="47"/>
      <c r="C66" s="75"/>
      <c r="D66" s="75"/>
      <c r="E66" s="75"/>
      <c r="F66" s="75"/>
      <c r="G66" s="75"/>
      <c r="H66" s="75"/>
      <c r="I66" s="192"/>
      <c r="J66" s="75"/>
      <c r="K66" s="75"/>
      <c r="L66" s="73"/>
    </row>
    <row r="67" s="1" customFormat="1" ht="14.4" customHeight="1">
      <c r="B67" s="47"/>
      <c r="C67" s="77" t="s">
        <v>18</v>
      </c>
      <c r="D67" s="75"/>
      <c r="E67" s="75"/>
      <c r="F67" s="75"/>
      <c r="G67" s="75"/>
      <c r="H67" s="75"/>
      <c r="I67" s="192"/>
      <c r="J67" s="75"/>
      <c r="K67" s="75"/>
      <c r="L67" s="73"/>
    </row>
    <row r="68" s="1" customFormat="1" ht="14.4" customHeight="1">
      <c r="B68" s="47"/>
      <c r="C68" s="75"/>
      <c r="D68" s="75"/>
      <c r="E68" s="193" t="str">
        <f>E7</f>
        <v>Revitalizace nemocnice v Sokolově, Slovenská 545, Stavební úpravy objektu trafostanice p.č. 2012/2</v>
      </c>
      <c r="F68" s="77"/>
      <c r="G68" s="77"/>
      <c r="H68" s="77"/>
      <c r="I68" s="192"/>
      <c r="J68" s="75"/>
      <c r="K68" s="75"/>
      <c r="L68" s="73"/>
    </row>
    <row r="69" s="1" customFormat="1" ht="14.4" customHeight="1">
      <c r="B69" s="47"/>
      <c r="C69" s="77" t="s">
        <v>123</v>
      </c>
      <c r="D69" s="75"/>
      <c r="E69" s="75"/>
      <c r="F69" s="75"/>
      <c r="G69" s="75"/>
      <c r="H69" s="75"/>
      <c r="I69" s="192"/>
      <c r="J69" s="75"/>
      <c r="K69" s="75"/>
      <c r="L69" s="73"/>
    </row>
    <row r="70" s="1" customFormat="1" ht="16.2" customHeight="1">
      <c r="B70" s="47"/>
      <c r="C70" s="75"/>
      <c r="D70" s="75"/>
      <c r="E70" s="83" t="str">
        <f>E9</f>
        <v>SO-1-HR - Hromosvod</v>
      </c>
      <c r="F70" s="75"/>
      <c r="G70" s="75"/>
      <c r="H70" s="75"/>
      <c r="I70" s="192"/>
      <c r="J70" s="75"/>
      <c r="K70" s="75"/>
      <c r="L70" s="73"/>
    </row>
    <row r="71" s="1" customFormat="1" ht="6.96" customHeight="1">
      <c r="B71" s="47"/>
      <c r="C71" s="75"/>
      <c r="D71" s="75"/>
      <c r="E71" s="75"/>
      <c r="F71" s="75"/>
      <c r="G71" s="75"/>
      <c r="H71" s="75"/>
      <c r="I71" s="192"/>
      <c r="J71" s="75"/>
      <c r="K71" s="75"/>
      <c r="L71" s="73"/>
    </row>
    <row r="72" s="1" customFormat="1" ht="18" customHeight="1">
      <c r="B72" s="47"/>
      <c r="C72" s="77" t="s">
        <v>24</v>
      </c>
      <c r="D72" s="75"/>
      <c r="E72" s="75"/>
      <c r="F72" s="194" t="str">
        <f>F12</f>
        <v>Sokolov</v>
      </c>
      <c r="G72" s="75"/>
      <c r="H72" s="75"/>
      <c r="I72" s="195" t="s">
        <v>26</v>
      </c>
      <c r="J72" s="86" t="str">
        <f>IF(J12="","",J12)</f>
        <v>10.7.2017</v>
      </c>
      <c r="K72" s="75"/>
      <c r="L72" s="73"/>
    </row>
    <row r="73" s="1" customFormat="1" ht="6.96" customHeight="1">
      <c r="B73" s="47"/>
      <c r="C73" s="75"/>
      <c r="D73" s="75"/>
      <c r="E73" s="75"/>
      <c r="F73" s="75"/>
      <c r="G73" s="75"/>
      <c r="H73" s="75"/>
      <c r="I73" s="192"/>
      <c r="J73" s="75"/>
      <c r="K73" s="75"/>
      <c r="L73" s="73"/>
    </row>
    <row r="74" s="1" customFormat="1">
      <c r="B74" s="47"/>
      <c r="C74" s="77" t="s">
        <v>32</v>
      </c>
      <c r="D74" s="75"/>
      <c r="E74" s="75"/>
      <c r="F74" s="194" t="str">
        <f>E15</f>
        <v>Nemos Sokolov</v>
      </c>
      <c r="G74" s="75"/>
      <c r="H74" s="75"/>
      <c r="I74" s="195" t="s">
        <v>39</v>
      </c>
      <c r="J74" s="194" t="str">
        <f>E21</f>
        <v>Jurica a.s - Ateliér Sokolov</v>
      </c>
      <c r="K74" s="75"/>
      <c r="L74" s="73"/>
    </row>
    <row r="75" s="1" customFormat="1" ht="14.4" customHeight="1">
      <c r="B75" s="47"/>
      <c r="C75" s="77" t="s">
        <v>37</v>
      </c>
      <c r="D75" s="75"/>
      <c r="E75" s="75"/>
      <c r="F75" s="194" t="str">
        <f>IF(E18="","",E18)</f>
        <v/>
      </c>
      <c r="G75" s="75"/>
      <c r="H75" s="75"/>
      <c r="I75" s="192"/>
      <c r="J75" s="75"/>
      <c r="K75" s="75"/>
      <c r="L75" s="73"/>
    </row>
    <row r="76" s="1" customFormat="1" ht="10.32" customHeight="1">
      <c r="B76" s="47"/>
      <c r="C76" s="75"/>
      <c r="D76" s="75"/>
      <c r="E76" s="75"/>
      <c r="F76" s="75"/>
      <c r="G76" s="75"/>
      <c r="H76" s="75"/>
      <c r="I76" s="192"/>
      <c r="J76" s="75"/>
      <c r="K76" s="75"/>
      <c r="L76" s="73"/>
    </row>
    <row r="77" s="9" customFormat="1" ht="29.28" customHeight="1">
      <c r="B77" s="196"/>
      <c r="C77" s="197" t="s">
        <v>152</v>
      </c>
      <c r="D77" s="198" t="s">
        <v>64</v>
      </c>
      <c r="E77" s="198" t="s">
        <v>60</v>
      </c>
      <c r="F77" s="198" t="s">
        <v>153</v>
      </c>
      <c r="G77" s="198" t="s">
        <v>154</v>
      </c>
      <c r="H77" s="198" t="s">
        <v>155</v>
      </c>
      <c r="I77" s="199" t="s">
        <v>156</v>
      </c>
      <c r="J77" s="198" t="s">
        <v>127</v>
      </c>
      <c r="K77" s="200" t="s">
        <v>157</v>
      </c>
      <c r="L77" s="201"/>
      <c r="M77" s="103" t="s">
        <v>158</v>
      </c>
      <c r="N77" s="104" t="s">
        <v>49</v>
      </c>
      <c r="O77" s="104" t="s">
        <v>159</v>
      </c>
      <c r="P77" s="104" t="s">
        <v>160</v>
      </c>
      <c r="Q77" s="104" t="s">
        <v>161</v>
      </c>
      <c r="R77" s="104" t="s">
        <v>162</v>
      </c>
      <c r="S77" s="104" t="s">
        <v>163</v>
      </c>
      <c r="T77" s="105" t="s">
        <v>164</v>
      </c>
    </row>
    <row r="78" s="1" customFormat="1" ht="29.28" customHeight="1">
      <c r="B78" s="47"/>
      <c r="C78" s="109" t="s">
        <v>128</v>
      </c>
      <c r="D78" s="75"/>
      <c r="E78" s="75"/>
      <c r="F78" s="75"/>
      <c r="G78" s="75"/>
      <c r="H78" s="75"/>
      <c r="I78" s="192"/>
      <c r="J78" s="202">
        <f>BK78</f>
        <v>0</v>
      </c>
      <c r="K78" s="75"/>
      <c r="L78" s="73"/>
      <c r="M78" s="106"/>
      <c r="N78" s="107"/>
      <c r="O78" s="107"/>
      <c r="P78" s="203">
        <f>P79</f>
        <v>0</v>
      </c>
      <c r="Q78" s="107"/>
      <c r="R78" s="203">
        <f>R79</f>
        <v>0</v>
      </c>
      <c r="S78" s="107"/>
      <c r="T78" s="204">
        <f>T79</f>
        <v>0</v>
      </c>
      <c r="AT78" s="24" t="s">
        <v>78</v>
      </c>
      <c r="AU78" s="24" t="s">
        <v>129</v>
      </c>
      <c r="BK78" s="205">
        <f>BK79</f>
        <v>0</v>
      </c>
    </row>
    <row r="79" s="10" customFormat="1" ht="37.44" customHeight="1">
      <c r="B79" s="206"/>
      <c r="C79" s="207"/>
      <c r="D79" s="208" t="s">
        <v>78</v>
      </c>
      <c r="E79" s="209" t="s">
        <v>1003</v>
      </c>
      <c r="F79" s="209" t="s">
        <v>1004</v>
      </c>
      <c r="G79" s="207"/>
      <c r="H79" s="207"/>
      <c r="I79" s="210"/>
      <c r="J79" s="211">
        <f>BK79</f>
        <v>0</v>
      </c>
      <c r="K79" s="207"/>
      <c r="L79" s="212"/>
      <c r="M79" s="213"/>
      <c r="N79" s="214"/>
      <c r="O79" s="214"/>
      <c r="P79" s="215">
        <f>P80</f>
        <v>0</v>
      </c>
      <c r="Q79" s="214"/>
      <c r="R79" s="215">
        <f>R80</f>
        <v>0</v>
      </c>
      <c r="S79" s="214"/>
      <c r="T79" s="216">
        <f>T80</f>
        <v>0</v>
      </c>
      <c r="AR79" s="217" t="s">
        <v>89</v>
      </c>
      <c r="AT79" s="218" t="s">
        <v>78</v>
      </c>
      <c r="AU79" s="218" t="s">
        <v>79</v>
      </c>
      <c r="AY79" s="217" t="s">
        <v>167</v>
      </c>
      <c r="BK79" s="219">
        <f>BK80</f>
        <v>0</v>
      </c>
    </row>
    <row r="80" s="10" customFormat="1" ht="19.92" customHeight="1">
      <c r="B80" s="206"/>
      <c r="C80" s="207"/>
      <c r="D80" s="208" t="s">
        <v>78</v>
      </c>
      <c r="E80" s="220" t="s">
        <v>1810</v>
      </c>
      <c r="F80" s="220" t="s">
        <v>1811</v>
      </c>
      <c r="G80" s="207"/>
      <c r="H80" s="207"/>
      <c r="I80" s="210"/>
      <c r="J80" s="221">
        <f>BK80</f>
        <v>0</v>
      </c>
      <c r="K80" s="207"/>
      <c r="L80" s="212"/>
      <c r="M80" s="213"/>
      <c r="N80" s="214"/>
      <c r="O80" s="214"/>
      <c r="P80" s="215">
        <f>SUM(P81:P103)</f>
        <v>0</v>
      </c>
      <c r="Q80" s="214"/>
      <c r="R80" s="215">
        <f>SUM(R81:R103)</f>
        <v>0</v>
      </c>
      <c r="S80" s="214"/>
      <c r="T80" s="216">
        <f>SUM(T81:T103)</f>
        <v>0</v>
      </c>
      <c r="AR80" s="217" t="s">
        <v>89</v>
      </c>
      <c r="AT80" s="218" t="s">
        <v>78</v>
      </c>
      <c r="AU80" s="218" t="s">
        <v>87</v>
      </c>
      <c r="AY80" s="217" t="s">
        <v>167</v>
      </c>
      <c r="BK80" s="219">
        <f>SUM(BK81:BK103)</f>
        <v>0</v>
      </c>
    </row>
    <row r="81" s="1" customFormat="1" ht="14.4" customHeight="1">
      <c r="B81" s="47"/>
      <c r="C81" s="222" t="s">
        <v>87</v>
      </c>
      <c r="D81" s="222" t="s">
        <v>169</v>
      </c>
      <c r="E81" s="223" t="s">
        <v>2075</v>
      </c>
      <c r="F81" s="224" t="s">
        <v>2076</v>
      </c>
      <c r="G81" s="225" t="s">
        <v>356</v>
      </c>
      <c r="H81" s="226">
        <v>70</v>
      </c>
      <c r="I81" s="227"/>
      <c r="J81" s="228">
        <f>ROUND(I81*H81,2)</f>
        <v>0</v>
      </c>
      <c r="K81" s="224" t="s">
        <v>477</v>
      </c>
      <c r="L81" s="73"/>
      <c r="M81" s="229" t="s">
        <v>34</v>
      </c>
      <c r="N81" s="230" t="s">
        <v>50</v>
      </c>
      <c r="O81" s="48"/>
      <c r="P81" s="231">
        <f>O81*H81</f>
        <v>0</v>
      </c>
      <c r="Q81" s="231">
        <v>0</v>
      </c>
      <c r="R81" s="231">
        <f>Q81*H81</f>
        <v>0</v>
      </c>
      <c r="S81" s="231">
        <v>0</v>
      </c>
      <c r="T81" s="232">
        <f>S81*H81</f>
        <v>0</v>
      </c>
      <c r="AR81" s="24" t="s">
        <v>174</v>
      </c>
      <c r="AT81" s="24" t="s">
        <v>169</v>
      </c>
      <c r="AU81" s="24" t="s">
        <v>89</v>
      </c>
      <c r="AY81" s="24" t="s">
        <v>167</v>
      </c>
      <c r="BE81" s="233">
        <f>IF(N81="základní",J81,0)</f>
        <v>0</v>
      </c>
      <c r="BF81" s="233">
        <f>IF(N81="snížená",J81,0)</f>
        <v>0</v>
      </c>
      <c r="BG81" s="233">
        <f>IF(N81="zákl. přenesená",J81,0)</f>
        <v>0</v>
      </c>
      <c r="BH81" s="233">
        <f>IF(N81="sníž. přenesená",J81,0)</f>
        <v>0</v>
      </c>
      <c r="BI81" s="233">
        <f>IF(N81="nulová",J81,0)</f>
        <v>0</v>
      </c>
      <c r="BJ81" s="24" t="s">
        <v>87</v>
      </c>
      <c r="BK81" s="233">
        <f>ROUND(I81*H81,2)</f>
        <v>0</v>
      </c>
      <c r="BL81" s="24" t="s">
        <v>174</v>
      </c>
      <c r="BM81" s="24" t="s">
        <v>2077</v>
      </c>
    </row>
    <row r="82" s="1" customFormat="1" ht="14.4" customHeight="1">
      <c r="B82" s="47"/>
      <c r="C82" s="222" t="s">
        <v>89</v>
      </c>
      <c r="D82" s="222" t="s">
        <v>169</v>
      </c>
      <c r="E82" s="223" t="s">
        <v>2078</v>
      </c>
      <c r="F82" s="224" t="s">
        <v>2079</v>
      </c>
      <c r="G82" s="225" t="s">
        <v>356</v>
      </c>
      <c r="H82" s="226">
        <v>25</v>
      </c>
      <c r="I82" s="227"/>
      <c r="J82" s="228">
        <f>ROUND(I82*H82,2)</f>
        <v>0</v>
      </c>
      <c r="K82" s="224" t="s">
        <v>477</v>
      </c>
      <c r="L82" s="73"/>
      <c r="M82" s="229" t="s">
        <v>34</v>
      </c>
      <c r="N82" s="230" t="s">
        <v>50</v>
      </c>
      <c r="O82" s="48"/>
      <c r="P82" s="231">
        <f>O82*H82</f>
        <v>0</v>
      </c>
      <c r="Q82" s="231">
        <v>0</v>
      </c>
      <c r="R82" s="231">
        <f>Q82*H82</f>
        <v>0</v>
      </c>
      <c r="S82" s="231">
        <v>0</v>
      </c>
      <c r="T82" s="232">
        <f>S82*H82</f>
        <v>0</v>
      </c>
      <c r="AR82" s="24" t="s">
        <v>174</v>
      </c>
      <c r="AT82" s="24" t="s">
        <v>169</v>
      </c>
      <c r="AU82" s="24" t="s">
        <v>89</v>
      </c>
      <c r="AY82" s="24" t="s">
        <v>167</v>
      </c>
      <c r="BE82" s="233">
        <f>IF(N82="základní",J82,0)</f>
        <v>0</v>
      </c>
      <c r="BF82" s="233">
        <f>IF(N82="snížená",J82,0)</f>
        <v>0</v>
      </c>
      <c r="BG82" s="233">
        <f>IF(N82="zákl. přenesená",J82,0)</f>
        <v>0</v>
      </c>
      <c r="BH82" s="233">
        <f>IF(N82="sníž. přenesená",J82,0)</f>
        <v>0</v>
      </c>
      <c r="BI82" s="233">
        <f>IF(N82="nulová",J82,0)</f>
        <v>0</v>
      </c>
      <c r="BJ82" s="24" t="s">
        <v>87</v>
      </c>
      <c r="BK82" s="233">
        <f>ROUND(I82*H82,2)</f>
        <v>0</v>
      </c>
      <c r="BL82" s="24" t="s">
        <v>174</v>
      </c>
      <c r="BM82" s="24" t="s">
        <v>2080</v>
      </c>
    </row>
    <row r="83" s="1" customFormat="1" ht="14.4" customHeight="1">
      <c r="B83" s="47"/>
      <c r="C83" s="222" t="s">
        <v>185</v>
      </c>
      <c r="D83" s="222" t="s">
        <v>169</v>
      </c>
      <c r="E83" s="223" t="s">
        <v>2081</v>
      </c>
      <c r="F83" s="224" t="s">
        <v>2082</v>
      </c>
      <c r="G83" s="225" t="s">
        <v>321</v>
      </c>
      <c r="H83" s="226">
        <v>6</v>
      </c>
      <c r="I83" s="227"/>
      <c r="J83" s="228">
        <f>ROUND(I83*H83,2)</f>
        <v>0</v>
      </c>
      <c r="K83" s="224" t="s">
        <v>477</v>
      </c>
      <c r="L83" s="73"/>
      <c r="M83" s="229" t="s">
        <v>34</v>
      </c>
      <c r="N83" s="230" t="s">
        <v>50</v>
      </c>
      <c r="O83" s="48"/>
      <c r="P83" s="231">
        <f>O83*H83</f>
        <v>0</v>
      </c>
      <c r="Q83" s="231">
        <v>0</v>
      </c>
      <c r="R83" s="231">
        <f>Q83*H83</f>
        <v>0</v>
      </c>
      <c r="S83" s="231">
        <v>0</v>
      </c>
      <c r="T83" s="232">
        <f>S83*H83</f>
        <v>0</v>
      </c>
      <c r="AR83" s="24" t="s">
        <v>174</v>
      </c>
      <c r="AT83" s="24" t="s">
        <v>169</v>
      </c>
      <c r="AU83" s="24" t="s">
        <v>89</v>
      </c>
      <c r="AY83" s="24" t="s">
        <v>167</v>
      </c>
      <c r="BE83" s="233">
        <f>IF(N83="základní",J83,0)</f>
        <v>0</v>
      </c>
      <c r="BF83" s="233">
        <f>IF(N83="snížená",J83,0)</f>
        <v>0</v>
      </c>
      <c r="BG83" s="233">
        <f>IF(N83="zákl. přenesená",J83,0)</f>
        <v>0</v>
      </c>
      <c r="BH83" s="233">
        <f>IF(N83="sníž. přenesená",J83,0)</f>
        <v>0</v>
      </c>
      <c r="BI83" s="233">
        <f>IF(N83="nulová",J83,0)</f>
        <v>0</v>
      </c>
      <c r="BJ83" s="24" t="s">
        <v>87</v>
      </c>
      <c r="BK83" s="233">
        <f>ROUND(I83*H83,2)</f>
        <v>0</v>
      </c>
      <c r="BL83" s="24" t="s">
        <v>174</v>
      </c>
      <c r="BM83" s="24" t="s">
        <v>2083</v>
      </c>
    </row>
    <row r="84" s="1" customFormat="1" ht="14.4" customHeight="1">
      <c r="B84" s="47"/>
      <c r="C84" s="222" t="s">
        <v>174</v>
      </c>
      <c r="D84" s="222" t="s">
        <v>169</v>
      </c>
      <c r="E84" s="223" t="s">
        <v>2084</v>
      </c>
      <c r="F84" s="224" t="s">
        <v>2085</v>
      </c>
      <c r="G84" s="225" t="s">
        <v>321</v>
      </c>
      <c r="H84" s="226">
        <v>1</v>
      </c>
      <c r="I84" s="227"/>
      <c r="J84" s="228">
        <f>ROUND(I84*H84,2)</f>
        <v>0</v>
      </c>
      <c r="K84" s="224" t="s">
        <v>477</v>
      </c>
      <c r="L84" s="73"/>
      <c r="M84" s="229" t="s">
        <v>34</v>
      </c>
      <c r="N84" s="230" t="s">
        <v>50</v>
      </c>
      <c r="O84" s="48"/>
      <c r="P84" s="231">
        <f>O84*H84</f>
        <v>0</v>
      </c>
      <c r="Q84" s="231">
        <v>0</v>
      </c>
      <c r="R84" s="231">
        <f>Q84*H84</f>
        <v>0</v>
      </c>
      <c r="S84" s="231">
        <v>0</v>
      </c>
      <c r="T84" s="232">
        <f>S84*H84</f>
        <v>0</v>
      </c>
      <c r="AR84" s="24" t="s">
        <v>174</v>
      </c>
      <c r="AT84" s="24" t="s">
        <v>169</v>
      </c>
      <c r="AU84" s="24" t="s">
        <v>89</v>
      </c>
      <c r="AY84" s="24" t="s">
        <v>167</v>
      </c>
      <c r="BE84" s="233">
        <f>IF(N84="základní",J84,0)</f>
        <v>0</v>
      </c>
      <c r="BF84" s="233">
        <f>IF(N84="snížená",J84,0)</f>
        <v>0</v>
      </c>
      <c r="BG84" s="233">
        <f>IF(N84="zákl. přenesená",J84,0)</f>
        <v>0</v>
      </c>
      <c r="BH84" s="233">
        <f>IF(N84="sníž. přenesená",J84,0)</f>
        <v>0</v>
      </c>
      <c r="BI84" s="233">
        <f>IF(N84="nulová",J84,0)</f>
        <v>0</v>
      </c>
      <c r="BJ84" s="24" t="s">
        <v>87</v>
      </c>
      <c r="BK84" s="233">
        <f>ROUND(I84*H84,2)</f>
        <v>0</v>
      </c>
      <c r="BL84" s="24" t="s">
        <v>174</v>
      </c>
      <c r="BM84" s="24" t="s">
        <v>2086</v>
      </c>
    </row>
    <row r="85" s="1" customFormat="1" ht="14.4" customHeight="1">
      <c r="B85" s="47"/>
      <c r="C85" s="222" t="s">
        <v>204</v>
      </c>
      <c r="D85" s="222" t="s">
        <v>169</v>
      </c>
      <c r="E85" s="223" t="s">
        <v>2087</v>
      </c>
      <c r="F85" s="224" t="s">
        <v>2088</v>
      </c>
      <c r="G85" s="225" t="s">
        <v>321</v>
      </c>
      <c r="H85" s="226">
        <v>1</v>
      </c>
      <c r="I85" s="227"/>
      <c r="J85" s="228">
        <f>ROUND(I85*H85,2)</f>
        <v>0</v>
      </c>
      <c r="K85" s="224" t="s">
        <v>477</v>
      </c>
      <c r="L85" s="73"/>
      <c r="M85" s="229" t="s">
        <v>34</v>
      </c>
      <c r="N85" s="230" t="s">
        <v>50</v>
      </c>
      <c r="O85" s="48"/>
      <c r="P85" s="231">
        <f>O85*H85</f>
        <v>0</v>
      </c>
      <c r="Q85" s="231">
        <v>0</v>
      </c>
      <c r="R85" s="231">
        <f>Q85*H85</f>
        <v>0</v>
      </c>
      <c r="S85" s="231">
        <v>0</v>
      </c>
      <c r="T85" s="232">
        <f>S85*H85</f>
        <v>0</v>
      </c>
      <c r="AR85" s="24" t="s">
        <v>174</v>
      </c>
      <c r="AT85" s="24" t="s">
        <v>169</v>
      </c>
      <c r="AU85" s="24" t="s">
        <v>89</v>
      </c>
      <c r="AY85" s="24" t="s">
        <v>167</v>
      </c>
      <c r="BE85" s="233">
        <f>IF(N85="základní",J85,0)</f>
        <v>0</v>
      </c>
      <c r="BF85" s="233">
        <f>IF(N85="snížená",J85,0)</f>
        <v>0</v>
      </c>
      <c r="BG85" s="233">
        <f>IF(N85="zákl. přenesená",J85,0)</f>
        <v>0</v>
      </c>
      <c r="BH85" s="233">
        <f>IF(N85="sníž. přenesená",J85,0)</f>
        <v>0</v>
      </c>
      <c r="BI85" s="233">
        <f>IF(N85="nulová",J85,0)</f>
        <v>0</v>
      </c>
      <c r="BJ85" s="24" t="s">
        <v>87</v>
      </c>
      <c r="BK85" s="233">
        <f>ROUND(I85*H85,2)</f>
        <v>0</v>
      </c>
      <c r="BL85" s="24" t="s">
        <v>174</v>
      </c>
      <c r="BM85" s="24" t="s">
        <v>2089</v>
      </c>
    </row>
    <row r="86" s="1" customFormat="1" ht="14.4" customHeight="1">
      <c r="B86" s="47"/>
      <c r="C86" s="222" t="s">
        <v>208</v>
      </c>
      <c r="D86" s="222" t="s">
        <v>169</v>
      </c>
      <c r="E86" s="223" t="s">
        <v>2090</v>
      </c>
      <c r="F86" s="224" t="s">
        <v>2091</v>
      </c>
      <c r="G86" s="225" t="s">
        <v>321</v>
      </c>
      <c r="H86" s="226">
        <v>1</v>
      </c>
      <c r="I86" s="227"/>
      <c r="J86" s="228">
        <f>ROUND(I86*H86,2)</f>
        <v>0</v>
      </c>
      <c r="K86" s="224" t="s">
        <v>477</v>
      </c>
      <c r="L86" s="73"/>
      <c r="M86" s="229" t="s">
        <v>34</v>
      </c>
      <c r="N86" s="230" t="s">
        <v>50</v>
      </c>
      <c r="O86" s="48"/>
      <c r="P86" s="231">
        <f>O86*H86</f>
        <v>0</v>
      </c>
      <c r="Q86" s="231">
        <v>0</v>
      </c>
      <c r="R86" s="231">
        <f>Q86*H86</f>
        <v>0</v>
      </c>
      <c r="S86" s="231">
        <v>0</v>
      </c>
      <c r="T86" s="232">
        <f>S86*H86</f>
        <v>0</v>
      </c>
      <c r="AR86" s="24" t="s">
        <v>174</v>
      </c>
      <c r="AT86" s="24" t="s">
        <v>169</v>
      </c>
      <c r="AU86" s="24" t="s">
        <v>89</v>
      </c>
      <c r="AY86" s="24" t="s">
        <v>167</v>
      </c>
      <c r="BE86" s="233">
        <f>IF(N86="základní",J86,0)</f>
        <v>0</v>
      </c>
      <c r="BF86" s="233">
        <f>IF(N86="snížená",J86,0)</f>
        <v>0</v>
      </c>
      <c r="BG86" s="233">
        <f>IF(N86="zákl. přenesená",J86,0)</f>
        <v>0</v>
      </c>
      <c r="BH86" s="233">
        <f>IF(N86="sníž. přenesená",J86,0)</f>
        <v>0</v>
      </c>
      <c r="BI86" s="233">
        <f>IF(N86="nulová",J86,0)</f>
        <v>0</v>
      </c>
      <c r="BJ86" s="24" t="s">
        <v>87</v>
      </c>
      <c r="BK86" s="233">
        <f>ROUND(I86*H86,2)</f>
        <v>0</v>
      </c>
      <c r="BL86" s="24" t="s">
        <v>174</v>
      </c>
      <c r="BM86" s="24" t="s">
        <v>2092</v>
      </c>
    </row>
    <row r="87" s="1" customFormat="1" ht="14.4" customHeight="1">
      <c r="B87" s="47"/>
      <c r="C87" s="222" t="s">
        <v>217</v>
      </c>
      <c r="D87" s="222" t="s">
        <v>169</v>
      </c>
      <c r="E87" s="223" t="s">
        <v>2093</v>
      </c>
      <c r="F87" s="224" t="s">
        <v>2094</v>
      </c>
      <c r="G87" s="225" t="s">
        <v>321</v>
      </c>
      <c r="H87" s="226">
        <v>10</v>
      </c>
      <c r="I87" s="227"/>
      <c r="J87" s="228">
        <f>ROUND(I87*H87,2)</f>
        <v>0</v>
      </c>
      <c r="K87" s="224" t="s">
        <v>477</v>
      </c>
      <c r="L87" s="73"/>
      <c r="M87" s="229" t="s">
        <v>34</v>
      </c>
      <c r="N87" s="230" t="s">
        <v>50</v>
      </c>
      <c r="O87" s="48"/>
      <c r="P87" s="231">
        <f>O87*H87</f>
        <v>0</v>
      </c>
      <c r="Q87" s="231">
        <v>0</v>
      </c>
      <c r="R87" s="231">
        <f>Q87*H87</f>
        <v>0</v>
      </c>
      <c r="S87" s="231">
        <v>0</v>
      </c>
      <c r="T87" s="232">
        <f>S87*H87</f>
        <v>0</v>
      </c>
      <c r="AR87" s="24" t="s">
        <v>174</v>
      </c>
      <c r="AT87" s="24" t="s">
        <v>169</v>
      </c>
      <c r="AU87" s="24" t="s">
        <v>89</v>
      </c>
      <c r="AY87" s="24" t="s">
        <v>167</v>
      </c>
      <c r="BE87" s="233">
        <f>IF(N87="základní",J87,0)</f>
        <v>0</v>
      </c>
      <c r="BF87" s="233">
        <f>IF(N87="snížená",J87,0)</f>
        <v>0</v>
      </c>
      <c r="BG87" s="233">
        <f>IF(N87="zákl. přenesená",J87,0)</f>
        <v>0</v>
      </c>
      <c r="BH87" s="233">
        <f>IF(N87="sníž. přenesená",J87,0)</f>
        <v>0</v>
      </c>
      <c r="BI87" s="233">
        <f>IF(N87="nulová",J87,0)</f>
        <v>0</v>
      </c>
      <c r="BJ87" s="24" t="s">
        <v>87</v>
      </c>
      <c r="BK87" s="233">
        <f>ROUND(I87*H87,2)</f>
        <v>0</v>
      </c>
      <c r="BL87" s="24" t="s">
        <v>174</v>
      </c>
      <c r="BM87" s="24" t="s">
        <v>2095</v>
      </c>
    </row>
    <row r="88" s="1" customFormat="1" ht="14.4" customHeight="1">
      <c r="B88" s="47"/>
      <c r="C88" s="222" t="s">
        <v>225</v>
      </c>
      <c r="D88" s="222" t="s">
        <v>169</v>
      </c>
      <c r="E88" s="223" t="s">
        <v>2096</v>
      </c>
      <c r="F88" s="224" t="s">
        <v>2097</v>
      </c>
      <c r="G88" s="225" t="s">
        <v>321</v>
      </c>
      <c r="H88" s="226">
        <v>2</v>
      </c>
      <c r="I88" s="227"/>
      <c r="J88" s="228">
        <f>ROUND(I88*H88,2)</f>
        <v>0</v>
      </c>
      <c r="K88" s="224" t="s">
        <v>477</v>
      </c>
      <c r="L88" s="73"/>
      <c r="M88" s="229" t="s">
        <v>34</v>
      </c>
      <c r="N88" s="230" t="s">
        <v>50</v>
      </c>
      <c r="O88" s="48"/>
      <c r="P88" s="231">
        <f>O88*H88</f>
        <v>0</v>
      </c>
      <c r="Q88" s="231">
        <v>0</v>
      </c>
      <c r="R88" s="231">
        <f>Q88*H88</f>
        <v>0</v>
      </c>
      <c r="S88" s="231">
        <v>0</v>
      </c>
      <c r="T88" s="232">
        <f>S88*H88</f>
        <v>0</v>
      </c>
      <c r="AR88" s="24" t="s">
        <v>174</v>
      </c>
      <c r="AT88" s="24" t="s">
        <v>169</v>
      </c>
      <c r="AU88" s="24" t="s">
        <v>89</v>
      </c>
      <c r="AY88" s="24" t="s">
        <v>167</v>
      </c>
      <c r="BE88" s="233">
        <f>IF(N88="základní",J88,0)</f>
        <v>0</v>
      </c>
      <c r="BF88" s="233">
        <f>IF(N88="snížená",J88,0)</f>
        <v>0</v>
      </c>
      <c r="BG88" s="233">
        <f>IF(N88="zákl. přenesená",J88,0)</f>
        <v>0</v>
      </c>
      <c r="BH88" s="233">
        <f>IF(N88="sníž. přenesená",J88,0)</f>
        <v>0</v>
      </c>
      <c r="BI88" s="233">
        <f>IF(N88="nulová",J88,0)</f>
        <v>0</v>
      </c>
      <c r="BJ88" s="24" t="s">
        <v>87</v>
      </c>
      <c r="BK88" s="233">
        <f>ROUND(I88*H88,2)</f>
        <v>0</v>
      </c>
      <c r="BL88" s="24" t="s">
        <v>174</v>
      </c>
      <c r="BM88" s="24" t="s">
        <v>2098</v>
      </c>
    </row>
    <row r="89" s="1" customFormat="1" ht="14.4" customHeight="1">
      <c r="B89" s="47"/>
      <c r="C89" s="222" t="s">
        <v>231</v>
      </c>
      <c r="D89" s="222" t="s">
        <v>169</v>
      </c>
      <c r="E89" s="223" t="s">
        <v>2099</v>
      </c>
      <c r="F89" s="224" t="s">
        <v>2100</v>
      </c>
      <c r="G89" s="225" t="s">
        <v>321</v>
      </c>
      <c r="H89" s="226">
        <v>4</v>
      </c>
      <c r="I89" s="227"/>
      <c r="J89" s="228">
        <f>ROUND(I89*H89,2)</f>
        <v>0</v>
      </c>
      <c r="K89" s="224" t="s">
        <v>477</v>
      </c>
      <c r="L89" s="73"/>
      <c r="M89" s="229" t="s">
        <v>34</v>
      </c>
      <c r="N89" s="230" t="s">
        <v>50</v>
      </c>
      <c r="O89" s="48"/>
      <c r="P89" s="231">
        <f>O89*H89</f>
        <v>0</v>
      </c>
      <c r="Q89" s="231">
        <v>0</v>
      </c>
      <c r="R89" s="231">
        <f>Q89*H89</f>
        <v>0</v>
      </c>
      <c r="S89" s="231">
        <v>0</v>
      </c>
      <c r="T89" s="232">
        <f>S89*H89</f>
        <v>0</v>
      </c>
      <c r="AR89" s="24" t="s">
        <v>174</v>
      </c>
      <c r="AT89" s="24" t="s">
        <v>169</v>
      </c>
      <c r="AU89" s="24" t="s">
        <v>89</v>
      </c>
      <c r="AY89" s="24" t="s">
        <v>167</v>
      </c>
      <c r="BE89" s="233">
        <f>IF(N89="základní",J89,0)</f>
        <v>0</v>
      </c>
      <c r="BF89" s="233">
        <f>IF(N89="snížená",J89,0)</f>
        <v>0</v>
      </c>
      <c r="BG89" s="233">
        <f>IF(N89="zákl. přenesená",J89,0)</f>
        <v>0</v>
      </c>
      <c r="BH89" s="233">
        <f>IF(N89="sníž. přenesená",J89,0)</f>
        <v>0</v>
      </c>
      <c r="BI89" s="233">
        <f>IF(N89="nulová",J89,0)</f>
        <v>0</v>
      </c>
      <c r="BJ89" s="24" t="s">
        <v>87</v>
      </c>
      <c r="BK89" s="233">
        <f>ROUND(I89*H89,2)</f>
        <v>0</v>
      </c>
      <c r="BL89" s="24" t="s">
        <v>174</v>
      </c>
      <c r="BM89" s="24" t="s">
        <v>2101</v>
      </c>
    </row>
    <row r="90" s="1" customFormat="1" ht="14.4" customHeight="1">
      <c r="B90" s="47"/>
      <c r="C90" s="222" t="s">
        <v>237</v>
      </c>
      <c r="D90" s="222" t="s">
        <v>169</v>
      </c>
      <c r="E90" s="223" t="s">
        <v>2102</v>
      </c>
      <c r="F90" s="224" t="s">
        <v>2103</v>
      </c>
      <c r="G90" s="225" t="s">
        <v>321</v>
      </c>
      <c r="H90" s="226">
        <v>2</v>
      </c>
      <c r="I90" s="227"/>
      <c r="J90" s="228">
        <f>ROUND(I90*H90,2)</f>
        <v>0</v>
      </c>
      <c r="K90" s="224" t="s">
        <v>477</v>
      </c>
      <c r="L90" s="73"/>
      <c r="M90" s="229" t="s">
        <v>34</v>
      </c>
      <c r="N90" s="230" t="s">
        <v>50</v>
      </c>
      <c r="O90" s="48"/>
      <c r="P90" s="231">
        <f>O90*H90</f>
        <v>0</v>
      </c>
      <c r="Q90" s="231">
        <v>0</v>
      </c>
      <c r="R90" s="231">
        <f>Q90*H90</f>
        <v>0</v>
      </c>
      <c r="S90" s="231">
        <v>0</v>
      </c>
      <c r="T90" s="232">
        <f>S90*H90</f>
        <v>0</v>
      </c>
      <c r="AR90" s="24" t="s">
        <v>174</v>
      </c>
      <c r="AT90" s="24" t="s">
        <v>169</v>
      </c>
      <c r="AU90" s="24" t="s">
        <v>89</v>
      </c>
      <c r="AY90" s="24" t="s">
        <v>167</v>
      </c>
      <c r="BE90" s="233">
        <f>IF(N90="základní",J90,0)</f>
        <v>0</v>
      </c>
      <c r="BF90" s="233">
        <f>IF(N90="snížená",J90,0)</f>
        <v>0</v>
      </c>
      <c r="BG90" s="233">
        <f>IF(N90="zákl. přenesená",J90,0)</f>
        <v>0</v>
      </c>
      <c r="BH90" s="233">
        <f>IF(N90="sníž. přenesená",J90,0)</f>
        <v>0</v>
      </c>
      <c r="BI90" s="233">
        <f>IF(N90="nulová",J90,0)</f>
        <v>0</v>
      </c>
      <c r="BJ90" s="24" t="s">
        <v>87</v>
      </c>
      <c r="BK90" s="233">
        <f>ROUND(I90*H90,2)</f>
        <v>0</v>
      </c>
      <c r="BL90" s="24" t="s">
        <v>174</v>
      </c>
      <c r="BM90" s="24" t="s">
        <v>2104</v>
      </c>
    </row>
    <row r="91" s="1" customFormat="1" ht="14.4" customHeight="1">
      <c r="B91" s="47"/>
      <c r="C91" s="222" t="s">
        <v>242</v>
      </c>
      <c r="D91" s="222" t="s">
        <v>169</v>
      </c>
      <c r="E91" s="223" t="s">
        <v>2105</v>
      </c>
      <c r="F91" s="224" t="s">
        <v>2106</v>
      </c>
      <c r="G91" s="225" t="s">
        <v>321</v>
      </c>
      <c r="H91" s="226">
        <v>2</v>
      </c>
      <c r="I91" s="227"/>
      <c r="J91" s="228">
        <f>ROUND(I91*H91,2)</f>
        <v>0</v>
      </c>
      <c r="K91" s="224" t="s">
        <v>477</v>
      </c>
      <c r="L91" s="73"/>
      <c r="M91" s="229" t="s">
        <v>34</v>
      </c>
      <c r="N91" s="230" t="s">
        <v>50</v>
      </c>
      <c r="O91" s="48"/>
      <c r="P91" s="231">
        <f>O91*H91</f>
        <v>0</v>
      </c>
      <c r="Q91" s="231">
        <v>0</v>
      </c>
      <c r="R91" s="231">
        <f>Q91*H91</f>
        <v>0</v>
      </c>
      <c r="S91" s="231">
        <v>0</v>
      </c>
      <c r="T91" s="232">
        <f>S91*H91</f>
        <v>0</v>
      </c>
      <c r="AR91" s="24" t="s">
        <v>174</v>
      </c>
      <c r="AT91" s="24" t="s">
        <v>169</v>
      </c>
      <c r="AU91" s="24" t="s">
        <v>89</v>
      </c>
      <c r="AY91" s="24" t="s">
        <v>167</v>
      </c>
      <c r="BE91" s="233">
        <f>IF(N91="základní",J91,0)</f>
        <v>0</v>
      </c>
      <c r="BF91" s="233">
        <f>IF(N91="snížená",J91,0)</f>
        <v>0</v>
      </c>
      <c r="BG91" s="233">
        <f>IF(N91="zákl. přenesená",J91,0)</f>
        <v>0</v>
      </c>
      <c r="BH91" s="233">
        <f>IF(N91="sníž. přenesená",J91,0)</f>
        <v>0</v>
      </c>
      <c r="BI91" s="233">
        <f>IF(N91="nulová",J91,0)</f>
        <v>0</v>
      </c>
      <c r="BJ91" s="24" t="s">
        <v>87</v>
      </c>
      <c r="BK91" s="233">
        <f>ROUND(I91*H91,2)</f>
        <v>0</v>
      </c>
      <c r="BL91" s="24" t="s">
        <v>174</v>
      </c>
      <c r="BM91" s="24" t="s">
        <v>2107</v>
      </c>
    </row>
    <row r="92" s="1" customFormat="1" ht="14.4" customHeight="1">
      <c r="B92" s="47"/>
      <c r="C92" s="222" t="s">
        <v>248</v>
      </c>
      <c r="D92" s="222" t="s">
        <v>169</v>
      </c>
      <c r="E92" s="223" t="s">
        <v>2108</v>
      </c>
      <c r="F92" s="224" t="s">
        <v>2109</v>
      </c>
      <c r="G92" s="225" t="s">
        <v>321</v>
      </c>
      <c r="H92" s="226">
        <v>6</v>
      </c>
      <c r="I92" s="227"/>
      <c r="J92" s="228">
        <f>ROUND(I92*H92,2)</f>
        <v>0</v>
      </c>
      <c r="K92" s="224" t="s">
        <v>477</v>
      </c>
      <c r="L92" s="73"/>
      <c r="M92" s="229" t="s">
        <v>34</v>
      </c>
      <c r="N92" s="230" t="s">
        <v>50</v>
      </c>
      <c r="O92" s="48"/>
      <c r="P92" s="231">
        <f>O92*H92</f>
        <v>0</v>
      </c>
      <c r="Q92" s="231">
        <v>0</v>
      </c>
      <c r="R92" s="231">
        <f>Q92*H92</f>
        <v>0</v>
      </c>
      <c r="S92" s="231">
        <v>0</v>
      </c>
      <c r="T92" s="232">
        <f>S92*H92</f>
        <v>0</v>
      </c>
      <c r="AR92" s="24" t="s">
        <v>174</v>
      </c>
      <c r="AT92" s="24" t="s">
        <v>169</v>
      </c>
      <c r="AU92" s="24" t="s">
        <v>89</v>
      </c>
      <c r="AY92" s="24" t="s">
        <v>167</v>
      </c>
      <c r="BE92" s="233">
        <f>IF(N92="základní",J92,0)</f>
        <v>0</v>
      </c>
      <c r="BF92" s="233">
        <f>IF(N92="snížená",J92,0)</f>
        <v>0</v>
      </c>
      <c r="BG92" s="233">
        <f>IF(N92="zákl. přenesená",J92,0)</f>
        <v>0</v>
      </c>
      <c r="BH92" s="233">
        <f>IF(N92="sníž. přenesená",J92,0)</f>
        <v>0</v>
      </c>
      <c r="BI92" s="233">
        <f>IF(N92="nulová",J92,0)</f>
        <v>0</v>
      </c>
      <c r="BJ92" s="24" t="s">
        <v>87</v>
      </c>
      <c r="BK92" s="233">
        <f>ROUND(I92*H92,2)</f>
        <v>0</v>
      </c>
      <c r="BL92" s="24" t="s">
        <v>174</v>
      </c>
      <c r="BM92" s="24" t="s">
        <v>2110</v>
      </c>
    </row>
    <row r="93" s="1" customFormat="1" ht="14.4" customHeight="1">
      <c r="B93" s="47"/>
      <c r="C93" s="222" t="s">
        <v>256</v>
      </c>
      <c r="D93" s="222" t="s">
        <v>169</v>
      </c>
      <c r="E93" s="223" t="s">
        <v>2111</v>
      </c>
      <c r="F93" s="224" t="s">
        <v>2112</v>
      </c>
      <c r="G93" s="225" t="s">
        <v>321</v>
      </c>
      <c r="H93" s="226">
        <v>2</v>
      </c>
      <c r="I93" s="227"/>
      <c r="J93" s="228">
        <f>ROUND(I93*H93,2)</f>
        <v>0</v>
      </c>
      <c r="K93" s="224" t="s">
        <v>477</v>
      </c>
      <c r="L93" s="73"/>
      <c r="M93" s="229" t="s">
        <v>34</v>
      </c>
      <c r="N93" s="230" t="s">
        <v>50</v>
      </c>
      <c r="O93" s="48"/>
      <c r="P93" s="231">
        <f>O93*H93</f>
        <v>0</v>
      </c>
      <c r="Q93" s="231">
        <v>0</v>
      </c>
      <c r="R93" s="231">
        <f>Q93*H93</f>
        <v>0</v>
      </c>
      <c r="S93" s="231">
        <v>0</v>
      </c>
      <c r="T93" s="232">
        <f>S93*H93</f>
        <v>0</v>
      </c>
      <c r="AR93" s="24" t="s">
        <v>174</v>
      </c>
      <c r="AT93" s="24" t="s">
        <v>169</v>
      </c>
      <c r="AU93" s="24" t="s">
        <v>89</v>
      </c>
      <c r="AY93" s="24" t="s">
        <v>167</v>
      </c>
      <c r="BE93" s="233">
        <f>IF(N93="základní",J93,0)</f>
        <v>0</v>
      </c>
      <c r="BF93" s="233">
        <f>IF(N93="snížená",J93,0)</f>
        <v>0</v>
      </c>
      <c r="BG93" s="233">
        <f>IF(N93="zákl. přenesená",J93,0)</f>
        <v>0</v>
      </c>
      <c r="BH93" s="233">
        <f>IF(N93="sníž. přenesená",J93,0)</f>
        <v>0</v>
      </c>
      <c r="BI93" s="233">
        <f>IF(N93="nulová",J93,0)</f>
        <v>0</v>
      </c>
      <c r="BJ93" s="24" t="s">
        <v>87</v>
      </c>
      <c r="BK93" s="233">
        <f>ROUND(I93*H93,2)</f>
        <v>0</v>
      </c>
      <c r="BL93" s="24" t="s">
        <v>174</v>
      </c>
      <c r="BM93" s="24" t="s">
        <v>2113</v>
      </c>
    </row>
    <row r="94" s="1" customFormat="1" ht="14.4" customHeight="1">
      <c r="B94" s="47"/>
      <c r="C94" s="222" t="s">
        <v>265</v>
      </c>
      <c r="D94" s="222" t="s">
        <v>169</v>
      </c>
      <c r="E94" s="223" t="s">
        <v>2114</v>
      </c>
      <c r="F94" s="224" t="s">
        <v>2115</v>
      </c>
      <c r="G94" s="225" t="s">
        <v>321</v>
      </c>
      <c r="H94" s="226">
        <v>35</v>
      </c>
      <c r="I94" s="227"/>
      <c r="J94" s="228">
        <f>ROUND(I94*H94,2)</f>
        <v>0</v>
      </c>
      <c r="K94" s="224" t="s">
        <v>477</v>
      </c>
      <c r="L94" s="73"/>
      <c r="M94" s="229" t="s">
        <v>34</v>
      </c>
      <c r="N94" s="230" t="s">
        <v>50</v>
      </c>
      <c r="O94" s="48"/>
      <c r="P94" s="231">
        <f>O94*H94</f>
        <v>0</v>
      </c>
      <c r="Q94" s="231">
        <v>0</v>
      </c>
      <c r="R94" s="231">
        <f>Q94*H94</f>
        <v>0</v>
      </c>
      <c r="S94" s="231">
        <v>0</v>
      </c>
      <c r="T94" s="232">
        <f>S94*H94</f>
        <v>0</v>
      </c>
      <c r="AR94" s="24" t="s">
        <v>174</v>
      </c>
      <c r="AT94" s="24" t="s">
        <v>169</v>
      </c>
      <c r="AU94" s="24" t="s">
        <v>89</v>
      </c>
      <c r="AY94" s="24" t="s">
        <v>167</v>
      </c>
      <c r="BE94" s="233">
        <f>IF(N94="základní",J94,0)</f>
        <v>0</v>
      </c>
      <c r="BF94" s="233">
        <f>IF(N94="snížená",J94,0)</f>
        <v>0</v>
      </c>
      <c r="BG94" s="233">
        <f>IF(N94="zákl. přenesená",J94,0)</f>
        <v>0</v>
      </c>
      <c r="BH94" s="233">
        <f>IF(N94="sníž. přenesená",J94,0)</f>
        <v>0</v>
      </c>
      <c r="BI94" s="233">
        <f>IF(N94="nulová",J94,0)</f>
        <v>0</v>
      </c>
      <c r="BJ94" s="24" t="s">
        <v>87</v>
      </c>
      <c r="BK94" s="233">
        <f>ROUND(I94*H94,2)</f>
        <v>0</v>
      </c>
      <c r="BL94" s="24" t="s">
        <v>174</v>
      </c>
      <c r="BM94" s="24" t="s">
        <v>2116</v>
      </c>
    </row>
    <row r="95" s="1" customFormat="1" ht="14.4" customHeight="1">
      <c r="B95" s="47"/>
      <c r="C95" s="222" t="s">
        <v>10</v>
      </c>
      <c r="D95" s="222" t="s">
        <v>169</v>
      </c>
      <c r="E95" s="223" t="s">
        <v>2117</v>
      </c>
      <c r="F95" s="224" t="s">
        <v>2118</v>
      </c>
      <c r="G95" s="225" t="s">
        <v>321</v>
      </c>
      <c r="H95" s="226">
        <v>12</v>
      </c>
      <c r="I95" s="227"/>
      <c r="J95" s="228">
        <f>ROUND(I95*H95,2)</f>
        <v>0</v>
      </c>
      <c r="K95" s="224" t="s">
        <v>477</v>
      </c>
      <c r="L95" s="73"/>
      <c r="M95" s="229" t="s">
        <v>34</v>
      </c>
      <c r="N95" s="230" t="s">
        <v>50</v>
      </c>
      <c r="O95" s="48"/>
      <c r="P95" s="231">
        <f>O95*H95</f>
        <v>0</v>
      </c>
      <c r="Q95" s="231">
        <v>0</v>
      </c>
      <c r="R95" s="231">
        <f>Q95*H95</f>
        <v>0</v>
      </c>
      <c r="S95" s="231">
        <v>0</v>
      </c>
      <c r="T95" s="232">
        <f>S95*H95</f>
        <v>0</v>
      </c>
      <c r="AR95" s="24" t="s">
        <v>174</v>
      </c>
      <c r="AT95" s="24" t="s">
        <v>169</v>
      </c>
      <c r="AU95" s="24" t="s">
        <v>89</v>
      </c>
      <c r="AY95" s="24" t="s">
        <v>167</v>
      </c>
      <c r="BE95" s="233">
        <f>IF(N95="základní",J95,0)</f>
        <v>0</v>
      </c>
      <c r="BF95" s="233">
        <f>IF(N95="snížená",J95,0)</f>
        <v>0</v>
      </c>
      <c r="BG95" s="233">
        <f>IF(N95="zákl. přenesená",J95,0)</f>
        <v>0</v>
      </c>
      <c r="BH95" s="233">
        <f>IF(N95="sníž. přenesená",J95,0)</f>
        <v>0</v>
      </c>
      <c r="BI95" s="233">
        <f>IF(N95="nulová",J95,0)</f>
        <v>0</v>
      </c>
      <c r="BJ95" s="24" t="s">
        <v>87</v>
      </c>
      <c r="BK95" s="233">
        <f>ROUND(I95*H95,2)</f>
        <v>0</v>
      </c>
      <c r="BL95" s="24" t="s">
        <v>174</v>
      </c>
      <c r="BM95" s="24" t="s">
        <v>2119</v>
      </c>
    </row>
    <row r="96" s="1" customFormat="1" ht="14.4" customHeight="1">
      <c r="B96" s="47"/>
      <c r="C96" s="222" t="s">
        <v>281</v>
      </c>
      <c r="D96" s="222" t="s">
        <v>169</v>
      </c>
      <c r="E96" s="223" t="s">
        <v>2120</v>
      </c>
      <c r="F96" s="224" t="s">
        <v>2121</v>
      </c>
      <c r="G96" s="225" t="s">
        <v>321</v>
      </c>
      <c r="H96" s="226">
        <v>4</v>
      </c>
      <c r="I96" s="227"/>
      <c r="J96" s="228">
        <f>ROUND(I96*H96,2)</f>
        <v>0</v>
      </c>
      <c r="K96" s="224" t="s">
        <v>477</v>
      </c>
      <c r="L96" s="73"/>
      <c r="M96" s="229" t="s">
        <v>34</v>
      </c>
      <c r="N96" s="230" t="s">
        <v>50</v>
      </c>
      <c r="O96" s="48"/>
      <c r="P96" s="231">
        <f>O96*H96</f>
        <v>0</v>
      </c>
      <c r="Q96" s="231">
        <v>0</v>
      </c>
      <c r="R96" s="231">
        <f>Q96*H96</f>
        <v>0</v>
      </c>
      <c r="S96" s="231">
        <v>0</v>
      </c>
      <c r="T96" s="232">
        <f>S96*H96</f>
        <v>0</v>
      </c>
      <c r="AR96" s="24" t="s">
        <v>174</v>
      </c>
      <c r="AT96" s="24" t="s">
        <v>169</v>
      </c>
      <c r="AU96" s="24" t="s">
        <v>89</v>
      </c>
      <c r="AY96" s="24" t="s">
        <v>167</v>
      </c>
      <c r="BE96" s="233">
        <f>IF(N96="základní",J96,0)</f>
        <v>0</v>
      </c>
      <c r="BF96" s="233">
        <f>IF(N96="snížená",J96,0)</f>
        <v>0</v>
      </c>
      <c r="BG96" s="233">
        <f>IF(N96="zákl. přenesená",J96,0)</f>
        <v>0</v>
      </c>
      <c r="BH96" s="233">
        <f>IF(N96="sníž. přenesená",J96,0)</f>
        <v>0</v>
      </c>
      <c r="BI96" s="233">
        <f>IF(N96="nulová",J96,0)</f>
        <v>0</v>
      </c>
      <c r="BJ96" s="24" t="s">
        <v>87</v>
      </c>
      <c r="BK96" s="233">
        <f>ROUND(I96*H96,2)</f>
        <v>0</v>
      </c>
      <c r="BL96" s="24" t="s">
        <v>174</v>
      </c>
      <c r="BM96" s="24" t="s">
        <v>2122</v>
      </c>
    </row>
    <row r="97" s="1" customFormat="1" ht="14.4" customHeight="1">
      <c r="B97" s="47"/>
      <c r="C97" s="222" t="s">
        <v>285</v>
      </c>
      <c r="D97" s="222" t="s">
        <v>169</v>
      </c>
      <c r="E97" s="223" t="s">
        <v>2123</v>
      </c>
      <c r="F97" s="224" t="s">
        <v>2124</v>
      </c>
      <c r="G97" s="225" t="s">
        <v>321</v>
      </c>
      <c r="H97" s="226">
        <v>8</v>
      </c>
      <c r="I97" s="227"/>
      <c r="J97" s="228">
        <f>ROUND(I97*H97,2)</f>
        <v>0</v>
      </c>
      <c r="K97" s="224" t="s">
        <v>477</v>
      </c>
      <c r="L97" s="73"/>
      <c r="M97" s="229" t="s">
        <v>34</v>
      </c>
      <c r="N97" s="230" t="s">
        <v>50</v>
      </c>
      <c r="O97" s="48"/>
      <c r="P97" s="231">
        <f>O97*H97</f>
        <v>0</v>
      </c>
      <c r="Q97" s="231">
        <v>0</v>
      </c>
      <c r="R97" s="231">
        <f>Q97*H97</f>
        <v>0</v>
      </c>
      <c r="S97" s="231">
        <v>0</v>
      </c>
      <c r="T97" s="232">
        <f>S97*H97</f>
        <v>0</v>
      </c>
      <c r="AR97" s="24" t="s">
        <v>174</v>
      </c>
      <c r="AT97" s="24" t="s">
        <v>169</v>
      </c>
      <c r="AU97" s="24" t="s">
        <v>89</v>
      </c>
      <c r="AY97" s="24" t="s">
        <v>167</v>
      </c>
      <c r="BE97" s="233">
        <f>IF(N97="základní",J97,0)</f>
        <v>0</v>
      </c>
      <c r="BF97" s="233">
        <f>IF(N97="snížená",J97,0)</f>
        <v>0</v>
      </c>
      <c r="BG97" s="233">
        <f>IF(N97="zákl. přenesená",J97,0)</f>
        <v>0</v>
      </c>
      <c r="BH97" s="233">
        <f>IF(N97="sníž. přenesená",J97,0)</f>
        <v>0</v>
      </c>
      <c r="BI97" s="233">
        <f>IF(N97="nulová",J97,0)</f>
        <v>0</v>
      </c>
      <c r="BJ97" s="24" t="s">
        <v>87</v>
      </c>
      <c r="BK97" s="233">
        <f>ROUND(I97*H97,2)</f>
        <v>0</v>
      </c>
      <c r="BL97" s="24" t="s">
        <v>174</v>
      </c>
      <c r="BM97" s="24" t="s">
        <v>2125</v>
      </c>
    </row>
    <row r="98" s="1" customFormat="1" ht="14.4" customHeight="1">
      <c r="B98" s="47"/>
      <c r="C98" s="222" t="s">
        <v>289</v>
      </c>
      <c r="D98" s="222" t="s">
        <v>169</v>
      </c>
      <c r="E98" s="223" t="s">
        <v>2126</v>
      </c>
      <c r="F98" s="224" t="s">
        <v>2127</v>
      </c>
      <c r="G98" s="225" t="s">
        <v>321</v>
      </c>
      <c r="H98" s="226">
        <v>4</v>
      </c>
      <c r="I98" s="227"/>
      <c r="J98" s="228">
        <f>ROUND(I98*H98,2)</f>
        <v>0</v>
      </c>
      <c r="K98" s="224" t="s">
        <v>477</v>
      </c>
      <c r="L98" s="73"/>
      <c r="M98" s="229" t="s">
        <v>34</v>
      </c>
      <c r="N98" s="230" t="s">
        <v>50</v>
      </c>
      <c r="O98" s="48"/>
      <c r="P98" s="231">
        <f>O98*H98</f>
        <v>0</v>
      </c>
      <c r="Q98" s="231">
        <v>0</v>
      </c>
      <c r="R98" s="231">
        <f>Q98*H98</f>
        <v>0</v>
      </c>
      <c r="S98" s="231">
        <v>0</v>
      </c>
      <c r="T98" s="232">
        <f>S98*H98</f>
        <v>0</v>
      </c>
      <c r="AR98" s="24" t="s">
        <v>174</v>
      </c>
      <c r="AT98" s="24" t="s">
        <v>169</v>
      </c>
      <c r="AU98" s="24" t="s">
        <v>89</v>
      </c>
      <c r="AY98" s="24" t="s">
        <v>167</v>
      </c>
      <c r="BE98" s="233">
        <f>IF(N98="základní",J98,0)</f>
        <v>0</v>
      </c>
      <c r="BF98" s="233">
        <f>IF(N98="snížená",J98,0)</f>
        <v>0</v>
      </c>
      <c r="BG98" s="233">
        <f>IF(N98="zákl. přenesená",J98,0)</f>
        <v>0</v>
      </c>
      <c r="BH98" s="233">
        <f>IF(N98="sníž. přenesená",J98,0)</f>
        <v>0</v>
      </c>
      <c r="BI98" s="233">
        <f>IF(N98="nulová",J98,0)</f>
        <v>0</v>
      </c>
      <c r="BJ98" s="24" t="s">
        <v>87</v>
      </c>
      <c r="BK98" s="233">
        <f>ROUND(I98*H98,2)</f>
        <v>0</v>
      </c>
      <c r="BL98" s="24" t="s">
        <v>174</v>
      </c>
      <c r="BM98" s="24" t="s">
        <v>2128</v>
      </c>
    </row>
    <row r="99" s="1" customFormat="1" ht="14.4" customHeight="1">
      <c r="B99" s="47"/>
      <c r="C99" s="222" t="s">
        <v>294</v>
      </c>
      <c r="D99" s="222" t="s">
        <v>169</v>
      </c>
      <c r="E99" s="223" t="s">
        <v>2129</v>
      </c>
      <c r="F99" s="224" t="s">
        <v>2130</v>
      </c>
      <c r="G99" s="225" t="s">
        <v>321</v>
      </c>
      <c r="H99" s="226">
        <v>4</v>
      </c>
      <c r="I99" s="227"/>
      <c r="J99" s="228">
        <f>ROUND(I99*H99,2)</f>
        <v>0</v>
      </c>
      <c r="K99" s="224" t="s">
        <v>477</v>
      </c>
      <c r="L99" s="73"/>
      <c r="M99" s="229" t="s">
        <v>34</v>
      </c>
      <c r="N99" s="230" t="s">
        <v>50</v>
      </c>
      <c r="O99" s="48"/>
      <c r="P99" s="231">
        <f>O99*H99</f>
        <v>0</v>
      </c>
      <c r="Q99" s="231">
        <v>0</v>
      </c>
      <c r="R99" s="231">
        <f>Q99*H99</f>
        <v>0</v>
      </c>
      <c r="S99" s="231">
        <v>0</v>
      </c>
      <c r="T99" s="232">
        <f>S99*H99</f>
        <v>0</v>
      </c>
      <c r="AR99" s="24" t="s">
        <v>174</v>
      </c>
      <c r="AT99" s="24" t="s">
        <v>169</v>
      </c>
      <c r="AU99" s="24" t="s">
        <v>89</v>
      </c>
      <c r="AY99" s="24" t="s">
        <v>167</v>
      </c>
      <c r="BE99" s="233">
        <f>IF(N99="základní",J99,0)</f>
        <v>0</v>
      </c>
      <c r="BF99" s="233">
        <f>IF(N99="snížená",J99,0)</f>
        <v>0</v>
      </c>
      <c r="BG99" s="233">
        <f>IF(N99="zákl. přenesená",J99,0)</f>
        <v>0</v>
      </c>
      <c r="BH99" s="233">
        <f>IF(N99="sníž. přenesená",J99,0)</f>
        <v>0</v>
      </c>
      <c r="BI99" s="233">
        <f>IF(N99="nulová",J99,0)</f>
        <v>0</v>
      </c>
      <c r="BJ99" s="24" t="s">
        <v>87</v>
      </c>
      <c r="BK99" s="233">
        <f>ROUND(I99*H99,2)</f>
        <v>0</v>
      </c>
      <c r="BL99" s="24" t="s">
        <v>174</v>
      </c>
      <c r="BM99" s="24" t="s">
        <v>2131</v>
      </c>
    </row>
    <row r="100" s="1" customFormat="1" ht="14.4" customHeight="1">
      <c r="B100" s="47"/>
      <c r="C100" s="222" t="s">
        <v>298</v>
      </c>
      <c r="D100" s="222" t="s">
        <v>169</v>
      </c>
      <c r="E100" s="223" t="s">
        <v>2132</v>
      </c>
      <c r="F100" s="224" t="s">
        <v>2133</v>
      </c>
      <c r="G100" s="225" t="s">
        <v>321</v>
      </c>
      <c r="H100" s="226">
        <v>3</v>
      </c>
      <c r="I100" s="227"/>
      <c r="J100" s="228">
        <f>ROUND(I100*H100,2)</f>
        <v>0</v>
      </c>
      <c r="K100" s="224" t="s">
        <v>477</v>
      </c>
      <c r="L100" s="73"/>
      <c r="M100" s="229" t="s">
        <v>34</v>
      </c>
      <c r="N100" s="230" t="s">
        <v>50</v>
      </c>
      <c r="O100" s="48"/>
      <c r="P100" s="231">
        <f>O100*H100</f>
        <v>0</v>
      </c>
      <c r="Q100" s="231">
        <v>0</v>
      </c>
      <c r="R100" s="231">
        <f>Q100*H100</f>
        <v>0</v>
      </c>
      <c r="S100" s="231">
        <v>0</v>
      </c>
      <c r="T100" s="232">
        <f>S100*H100</f>
        <v>0</v>
      </c>
      <c r="AR100" s="24" t="s">
        <v>174</v>
      </c>
      <c r="AT100" s="24" t="s">
        <v>169</v>
      </c>
      <c r="AU100" s="24" t="s">
        <v>89</v>
      </c>
      <c r="AY100" s="24" t="s">
        <v>167</v>
      </c>
      <c r="BE100" s="233">
        <f>IF(N100="základní",J100,0)</f>
        <v>0</v>
      </c>
      <c r="BF100" s="233">
        <f>IF(N100="snížená",J100,0)</f>
        <v>0</v>
      </c>
      <c r="BG100" s="233">
        <f>IF(N100="zákl. přenesená",J100,0)</f>
        <v>0</v>
      </c>
      <c r="BH100" s="233">
        <f>IF(N100="sníž. přenesená",J100,0)</f>
        <v>0</v>
      </c>
      <c r="BI100" s="233">
        <f>IF(N100="nulová",J100,0)</f>
        <v>0</v>
      </c>
      <c r="BJ100" s="24" t="s">
        <v>87</v>
      </c>
      <c r="BK100" s="233">
        <f>ROUND(I100*H100,2)</f>
        <v>0</v>
      </c>
      <c r="BL100" s="24" t="s">
        <v>174</v>
      </c>
      <c r="BM100" s="24" t="s">
        <v>2134</v>
      </c>
    </row>
    <row r="101" s="1" customFormat="1">
      <c r="B101" s="47"/>
      <c r="C101" s="75"/>
      <c r="D101" s="234" t="s">
        <v>340</v>
      </c>
      <c r="E101" s="75"/>
      <c r="F101" s="235" t="s">
        <v>2135</v>
      </c>
      <c r="G101" s="75"/>
      <c r="H101" s="75"/>
      <c r="I101" s="192"/>
      <c r="J101" s="75"/>
      <c r="K101" s="75"/>
      <c r="L101" s="73"/>
      <c r="M101" s="236"/>
      <c r="N101" s="48"/>
      <c r="O101" s="48"/>
      <c r="P101" s="48"/>
      <c r="Q101" s="48"/>
      <c r="R101" s="48"/>
      <c r="S101" s="48"/>
      <c r="T101" s="96"/>
      <c r="AT101" s="24" t="s">
        <v>340</v>
      </c>
      <c r="AU101" s="24" t="s">
        <v>89</v>
      </c>
    </row>
    <row r="102" s="1" customFormat="1" ht="14.4" customHeight="1">
      <c r="B102" s="47"/>
      <c r="C102" s="222" t="s">
        <v>9</v>
      </c>
      <c r="D102" s="222" t="s">
        <v>169</v>
      </c>
      <c r="E102" s="223" t="s">
        <v>2136</v>
      </c>
      <c r="F102" s="224" t="s">
        <v>2137</v>
      </c>
      <c r="G102" s="225" t="s">
        <v>1702</v>
      </c>
      <c r="H102" s="291"/>
      <c r="I102" s="227"/>
      <c r="J102" s="228">
        <f>ROUND(I102*H102,2)</f>
        <v>0</v>
      </c>
      <c r="K102" s="224" t="s">
        <v>477</v>
      </c>
      <c r="L102" s="73"/>
      <c r="M102" s="229" t="s">
        <v>34</v>
      </c>
      <c r="N102" s="230" t="s">
        <v>50</v>
      </c>
      <c r="O102" s="48"/>
      <c r="P102" s="231">
        <f>O102*H102</f>
        <v>0</v>
      </c>
      <c r="Q102" s="231">
        <v>0</v>
      </c>
      <c r="R102" s="231">
        <f>Q102*H102</f>
        <v>0</v>
      </c>
      <c r="S102" s="231">
        <v>0</v>
      </c>
      <c r="T102" s="232">
        <f>S102*H102</f>
        <v>0</v>
      </c>
      <c r="AR102" s="24" t="s">
        <v>174</v>
      </c>
      <c r="AT102" s="24" t="s">
        <v>169</v>
      </c>
      <c r="AU102" s="24" t="s">
        <v>89</v>
      </c>
      <c r="AY102" s="24" t="s">
        <v>167</v>
      </c>
      <c r="BE102" s="233">
        <f>IF(N102="základní",J102,0)</f>
        <v>0</v>
      </c>
      <c r="BF102" s="233">
        <f>IF(N102="snížená",J102,0)</f>
        <v>0</v>
      </c>
      <c r="BG102" s="233">
        <f>IF(N102="zákl. přenesená",J102,0)</f>
        <v>0</v>
      </c>
      <c r="BH102" s="233">
        <f>IF(N102="sníž. přenesená",J102,0)</f>
        <v>0</v>
      </c>
      <c r="BI102" s="233">
        <f>IF(N102="nulová",J102,0)</f>
        <v>0</v>
      </c>
      <c r="BJ102" s="24" t="s">
        <v>87</v>
      </c>
      <c r="BK102" s="233">
        <f>ROUND(I102*H102,2)</f>
        <v>0</v>
      </c>
      <c r="BL102" s="24" t="s">
        <v>174</v>
      </c>
      <c r="BM102" s="24" t="s">
        <v>2138</v>
      </c>
    </row>
    <row r="103" s="1" customFormat="1" ht="14.4" customHeight="1">
      <c r="B103" s="47"/>
      <c r="C103" s="222" t="s">
        <v>310</v>
      </c>
      <c r="D103" s="222" t="s">
        <v>169</v>
      </c>
      <c r="E103" s="223" t="s">
        <v>2139</v>
      </c>
      <c r="F103" s="224" t="s">
        <v>2140</v>
      </c>
      <c r="G103" s="225" t="s">
        <v>1702</v>
      </c>
      <c r="H103" s="291"/>
      <c r="I103" s="227"/>
      <c r="J103" s="228">
        <f>ROUND(I103*H103,2)</f>
        <v>0</v>
      </c>
      <c r="K103" s="224" t="s">
        <v>477</v>
      </c>
      <c r="L103" s="73"/>
      <c r="M103" s="229" t="s">
        <v>34</v>
      </c>
      <c r="N103" s="295" t="s">
        <v>50</v>
      </c>
      <c r="O103" s="293"/>
      <c r="P103" s="296">
        <f>O103*H103</f>
        <v>0</v>
      </c>
      <c r="Q103" s="296">
        <v>0</v>
      </c>
      <c r="R103" s="296">
        <f>Q103*H103</f>
        <v>0</v>
      </c>
      <c r="S103" s="296">
        <v>0</v>
      </c>
      <c r="T103" s="297">
        <f>S103*H103</f>
        <v>0</v>
      </c>
      <c r="AR103" s="24" t="s">
        <v>174</v>
      </c>
      <c r="AT103" s="24" t="s">
        <v>169</v>
      </c>
      <c r="AU103" s="24" t="s">
        <v>89</v>
      </c>
      <c r="AY103" s="24" t="s">
        <v>167</v>
      </c>
      <c r="BE103" s="233">
        <f>IF(N103="základní",J103,0)</f>
        <v>0</v>
      </c>
      <c r="BF103" s="233">
        <f>IF(N103="snížená",J103,0)</f>
        <v>0</v>
      </c>
      <c r="BG103" s="233">
        <f>IF(N103="zákl. přenesená",J103,0)</f>
        <v>0</v>
      </c>
      <c r="BH103" s="233">
        <f>IF(N103="sníž. přenesená",J103,0)</f>
        <v>0</v>
      </c>
      <c r="BI103" s="233">
        <f>IF(N103="nulová",J103,0)</f>
        <v>0</v>
      </c>
      <c r="BJ103" s="24" t="s">
        <v>87</v>
      </c>
      <c r="BK103" s="233">
        <f>ROUND(I103*H103,2)</f>
        <v>0</v>
      </c>
      <c r="BL103" s="24" t="s">
        <v>174</v>
      </c>
      <c r="BM103" s="24" t="s">
        <v>2141</v>
      </c>
    </row>
    <row r="104" s="1" customFormat="1" ht="6.96" customHeight="1">
      <c r="B104" s="68"/>
      <c r="C104" s="69"/>
      <c r="D104" s="69"/>
      <c r="E104" s="69"/>
      <c r="F104" s="69"/>
      <c r="G104" s="69"/>
      <c r="H104" s="69"/>
      <c r="I104" s="167"/>
      <c r="J104" s="69"/>
      <c r="K104" s="69"/>
      <c r="L104" s="73"/>
    </row>
  </sheetData>
  <sheetProtection sheet="1" autoFilter="0" formatColumns="0" formatRows="0" objects="1" scenarios="1" spinCount="100000" saltValue="MZHwduBVGPX1pXWDmMllyDDV3nodpePceBRq0OwxDMBlI0vE2xi4iraNIu0V0MKIg1YM9t5UqKvd1cF0SAa5PQ==" hashValue="EluFTwQw5ETE8chxh9PiA381/x3lravM/iU0VUeIlJXnOej9/dcSGEmot/h2A26N0OyVV8lmeaBLly1F7n0TSA==" algorithmName="SHA-512" password="CC35"/>
  <autoFilter ref="C77:K103"/>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7"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8"/>
      <c r="C1" s="138"/>
      <c r="D1" s="139" t="s">
        <v>1</v>
      </c>
      <c r="E1" s="138"/>
      <c r="F1" s="140" t="s">
        <v>117</v>
      </c>
      <c r="G1" s="140" t="s">
        <v>118</v>
      </c>
      <c r="H1" s="140"/>
      <c r="I1" s="141"/>
      <c r="J1" s="140" t="s">
        <v>119</v>
      </c>
      <c r="K1" s="139" t="s">
        <v>120</v>
      </c>
      <c r="L1" s="140" t="s">
        <v>121</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107</v>
      </c>
    </row>
    <row r="3" ht="6.96" customHeight="1">
      <c r="B3" s="25"/>
      <c r="C3" s="26"/>
      <c r="D3" s="26"/>
      <c r="E3" s="26"/>
      <c r="F3" s="26"/>
      <c r="G3" s="26"/>
      <c r="H3" s="26"/>
      <c r="I3" s="142"/>
      <c r="J3" s="26"/>
      <c r="K3" s="27"/>
      <c r="AT3" s="24" t="s">
        <v>89</v>
      </c>
    </row>
    <row r="4" ht="36.96" customHeight="1">
      <c r="B4" s="28"/>
      <c r="C4" s="29"/>
      <c r="D4" s="30" t="s">
        <v>122</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4.4" customHeight="1">
      <c r="B7" s="28"/>
      <c r="C7" s="29"/>
      <c r="D7" s="29"/>
      <c r="E7" s="144" t="str">
        <f>'Rekapitulace stavby'!K6</f>
        <v>Revitalizace nemocnice v Sokolově, Slovenská 545, Stavební úpravy objektu trafostanice p.č. 2012/2</v>
      </c>
      <c r="F7" s="40"/>
      <c r="G7" s="40"/>
      <c r="H7" s="40"/>
      <c r="I7" s="143"/>
      <c r="J7" s="29"/>
      <c r="K7" s="31"/>
    </row>
    <row r="8" s="1" customFormat="1">
      <c r="B8" s="47"/>
      <c r="C8" s="48"/>
      <c r="D8" s="40" t="s">
        <v>123</v>
      </c>
      <c r="E8" s="48"/>
      <c r="F8" s="48"/>
      <c r="G8" s="48"/>
      <c r="H8" s="48"/>
      <c r="I8" s="145"/>
      <c r="J8" s="48"/>
      <c r="K8" s="52"/>
    </row>
    <row r="9" s="1" customFormat="1" ht="36.96" customHeight="1">
      <c r="B9" s="47"/>
      <c r="C9" s="48"/>
      <c r="D9" s="48"/>
      <c r="E9" s="146" t="s">
        <v>2142</v>
      </c>
      <c r="F9" s="48"/>
      <c r="G9" s="48"/>
      <c r="H9" s="48"/>
      <c r="I9" s="145"/>
      <c r="J9" s="48"/>
      <c r="K9" s="52"/>
    </row>
    <row r="10" s="1" customFormat="1">
      <c r="B10" s="47"/>
      <c r="C10" s="48"/>
      <c r="D10" s="48"/>
      <c r="E10" s="48"/>
      <c r="F10" s="48"/>
      <c r="G10" s="48"/>
      <c r="H10" s="48"/>
      <c r="I10" s="145"/>
      <c r="J10" s="48"/>
      <c r="K10" s="52"/>
    </row>
    <row r="11" s="1" customFormat="1" ht="14.4" customHeight="1">
      <c r="B11" s="47"/>
      <c r="C11" s="48"/>
      <c r="D11" s="40" t="s">
        <v>20</v>
      </c>
      <c r="E11" s="48"/>
      <c r="F11" s="35" t="s">
        <v>34</v>
      </c>
      <c r="G11" s="48"/>
      <c r="H11" s="48"/>
      <c r="I11" s="147" t="s">
        <v>22</v>
      </c>
      <c r="J11" s="35" t="s">
        <v>34</v>
      </c>
      <c r="K11" s="52"/>
    </row>
    <row r="12" s="1" customFormat="1" ht="14.4" customHeight="1">
      <c r="B12" s="47"/>
      <c r="C12" s="48"/>
      <c r="D12" s="40" t="s">
        <v>24</v>
      </c>
      <c r="E12" s="48"/>
      <c r="F12" s="35" t="s">
        <v>25</v>
      </c>
      <c r="G12" s="48"/>
      <c r="H12" s="48"/>
      <c r="I12" s="147" t="s">
        <v>26</v>
      </c>
      <c r="J12" s="148" t="str">
        <f>'Rekapitulace stavby'!AN8</f>
        <v>10.7.2017</v>
      </c>
      <c r="K12" s="52"/>
    </row>
    <row r="13" s="1" customFormat="1" ht="10.8" customHeight="1">
      <c r="B13" s="47"/>
      <c r="C13" s="48"/>
      <c r="D13" s="48"/>
      <c r="E13" s="48"/>
      <c r="F13" s="48"/>
      <c r="G13" s="48"/>
      <c r="H13" s="48"/>
      <c r="I13" s="145"/>
      <c r="J13" s="48"/>
      <c r="K13" s="52"/>
    </row>
    <row r="14" s="1" customFormat="1" ht="14.4" customHeight="1">
      <c r="B14" s="47"/>
      <c r="C14" s="48"/>
      <c r="D14" s="40" t="s">
        <v>32</v>
      </c>
      <c r="E14" s="48"/>
      <c r="F14" s="48"/>
      <c r="G14" s="48"/>
      <c r="H14" s="48"/>
      <c r="I14" s="147" t="s">
        <v>33</v>
      </c>
      <c r="J14" s="35" t="s">
        <v>34</v>
      </c>
      <c r="K14" s="52"/>
    </row>
    <row r="15" s="1" customFormat="1" ht="18" customHeight="1">
      <c r="B15" s="47"/>
      <c r="C15" s="48"/>
      <c r="D15" s="48"/>
      <c r="E15" s="35" t="s">
        <v>35</v>
      </c>
      <c r="F15" s="48"/>
      <c r="G15" s="48"/>
      <c r="H15" s="48"/>
      <c r="I15" s="147" t="s">
        <v>36</v>
      </c>
      <c r="J15" s="35" t="s">
        <v>34</v>
      </c>
      <c r="K15" s="52"/>
    </row>
    <row r="16" s="1" customFormat="1" ht="6.96" customHeight="1">
      <c r="B16" s="47"/>
      <c r="C16" s="48"/>
      <c r="D16" s="48"/>
      <c r="E16" s="48"/>
      <c r="F16" s="48"/>
      <c r="G16" s="48"/>
      <c r="H16" s="48"/>
      <c r="I16" s="145"/>
      <c r="J16" s="48"/>
      <c r="K16" s="52"/>
    </row>
    <row r="17" s="1" customFormat="1" ht="14.4" customHeight="1">
      <c r="B17" s="47"/>
      <c r="C17" s="48"/>
      <c r="D17" s="40" t="s">
        <v>37</v>
      </c>
      <c r="E17" s="48"/>
      <c r="F17" s="48"/>
      <c r="G17" s="48"/>
      <c r="H17" s="48"/>
      <c r="I17" s="147" t="s">
        <v>33</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7" t="s">
        <v>36</v>
      </c>
      <c r="J18" s="35" t="str">
        <f>IF('Rekapitulace stavby'!AN14="Vyplň údaj","",IF('Rekapitulace stavby'!AN14="","",'Rekapitulace stavby'!AN14))</f>
        <v/>
      </c>
      <c r="K18" s="52"/>
    </row>
    <row r="19" s="1" customFormat="1" ht="6.96" customHeight="1">
      <c r="B19" s="47"/>
      <c r="C19" s="48"/>
      <c r="D19" s="48"/>
      <c r="E19" s="48"/>
      <c r="F19" s="48"/>
      <c r="G19" s="48"/>
      <c r="H19" s="48"/>
      <c r="I19" s="145"/>
      <c r="J19" s="48"/>
      <c r="K19" s="52"/>
    </row>
    <row r="20" s="1" customFormat="1" ht="14.4" customHeight="1">
      <c r="B20" s="47"/>
      <c r="C20" s="48"/>
      <c r="D20" s="40" t="s">
        <v>39</v>
      </c>
      <c r="E20" s="48"/>
      <c r="F20" s="48"/>
      <c r="G20" s="48"/>
      <c r="H20" s="48"/>
      <c r="I20" s="147" t="s">
        <v>33</v>
      </c>
      <c r="J20" s="35" t="s">
        <v>40</v>
      </c>
      <c r="K20" s="52"/>
    </row>
    <row r="21" s="1" customFormat="1" ht="18" customHeight="1">
      <c r="B21" s="47"/>
      <c r="C21" s="48"/>
      <c r="D21" s="48"/>
      <c r="E21" s="35" t="s">
        <v>41</v>
      </c>
      <c r="F21" s="48"/>
      <c r="G21" s="48"/>
      <c r="H21" s="48"/>
      <c r="I21" s="147" t="s">
        <v>36</v>
      </c>
      <c r="J21" s="35" t="s">
        <v>34</v>
      </c>
      <c r="K21" s="52"/>
    </row>
    <row r="22" s="1" customFormat="1" ht="6.96" customHeight="1">
      <c r="B22" s="47"/>
      <c r="C22" s="48"/>
      <c r="D22" s="48"/>
      <c r="E22" s="48"/>
      <c r="F22" s="48"/>
      <c r="G22" s="48"/>
      <c r="H22" s="48"/>
      <c r="I22" s="145"/>
      <c r="J22" s="48"/>
      <c r="K22" s="52"/>
    </row>
    <row r="23" s="1" customFormat="1" ht="14.4" customHeight="1">
      <c r="B23" s="47"/>
      <c r="C23" s="48"/>
      <c r="D23" s="40" t="s">
        <v>43</v>
      </c>
      <c r="E23" s="48"/>
      <c r="F23" s="48"/>
      <c r="G23" s="48"/>
      <c r="H23" s="48"/>
      <c r="I23" s="145"/>
      <c r="J23" s="48"/>
      <c r="K23" s="52"/>
    </row>
    <row r="24" s="6" customFormat="1" ht="14.4" customHeight="1">
      <c r="B24" s="149"/>
      <c r="C24" s="150"/>
      <c r="D24" s="150"/>
      <c r="E24" s="45" t="s">
        <v>34</v>
      </c>
      <c r="F24" s="45"/>
      <c r="G24" s="45"/>
      <c r="H24" s="45"/>
      <c r="I24" s="151"/>
      <c r="J24" s="150"/>
      <c r="K24" s="152"/>
    </row>
    <row r="25" s="1" customFormat="1" ht="6.96" customHeight="1">
      <c r="B25" s="47"/>
      <c r="C25" s="48"/>
      <c r="D25" s="48"/>
      <c r="E25" s="48"/>
      <c r="F25" s="48"/>
      <c r="G25" s="48"/>
      <c r="H25" s="48"/>
      <c r="I25" s="145"/>
      <c r="J25" s="48"/>
      <c r="K25" s="52"/>
    </row>
    <row r="26" s="1" customFormat="1" ht="6.96" customHeight="1">
      <c r="B26" s="47"/>
      <c r="C26" s="48"/>
      <c r="D26" s="107"/>
      <c r="E26" s="107"/>
      <c r="F26" s="107"/>
      <c r="G26" s="107"/>
      <c r="H26" s="107"/>
      <c r="I26" s="153"/>
      <c r="J26" s="107"/>
      <c r="K26" s="154"/>
    </row>
    <row r="27" s="1" customFormat="1" ht="25.44" customHeight="1">
      <c r="B27" s="47"/>
      <c r="C27" s="48"/>
      <c r="D27" s="155" t="s">
        <v>45</v>
      </c>
      <c r="E27" s="48"/>
      <c r="F27" s="48"/>
      <c r="G27" s="48"/>
      <c r="H27" s="48"/>
      <c r="I27" s="145"/>
      <c r="J27" s="156">
        <f>ROUND(J94,2)</f>
        <v>0</v>
      </c>
      <c r="K27" s="52"/>
    </row>
    <row r="28" s="1" customFormat="1" ht="6.96" customHeight="1">
      <c r="B28" s="47"/>
      <c r="C28" s="48"/>
      <c r="D28" s="107"/>
      <c r="E28" s="107"/>
      <c r="F28" s="107"/>
      <c r="G28" s="107"/>
      <c r="H28" s="107"/>
      <c r="I28" s="153"/>
      <c r="J28" s="107"/>
      <c r="K28" s="154"/>
    </row>
    <row r="29" s="1" customFormat="1" ht="14.4" customHeight="1">
      <c r="B29" s="47"/>
      <c r="C29" s="48"/>
      <c r="D29" s="48"/>
      <c r="E29" s="48"/>
      <c r="F29" s="53" t="s">
        <v>47</v>
      </c>
      <c r="G29" s="48"/>
      <c r="H29" s="48"/>
      <c r="I29" s="157" t="s">
        <v>46</v>
      </c>
      <c r="J29" s="53" t="s">
        <v>48</v>
      </c>
      <c r="K29" s="52"/>
    </row>
    <row r="30" s="1" customFormat="1" ht="14.4" customHeight="1">
      <c r="B30" s="47"/>
      <c r="C30" s="48"/>
      <c r="D30" s="56" t="s">
        <v>49</v>
      </c>
      <c r="E30" s="56" t="s">
        <v>50</v>
      </c>
      <c r="F30" s="158">
        <f>ROUND(SUM(BE94:BE341), 2)</f>
        <v>0</v>
      </c>
      <c r="G30" s="48"/>
      <c r="H30" s="48"/>
      <c r="I30" s="159">
        <v>0.20999999999999999</v>
      </c>
      <c r="J30" s="158">
        <f>ROUND(ROUND((SUM(BE94:BE341)), 2)*I30, 2)</f>
        <v>0</v>
      </c>
      <c r="K30" s="52"/>
    </row>
    <row r="31" s="1" customFormat="1" ht="14.4" customHeight="1">
      <c r="B31" s="47"/>
      <c r="C31" s="48"/>
      <c r="D31" s="48"/>
      <c r="E31" s="56" t="s">
        <v>51</v>
      </c>
      <c r="F31" s="158">
        <f>ROUND(SUM(BF94:BF341), 2)</f>
        <v>0</v>
      </c>
      <c r="G31" s="48"/>
      <c r="H31" s="48"/>
      <c r="I31" s="159">
        <v>0.14999999999999999</v>
      </c>
      <c r="J31" s="158">
        <f>ROUND(ROUND((SUM(BF94:BF341)), 2)*I31, 2)</f>
        <v>0</v>
      </c>
      <c r="K31" s="52"/>
    </row>
    <row r="32" hidden="1" s="1" customFormat="1" ht="14.4" customHeight="1">
      <c r="B32" s="47"/>
      <c r="C32" s="48"/>
      <c r="D32" s="48"/>
      <c r="E32" s="56" t="s">
        <v>52</v>
      </c>
      <c r="F32" s="158">
        <f>ROUND(SUM(BG94:BG341), 2)</f>
        <v>0</v>
      </c>
      <c r="G32" s="48"/>
      <c r="H32" s="48"/>
      <c r="I32" s="159">
        <v>0.20999999999999999</v>
      </c>
      <c r="J32" s="158">
        <v>0</v>
      </c>
      <c r="K32" s="52"/>
    </row>
    <row r="33" hidden="1" s="1" customFormat="1" ht="14.4" customHeight="1">
      <c r="B33" s="47"/>
      <c r="C33" s="48"/>
      <c r="D33" s="48"/>
      <c r="E33" s="56" t="s">
        <v>53</v>
      </c>
      <c r="F33" s="158">
        <f>ROUND(SUM(BH94:BH341), 2)</f>
        <v>0</v>
      </c>
      <c r="G33" s="48"/>
      <c r="H33" s="48"/>
      <c r="I33" s="159">
        <v>0.14999999999999999</v>
      </c>
      <c r="J33" s="158">
        <v>0</v>
      </c>
      <c r="K33" s="52"/>
    </row>
    <row r="34" hidden="1" s="1" customFormat="1" ht="14.4" customHeight="1">
      <c r="B34" s="47"/>
      <c r="C34" s="48"/>
      <c r="D34" s="48"/>
      <c r="E34" s="56" t="s">
        <v>54</v>
      </c>
      <c r="F34" s="158">
        <f>ROUND(SUM(BI94:BI341), 2)</f>
        <v>0</v>
      </c>
      <c r="G34" s="48"/>
      <c r="H34" s="48"/>
      <c r="I34" s="159">
        <v>0</v>
      </c>
      <c r="J34" s="158">
        <v>0</v>
      </c>
      <c r="K34" s="52"/>
    </row>
    <row r="35" s="1" customFormat="1" ht="6.96" customHeight="1">
      <c r="B35" s="47"/>
      <c r="C35" s="48"/>
      <c r="D35" s="48"/>
      <c r="E35" s="48"/>
      <c r="F35" s="48"/>
      <c r="G35" s="48"/>
      <c r="H35" s="48"/>
      <c r="I35" s="145"/>
      <c r="J35" s="48"/>
      <c r="K35" s="52"/>
    </row>
    <row r="36" s="1" customFormat="1" ht="25.44" customHeight="1">
      <c r="B36" s="47"/>
      <c r="C36" s="160"/>
      <c r="D36" s="161" t="s">
        <v>55</v>
      </c>
      <c r="E36" s="99"/>
      <c r="F36" s="99"/>
      <c r="G36" s="162" t="s">
        <v>56</v>
      </c>
      <c r="H36" s="163" t="s">
        <v>57</v>
      </c>
      <c r="I36" s="164"/>
      <c r="J36" s="165">
        <f>SUM(J27:J34)</f>
        <v>0</v>
      </c>
      <c r="K36" s="166"/>
    </row>
    <row r="37" s="1" customFormat="1" ht="14.4" customHeight="1">
      <c r="B37" s="68"/>
      <c r="C37" s="69"/>
      <c r="D37" s="69"/>
      <c r="E37" s="69"/>
      <c r="F37" s="69"/>
      <c r="G37" s="69"/>
      <c r="H37" s="69"/>
      <c r="I37" s="167"/>
      <c r="J37" s="69"/>
      <c r="K37" s="70"/>
    </row>
    <row r="41" s="1" customFormat="1" ht="6.96" customHeight="1">
      <c r="B41" s="168"/>
      <c r="C41" s="169"/>
      <c r="D41" s="169"/>
      <c r="E41" s="169"/>
      <c r="F41" s="169"/>
      <c r="G41" s="169"/>
      <c r="H41" s="169"/>
      <c r="I41" s="170"/>
      <c r="J41" s="169"/>
      <c r="K41" s="171"/>
    </row>
    <row r="42" s="1" customFormat="1" ht="36.96" customHeight="1">
      <c r="B42" s="47"/>
      <c r="C42" s="30" t="s">
        <v>125</v>
      </c>
      <c r="D42" s="48"/>
      <c r="E42" s="48"/>
      <c r="F42" s="48"/>
      <c r="G42" s="48"/>
      <c r="H42" s="48"/>
      <c r="I42" s="145"/>
      <c r="J42" s="48"/>
      <c r="K42" s="52"/>
    </row>
    <row r="43" s="1" customFormat="1" ht="6.96" customHeight="1">
      <c r="B43" s="47"/>
      <c r="C43" s="48"/>
      <c r="D43" s="48"/>
      <c r="E43" s="48"/>
      <c r="F43" s="48"/>
      <c r="G43" s="48"/>
      <c r="H43" s="48"/>
      <c r="I43" s="145"/>
      <c r="J43" s="48"/>
      <c r="K43" s="52"/>
    </row>
    <row r="44" s="1" customFormat="1" ht="14.4" customHeight="1">
      <c r="B44" s="47"/>
      <c r="C44" s="40" t="s">
        <v>18</v>
      </c>
      <c r="D44" s="48"/>
      <c r="E44" s="48"/>
      <c r="F44" s="48"/>
      <c r="G44" s="48"/>
      <c r="H44" s="48"/>
      <c r="I44" s="145"/>
      <c r="J44" s="48"/>
      <c r="K44" s="52"/>
    </row>
    <row r="45" s="1" customFormat="1" ht="14.4" customHeight="1">
      <c r="B45" s="47"/>
      <c r="C45" s="48"/>
      <c r="D45" s="48"/>
      <c r="E45" s="144" t="str">
        <f>E7</f>
        <v>Revitalizace nemocnice v Sokolově, Slovenská 545, Stavební úpravy objektu trafostanice p.č. 2012/2</v>
      </c>
      <c r="F45" s="40"/>
      <c r="G45" s="40"/>
      <c r="H45" s="40"/>
      <c r="I45" s="145"/>
      <c r="J45" s="48"/>
      <c r="K45" s="52"/>
    </row>
    <row r="46" s="1" customFormat="1" ht="14.4" customHeight="1">
      <c r="B46" s="47"/>
      <c r="C46" s="40" t="s">
        <v>123</v>
      </c>
      <c r="D46" s="48"/>
      <c r="E46" s="48"/>
      <c r="F46" s="48"/>
      <c r="G46" s="48"/>
      <c r="H46" s="48"/>
      <c r="I46" s="145"/>
      <c r="J46" s="48"/>
      <c r="K46" s="52"/>
    </row>
    <row r="47" s="1" customFormat="1" ht="16.2" customHeight="1">
      <c r="B47" s="47"/>
      <c r="C47" s="48"/>
      <c r="D47" s="48"/>
      <c r="E47" s="146" t="str">
        <f>E9</f>
        <v>SO-2-TT - Technologie trafostanice</v>
      </c>
      <c r="F47" s="48"/>
      <c r="G47" s="48"/>
      <c r="H47" s="48"/>
      <c r="I47" s="145"/>
      <c r="J47" s="48"/>
      <c r="K47" s="52"/>
    </row>
    <row r="48" s="1" customFormat="1" ht="6.96" customHeight="1">
      <c r="B48" s="47"/>
      <c r="C48" s="48"/>
      <c r="D48" s="48"/>
      <c r="E48" s="48"/>
      <c r="F48" s="48"/>
      <c r="G48" s="48"/>
      <c r="H48" s="48"/>
      <c r="I48" s="145"/>
      <c r="J48" s="48"/>
      <c r="K48" s="52"/>
    </row>
    <row r="49" s="1" customFormat="1" ht="18" customHeight="1">
      <c r="B49" s="47"/>
      <c r="C49" s="40" t="s">
        <v>24</v>
      </c>
      <c r="D49" s="48"/>
      <c r="E49" s="48"/>
      <c r="F49" s="35" t="str">
        <f>F12</f>
        <v>Sokolov</v>
      </c>
      <c r="G49" s="48"/>
      <c r="H49" s="48"/>
      <c r="I49" s="147" t="s">
        <v>26</v>
      </c>
      <c r="J49" s="148" t="str">
        <f>IF(J12="","",J12)</f>
        <v>10.7.2017</v>
      </c>
      <c r="K49" s="52"/>
    </row>
    <row r="50" s="1" customFormat="1" ht="6.96" customHeight="1">
      <c r="B50" s="47"/>
      <c r="C50" s="48"/>
      <c r="D50" s="48"/>
      <c r="E50" s="48"/>
      <c r="F50" s="48"/>
      <c r="G50" s="48"/>
      <c r="H50" s="48"/>
      <c r="I50" s="145"/>
      <c r="J50" s="48"/>
      <c r="K50" s="52"/>
    </row>
    <row r="51" s="1" customFormat="1">
      <c r="B51" s="47"/>
      <c r="C51" s="40" t="s">
        <v>32</v>
      </c>
      <c r="D51" s="48"/>
      <c r="E51" s="48"/>
      <c r="F51" s="35" t="str">
        <f>E15</f>
        <v>Nemos Sokolov</v>
      </c>
      <c r="G51" s="48"/>
      <c r="H51" s="48"/>
      <c r="I51" s="147" t="s">
        <v>39</v>
      </c>
      <c r="J51" s="45" t="str">
        <f>E21</f>
        <v>Jurica a.s - Ateliér Sokolov</v>
      </c>
      <c r="K51" s="52"/>
    </row>
    <row r="52" s="1" customFormat="1" ht="14.4" customHeight="1">
      <c r="B52" s="47"/>
      <c r="C52" s="40" t="s">
        <v>37</v>
      </c>
      <c r="D52" s="48"/>
      <c r="E52" s="48"/>
      <c r="F52" s="35" t="str">
        <f>IF(E18="","",E18)</f>
        <v/>
      </c>
      <c r="G52" s="48"/>
      <c r="H52" s="48"/>
      <c r="I52" s="145"/>
      <c r="J52" s="172"/>
      <c r="K52" s="52"/>
    </row>
    <row r="53" s="1" customFormat="1" ht="10.32" customHeight="1">
      <c r="B53" s="47"/>
      <c r="C53" s="48"/>
      <c r="D53" s="48"/>
      <c r="E53" s="48"/>
      <c r="F53" s="48"/>
      <c r="G53" s="48"/>
      <c r="H53" s="48"/>
      <c r="I53" s="145"/>
      <c r="J53" s="48"/>
      <c r="K53" s="52"/>
    </row>
    <row r="54" s="1" customFormat="1" ht="29.28" customHeight="1">
      <c r="B54" s="47"/>
      <c r="C54" s="173" t="s">
        <v>126</v>
      </c>
      <c r="D54" s="160"/>
      <c r="E54" s="160"/>
      <c r="F54" s="160"/>
      <c r="G54" s="160"/>
      <c r="H54" s="160"/>
      <c r="I54" s="174"/>
      <c r="J54" s="175" t="s">
        <v>127</v>
      </c>
      <c r="K54" s="176"/>
    </row>
    <row r="55" s="1" customFormat="1" ht="10.32" customHeight="1">
      <c r="B55" s="47"/>
      <c r="C55" s="48"/>
      <c r="D55" s="48"/>
      <c r="E55" s="48"/>
      <c r="F55" s="48"/>
      <c r="G55" s="48"/>
      <c r="H55" s="48"/>
      <c r="I55" s="145"/>
      <c r="J55" s="48"/>
      <c r="K55" s="52"/>
    </row>
    <row r="56" s="1" customFormat="1" ht="29.28" customHeight="1">
      <c r="B56" s="47"/>
      <c r="C56" s="177" t="s">
        <v>128</v>
      </c>
      <c r="D56" s="48"/>
      <c r="E56" s="48"/>
      <c r="F56" s="48"/>
      <c r="G56" s="48"/>
      <c r="H56" s="48"/>
      <c r="I56" s="145"/>
      <c r="J56" s="156">
        <f>J94</f>
        <v>0</v>
      </c>
      <c r="K56" s="52"/>
      <c r="AU56" s="24" t="s">
        <v>129</v>
      </c>
    </row>
    <row r="57" s="7" customFormat="1" ht="24.96" customHeight="1">
      <c r="B57" s="178"/>
      <c r="C57" s="179"/>
      <c r="D57" s="180" t="s">
        <v>130</v>
      </c>
      <c r="E57" s="181"/>
      <c r="F57" s="181"/>
      <c r="G57" s="181"/>
      <c r="H57" s="181"/>
      <c r="I57" s="182"/>
      <c r="J57" s="183">
        <f>J95</f>
        <v>0</v>
      </c>
      <c r="K57" s="184"/>
    </row>
    <row r="58" s="8" customFormat="1" ht="19.92" customHeight="1">
      <c r="B58" s="185"/>
      <c r="C58" s="186"/>
      <c r="D58" s="187" t="s">
        <v>131</v>
      </c>
      <c r="E58" s="188"/>
      <c r="F58" s="188"/>
      <c r="G58" s="188"/>
      <c r="H58" s="188"/>
      <c r="I58" s="189"/>
      <c r="J58" s="190">
        <f>J96</f>
        <v>0</v>
      </c>
      <c r="K58" s="191"/>
    </row>
    <row r="59" s="7" customFormat="1" ht="24.96" customHeight="1">
      <c r="B59" s="178"/>
      <c r="C59" s="179"/>
      <c r="D59" s="180" t="s">
        <v>2143</v>
      </c>
      <c r="E59" s="181"/>
      <c r="F59" s="181"/>
      <c r="G59" s="181"/>
      <c r="H59" s="181"/>
      <c r="I59" s="182"/>
      <c r="J59" s="183">
        <f>J121</f>
        <v>0</v>
      </c>
      <c r="K59" s="184"/>
    </row>
    <row r="60" s="8" customFormat="1" ht="19.92" customHeight="1">
      <c r="B60" s="185"/>
      <c r="C60" s="186"/>
      <c r="D60" s="187" t="s">
        <v>2144</v>
      </c>
      <c r="E60" s="188"/>
      <c r="F60" s="188"/>
      <c r="G60" s="188"/>
      <c r="H60" s="188"/>
      <c r="I60" s="189"/>
      <c r="J60" s="190">
        <f>J122</f>
        <v>0</v>
      </c>
      <c r="K60" s="191"/>
    </row>
    <row r="61" s="8" customFormat="1" ht="19.92" customHeight="1">
      <c r="B61" s="185"/>
      <c r="C61" s="186"/>
      <c r="D61" s="187" t="s">
        <v>2145</v>
      </c>
      <c r="E61" s="188"/>
      <c r="F61" s="188"/>
      <c r="G61" s="188"/>
      <c r="H61" s="188"/>
      <c r="I61" s="189"/>
      <c r="J61" s="190">
        <f>J163</f>
        <v>0</v>
      </c>
      <c r="K61" s="191"/>
    </row>
    <row r="62" s="8" customFormat="1" ht="19.92" customHeight="1">
      <c r="B62" s="185"/>
      <c r="C62" s="186"/>
      <c r="D62" s="187" t="s">
        <v>2146</v>
      </c>
      <c r="E62" s="188"/>
      <c r="F62" s="188"/>
      <c r="G62" s="188"/>
      <c r="H62" s="188"/>
      <c r="I62" s="189"/>
      <c r="J62" s="190">
        <f>J170</f>
        <v>0</v>
      </c>
      <c r="K62" s="191"/>
    </row>
    <row r="63" s="8" customFormat="1" ht="19.92" customHeight="1">
      <c r="B63" s="185"/>
      <c r="C63" s="186"/>
      <c r="D63" s="187" t="s">
        <v>2147</v>
      </c>
      <c r="E63" s="188"/>
      <c r="F63" s="188"/>
      <c r="G63" s="188"/>
      <c r="H63" s="188"/>
      <c r="I63" s="189"/>
      <c r="J63" s="190">
        <f>J209</f>
        <v>0</v>
      </c>
      <c r="K63" s="191"/>
    </row>
    <row r="64" s="8" customFormat="1" ht="19.92" customHeight="1">
      <c r="B64" s="185"/>
      <c r="C64" s="186"/>
      <c r="D64" s="187" t="s">
        <v>2148</v>
      </c>
      <c r="E64" s="188"/>
      <c r="F64" s="188"/>
      <c r="G64" s="188"/>
      <c r="H64" s="188"/>
      <c r="I64" s="189"/>
      <c r="J64" s="190">
        <f>J225</f>
        <v>0</v>
      </c>
      <c r="K64" s="191"/>
    </row>
    <row r="65" s="8" customFormat="1" ht="19.92" customHeight="1">
      <c r="B65" s="185"/>
      <c r="C65" s="186"/>
      <c r="D65" s="187" t="s">
        <v>2149</v>
      </c>
      <c r="E65" s="188"/>
      <c r="F65" s="188"/>
      <c r="G65" s="188"/>
      <c r="H65" s="188"/>
      <c r="I65" s="189"/>
      <c r="J65" s="190">
        <f>J229</f>
        <v>0</v>
      </c>
      <c r="K65" s="191"/>
    </row>
    <row r="66" s="7" customFormat="1" ht="24.96" customHeight="1">
      <c r="B66" s="178"/>
      <c r="C66" s="179"/>
      <c r="D66" s="180" t="s">
        <v>2150</v>
      </c>
      <c r="E66" s="181"/>
      <c r="F66" s="181"/>
      <c r="G66" s="181"/>
      <c r="H66" s="181"/>
      <c r="I66" s="182"/>
      <c r="J66" s="183">
        <f>J248</f>
        <v>0</v>
      </c>
      <c r="K66" s="184"/>
    </row>
    <row r="67" s="8" customFormat="1" ht="19.92" customHeight="1">
      <c r="B67" s="185"/>
      <c r="C67" s="186"/>
      <c r="D67" s="187" t="s">
        <v>2151</v>
      </c>
      <c r="E67" s="188"/>
      <c r="F67" s="188"/>
      <c r="G67" s="188"/>
      <c r="H67" s="188"/>
      <c r="I67" s="189"/>
      <c r="J67" s="190">
        <f>J249</f>
        <v>0</v>
      </c>
      <c r="K67" s="191"/>
    </row>
    <row r="68" s="7" customFormat="1" ht="24.96" customHeight="1">
      <c r="B68" s="178"/>
      <c r="C68" s="179"/>
      <c r="D68" s="180" t="s">
        <v>2152</v>
      </c>
      <c r="E68" s="181"/>
      <c r="F68" s="181"/>
      <c r="G68" s="181"/>
      <c r="H68" s="181"/>
      <c r="I68" s="182"/>
      <c r="J68" s="183">
        <f>J274</f>
        <v>0</v>
      </c>
      <c r="K68" s="184"/>
    </row>
    <row r="69" s="8" customFormat="1" ht="19.92" customHeight="1">
      <c r="B69" s="185"/>
      <c r="C69" s="186"/>
      <c r="D69" s="187" t="s">
        <v>2153</v>
      </c>
      <c r="E69" s="188"/>
      <c r="F69" s="188"/>
      <c r="G69" s="188"/>
      <c r="H69" s="188"/>
      <c r="I69" s="189"/>
      <c r="J69" s="190">
        <f>J275</f>
        <v>0</v>
      </c>
      <c r="K69" s="191"/>
    </row>
    <row r="70" s="8" customFormat="1" ht="19.92" customHeight="1">
      <c r="B70" s="185"/>
      <c r="C70" s="186"/>
      <c r="D70" s="187" t="s">
        <v>2154</v>
      </c>
      <c r="E70" s="188"/>
      <c r="F70" s="188"/>
      <c r="G70" s="188"/>
      <c r="H70" s="188"/>
      <c r="I70" s="189"/>
      <c r="J70" s="190">
        <f>J286</f>
        <v>0</v>
      </c>
      <c r="K70" s="191"/>
    </row>
    <row r="71" s="8" customFormat="1" ht="19.92" customHeight="1">
      <c r="B71" s="185"/>
      <c r="C71" s="186"/>
      <c r="D71" s="187" t="s">
        <v>2155</v>
      </c>
      <c r="E71" s="188"/>
      <c r="F71" s="188"/>
      <c r="G71" s="188"/>
      <c r="H71" s="188"/>
      <c r="I71" s="189"/>
      <c r="J71" s="190">
        <f>J309</f>
        <v>0</v>
      </c>
      <c r="K71" s="191"/>
    </row>
    <row r="72" s="8" customFormat="1" ht="19.92" customHeight="1">
      <c r="B72" s="185"/>
      <c r="C72" s="186"/>
      <c r="D72" s="187" t="s">
        <v>2156</v>
      </c>
      <c r="E72" s="188"/>
      <c r="F72" s="188"/>
      <c r="G72" s="188"/>
      <c r="H72" s="188"/>
      <c r="I72" s="189"/>
      <c r="J72" s="190">
        <f>J323</f>
        <v>0</v>
      </c>
      <c r="K72" s="191"/>
    </row>
    <row r="73" s="7" customFormat="1" ht="24.96" customHeight="1">
      <c r="B73" s="178"/>
      <c r="C73" s="179"/>
      <c r="D73" s="180" t="s">
        <v>2157</v>
      </c>
      <c r="E73" s="181"/>
      <c r="F73" s="181"/>
      <c r="G73" s="181"/>
      <c r="H73" s="181"/>
      <c r="I73" s="182"/>
      <c r="J73" s="183">
        <f>J326</f>
        <v>0</v>
      </c>
      <c r="K73" s="184"/>
    </row>
    <row r="74" s="7" customFormat="1" ht="24.96" customHeight="1">
      <c r="B74" s="178"/>
      <c r="C74" s="179"/>
      <c r="D74" s="180" t="s">
        <v>2158</v>
      </c>
      <c r="E74" s="181"/>
      <c r="F74" s="181"/>
      <c r="G74" s="181"/>
      <c r="H74" s="181"/>
      <c r="I74" s="182"/>
      <c r="J74" s="183">
        <f>J337</f>
        <v>0</v>
      </c>
      <c r="K74" s="184"/>
    </row>
    <row r="75" s="1" customFormat="1" ht="21.84" customHeight="1">
      <c r="B75" s="47"/>
      <c r="C75" s="48"/>
      <c r="D75" s="48"/>
      <c r="E75" s="48"/>
      <c r="F75" s="48"/>
      <c r="G75" s="48"/>
      <c r="H75" s="48"/>
      <c r="I75" s="145"/>
      <c r="J75" s="48"/>
      <c r="K75" s="52"/>
    </row>
    <row r="76" s="1" customFormat="1" ht="6.96" customHeight="1">
      <c r="B76" s="68"/>
      <c r="C76" s="69"/>
      <c r="D76" s="69"/>
      <c r="E76" s="69"/>
      <c r="F76" s="69"/>
      <c r="G76" s="69"/>
      <c r="H76" s="69"/>
      <c r="I76" s="167"/>
      <c r="J76" s="69"/>
      <c r="K76" s="70"/>
    </row>
    <row r="80" s="1" customFormat="1" ht="6.96" customHeight="1">
      <c r="B80" s="71"/>
      <c r="C80" s="72"/>
      <c r="D80" s="72"/>
      <c r="E80" s="72"/>
      <c r="F80" s="72"/>
      <c r="G80" s="72"/>
      <c r="H80" s="72"/>
      <c r="I80" s="170"/>
      <c r="J80" s="72"/>
      <c r="K80" s="72"/>
      <c r="L80" s="73"/>
    </row>
    <row r="81" s="1" customFormat="1" ht="36.96" customHeight="1">
      <c r="B81" s="47"/>
      <c r="C81" s="74" t="s">
        <v>151</v>
      </c>
      <c r="D81" s="75"/>
      <c r="E81" s="75"/>
      <c r="F81" s="75"/>
      <c r="G81" s="75"/>
      <c r="H81" s="75"/>
      <c r="I81" s="192"/>
      <c r="J81" s="75"/>
      <c r="K81" s="75"/>
      <c r="L81" s="73"/>
    </row>
    <row r="82" s="1" customFormat="1" ht="6.96" customHeight="1">
      <c r="B82" s="47"/>
      <c r="C82" s="75"/>
      <c r="D82" s="75"/>
      <c r="E82" s="75"/>
      <c r="F82" s="75"/>
      <c r="G82" s="75"/>
      <c r="H82" s="75"/>
      <c r="I82" s="192"/>
      <c r="J82" s="75"/>
      <c r="K82" s="75"/>
      <c r="L82" s="73"/>
    </row>
    <row r="83" s="1" customFormat="1" ht="14.4" customHeight="1">
      <c r="B83" s="47"/>
      <c r="C83" s="77" t="s">
        <v>18</v>
      </c>
      <c r="D83" s="75"/>
      <c r="E83" s="75"/>
      <c r="F83" s="75"/>
      <c r="G83" s="75"/>
      <c r="H83" s="75"/>
      <c r="I83" s="192"/>
      <c r="J83" s="75"/>
      <c r="K83" s="75"/>
      <c r="L83" s="73"/>
    </row>
    <row r="84" s="1" customFormat="1" ht="14.4" customHeight="1">
      <c r="B84" s="47"/>
      <c r="C84" s="75"/>
      <c r="D84" s="75"/>
      <c r="E84" s="193" t="str">
        <f>E7</f>
        <v>Revitalizace nemocnice v Sokolově, Slovenská 545, Stavební úpravy objektu trafostanice p.č. 2012/2</v>
      </c>
      <c r="F84" s="77"/>
      <c r="G84" s="77"/>
      <c r="H84" s="77"/>
      <c r="I84" s="192"/>
      <c r="J84" s="75"/>
      <c r="K84" s="75"/>
      <c r="L84" s="73"/>
    </row>
    <row r="85" s="1" customFormat="1" ht="14.4" customHeight="1">
      <c r="B85" s="47"/>
      <c r="C85" s="77" t="s">
        <v>123</v>
      </c>
      <c r="D85" s="75"/>
      <c r="E85" s="75"/>
      <c r="F85" s="75"/>
      <c r="G85" s="75"/>
      <c r="H85" s="75"/>
      <c r="I85" s="192"/>
      <c r="J85" s="75"/>
      <c r="K85" s="75"/>
      <c r="L85" s="73"/>
    </row>
    <row r="86" s="1" customFormat="1" ht="16.2" customHeight="1">
      <c r="B86" s="47"/>
      <c r="C86" s="75"/>
      <c r="D86" s="75"/>
      <c r="E86" s="83" t="str">
        <f>E9</f>
        <v>SO-2-TT - Technologie trafostanice</v>
      </c>
      <c r="F86" s="75"/>
      <c r="G86" s="75"/>
      <c r="H86" s="75"/>
      <c r="I86" s="192"/>
      <c r="J86" s="75"/>
      <c r="K86" s="75"/>
      <c r="L86" s="73"/>
    </row>
    <row r="87" s="1" customFormat="1" ht="6.96" customHeight="1">
      <c r="B87" s="47"/>
      <c r="C87" s="75"/>
      <c r="D87" s="75"/>
      <c r="E87" s="75"/>
      <c r="F87" s="75"/>
      <c r="G87" s="75"/>
      <c r="H87" s="75"/>
      <c r="I87" s="192"/>
      <c r="J87" s="75"/>
      <c r="K87" s="75"/>
      <c r="L87" s="73"/>
    </row>
    <row r="88" s="1" customFormat="1" ht="18" customHeight="1">
      <c r="B88" s="47"/>
      <c r="C88" s="77" t="s">
        <v>24</v>
      </c>
      <c r="D88" s="75"/>
      <c r="E88" s="75"/>
      <c r="F88" s="194" t="str">
        <f>F12</f>
        <v>Sokolov</v>
      </c>
      <c r="G88" s="75"/>
      <c r="H88" s="75"/>
      <c r="I88" s="195" t="s">
        <v>26</v>
      </c>
      <c r="J88" s="86" t="str">
        <f>IF(J12="","",J12)</f>
        <v>10.7.2017</v>
      </c>
      <c r="K88" s="75"/>
      <c r="L88" s="73"/>
    </row>
    <row r="89" s="1" customFormat="1" ht="6.96" customHeight="1">
      <c r="B89" s="47"/>
      <c r="C89" s="75"/>
      <c r="D89" s="75"/>
      <c r="E89" s="75"/>
      <c r="F89" s="75"/>
      <c r="G89" s="75"/>
      <c r="H89" s="75"/>
      <c r="I89" s="192"/>
      <c r="J89" s="75"/>
      <c r="K89" s="75"/>
      <c r="L89" s="73"/>
    </row>
    <row r="90" s="1" customFormat="1">
      <c r="B90" s="47"/>
      <c r="C90" s="77" t="s">
        <v>32</v>
      </c>
      <c r="D90" s="75"/>
      <c r="E90" s="75"/>
      <c r="F90" s="194" t="str">
        <f>E15</f>
        <v>Nemos Sokolov</v>
      </c>
      <c r="G90" s="75"/>
      <c r="H90" s="75"/>
      <c r="I90" s="195" t="s">
        <v>39</v>
      </c>
      <c r="J90" s="194" t="str">
        <f>E21</f>
        <v>Jurica a.s - Ateliér Sokolov</v>
      </c>
      <c r="K90" s="75"/>
      <c r="L90" s="73"/>
    </row>
    <row r="91" s="1" customFormat="1" ht="14.4" customHeight="1">
      <c r="B91" s="47"/>
      <c r="C91" s="77" t="s">
        <v>37</v>
      </c>
      <c r="D91" s="75"/>
      <c r="E91" s="75"/>
      <c r="F91" s="194" t="str">
        <f>IF(E18="","",E18)</f>
        <v/>
      </c>
      <c r="G91" s="75"/>
      <c r="H91" s="75"/>
      <c r="I91" s="192"/>
      <c r="J91" s="75"/>
      <c r="K91" s="75"/>
      <c r="L91" s="73"/>
    </row>
    <row r="92" s="1" customFormat="1" ht="10.32" customHeight="1">
      <c r="B92" s="47"/>
      <c r="C92" s="75"/>
      <c r="D92" s="75"/>
      <c r="E92" s="75"/>
      <c r="F92" s="75"/>
      <c r="G92" s="75"/>
      <c r="H92" s="75"/>
      <c r="I92" s="192"/>
      <c r="J92" s="75"/>
      <c r="K92" s="75"/>
      <c r="L92" s="73"/>
    </row>
    <row r="93" s="9" customFormat="1" ht="29.28" customHeight="1">
      <c r="B93" s="196"/>
      <c r="C93" s="197" t="s">
        <v>152</v>
      </c>
      <c r="D93" s="198" t="s">
        <v>64</v>
      </c>
      <c r="E93" s="198" t="s">
        <v>60</v>
      </c>
      <c r="F93" s="198" t="s">
        <v>153</v>
      </c>
      <c r="G93" s="198" t="s">
        <v>154</v>
      </c>
      <c r="H93" s="198" t="s">
        <v>155</v>
      </c>
      <c r="I93" s="199" t="s">
        <v>156</v>
      </c>
      <c r="J93" s="198" t="s">
        <v>127</v>
      </c>
      <c r="K93" s="200" t="s">
        <v>157</v>
      </c>
      <c r="L93" s="201"/>
      <c r="M93" s="103" t="s">
        <v>158</v>
      </c>
      <c r="N93" s="104" t="s">
        <v>49</v>
      </c>
      <c r="O93" s="104" t="s">
        <v>159</v>
      </c>
      <c r="P93" s="104" t="s">
        <v>160</v>
      </c>
      <c r="Q93" s="104" t="s">
        <v>161</v>
      </c>
      <c r="R93" s="104" t="s">
        <v>162</v>
      </c>
      <c r="S93" s="104" t="s">
        <v>163</v>
      </c>
      <c r="T93" s="105" t="s">
        <v>164</v>
      </c>
    </row>
    <row r="94" s="1" customFormat="1" ht="29.28" customHeight="1">
      <c r="B94" s="47"/>
      <c r="C94" s="109" t="s">
        <v>128</v>
      </c>
      <c r="D94" s="75"/>
      <c r="E94" s="75"/>
      <c r="F94" s="75"/>
      <c r="G94" s="75"/>
      <c r="H94" s="75"/>
      <c r="I94" s="192"/>
      <c r="J94" s="202">
        <f>BK94</f>
        <v>0</v>
      </c>
      <c r="K94" s="75"/>
      <c r="L94" s="73"/>
      <c r="M94" s="106"/>
      <c r="N94" s="107"/>
      <c r="O94" s="107"/>
      <c r="P94" s="203">
        <f>P95+P121+P248+P274+P326+P337</f>
        <v>0</v>
      </c>
      <c r="Q94" s="107"/>
      <c r="R94" s="203">
        <f>R95+R121+R248+R274+R326+R337</f>
        <v>23.604569999999999</v>
      </c>
      <c r="S94" s="107"/>
      <c r="T94" s="204">
        <f>T95+T121+T248+T274+T326+T337</f>
        <v>0</v>
      </c>
      <c r="AT94" s="24" t="s">
        <v>78</v>
      </c>
      <c r="AU94" s="24" t="s">
        <v>129</v>
      </c>
      <c r="BK94" s="205">
        <f>BK95+BK121+BK248+BK274+BK326+BK337</f>
        <v>0</v>
      </c>
    </row>
    <row r="95" s="10" customFormat="1" ht="37.44" customHeight="1">
      <c r="B95" s="206"/>
      <c r="C95" s="207"/>
      <c r="D95" s="208" t="s">
        <v>78</v>
      </c>
      <c r="E95" s="209" t="s">
        <v>165</v>
      </c>
      <c r="F95" s="209" t="s">
        <v>166</v>
      </c>
      <c r="G95" s="207"/>
      <c r="H95" s="207"/>
      <c r="I95" s="210"/>
      <c r="J95" s="211">
        <f>BK95</f>
        <v>0</v>
      </c>
      <c r="K95" s="207"/>
      <c r="L95" s="212"/>
      <c r="M95" s="213"/>
      <c r="N95" s="214"/>
      <c r="O95" s="214"/>
      <c r="P95" s="215">
        <f>P96</f>
        <v>0</v>
      </c>
      <c r="Q95" s="214"/>
      <c r="R95" s="215">
        <f>R96</f>
        <v>20.399999999999999</v>
      </c>
      <c r="S95" s="214"/>
      <c r="T95" s="216">
        <f>T96</f>
        <v>0</v>
      </c>
      <c r="AR95" s="217" t="s">
        <v>87</v>
      </c>
      <c r="AT95" s="218" t="s">
        <v>78</v>
      </c>
      <c r="AU95" s="218" t="s">
        <v>79</v>
      </c>
      <c r="AY95" s="217" t="s">
        <v>167</v>
      </c>
      <c r="BK95" s="219">
        <f>BK96</f>
        <v>0</v>
      </c>
    </row>
    <row r="96" s="10" customFormat="1" ht="19.92" customHeight="1">
      <c r="B96" s="206"/>
      <c r="C96" s="207"/>
      <c r="D96" s="208" t="s">
        <v>78</v>
      </c>
      <c r="E96" s="220" t="s">
        <v>87</v>
      </c>
      <c r="F96" s="220" t="s">
        <v>168</v>
      </c>
      <c r="G96" s="207"/>
      <c r="H96" s="207"/>
      <c r="I96" s="210"/>
      <c r="J96" s="221">
        <f>BK96</f>
        <v>0</v>
      </c>
      <c r="K96" s="207"/>
      <c r="L96" s="212"/>
      <c r="M96" s="213"/>
      <c r="N96" s="214"/>
      <c r="O96" s="214"/>
      <c r="P96" s="215">
        <f>SUM(P97:P120)</f>
        <v>0</v>
      </c>
      <c r="Q96" s="214"/>
      <c r="R96" s="215">
        <f>SUM(R97:R120)</f>
        <v>20.399999999999999</v>
      </c>
      <c r="S96" s="214"/>
      <c r="T96" s="216">
        <f>SUM(T97:T120)</f>
        <v>0</v>
      </c>
      <c r="AR96" s="217" t="s">
        <v>87</v>
      </c>
      <c r="AT96" s="218" t="s">
        <v>78</v>
      </c>
      <c r="AU96" s="218" t="s">
        <v>87</v>
      </c>
      <c r="AY96" s="217" t="s">
        <v>167</v>
      </c>
      <c r="BK96" s="219">
        <f>SUM(BK97:BK120)</f>
        <v>0</v>
      </c>
    </row>
    <row r="97" s="1" customFormat="1" ht="34.2" customHeight="1">
      <c r="B97" s="47"/>
      <c r="C97" s="222" t="s">
        <v>87</v>
      </c>
      <c r="D97" s="222" t="s">
        <v>169</v>
      </c>
      <c r="E97" s="223" t="s">
        <v>190</v>
      </c>
      <c r="F97" s="224" t="s">
        <v>191</v>
      </c>
      <c r="G97" s="225" t="s">
        <v>192</v>
      </c>
      <c r="H97" s="226">
        <v>118.40000000000001</v>
      </c>
      <c r="I97" s="227"/>
      <c r="J97" s="228">
        <f>ROUND(I97*H97,2)</f>
        <v>0</v>
      </c>
      <c r="K97" s="224" t="s">
        <v>173</v>
      </c>
      <c r="L97" s="73"/>
      <c r="M97" s="229" t="s">
        <v>34</v>
      </c>
      <c r="N97" s="230" t="s">
        <v>50</v>
      </c>
      <c r="O97" s="48"/>
      <c r="P97" s="231">
        <f>O97*H97</f>
        <v>0</v>
      </c>
      <c r="Q97" s="231">
        <v>0</v>
      </c>
      <c r="R97" s="231">
        <f>Q97*H97</f>
        <v>0</v>
      </c>
      <c r="S97" s="231">
        <v>0</v>
      </c>
      <c r="T97" s="232">
        <f>S97*H97</f>
        <v>0</v>
      </c>
      <c r="AR97" s="24" t="s">
        <v>174</v>
      </c>
      <c r="AT97" s="24" t="s">
        <v>169</v>
      </c>
      <c r="AU97" s="24" t="s">
        <v>89</v>
      </c>
      <c r="AY97" s="24" t="s">
        <v>167</v>
      </c>
      <c r="BE97" s="233">
        <f>IF(N97="základní",J97,0)</f>
        <v>0</v>
      </c>
      <c r="BF97" s="233">
        <f>IF(N97="snížená",J97,0)</f>
        <v>0</v>
      </c>
      <c r="BG97" s="233">
        <f>IF(N97="zákl. přenesená",J97,0)</f>
        <v>0</v>
      </c>
      <c r="BH97" s="233">
        <f>IF(N97="sníž. přenesená",J97,0)</f>
        <v>0</v>
      </c>
      <c r="BI97" s="233">
        <f>IF(N97="nulová",J97,0)</f>
        <v>0</v>
      </c>
      <c r="BJ97" s="24" t="s">
        <v>87</v>
      </c>
      <c r="BK97" s="233">
        <f>ROUND(I97*H97,2)</f>
        <v>0</v>
      </c>
      <c r="BL97" s="24" t="s">
        <v>174</v>
      </c>
      <c r="BM97" s="24" t="s">
        <v>2159</v>
      </c>
    </row>
    <row r="98" s="1" customFormat="1">
      <c r="B98" s="47"/>
      <c r="C98" s="75"/>
      <c r="D98" s="234" t="s">
        <v>176</v>
      </c>
      <c r="E98" s="75"/>
      <c r="F98" s="235" t="s">
        <v>194</v>
      </c>
      <c r="G98" s="75"/>
      <c r="H98" s="75"/>
      <c r="I98" s="192"/>
      <c r="J98" s="75"/>
      <c r="K98" s="75"/>
      <c r="L98" s="73"/>
      <c r="M98" s="236"/>
      <c r="N98" s="48"/>
      <c r="O98" s="48"/>
      <c r="P98" s="48"/>
      <c r="Q98" s="48"/>
      <c r="R98" s="48"/>
      <c r="S98" s="48"/>
      <c r="T98" s="96"/>
      <c r="AT98" s="24" t="s">
        <v>176</v>
      </c>
      <c r="AU98" s="24" t="s">
        <v>89</v>
      </c>
    </row>
    <row r="99" s="12" customFormat="1">
      <c r="B99" s="247"/>
      <c r="C99" s="248"/>
      <c r="D99" s="234" t="s">
        <v>178</v>
      </c>
      <c r="E99" s="249" t="s">
        <v>34</v>
      </c>
      <c r="F99" s="250" t="s">
        <v>2160</v>
      </c>
      <c r="G99" s="248"/>
      <c r="H99" s="251">
        <v>51.200000000000003</v>
      </c>
      <c r="I99" s="252"/>
      <c r="J99" s="248"/>
      <c r="K99" s="248"/>
      <c r="L99" s="253"/>
      <c r="M99" s="254"/>
      <c r="N99" s="255"/>
      <c r="O99" s="255"/>
      <c r="P99" s="255"/>
      <c r="Q99" s="255"/>
      <c r="R99" s="255"/>
      <c r="S99" s="255"/>
      <c r="T99" s="256"/>
      <c r="AT99" s="257" t="s">
        <v>178</v>
      </c>
      <c r="AU99" s="257" t="s">
        <v>89</v>
      </c>
      <c r="AV99" s="12" t="s">
        <v>89</v>
      </c>
      <c r="AW99" s="12" t="s">
        <v>42</v>
      </c>
      <c r="AX99" s="12" t="s">
        <v>79</v>
      </c>
      <c r="AY99" s="257" t="s">
        <v>167</v>
      </c>
    </row>
    <row r="100" s="12" customFormat="1">
      <c r="B100" s="247"/>
      <c r="C100" s="248"/>
      <c r="D100" s="234" t="s">
        <v>178</v>
      </c>
      <c r="E100" s="249" t="s">
        <v>34</v>
      </c>
      <c r="F100" s="250" t="s">
        <v>2161</v>
      </c>
      <c r="G100" s="248"/>
      <c r="H100" s="251">
        <v>19.199999999999999</v>
      </c>
      <c r="I100" s="252"/>
      <c r="J100" s="248"/>
      <c r="K100" s="248"/>
      <c r="L100" s="253"/>
      <c r="M100" s="254"/>
      <c r="N100" s="255"/>
      <c r="O100" s="255"/>
      <c r="P100" s="255"/>
      <c r="Q100" s="255"/>
      <c r="R100" s="255"/>
      <c r="S100" s="255"/>
      <c r="T100" s="256"/>
      <c r="AT100" s="257" t="s">
        <v>178</v>
      </c>
      <c r="AU100" s="257" t="s">
        <v>89</v>
      </c>
      <c r="AV100" s="12" t="s">
        <v>89</v>
      </c>
      <c r="AW100" s="12" t="s">
        <v>42</v>
      </c>
      <c r="AX100" s="12" t="s">
        <v>79</v>
      </c>
      <c r="AY100" s="257" t="s">
        <v>167</v>
      </c>
    </row>
    <row r="101" s="12" customFormat="1">
      <c r="B101" s="247"/>
      <c r="C101" s="248"/>
      <c r="D101" s="234" t="s">
        <v>178</v>
      </c>
      <c r="E101" s="249" t="s">
        <v>34</v>
      </c>
      <c r="F101" s="250" t="s">
        <v>2162</v>
      </c>
      <c r="G101" s="248"/>
      <c r="H101" s="251">
        <v>32</v>
      </c>
      <c r="I101" s="252"/>
      <c r="J101" s="248"/>
      <c r="K101" s="248"/>
      <c r="L101" s="253"/>
      <c r="M101" s="254"/>
      <c r="N101" s="255"/>
      <c r="O101" s="255"/>
      <c r="P101" s="255"/>
      <c r="Q101" s="255"/>
      <c r="R101" s="255"/>
      <c r="S101" s="255"/>
      <c r="T101" s="256"/>
      <c r="AT101" s="257" t="s">
        <v>178</v>
      </c>
      <c r="AU101" s="257" t="s">
        <v>89</v>
      </c>
      <c r="AV101" s="12" t="s">
        <v>89</v>
      </c>
      <c r="AW101" s="12" t="s">
        <v>42</v>
      </c>
      <c r="AX101" s="12" t="s">
        <v>79</v>
      </c>
      <c r="AY101" s="257" t="s">
        <v>167</v>
      </c>
    </row>
    <row r="102" s="12" customFormat="1">
      <c r="B102" s="247"/>
      <c r="C102" s="248"/>
      <c r="D102" s="234" t="s">
        <v>178</v>
      </c>
      <c r="E102" s="249" t="s">
        <v>34</v>
      </c>
      <c r="F102" s="250" t="s">
        <v>2163</v>
      </c>
      <c r="G102" s="248"/>
      <c r="H102" s="251">
        <v>16</v>
      </c>
      <c r="I102" s="252"/>
      <c r="J102" s="248"/>
      <c r="K102" s="248"/>
      <c r="L102" s="253"/>
      <c r="M102" s="254"/>
      <c r="N102" s="255"/>
      <c r="O102" s="255"/>
      <c r="P102" s="255"/>
      <c r="Q102" s="255"/>
      <c r="R102" s="255"/>
      <c r="S102" s="255"/>
      <c r="T102" s="256"/>
      <c r="AT102" s="257" t="s">
        <v>178</v>
      </c>
      <c r="AU102" s="257" t="s">
        <v>89</v>
      </c>
      <c r="AV102" s="12" t="s">
        <v>89</v>
      </c>
      <c r="AW102" s="12" t="s">
        <v>42</v>
      </c>
      <c r="AX102" s="12" t="s">
        <v>79</v>
      </c>
      <c r="AY102" s="257" t="s">
        <v>167</v>
      </c>
    </row>
    <row r="103" s="13" customFormat="1">
      <c r="B103" s="258"/>
      <c r="C103" s="259"/>
      <c r="D103" s="234" t="s">
        <v>178</v>
      </c>
      <c r="E103" s="260" t="s">
        <v>34</v>
      </c>
      <c r="F103" s="261" t="s">
        <v>203</v>
      </c>
      <c r="G103" s="259"/>
      <c r="H103" s="262">
        <v>118.40000000000001</v>
      </c>
      <c r="I103" s="263"/>
      <c r="J103" s="259"/>
      <c r="K103" s="259"/>
      <c r="L103" s="264"/>
      <c r="M103" s="265"/>
      <c r="N103" s="266"/>
      <c r="O103" s="266"/>
      <c r="P103" s="266"/>
      <c r="Q103" s="266"/>
      <c r="R103" s="266"/>
      <c r="S103" s="266"/>
      <c r="T103" s="267"/>
      <c r="AT103" s="268" t="s">
        <v>178</v>
      </c>
      <c r="AU103" s="268" t="s">
        <v>89</v>
      </c>
      <c r="AV103" s="13" t="s">
        <v>174</v>
      </c>
      <c r="AW103" s="13" t="s">
        <v>42</v>
      </c>
      <c r="AX103" s="13" t="s">
        <v>87</v>
      </c>
      <c r="AY103" s="268" t="s">
        <v>167</v>
      </c>
    </row>
    <row r="104" s="1" customFormat="1" ht="45.6" customHeight="1">
      <c r="B104" s="47"/>
      <c r="C104" s="222" t="s">
        <v>89</v>
      </c>
      <c r="D104" s="222" t="s">
        <v>169</v>
      </c>
      <c r="E104" s="223" t="s">
        <v>205</v>
      </c>
      <c r="F104" s="224" t="s">
        <v>206</v>
      </c>
      <c r="G104" s="225" t="s">
        <v>192</v>
      </c>
      <c r="H104" s="226">
        <v>118.40000000000001</v>
      </c>
      <c r="I104" s="227"/>
      <c r="J104" s="228">
        <f>ROUND(I104*H104,2)</f>
        <v>0</v>
      </c>
      <c r="K104" s="224" t="s">
        <v>173</v>
      </c>
      <c r="L104" s="73"/>
      <c r="M104" s="229" t="s">
        <v>34</v>
      </c>
      <c r="N104" s="230" t="s">
        <v>50</v>
      </c>
      <c r="O104" s="48"/>
      <c r="P104" s="231">
        <f>O104*H104</f>
        <v>0</v>
      </c>
      <c r="Q104" s="231">
        <v>0</v>
      </c>
      <c r="R104" s="231">
        <f>Q104*H104</f>
        <v>0</v>
      </c>
      <c r="S104" s="231">
        <v>0</v>
      </c>
      <c r="T104" s="232">
        <f>S104*H104</f>
        <v>0</v>
      </c>
      <c r="AR104" s="24" t="s">
        <v>174</v>
      </c>
      <c r="AT104" s="24" t="s">
        <v>169</v>
      </c>
      <c r="AU104" s="24" t="s">
        <v>89</v>
      </c>
      <c r="AY104" s="24" t="s">
        <v>167</v>
      </c>
      <c r="BE104" s="233">
        <f>IF(N104="základní",J104,0)</f>
        <v>0</v>
      </c>
      <c r="BF104" s="233">
        <f>IF(N104="snížená",J104,0)</f>
        <v>0</v>
      </c>
      <c r="BG104" s="233">
        <f>IF(N104="zákl. přenesená",J104,0)</f>
        <v>0</v>
      </c>
      <c r="BH104" s="233">
        <f>IF(N104="sníž. přenesená",J104,0)</f>
        <v>0</v>
      </c>
      <c r="BI104" s="233">
        <f>IF(N104="nulová",J104,0)</f>
        <v>0</v>
      </c>
      <c r="BJ104" s="24" t="s">
        <v>87</v>
      </c>
      <c r="BK104" s="233">
        <f>ROUND(I104*H104,2)</f>
        <v>0</v>
      </c>
      <c r="BL104" s="24" t="s">
        <v>174</v>
      </c>
      <c r="BM104" s="24" t="s">
        <v>2164</v>
      </c>
    </row>
    <row r="105" s="1" customFormat="1">
      <c r="B105" s="47"/>
      <c r="C105" s="75"/>
      <c r="D105" s="234" t="s">
        <v>176</v>
      </c>
      <c r="E105" s="75"/>
      <c r="F105" s="235" t="s">
        <v>194</v>
      </c>
      <c r="G105" s="75"/>
      <c r="H105" s="75"/>
      <c r="I105" s="192"/>
      <c r="J105" s="75"/>
      <c r="K105" s="75"/>
      <c r="L105" s="73"/>
      <c r="M105" s="236"/>
      <c r="N105" s="48"/>
      <c r="O105" s="48"/>
      <c r="P105" s="48"/>
      <c r="Q105" s="48"/>
      <c r="R105" s="48"/>
      <c r="S105" s="48"/>
      <c r="T105" s="96"/>
      <c r="AT105" s="24" t="s">
        <v>176</v>
      </c>
      <c r="AU105" s="24" t="s">
        <v>89</v>
      </c>
    </row>
    <row r="106" s="1" customFormat="1" ht="45.6" customHeight="1">
      <c r="B106" s="47"/>
      <c r="C106" s="222" t="s">
        <v>185</v>
      </c>
      <c r="D106" s="222" t="s">
        <v>169</v>
      </c>
      <c r="E106" s="223" t="s">
        <v>2165</v>
      </c>
      <c r="F106" s="224" t="s">
        <v>2166</v>
      </c>
      <c r="G106" s="225" t="s">
        <v>192</v>
      </c>
      <c r="H106" s="226">
        <v>12</v>
      </c>
      <c r="I106" s="227"/>
      <c r="J106" s="228">
        <f>ROUND(I106*H106,2)</f>
        <v>0</v>
      </c>
      <c r="K106" s="224" t="s">
        <v>173</v>
      </c>
      <c r="L106" s="73"/>
      <c r="M106" s="229" t="s">
        <v>34</v>
      </c>
      <c r="N106" s="230" t="s">
        <v>50</v>
      </c>
      <c r="O106" s="48"/>
      <c r="P106" s="231">
        <f>O106*H106</f>
        <v>0</v>
      </c>
      <c r="Q106" s="231">
        <v>0</v>
      </c>
      <c r="R106" s="231">
        <f>Q106*H106</f>
        <v>0</v>
      </c>
      <c r="S106" s="231">
        <v>0</v>
      </c>
      <c r="T106" s="232">
        <f>S106*H106</f>
        <v>0</v>
      </c>
      <c r="AR106" s="24" t="s">
        <v>174</v>
      </c>
      <c r="AT106" s="24" t="s">
        <v>169</v>
      </c>
      <c r="AU106" s="24" t="s">
        <v>89</v>
      </c>
      <c r="AY106" s="24" t="s">
        <v>167</v>
      </c>
      <c r="BE106" s="233">
        <f>IF(N106="základní",J106,0)</f>
        <v>0</v>
      </c>
      <c r="BF106" s="233">
        <f>IF(N106="snížená",J106,0)</f>
        <v>0</v>
      </c>
      <c r="BG106" s="233">
        <f>IF(N106="zákl. přenesená",J106,0)</f>
        <v>0</v>
      </c>
      <c r="BH106" s="233">
        <f>IF(N106="sníž. přenesená",J106,0)</f>
        <v>0</v>
      </c>
      <c r="BI106" s="233">
        <f>IF(N106="nulová",J106,0)</f>
        <v>0</v>
      </c>
      <c r="BJ106" s="24" t="s">
        <v>87</v>
      </c>
      <c r="BK106" s="233">
        <f>ROUND(I106*H106,2)</f>
        <v>0</v>
      </c>
      <c r="BL106" s="24" t="s">
        <v>174</v>
      </c>
      <c r="BM106" s="24" t="s">
        <v>2167</v>
      </c>
    </row>
    <row r="107" s="1" customFormat="1">
      <c r="B107" s="47"/>
      <c r="C107" s="75"/>
      <c r="D107" s="234" t="s">
        <v>176</v>
      </c>
      <c r="E107" s="75"/>
      <c r="F107" s="235" t="s">
        <v>229</v>
      </c>
      <c r="G107" s="75"/>
      <c r="H107" s="75"/>
      <c r="I107" s="192"/>
      <c r="J107" s="75"/>
      <c r="K107" s="75"/>
      <c r="L107" s="73"/>
      <c r="M107" s="236"/>
      <c r="N107" s="48"/>
      <c r="O107" s="48"/>
      <c r="P107" s="48"/>
      <c r="Q107" s="48"/>
      <c r="R107" s="48"/>
      <c r="S107" s="48"/>
      <c r="T107" s="96"/>
      <c r="AT107" s="24" t="s">
        <v>176</v>
      </c>
      <c r="AU107" s="24" t="s">
        <v>89</v>
      </c>
    </row>
    <row r="108" s="1" customFormat="1" ht="14.4" customHeight="1">
      <c r="B108" s="47"/>
      <c r="C108" s="222" t="s">
        <v>174</v>
      </c>
      <c r="D108" s="222" t="s">
        <v>169</v>
      </c>
      <c r="E108" s="223" t="s">
        <v>238</v>
      </c>
      <c r="F108" s="224" t="s">
        <v>239</v>
      </c>
      <c r="G108" s="225" t="s">
        <v>192</v>
      </c>
      <c r="H108" s="226">
        <v>12</v>
      </c>
      <c r="I108" s="227"/>
      <c r="J108" s="228">
        <f>ROUND(I108*H108,2)</f>
        <v>0</v>
      </c>
      <c r="K108" s="224" t="s">
        <v>173</v>
      </c>
      <c r="L108" s="73"/>
      <c r="M108" s="229" t="s">
        <v>34</v>
      </c>
      <c r="N108" s="230" t="s">
        <v>50</v>
      </c>
      <c r="O108" s="48"/>
      <c r="P108" s="231">
        <f>O108*H108</f>
        <v>0</v>
      </c>
      <c r="Q108" s="231">
        <v>0</v>
      </c>
      <c r="R108" s="231">
        <f>Q108*H108</f>
        <v>0</v>
      </c>
      <c r="S108" s="231">
        <v>0</v>
      </c>
      <c r="T108" s="232">
        <f>S108*H108</f>
        <v>0</v>
      </c>
      <c r="AR108" s="24" t="s">
        <v>174</v>
      </c>
      <c r="AT108" s="24" t="s">
        <v>169</v>
      </c>
      <c r="AU108" s="24" t="s">
        <v>89</v>
      </c>
      <c r="AY108" s="24" t="s">
        <v>167</v>
      </c>
      <c r="BE108" s="233">
        <f>IF(N108="základní",J108,0)</f>
        <v>0</v>
      </c>
      <c r="BF108" s="233">
        <f>IF(N108="snížená",J108,0)</f>
        <v>0</v>
      </c>
      <c r="BG108" s="233">
        <f>IF(N108="zákl. přenesená",J108,0)</f>
        <v>0</v>
      </c>
      <c r="BH108" s="233">
        <f>IF(N108="sníž. přenesená",J108,0)</f>
        <v>0</v>
      </c>
      <c r="BI108" s="233">
        <f>IF(N108="nulová",J108,0)</f>
        <v>0</v>
      </c>
      <c r="BJ108" s="24" t="s">
        <v>87</v>
      </c>
      <c r="BK108" s="233">
        <f>ROUND(I108*H108,2)</f>
        <v>0</v>
      </c>
      <c r="BL108" s="24" t="s">
        <v>174</v>
      </c>
      <c r="BM108" s="24" t="s">
        <v>2168</v>
      </c>
    </row>
    <row r="109" s="1" customFormat="1">
      <c r="B109" s="47"/>
      <c r="C109" s="75"/>
      <c r="D109" s="234" t="s">
        <v>176</v>
      </c>
      <c r="E109" s="75"/>
      <c r="F109" s="235" t="s">
        <v>241</v>
      </c>
      <c r="G109" s="75"/>
      <c r="H109" s="75"/>
      <c r="I109" s="192"/>
      <c r="J109" s="75"/>
      <c r="K109" s="75"/>
      <c r="L109" s="73"/>
      <c r="M109" s="236"/>
      <c r="N109" s="48"/>
      <c r="O109" s="48"/>
      <c r="P109" s="48"/>
      <c r="Q109" s="48"/>
      <c r="R109" s="48"/>
      <c r="S109" s="48"/>
      <c r="T109" s="96"/>
      <c r="AT109" s="24" t="s">
        <v>176</v>
      </c>
      <c r="AU109" s="24" t="s">
        <v>89</v>
      </c>
    </row>
    <row r="110" s="1" customFormat="1" ht="22.8" customHeight="1">
      <c r="B110" s="47"/>
      <c r="C110" s="222" t="s">
        <v>204</v>
      </c>
      <c r="D110" s="222" t="s">
        <v>169</v>
      </c>
      <c r="E110" s="223" t="s">
        <v>243</v>
      </c>
      <c r="F110" s="224" t="s">
        <v>244</v>
      </c>
      <c r="G110" s="225" t="s">
        <v>245</v>
      </c>
      <c r="H110" s="226">
        <v>18</v>
      </c>
      <c r="I110" s="227"/>
      <c r="J110" s="228">
        <f>ROUND(I110*H110,2)</f>
        <v>0</v>
      </c>
      <c r="K110" s="224" t="s">
        <v>173</v>
      </c>
      <c r="L110" s="73"/>
      <c r="M110" s="229" t="s">
        <v>34</v>
      </c>
      <c r="N110" s="230" t="s">
        <v>50</v>
      </c>
      <c r="O110" s="48"/>
      <c r="P110" s="231">
        <f>O110*H110</f>
        <v>0</v>
      </c>
      <c r="Q110" s="231">
        <v>0</v>
      </c>
      <c r="R110" s="231">
        <f>Q110*H110</f>
        <v>0</v>
      </c>
      <c r="S110" s="231">
        <v>0</v>
      </c>
      <c r="T110" s="232">
        <f>S110*H110</f>
        <v>0</v>
      </c>
      <c r="AR110" s="24" t="s">
        <v>174</v>
      </c>
      <c r="AT110" s="24" t="s">
        <v>169</v>
      </c>
      <c r="AU110" s="24" t="s">
        <v>89</v>
      </c>
      <c r="AY110" s="24" t="s">
        <v>167</v>
      </c>
      <c r="BE110" s="233">
        <f>IF(N110="základní",J110,0)</f>
        <v>0</v>
      </c>
      <c r="BF110" s="233">
        <f>IF(N110="snížená",J110,0)</f>
        <v>0</v>
      </c>
      <c r="BG110" s="233">
        <f>IF(N110="zákl. přenesená",J110,0)</f>
        <v>0</v>
      </c>
      <c r="BH110" s="233">
        <f>IF(N110="sníž. přenesená",J110,0)</f>
        <v>0</v>
      </c>
      <c r="BI110" s="233">
        <f>IF(N110="nulová",J110,0)</f>
        <v>0</v>
      </c>
      <c r="BJ110" s="24" t="s">
        <v>87</v>
      </c>
      <c r="BK110" s="233">
        <f>ROUND(I110*H110,2)</f>
        <v>0</v>
      </c>
      <c r="BL110" s="24" t="s">
        <v>174</v>
      </c>
      <c r="BM110" s="24" t="s">
        <v>2169</v>
      </c>
    </row>
    <row r="111" s="1" customFormat="1">
      <c r="B111" s="47"/>
      <c r="C111" s="75"/>
      <c r="D111" s="234" t="s">
        <v>176</v>
      </c>
      <c r="E111" s="75"/>
      <c r="F111" s="235" t="s">
        <v>241</v>
      </c>
      <c r="G111" s="75"/>
      <c r="H111" s="75"/>
      <c r="I111" s="192"/>
      <c r="J111" s="75"/>
      <c r="K111" s="75"/>
      <c r="L111" s="73"/>
      <c r="M111" s="236"/>
      <c r="N111" s="48"/>
      <c r="O111" s="48"/>
      <c r="P111" s="48"/>
      <c r="Q111" s="48"/>
      <c r="R111" s="48"/>
      <c r="S111" s="48"/>
      <c r="T111" s="96"/>
      <c r="AT111" s="24" t="s">
        <v>176</v>
      </c>
      <c r="AU111" s="24" t="s">
        <v>89</v>
      </c>
    </row>
    <row r="112" s="12" customFormat="1">
      <c r="B112" s="247"/>
      <c r="C112" s="248"/>
      <c r="D112" s="234" t="s">
        <v>178</v>
      </c>
      <c r="E112" s="249" t="s">
        <v>34</v>
      </c>
      <c r="F112" s="250" t="s">
        <v>2170</v>
      </c>
      <c r="G112" s="248"/>
      <c r="H112" s="251">
        <v>18</v>
      </c>
      <c r="I112" s="252"/>
      <c r="J112" s="248"/>
      <c r="K112" s="248"/>
      <c r="L112" s="253"/>
      <c r="M112" s="254"/>
      <c r="N112" s="255"/>
      <c r="O112" s="255"/>
      <c r="P112" s="255"/>
      <c r="Q112" s="255"/>
      <c r="R112" s="255"/>
      <c r="S112" s="255"/>
      <c r="T112" s="256"/>
      <c r="AT112" s="257" t="s">
        <v>178</v>
      </c>
      <c r="AU112" s="257" t="s">
        <v>89</v>
      </c>
      <c r="AV112" s="12" t="s">
        <v>89</v>
      </c>
      <c r="AW112" s="12" t="s">
        <v>42</v>
      </c>
      <c r="AX112" s="12" t="s">
        <v>87</v>
      </c>
      <c r="AY112" s="257" t="s">
        <v>167</v>
      </c>
    </row>
    <row r="113" s="1" customFormat="1" ht="34.2" customHeight="1">
      <c r="B113" s="47"/>
      <c r="C113" s="222" t="s">
        <v>208</v>
      </c>
      <c r="D113" s="222" t="s">
        <v>169</v>
      </c>
      <c r="E113" s="223" t="s">
        <v>249</v>
      </c>
      <c r="F113" s="224" t="s">
        <v>250</v>
      </c>
      <c r="G113" s="225" t="s">
        <v>192</v>
      </c>
      <c r="H113" s="226">
        <v>106.40000000000001</v>
      </c>
      <c r="I113" s="227"/>
      <c r="J113" s="228">
        <f>ROUND(I113*H113,2)</f>
        <v>0</v>
      </c>
      <c r="K113" s="224" t="s">
        <v>173</v>
      </c>
      <c r="L113" s="73"/>
      <c r="M113" s="229" t="s">
        <v>34</v>
      </c>
      <c r="N113" s="230" t="s">
        <v>50</v>
      </c>
      <c r="O113" s="48"/>
      <c r="P113" s="231">
        <f>O113*H113</f>
        <v>0</v>
      </c>
      <c r="Q113" s="231">
        <v>0</v>
      </c>
      <c r="R113" s="231">
        <f>Q113*H113</f>
        <v>0</v>
      </c>
      <c r="S113" s="231">
        <v>0</v>
      </c>
      <c r="T113" s="232">
        <f>S113*H113</f>
        <v>0</v>
      </c>
      <c r="AR113" s="24" t="s">
        <v>174</v>
      </c>
      <c r="AT113" s="24" t="s">
        <v>169</v>
      </c>
      <c r="AU113" s="24" t="s">
        <v>89</v>
      </c>
      <c r="AY113" s="24" t="s">
        <v>167</v>
      </c>
      <c r="BE113" s="233">
        <f>IF(N113="základní",J113,0)</f>
        <v>0</v>
      </c>
      <c r="BF113" s="233">
        <f>IF(N113="snížená",J113,0)</f>
        <v>0</v>
      </c>
      <c r="BG113" s="233">
        <f>IF(N113="zákl. přenesená",J113,0)</f>
        <v>0</v>
      </c>
      <c r="BH113" s="233">
        <f>IF(N113="sníž. přenesená",J113,0)</f>
        <v>0</v>
      </c>
      <c r="BI113" s="233">
        <f>IF(N113="nulová",J113,0)</f>
        <v>0</v>
      </c>
      <c r="BJ113" s="24" t="s">
        <v>87</v>
      </c>
      <c r="BK113" s="233">
        <f>ROUND(I113*H113,2)</f>
        <v>0</v>
      </c>
      <c r="BL113" s="24" t="s">
        <v>174</v>
      </c>
      <c r="BM113" s="24" t="s">
        <v>2171</v>
      </c>
    </row>
    <row r="114" s="1" customFormat="1">
      <c r="B114" s="47"/>
      <c r="C114" s="75"/>
      <c r="D114" s="234" t="s">
        <v>176</v>
      </c>
      <c r="E114" s="75"/>
      <c r="F114" s="269" t="s">
        <v>252</v>
      </c>
      <c r="G114" s="75"/>
      <c r="H114" s="75"/>
      <c r="I114" s="192"/>
      <c r="J114" s="75"/>
      <c r="K114" s="75"/>
      <c r="L114" s="73"/>
      <c r="M114" s="236"/>
      <c r="N114" s="48"/>
      <c r="O114" s="48"/>
      <c r="P114" s="48"/>
      <c r="Q114" s="48"/>
      <c r="R114" s="48"/>
      <c r="S114" s="48"/>
      <c r="T114" s="96"/>
      <c r="AT114" s="24" t="s">
        <v>176</v>
      </c>
      <c r="AU114" s="24" t="s">
        <v>89</v>
      </c>
    </row>
    <row r="115" s="12" customFormat="1">
      <c r="B115" s="247"/>
      <c r="C115" s="248"/>
      <c r="D115" s="234" t="s">
        <v>178</v>
      </c>
      <c r="E115" s="249" t="s">
        <v>34</v>
      </c>
      <c r="F115" s="250" t="s">
        <v>2172</v>
      </c>
      <c r="G115" s="248"/>
      <c r="H115" s="251">
        <v>106.40000000000001</v>
      </c>
      <c r="I115" s="252"/>
      <c r="J115" s="248"/>
      <c r="K115" s="248"/>
      <c r="L115" s="253"/>
      <c r="M115" s="254"/>
      <c r="N115" s="255"/>
      <c r="O115" s="255"/>
      <c r="P115" s="255"/>
      <c r="Q115" s="255"/>
      <c r="R115" s="255"/>
      <c r="S115" s="255"/>
      <c r="T115" s="256"/>
      <c r="AT115" s="257" t="s">
        <v>178</v>
      </c>
      <c r="AU115" s="257" t="s">
        <v>89</v>
      </c>
      <c r="AV115" s="12" t="s">
        <v>89</v>
      </c>
      <c r="AW115" s="12" t="s">
        <v>42</v>
      </c>
      <c r="AX115" s="12" t="s">
        <v>87</v>
      </c>
      <c r="AY115" s="257" t="s">
        <v>167</v>
      </c>
    </row>
    <row r="116" s="1" customFormat="1" ht="45.6" customHeight="1">
      <c r="B116" s="47"/>
      <c r="C116" s="222" t="s">
        <v>217</v>
      </c>
      <c r="D116" s="222" t="s">
        <v>169</v>
      </c>
      <c r="E116" s="223" t="s">
        <v>2173</v>
      </c>
      <c r="F116" s="224" t="s">
        <v>2174</v>
      </c>
      <c r="G116" s="225" t="s">
        <v>192</v>
      </c>
      <c r="H116" s="226">
        <v>12</v>
      </c>
      <c r="I116" s="227"/>
      <c r="J116" s="228">
        <f>ROUND(I116*H116,2)</f>
        <v>0</v>
      </c>
      <c r="K116" s="224" t="s">
        <v>173</v>
      </c>
      <c r="L116" s="73"/>
      <c r="M116" s="229" t="s">
        <v>34</v>
      </c>
      <c r="N116" s="230" t="s">
        <v>50</v>
      </c>
      <c r="O116" s="48"/>
      <c r="P116" s="231">
        <f>O116*H116</f>
        <v>0</v>
      </c>
      <c r="Q116" s="231">
        <v>0</v>
      </c>
      <c r="R116" s="231">
        <f>Q116*H116</f>
        <v>0</v>
      </c>
      <c r="S116" s="231">
        <v>0</v>
      </c>
      <c r="T116" s="232">
        <f>S116*H116</f>
        <v>0</v>
      </c>
      <c r="AR116" s="24" t="s">
        <v>174</v>
      </c>
      <c r="AT116" s="24" t="s">
        <v>169</v>
      </c>
      <c r="AU116" s="24" t="s">
        <v>89</v>
      </c>
      <c r="AY116" s="24" t="s">
        <v>167</v>
      </c>
      <c r="BE116" s="233">
        <f>IF(N116="základní",J116,0)</f>
        <v>0</v>
      </c>
      <c r="BF116" s="233">
        <f>IF(N116="snížená",J116,0)</f>
        <v>0</v>
      </c>
      <c r="BG116" s="233">
        <f>IF(N116="zákl. přenesená",J116,0)</f>
        <v>0</v>
      </c>
      <c r="BH116" s="233">
        <f>IF(N116="sníž. přenesená",J116,0)</f>
        <v>0</v>
      </c>
      <c r="BI116" s="233">
        <f>IF(N116="nulová",J116,0)</f>
        <v>0</v>
      </c>
      <c r="BJ116" s="24" t="s">
        <v>87</v>
      </c>
      <c r="BK116" s="233">
        <f>ROUND(I116*H116,2)</f>
        <v>0</v>
      </c>
      <c r="BL116" s="24" t="s">
        <v>174</v>
      </c>
      <c r="BM116" s="24" t="s">
        <v>2175</v>
      </c>
    </row>
    <row r="117" s="1" customFormat="1">
      <c r="B117" s="47"/>
      <c r="C117" s="75"/>
      <c r="D117" s="234" t="s">
        <v>176</v>
      </c>
      <c r="E117" s="75"/>
      <c r="F117" s="235" t="s">
        <v>2176</v>
      </c>
      <c r="G117" s="75"/>
      <c r="H117" s="75"/>
      <c r="I117" s="192"/>
      <c r="J117" s="75"/>
      <c r="K117" s="75"/>
      <c r="L117" s="73"/>
      <c r="M117" s="236"/>
      <c r="N117" s="48"/>
      <c r="O117" s="48"/>
      <c r="P117" s="48"/>
      <c r="Q117" s="48"/>
      <c r="R117" s="48"/>
      <c r="S117" s="48"/>
      <c r="T117" s="96"/>
      <c r="AT117" s="24" t="s">
        <v>176</v>
      </c>
      <c r="AU117" s="24" t="s">
        <v>89</v>
      </c>
    </row>
    <row r="118" s="1" customFormat="1" ht="14.4" customHeight="1">
      <c r="B118" s="47"/>
      <c r="C118" s="270" t="s">
        <v>225</v>
      </c>
      <c r="D118" s="270" t="s">
        <v>336</v>
      </c>
      <c r="E118" s="271" t="s">
        <v>2177</v>
      </c>
      <c r="F118" s="272" t="s">
        <v>2178</v>
      </c>
      <c r="G118" s="273" t="s">
        <v>245</v>
      </c>
      <c r="H118" s="274">
        <v>20.399999999999999</v>
      </c>
      <c r="I118" s="275"/>
      <c r="J118" s="276">
        <f>ROUND(I118*H118,2)</f>
        <v>0</v>
      </c>
      <c r="K118" s="272" t="s">
        <v>173</v>
      </c>
      <c r="L118" s="277"/>
      <c r="M118" s="278" t="s">
        <v>34</v>
      </c>
      <c r="N118" s="279" t="s">
        <v>50</v>
      </c>
      <c r="O118" s="48"/>
      <c r="P118" s="231">
        <f>O118*H118</f>
        <v>0</v>
      </c>
      <c r="Q118" s="231">
        <v>1</v>
      </c>
      <c r="R118" s="231">
        <f>Q118*H118</f>
        <v>20.399999999999999</v>
      </c>
      <c r="S118" s="231">
        <v>0</v>
      </c>
      <c r="T118" s="232">
        <f>S118*H118</f>
        <v>0</v>
      </c>
      <c r="AR118" s="24" t="s">
        <v>225</v>
      </c>
      <c r="AT118" s="24" t="s">
        <v>336</v>
      </c>
      <c r="AU118" s="24" t="s">
        <v>89</v>
      </c>
      <c r="AY118" s="24" t="s">
        <v>167</v>
      </c>
      <c r="BE118" s="233">
        <f>IF(N118="základní",J118,0)</f>
        <v>0</v>
      </c>
      <c r="BF118" s="233">
        <f>IF(N118="snížená",J118,0)</f>
        <v>0</v>
      </c>
      <c r="BG118" s="233">
        <f>IF(N118="zákl. přenesená",J118,0)</f>
        <v>0</v>
      </c>
      <c r="BH118" s="233">
        <f>IF(N118="sníž. přenesená",J118,0)</f>
        <v>0</v>
      </c>
      <c r="BI118" s="233">
        <f>IF(N118="nulová",J118,0)</f>
        <v>0</v>
      </c>
      <c r="BJ118" s="24" t="s">
        <v>87</v>
      </c>
      <c r="BK118" s="233">
        <f>ROUND(I118*H118,2)</f>
        <v>0</v>
      </c>
      <c r="BL118" s="24" t="s">
        <v>174</v>
      </c>
      <c r="BM118" s="24" t="s">
        <v>2179</v>
      </c>
    </row>
    <row r="119" s="1" customFormat="1" ht="14.4" customHeight="1">
      <c r="B119" s="47"/>
      <c r="C119" s="270" t="s">
        <v>231</v>
      </c>
      <c r="D119" s="270" t="s">
        <v>336</v>
      </c>
      <c r="E119" s="271" t="s">
        <v>2180</v>
      </c>
      <c r="F119" s="272" t="s">
        <v>2181</v>
      </c>
      <c r="G119" s="273" t="s">
        <v>936</v>
      </c>
      <c r="H119" s="274">
        <v>1.6000000000000001</v>
      </c>
      <c r="I119" s="275"/>
      <c r="J119" s="276">
        <f>ROUND(I119*H119,2)</f>
        <v>0</v>
      </c>
      <c r="K119" s="272" t="s">
        <v>477</v>
      </c>
      <c r="L119" s="277"/>
      <c r="M119" s="278" t="s">
        <v>34</v>
      </c>
      <c r="N119" s="279" t="s">
        <v>50</v>
      </c>
      <c r="O119" s="48"/>
      <c r="P119" s="231">
        <f>O119*H119</f>
        <v>0</v>
      </c>
      <c r="Q119" s="231">
        <v>0</v>
      </c>
      <c r="R119" s="231">
        <f>Q119*H119</f>
        <v>0</v>
      </c>
      <c r="S119" s="231">
        <v>0</v>
      </c>
      <c r="T119" s="232">
        <f>S119*H119</f>
        <v>0</v>
      </c>
      <c r="AR119" s="24" t="s">
        <v>225</v>
      </c>
      <c r="AT119" s="24" t="s">
        <v>336</v>
      </c>
      <c r="AU119" s="24" t="s">
        <v>89</v>
      </c>
      <c r="AY119" s="24" t="s">
        <v>167</v>
      </c>
      <c r="BE119" s="233">
        <f>IF(N119="základní",J119,0)</f>
        <v>0</v>
      </c>
      <c r="BF119" s="233">
        <f>IF(N119="snížená",J119,0)</f>
        <v>0</v>
      </c>
      <c r="BG119" s="233">
        <f>IF(N119="zákl. přenesená",J119,0)</f>
        <v>0</v>
      </c>
      <c r="BH119" s="233">
        <f>IF(N119="sníž. přenesená",J119,0)</f>
        <v>0</v>
      </c>
      <c r="BI119" s="233">
        <f>IF(N119="nulová",J119,0)</f>
        <v>0</v>
      </c>
      <c r="BJ119" s="24" t="s">
        <v>87</v>
      </c>
      <c r="BK119" s="233">
        <f>ROUND(I119*H119,2)</f>
        <v>0</v>
      </c>
      <c r="BL119" s="24" t="s">
        <v>174</v>
      </c>
      <c r="BM119" s="24" t="s">
        <v>2182</v>
      </c>
    </row>
    <row r="120" s="1" customFormat="1" ht="14.4" customHeight="1">
      <c r="B120" s="47"/>
      <c r="C120" s="270" t="s">
        <v>237</v>
      </c>
      <c r="D120" s="270" t="s">
        <v>336</v>
      </c>
      <c r="E120" s="271" t="s">
        <v>2183</v>
      </c>
      <c r="F120" s="272" t="s">
        <v>2184</v>
      </c>
      <c r="G120" s="273" t="s">
        <v>936</v>
      </c>
      <c r="H120" s="274">
        <v>3.2000000000000002</v>
      </c>
      <c r="I120" s="275"/>
      <c r="J120" s="276">
        <f>ROUND(I120*H120,2)</f>
        <v>0</v>
      </c>
      <c r="K120" s="272" t="s">
        <v>477</v>
      </c>
      <c r="L120" s="277"/>
      <c r="M120" s="278" t="s">
        <v>34</v>
      </c>
      <c r="N120" s="279" t="s">
        <v>50</v>
      </c>
      <c r="O120" s="48"/>
      <c r="P120" s="231">
        <f>O120*H120</f>
        <v>0</v>
      </c>
      <c r="Q120" s="231">
        <v>0</v>
      </c>
      <c r="R120" s="231">
        <f>Q120*H120</f>
        <v>0</v>
      </c>
      <c r="S120" s="231">
        <v>0</v>
      </c>
      <c r="T120" s="232">
        <f>S120*H120</f>
        <v>0</v>
      </c>
      <c r="AR120" s="24" t="s">
        <v>225</v>
      </c>
      <c r="AT120" s="24" t="s">
        <v>336</v>
      </c>
      <c r="AU120" s="24" t="s">
        <v>89</v>
      </c>
      <c r="AY120" s="24" t="s">
        <v>167</v>
      </c>
      <c r="BE120" s="233">
        <f>IF(N120="základní",J120,0)</f>
        <v>0</v>
      </c>
      <c r="BF120" s="233">
        <f>IF(N120="snížená",J120,0)</f>
        <v>0</v>
      </c>
      <c r="BG120" s="233">
        <f>IF(N120="zákl. přenesená",J120,0)</f>
        <v>0</v>
      </c>
      <c r="BH120" s="233">
        <f>IF(N120="sníž. přenesená",J120,0)</f>
        <v>0</v>
      </c>
      <c r="BI120" s="233">
        <f>IF(N120="nulová",J120,0)</f>
        <v>0</v>
      </c>
      <c r="BJ120" s="24" t="s">
        <v>87</v>
      </c>
      <c r="BK120" s="233">
        <f>ROUND(I120*H120,2)</f>
        <v>0</v>
      </c>
      <c r="BL120" s="24" t="s">
        <v>174</v>
      </c>
      <c r="BM120" s="24" t="s">
        <v>2185</v>
      </c>
    </row>
    <row r="121" s="10" customFormat="1" ht="37.44" customHeight="1">
      <c r="B121" s="206"/>
      <c r="C121" s="207"/>
      <c r="D121" s="208" t="s">
        <v>78</v>
      </c>
      <c r="E121" s="209" t="s">
        <v>2186</v>
      </c>
      <c r="F121" s="209" t="s">
        <v>2187</v>
      </c>
      <c r="G121" s="207"/>
      <c r="H121" s="207"/>
      <c r="I121" s="210"/>
      <c r="J121" s="211">
        <f>BK121</f>
        <v>0</v>
      </c>
      <c r="K121" s="207"/>
      <c r="L121" s="212"/>
      <c r="M121" s="213"/>
      <c r="N121" s="214"/>
      <c r="O121" s="214"/>
      <c r="P121" s="215">
        <f>P122+P163+P170+P209+P225+P229</f>
        <v>0</v>
      </c>
      <c r="Q121" s="214"/>
      <c r="R121" s="215">
        <f>R122+R163+R170+R209+R225+R229</f>
        <v>0.98052000000000006</v>
      </c>
      <c r="S121" s="214"/>
      <c r="T121" s="216">
        <f>T122+T163+T170+T209+T225+T229</f>
        <v>0</v>
      </c>
      <c r="AR121" s="217" t="s">
        <v>87</v>
      </c>
      <c r="AT121" s="218" t="s">
        <v>78</v>
      </c>
      <c r="AU121" s="218" t="s">
        <v>79</v>
      </c>
      <c r="AY121" s="217" t="s">
        <v>167</v>
      </c>
      <c r="BK121" s="219">
        <f>BK122+BK163+BK170+BK209+BK225+BK229</f>
        <v>0</v>
      </c>
    </row>
    <row r="122" s="10" customFormat="1" ht="19.92" customHeight="1">
      <c r="B122" s="206"/>
      <c r="C122" s="207"/>
      <c r="D122" s="208" t="s">
        <v>78</v>
      </c>
      <c r="E122" s="220" t="s">
        <v>2188</v>
      </c>
      <c r="F122" s="220" t="s">
        <v>2189</v>
      </c>
      <c r="G122" s="207"/>
      <c r="H122" s="207"/>
      <c r="I122" s="210"/>
      <c r="J122" s="221">
        <f>BK122</f>
        <v>0</v>
      </c>
      <c r="K122" s="207"/>
      <c r="L122" s="212"/>
      <c r="M122" s="213"/>
      <c r="N122" s="214"/>
      <c r="O122" s="214"/>
      <c r="P122" s="215">
        <f>SUM(P123:P162)</f>
        <v>0</v>
      </c>
      <c r="Q122" s="214"/>
      <c r="R122" s="215">
        <f>SUM(R123:R162)</f>
        <v>0</v>
      </c>
      <c r="S122" s="214"/>
      <c r="T122" s="216">
        <f>SUM(T123:T162)</f>
        <v>0</v>
      </c>
      <c r="AR122" s="217" t="s">
        <v>87</v>
      </c>
      <c r="AT122" s="218" t="s">
        <v>78</v>
      </c>
      <c r="AU122" s="218" t="s">
        <v>87</v>
      </c>
      <c r="AY122" s="217" t="s">
        <v>167</v>
      </c>
      <c r="BK122" s="219">
        <f>SUM(BK123:BK162)</f>
        <v>0</v>
      </c>
    </row>
    <row r="123" s="1" customFormat="1" ht="22.8" customHeight="1">
      <c r="B123" s="47"/>
      <c r="C123" s="222" t="s">
        <v>242</v>
      </c>
      <c r="D123" s="222" t="s">
        <v>169</v>
      </c>
      <c r="E123" s="223" t="s">
        <v>2190</v>
      </c>
      <c r="F123" s="224" t="s">
        <v>2191</v>
      </c>
      <c r="G123" s="225" t="s">
        <v>321</v>
      </c>
      <c r="H123" s="226">
        <v>4</v>
      </c>
      <c r="I123" s="227"/>
      <c r="J123" s="228">
        <f>ROUND(I123*H123,2)</f>
        <v>0</v>
      </c>
      <c r="K123" s="224" t="s">
        <v>173</v>
      </c>
      <c r="L123" s="73"/>
      <c r="M123" s="229" t="s">
        <v>34</v>
      </c>
      <c r="N123" s="230" t="s">
        <v>50</v>
      </c>
      <c r="O123" s="48"/>
      <c r="P123" s="231">
        <f>O123*H123</f>
        <v>0</v>
      </c>
      <c r="Q123" s="231">
        <v>0</v>
      </c>
      <c r="R123" s="231">
        <f>Q123*H123</f>
        <v>0</v>
      </c>
      <c r="S123" s="231">
        <v>0</v>
      </c>
      <c r="T123" s="232">
        <f>S123*H123</f>
        <v>0</v>
      </c>
      <c r="AR123" s="24" t="s">
        <v>174</v>
      </c>
      <c r="AT123" s="24" t="s">
        <v>169</v>
      </c>
      <c r="AU123" s="24" t="s">
        <v>89</v>
      </c>
      <c r="AY123" s="24" t="s">
        <v>167</v>
      </c>
      <c r="BE123" s="233">
        <f>IF(N123="základní",J123,0)</f>
        <v>0</v>
      </c>
      <c r="BF123" s="233">
        <f>IF(N123="snížená",J123,0)</f>
        <v>0</v>
      </c>
      <c r="BG123" s="233">
        <f>IF(N123="zákl. přenesená",J123,0)</f>
        <v>0</v>
      </c>
      <c r="BH123" s="233">
        <f>IF(N123="sníž. přenesená",J123,0)</f>
        <v>0</v>
      </c>
      <c r="BI123" s="233">
        <f>IF(N123="nulová",J123,0)</f>
        <v>0</v>
      </c>
      <c r="BJ123" s="24" t="s">
        <v>87</v>
      </c>
      <c r="BK123" s="233">
        <f>ROUND(I123*H123,2)</f>
        <v>0</v>
      </c>
      <c r="BL123" s="24" t="s">
        <v>174</v>
      </c>
      <c r="BM123" s="24" t="s">
        <v>2192</v>
      </c>
    </row>
    <row r="124" s="1" customFormat="1" ht="22.8" customHeight="1">
      <c r="B124" s="47"/>
      <c r="C124" s="270" t="s">
        <v>248</v>
      </c>
      <c r="D124" s="270" t="s">
        <v>336</v>
      </c>
      <c r="E124" s="271" t="s">
        <v>2193</v>
      </c>
      <c r="F124" s="272" t="s">
        <v>2194</v>
      </c>
      <c r="G124" s="273" t="s">
        <v>936</v>
      </c>
      <c r="H124" s="274">
        <v>1</v>
      </c>
      <c r="I124" s="275"/>
      <c r="J124" s="276">
        <f>ROUND(I124*H124,2)</f>
        <v>0</v>
      </c>
      <c r="K124" s="272" t="s">
        <v>477</v>
      </c>
      <c r="L124" s="277"/>
      <c r="M124" s="278" t="s">
        <v>34</v>
      </c>
      <c r="N124" s="279" t="s">
        <v>50</v>
      </c>
      <c r="O124" s="48"/>
      <c r="P124" s="231">
        <f>O124*H124</f>
        <v>0</v>
      </c>
      <c r="Q124" s="231">
        <v>0</v>
      </c>
      <c r="R124" s="231">
        <f>Q124*H124</f>
        <v>0</v>
      </c>
      <c r="S124" s="231">
        <v>0</v>
      </c>
      <c r="T124" s="232">
        <f>S124*H124</f>
        <v>0</v>
      </c>
      <c r="AR124" s="24" t="s">
        <v>225</v>
      </c>
      <c r="AT124" s="24" t="s">
        <v>336</v>
      </c>
      <c r="AU124" s="24" t="s">
        <v>89</v>
      </c>
      <c r="AY124" s="24" t="s">
        <v>167</v>
      </c>
      <c r="BE124" s="233">
        <f>IF(N124="základní",J124,0)</f>
        <v>0</v>
      </c>
      <c r="BF124" s="233">
        <f>IF(N124="snížená",J124,0)</f>
        <v>0</v>
      </c>
      <c r="BG124" s="233">
        <f>IF(N124="zákl. přenesená",J124,0)</f>
        <v>0</v>
      </c>
      <c r="BH124" s="233">
        <f>IF(N124="sníž. přenesená",J124,0)</f>
        <v>0</v>
      </c>
      <c r="BI124" s="233">
        <f>IF(N124="nulová",J124,0)</f>
        <v>0</v>
      </c>
      <c r="BJ124" s="24" t="s">
        <v>87</v>
      </c>
      <c r="BK124" s="233">
        <f>ROUND(I124*H124,2)</f>
        <v>0</v>
      </c>
      <c r="BL124" s="24" t="s">
        <v>174</v>
      </c>
      <c r="BM124" s="24" t="s">
        <v>2195</v>
      </c>
    </row>
    <row r="125" s="1" customFormat="1" ht="14.4" customHeight="1">
      <c r="B125" s="47"/>
      <c r="C125" s="222" t="s">
        <v>256</v>
      </c>
      <c r="D125" s="222" t="s">
        <v>169</v>
      </c>
      <c r="E125" s="223" t="s">
        <v>2196</v>
      </c>
      <c r="F125" s="224" t="s">
        <v>2197</v>
      </c>
      <c r="G125" s="225" t="s">
        <v>936</v>
      </c>
      <c r="H125" s="226">
        <v>6</v>
      </c>
      <c r="I125" s="227"/>
      <c r="J125" s="228">
        <f>ROUND(I125*H125,2)</f>
        <v>0</v>
      </c>
      <c r="K125" s="224" t="s">
        <v>477</v>
      </c>
      <c r="L125" s="73"/>
      <c r="M125" s="229" t="s">
        <v>34</v>
      </c>
      <c r="N125" s="230" t="s">
        <v>50</v>
      </c>
      <c r="O125" s="48"/>
      <c r="P125" s="231">
        <f>O125*H125</f>
        <v>0</v>
      </c>
      <c r="Q125" s="231">
        <v>0</v>
      </c>
      <c r="R125" s="231">
        <f>Q125*H125</f>
        <v>0</v>
      </c>
      <c r="S125" s="231">
        <v>0</v>
      </c>
      <c r="T125" s="232">
        <f>S125*H125</f>
        <v>0</v>
      </c>
      <c r="AR125" s="24" t="s">
        <v>174</v>
      </c>
      <c r="AT125" s="24" t="s">
        <v>169</v>
      </c>
      <c r="AU125" s="24" t="s">
        <v>89</v>
      </c>
      <c r="AY125" s="24" t="s">
        <v>167</v>
      </c>
      <c r="BE125" s="233">
        <f>IF(N125="základní",J125,0)</f>
        <v>0</v>
      </c>
      <c r="BF125" s="233">
        <f>IF(N125="snížená",J125,0)</f>
        <v>0</v>
      </c>
      <c r="BG125" s="233">
        <f>IF(N125="zákl. přenesená",J125,0)</f>
        <v>0</v>
      </c>
      <c r="BH125" s="233">
        <f>IF(N125="sníž. přenesená",J125,0)</f>
        <v>0</v>
      </c>
      <c r="BI125" s="233">
        <f>IF(N125="nulová",J125,0)</f>
        <v>0</v>
      </c>
      <c r="BJ125" s="24" t="s">
        <v>87</v>
      </c>
      <c r="BK125" s="233">
        <f>ROUND(I125*H125,2)</f>
        <v>0</v>
      </c>
      <c r="BL125" s="24" t="s">
        <v>174</v>
      </c>
      <c r="BM125" s="24" t="s">
        <v>185</v>
      </c>
    </row>
    <row r="126" s="1" customFormat="1" ht="22.8" customHeight="1">
      <c r="B126" s="47"/>
      <c r="C126" s="222" t="s">
        <v>265</v>
      </c>
      <c r="D126" s="222" t="s">
        <v>169</v>
      </c>
      <c r="E126" s="223" t="s">
        <v>2198</v>
      </c>
      <c r="F126" s="224" t="s">
        <v>2199</v>
      </c>
      <c r="G126" s="225" t="s">
        <v>356</v>
      </c>
      <c r="H126" s="226">
        <v>93</v>
      </c>
      <c r="I126" s="227"/>
      <c r="J126" s="228">
        <f>ROUND(I126*H126,2)</f>
        <v>0</v>
      </c>
      <c r="K126" s="224" t="s">
        <v>173</v>
      </c>
      <c r="L126" s="73"/>
      <c r="M126" s="229" t="s">
        <v>34</v>
      </c>
      <c r="N126" s="230" t="s">
        <v>50</v>
      </c>
      <c r="O126" s="48"/>
      <c r="P126" s="231">
        <f>O126*H126</f>
        <v>0</v>
      </c>
      <c r="Q126" s="231">
        <v>0</v>
      </c>
      <c r="R126" s="231">
        <f>Q126*H126</f>
        <v>0</v>
      </c>
      <c r="S126" s="231">
        <v>0</v>
      </c>
      <c r="T126" s="232">
        <f>S126*H126</f>
        <v>0</v>
      </c>
      <c r="AR126" s="24" t="s">
        <v>174</v>
      </c>
      <c r="AT126" s="24" t="s">
        <v>169</v>
      </c>
      <c r="AU126" s="24" t="s">
        <v>89</v>
      </c>
      <c r="AY126" s="24" t="s">
        <v>167</v>
      </c>
      <c r="BE126" s="233">
        <f>IF(N126="základní",J126,0)</f>
        <v>0</v>
      </c>
      <c r="BF126" s="233">
        <f>IF(N126="snížená",J126,0)</f>
        <v>0</v>
      </c>
      <c r="BG126" s="233">
        <f>IF(N126="zákl. přenesená",J126,0)</f>
        <v>0</v>
      </c>
      <c r="BH126" s="233">
        <f>IF(N126="sníž. přenesená",J126,0)</f>
        <v>0</v>
      </c>
      <c r="BI126" s="233">
        <f>IF(N126="nulová",J126,0)</f>
        <v>0</v>
      </c>
      <c r="BJ126" s="24" t="s">
        <v>87</v>
      </c>
      <c r="BK126" s="233">
        <f>ROUND(I126*H126,2)</f>
        <v>0</v>
      </c>
      <c r="BL126" s="24" t="s">
        <v>174</v>
      </c>
      <c r="BM126" s="24" t="s">
        <v>2200</v>
      </c>
    </row>
    <row r="127" s="1" customFormat="1" ht="14.4" customHeight="1">
      <c r="B127" s="47"/>
      <c r="C127" s="270" t="s">
        <v>10</v>
      </c>
      <c r="D127" s="270" t="s">
        <v>336</v>
      </c>
      <c r="E127" s="271" t="s">
        <v>2201</v>
      </c>
      <c r="F127" s="272" t="s">
        <v>2202</v>
      </c>
      <c r="G127" s="273" t="s">
        <v>336</v>
      </c>
      <c r="H127" s="274">
        <v>46</v>
      </c>
      <c r="I127" s="275"/>
      <c r="J127" s="276">
        <f>ROUND(I127*H127,2)</f>
        <v>0</v>
      </c>
      <c r="K127" s="272" t="s">
        <v>477</v>
      </c>
      <c r="L127" s="277"/>
      <c r="M127" s="278" t="s">
        <v>34</v>
      </c>
      <c r="N127" s="279" t="s">
        <v>50</v>
      </c>
      <c r="O127" s="48"/>
      <c r="P127" s="231">
        <f>O127*H127</f>
        <v>0</v>
      </c>
      <c r="Q127" s="231">
        <v>0</v>
      </c>
      <c r="R127" s="231">
        <f>Q127*H127</f>
        <v>0</v>
      </c>
      <c r="S127" s="231">
        <v>0</v>
      </c>
      <c r="T127" s="232">
        <f>S127*H127</f>
        <v>0</v>
      </c>
      <c r="AR127" s="24" t="s">
        <v>225</v>
      </c>
      <c r="AT127" s="24" t="s">
        <v>336</v>
      </c>
      <c r="AU127" s="24" t="s">
        <v>89</v>
      </c>
      <c r="AY127" s="24" t="s">
        <v>167</v>
      </c>
      <c r="BE127" s="233">
        <f>IF(N127="základní",J127,0)</f>
        <v>0</v>
      </c>
      <c r="BF127" s="233">
        <f>IF(N127="snížená",J127,0)</f>
        <v>0</v>
      </c>
      <c r="BG127" s="233">
        <f>IF(N127="zákl. přenesená",J127,0)</f>
        <v>0</v>
      </c>
      <c r="BH127" s="233">
        <f>IF(N127="sníž. přenesená",J127,0)</f>
        <v>0</v>
      </c>
      <c r="BI127" s="233">
        <f>IF(N127="nulová",J127,0)</f>
        <v>0</v>
      </c>
      <c r="BJ127" s="24" t="s">
        <v>87</v>
      </c>
      <c r="BK127" s="233">
        <f>ROUND(I127*H127,2)</f>
        <v>0</v>
      </c>
      <c r="BL127" s="24" t="s">
        <v>174</v>
      </c>
      <c r="BM127" s="24" t="s">
        <v>2203</v>
      </c>
    </row>
    <row r="128" s="1" customFormat="1" ht="14.4" customHeight="1">
      <c r="B128" s="47"/>
      <c r="C128" s="270" t="s">
        <v>281</v>
      </c>
      <c r="D128" s="270" t="s">
        <v>336</v>
      </c>
      <c r="E128" s="271" t="s">
        <v>2204</v>
      </c>
      <c r="F128" s="272" t="s">
        <v>2205</v>
      </c>
      <c r="G128" s="273" t="s">
        <v>336</v>
      </c>
      <c r="H128" s="274">
        <v>36</v>
      </c>
      <c r="I128" s="275"/>
      <c r="J128" s="276">
        <f>ROUND(I128*H128,2)</f>
        <v>0</v>
      </c>
      <c r="K128" s="272" t="s">
        <v>477</v>
      </c>
      <c r="L128" s="277"/>
      <c r="M128" s="278" t="s">
        <v>34</v>
      </c>
      <c r="N128" s="279" t="s">
        <v>50</v>
      </c>
      <c r="O128" s="48"/>
      <c r="P128" s="231">
        <f>O128*H128</f>
        <v>0</v>
      </c>
      <c r="Q128" s="231">
        <v>0</v>
      </c>
      <c r="R128" s="231">
        <f>Q128*H128</f>
        <v>0</v>
      </c>
      <c r="S128" s="231">
        <v>0</v>
      </c>
      <c r="T128" s="232">
        <f>S128*H128</f>
        <v>0</v>
      </c>
      <c r="AR128" s="24" t="s">
        <v>225</v>
      </c>
      <c r="AT128" s="24" t="s">
        <v>336</v>
      </c>
      <c r="AU128" s="24" t="s">
        <v>89</v>
      </c>
      <c r="AY128" s="24" t="s">
        <v>167</v>
      </c>
      <c r="BE128" s="233">
        <f>IF(N128="základní",J128,0)</f>
        <v>0</v>
      </c>
      <c r="BF128" s="233">
        <f>IF(N128="snížená",J128,0)</f>
        <v>0</v>
      </c>
      <c r="BG128" s="233">
        <f>IF(N128="zákl. přenesená",J128,0)</f>
        <v>0</v>
      </c>
      <c r="BH128" s="233">
        <f>IF(N128="sníž. přenesená",J128,0)</f>
        <v>0</v>
      </c>
      <c r="BI128" s="233">
        <f>IF(N128="nulová",J128,0)</f>
        <v>0</v>
      </c>
      <c r="BJ128" s="24" t="s">
        <v>87</v>
      </c>
      <c r="BK128" s="233">
        <f>ROUND(I128*H128,2)</f>
        <v>0</v>
      </c>
      <c r="BL128" s="24" t="s">
        <v>174</v>
      </c>
      <c r="BM128" s="24" t="s">
        <v>2206</v>
      </c>
    </row>
    <row r="129" s="1" customFormat="1" ht="14.4" customHeight="1">
      <c r="B129" s="47"/>
      <c r="C129" s="270" t="s">
        <v>285</v>
      </c>
      <c r="D129" s="270" t="s">
        <v>336</v>
      </c>
      <c r="E129" s="271" t="s">
        <v>2207</v>
      </c>
      <c r="F129" s="272" t="s">
        <v>2208</v>
      </c>
      <c r="G129" s="273" t="s">
        <v>336</v>
      </c>
      <c r="H129" s="274">
        <v>11</v>
      </c>
      <c r="I129" s="275"/>
      <c r="J129" s="276">
        <f>ROUND(I129*H129,2)</f>
        <v>0</v>
      </c>
      <c r="K129" s="272" t="s">
        <v>477</v>
      </c>
      <c r="L129" s="277"/>
      <c r="M129" s="278" t="s">
        <v>34</v>
      </c>
      <c r="N129" s="279" t="s">
        <v>50</v>
      </c>
      <c r="O129" s="48"/>
      <c r="P129" s="231">
        <f>O129*H129</f>
        <v>0</v>
      </c>
      <c r="Q129" s="231">
        <v>0</v>
      </c>
      <c r="R129" s="231">
        <f>Q129*H129</f>
        <v>0</v>
      </c>
      <c r="S129" s="231">
        <v>0</v>
      </c>
      <c r="T129" s="232">
        <f>S129*H129</f>
        <v>0</v>
      </c>
      <c r="AR129" s="24" t="s">
        <v>225</v>
      </c>
      <c r="AT129" s="24" t="s">
        <v>336</v>
      </c>
      <c r="AU129" s="24" t="s">
        <v>89</v>
      </c>
      <c r="AY129" s="24" t="s">
        <v>167</v>
      </c>
      <c r="BE129" s="233">
        <f>IF(N129="základní",J129,0)</f>
        <v>0</v>
      </c>
      <c r="BF129" s="233">
        <f>IF(N129="snížená",J129,0)</f>
        <v>0</v>
      </c>
      <c r="BG129" s="233">
        <f>IF(N129="zákl. přenesená",J129,0)</f>
        <v>0</v>
      </c>
      <c r="BH129" s="233">
        <f>IF(N129="sníž. přenesená",J129,0)</f>
        <v>0</v>
      </c>
      <c r="BI129" s="233">
        <f>IF(N129="nulová",J129,0)</f>
        <v>0</v>
      </c>
      <c r="BJ129" s="24" t="s">
        <v>87</v>
      </c>
      <c r="BK129" s="233">
        <f>ROUND(I129*H129,2)</f>
        <v>0</v>
      </c>
      <c r="BL129" s="24" t="s">
        <v>174</v>
      </c>
      <c r="BM129" s="24" t="s">
        <v>2209</v>
      </c>
    </row>
    <row r="130" s="1" customFormat="1" ht="14.4" customHeight="1">
      <c r="B130" s="47"/>
      <c r="C130" s="222" t="s">
        <v>289</v>
      </c>
      <c r="D130" s="222" t="s">
        <v>169</v>
      </c>
      <c r="E130" s="223" t="s">
        <v>2210</v>
      </c>
      <c r="F130" s="224" t="s">
        <v>2211</v>
      </c>
      <c r="G130" s="225" t="s">
        <v>936</v>
      </c>
      <c r="H130" s="226">
        <v>12</v>
      </c>
      <c r="I130" s="227"/>
      <c r="J130" s="228">
        <f>ROUND(I130*H130,2)</f>
        <v>0</v>
      </c>
      <c r="K130" s="224" t="s">
        <v>477</v>
      </c>
      <c r="L130" s="73"/>
      <c r="M130" s="229" t="s">
        <v>34</v>
      </c>
      <c r="N130" s="230" t="s">
        <v>50</v>
      </c>
      <c r="O130" s="48"/>
      <c r="P130" s="231">
        <f>O130*H130</f>
        <v>0</v>
      </c>
      <c r="Q130" s="231">
        <v>0</v>
      </c>
      <c r="R130" s="231">
        <f>Q130*H130</f>
        <v>0</v>
      </c>
      <c r="S130" s="231">
        <v>0</v>
      </c>
      <c r="T130" s="232">
        <f>S130*H130</f>
        <v>0</v>
      </c>
      <c r="AR130" s="24" t="s">
        <v>174</v>
      </c>
      <c r="AT130" s="24" t="s">
        <v>169</v>
      </c>
      <c r="AU130" s="24" t="s">
        <v>89</v>
      </c>
      <c r="AY130" s="24" t="s">
        <v>167</v>
      </c>
      <c r="BE130" s="233">
        <f>IF(N130="základní",J130,0)</f>
        <v>0</v>
      </c>
      <c r="BF130" s="233">
        <f>IF(N130="snížená",J130,0)</f>
        <v>0</v>
      </c>
      <c r="BG130" s="233">
        <f>IF(N130="zákl. přenesená",J130,0)</f>
        <v>0</v>
      </c>
      <c r="BH130" s="233">
        <f>IF(N130="sníž. přenesená",J130,0)</f>
        <v>0</v>
      </c>
      <c r="BI130" s="233">
        <f>IF(N130="nulová",J130,0)</f>
        <v>0</v>
      </c>
      <c r="BJ130" s="24" t="s">
        <v>87</v>
      </c>
      <c r="BK130" s="233">
        <f>ROUND(I130*H130,2)</f>
        <v>0</v>
      </c>
      <c r="BL130" s="24" t="s">
        <v>174</v>
      </c>
      <c r="BM130" s="24" t="s">
        <v>217</v>
      </c>
    </row>
    <row r="131" s="1" customFormat="1" ht="14.4" customHeight="1">
      <c r="B131" s="47"/>
      <c r="C131" s="222" t="s">
        <v>294</v>
      </c>
      <c r="D131" s="222" t="s">
        <v>169</v>
      </c>
      <c r="E131" s="223" t="s">
        <v>2212</v>
      </c>
      <c r="F131" s="224" t="s">
        <v>2213</v>
      </c>
      <c r="G131" s="225" t="s">
        <v>936</v>
      </c>
      <c r="H131" s="226">
        <v>10</v>
      </c>
      <c r="I131" s="227"/>
      <c r="J131" s="228">
        <f>ROUND(I131*H131,2)</f>
        <v>0</v>
      </c>
      <c r="K131" s="224" t="s">
        <v>477</v>
      </c>
      <c r="L131" s="73"/>
      <c r="M131" s="229" t="s">
        <v>34</v>
      </c>
      <c r="N131" s="230" t="s">
        <v>50</v>
      </c>
      <c r="O131" s="48"/>
      <c r="P131" s="231">
        <f>O131*H131</f>
        <v>0</v>
      </c>
      <c r="Q131" s="231">
        <v>0</v>
      </c>
      <c r="R131" s="231">
        <f>Q131*H131</f>
        <v>0</v>
      </c>
      <c r="S131" s="231">
        <v>0</v>
      </c>
      <c r="T131" s="232">
        <f>S131*H131</f>
        <v>0</v>
      </c>
      <c r="AR131" s="24" t="s">
        <v>174</v>
      </c>
      <c r="AT131" s="24" t="s">
        <v>169</v>
      </c>
      <c r="AU131" s="24" t="s">
        <v>89</v>
      </c>
      <c r="AY131" s="24" t="s">
        <v>167</v>
      </c>
      <c r="BE131" s="233">
        <f>IF(N131="základní",J131,0)</f>
        <v>0</v>
      </c>
      <c r="BF131" s="233">
        <f>IF(N131="snížená",J131,0)</f>
        <v>0</v>
      </c>
      <c r="BG131" s="233">
        <f>IF(N131="zákl. přenesená",J131,0)</f>
        <v>0</v>
      </c>
      <c r="BH131" s="233">
        <f>IF(N131="sníž. přenesená",J131,0)</f>
        <v>0</v>
      </c>
      <c r="BI131" s="233">
        <f>IF(N131="nulová",J131,0)</f>
        <v>0</v>
      </c>
      <c r="BJ131" s="24" t="s">
        <v>87</v>
      </c>
      <c r="BK131" s="233">
        <f>ROUND(I131*H131,2)</f>
        <v>0</v>
      </c>
      <c r="BL131" s="24" t="s">
        <v>174</v>
      </c>
      <c r="BM131" s="24" t="s">
        <v>225</v>
      </c>
    </row>
    <row r="132" s="1" customFormat="1" ht="14.4" customHeight="1">
      <c r="B132" s="47"/>
      <c r="C132" s="222" t="s">
        <v>298</v>
      </c>
      <c r="D132" s="222" t="s">
        <v>169</v>
      </c>
      <c r="E132" s="223" t="s">
        <v>2214</v>
      </c>
      <c r="F132" s="224" t="s">
        <v>2215</v>
      </c>
      <c r="G132" s="225" t="s">
        <v>936</v>
      </c>
      <c r="H132" s="226">
        <v>2</v>
      </c>
      <c r="I132" s="227"/>
      <c r="J132" s="228">
        <f>ROUND(I132*H132,2)</f>
        <v>0</v>
      </c>
      <c r="K132" s="224" t="s">
        <v>477</v>
      </c>
      <c r="L132" s="73"/>
      <c r="M132" s="229" t="s">
        <v>34</v>
      </c>
      <c r="N132" s="230" t="s">
        <v>50</v>
      </c>
      <c r="O132" s="48"/>
      <c r="P132" s="231">
        <f>O132*H132</f>
        <v>0</v>
      </c>
      <c r="Q132" s="231">
        <v>0</v>
      </c>
      <c r="R132" s="231">
        <f>Q132*H132</f>
        <v>0</v>
      </c>
      <c r="S132" s="231">
        <v>0</v>
      </c>
      <c r="T132" s="232">
        <f>S132*H132</f>
        <v>0</v>
      </c>
      <c r="AR132" s="24" t="s">
        <v>174</v>
      </c>
      <c r="AT132" s="24" t="s">
        <v>169</v>
      </c>
      <c r="AU132" s="24" t="s">
        <v>89</v>
      </c>
      <c r="AY132" s="24" t="s">
        <v>167</v>
      </c>
      <c r="BE132" s="233">
        <f>IF(N132="základní",J132,0)</f>
        <v>0</v>
      </c>
      <c r="BF132" s="233">
        <f>IF(N132="snížená",J132,0)</f>
        <v>0</v>
      </c>
      <c r="BG132" s="233">
        <f>IF(N132="zákl. přenesená",J132,0)</f>
        <v>0</v>
      </c>
      <c r="BH132" s="233">
        <f>IF(N132="sníž. přenesená",J132,0)</f>
        <v>0</v>
      </c>
      <c r="BI132" s="233">
        <f>IF(N132="nulová",J132,0)</f>
        <v>0</v>
      </c>
      <c r="BJ132" s="24" t="s">
        <v>87</v>
      </c>
      <c r="BK132" s="233">
        <f>ROUND(I132*H132,2)</f>
        <v>0</v>
      </c>
      <c r="BL132" s="24" t="s">
        <v>174</v>
      </c>
      <c r="BM132" s="24" t="s">
        <v>231</v>
      </c>
    </row>
    <row r="133" s="1" customFormat="1" ht="14.4" customHeight="1">
      <c r="B133" s="47"/>
      <c r="C133" s="222" t="s">
        <v>9</v>
      </c>
      <c r="D133" s="222" t="s">
        <v>169</v>
      </c>
      <c r="E133" s="223" t="s">
        <v>2216</v>
      </c>
      <c r="F133" s="224" t="s">
        <v>2217</v>
      </c>
      <c r="G133" s="225" t="s">
        <v>936</v>
      </c>
      <c r="H133" s="226">
        <v>4</v>
      </c>
      <c r="I133" s="227"/>
      <c r="J133" s="228">
        <f>ROUND(I133*H133,2)</f>
        <v>0</v>
      </c>
      <c r="K133" s="224" t="s">
        <v>477</v>
      </c>
      <c r="L133" s="73"/>
      <c r="M133" s="229" t="s">
        <v>34</v>
      </c>
      <c r="N133" s="230" t="s">
        <v>50</v>
      </c>
      <c r="O133" s="48"/>
      <c r="P133" s="231">
        <f>O133*H133</f>
        <v>0</v>
      </c>
      <c r="Q133" s="231">
        <v>0</v>
      </c>
      <c r="R133" s="231">
        <f>Q133*H133</f>
        <v>0</v>
      </c>
      <c r="S133" s="231">
        <v>0</v>
      </c>
      <c r="T133" s="232">
        <f>S133*H133</f>
        <v>0</v>
      </c>
      <c r="AR133" s="24" t="s">
        <v>174</v>
      </c>
      <c r="AT133" s="24" t="s">
        <v>169</v>
      </c>
      <c r="AU133" s="24" t="s">
        <v>89</v>
      </c>
      <c r="AY133" s="24" t="s">
        <v>167</v>
      </c>
      <c r="BE133" s="233">
        <f>IF(N133="základní",J133,0)</f>
        <v>0</v>
      </c>
      <c r="BF133" s="233">
        <f>IF(N133="snížená",J133,0)</f>
        <v>0</v>
      </c>
      <c r="BG133" s="233">
        <f>IF(N133="zákl. přenesená",J133,0)</f>
        <v>0</v>
      </c>
      <c r="BH133" s="233">
        <f>IF(N133="sníž. přenesená",J133,0)</f>
        <v>0</v>
      </c>
      <c r="BI133" s="233">
        <f>IF(N133="nulová",J133,0)</f>
        <v>0</v>
      </c>
      <c r="BJ133" s="24" t="s">
        <v>87</v>
      </c>
      <c r="BK133" s="233">
        <f>ROUND(I133*H133,2)</f>
        <v>0</v>
      </c>
      <c r="BL133" s="24" t="s">
        <v>174</v>
      </c>
      <c r="BM133" s="24" t="s">
        <v>237</v>
      </c>
    </row>
    <row r="134" s="1" customFormat="1" ht="14.4" customHeight="1">
      <c r="B134" s="47"/>
      <c r="C134" s="222" t="s">
        <v>310</v>
      </c>
      <c r="D134" s="222" t="s">
        <v>169</v>
      </c>
      <c r="E134" s="223" t="s">
        <v>2218</v>
      </c>
      <c r="F134" s="224" t="s">
        <v>2219</v>
      </c>
      <c r="G134" s="225" t="s">
        <v>2220</v>
      </c>
      <c r="H134" s="226">
        <v>4</v>
      </c>
      <c r="I134" s="227"/>
      <c r="J134" s="228">
        <f>ROUND(I134*H134,2)</f>
        <v>0</v>
      </c>
      <c r="K134" s="224" t="s">
        <v>477</v>
      </c>
      <c r="L134" s="73"/>
      <c r="M134" s="229" t="s">
        <v>34</v>
      </c>
      <c r="N134" s="230" t="s">
        <v>50</v>
      </c>
      <c r="O134" s="48"/>
      <c r="P134" s="231">
        <f>O134*H134</f>
        <v>0</v>
      </c>
      <c r="Q134" s="231">
        <v>0</v>
      </c>
      <c r="R134" s="231">
        <f>Q134*H134</f>
        <v>0</v>
      </c>
      <c r="S134" s="231">
        <v>0</v>
      </c>
      <c r="T134" s="232">
        <f>S134*H134</f>
        <v>0</v>
      </c>
      <c r="AR134" s="24" t="s">
        <v>174</v>
      </c>
      <c r="AT134" s="24" t="s">
        <v>169</v>
      </c>
      <c r="AU134" s="24" t="s">
        <v>89</v>
      </c>
      <c r="AY134" s="24" t="s">
        <v>167</v>
      </c>
      <c r="BE134" s="233">
        <f>IF(N134="základní",J134,0)</f>
        <v>0</v>
      </c>
      <c r="BF134" s="233">
        <f>IF(N134="snížená",J134,0)</f>
        <v>0</v>
      </c>
      <c r="BG134" s="233">
        <f>IF(N134="zákl. přenesená",J134,0)</f>
        <v>0</v>
      </c>
      <c r="BH134" s="233">
        <f>IF(N134="sníž. přenesená",J134,0)</f>
        <v>0</v>
      </c>
      <c r="BI134" s="233">
        <f>IF(N134="nulová",J134,0)</f>
        <v>0</v>
      </c>
      <c r="BJ134" s="24" t="s">
        <v>87</v>
      </c>
      <c r="BK134" s="233">
        <f>ROUND(I134*H134,2)</f>
        <v>0</v>
      </c>
      <c r="BL134" s="24" t="s">
        <v>174</v>
      </c>
      <c r="BM134" s="24" t="s">
        <v>242</v>
      </c>
    </row>
    <row r="135" s="1" customFormat="1" ht="14.4" customHeight="1">
      <c r="B135" s="47"/>
      <c r="C135" s="222" t="s">
        <v>318</v>
      </c>
      <c r="D135" s="222" t="s">
        <v>169</v>
      </c>
      <c r="E135" s="223" t="s">
        <v>2221</v>
      </c>
      <c r="F135" s="224" t="s">
        <v>2222</v>
      </c>
      <c r="G135" s="225" t="s">
        <v>2220</v>
      </c>
      <c r="H135" s="226">
        <v>2</v>
      </c>
      <c r="I135" s="227"/>
      <c r="J135" s="228">
        <f>ROUND(I135*H135,2)</f>
        <v>0</v>
      </c>
      <c r="K135" s="224" t="s">
        <v>477</v>
      </c>
      <c r="L135" s="73"/>
      <c r="M135" s="229" t="s">
        <v>34</v>
      </c>
      <c r="N135" s="230" t="s">
        <v>50</v>
      </c>
      <c r="O135" s="48"/>
      <c r="P135" s="231">
        <f>O135*H135</f>
        <v>0</v>
      </c>
      <c r="Q135" s="231">
        <v>0</v>
      </c>
      <c r="R135" s="231">
        <f>Q135*H135</f>
        <v>0</v>
      </c>
      <c r="S135" s="231">
        <v>0</v>
      </c>
      <c r="T135" s="232">
        <f>S135*H135</f>
        <v>0</v>
      </c>
      <c r="AR135" s="24" t="s">
        <v>174</v>
      </c>
      <c r="AT135" s="24" t="s">
        <v>169</v>
      </c>
      <c r="AU135" s="24" t="s">
        <v>89</v>
      </c>
      <c r="AY135" s="24" t="s">
        <v>167</v>
      </c>
      <c r="BE135" s="233">
        <f>IF(N135="základní",J135,0)</f>
        <v>0</v>
      </c>
      <c r="BF135" s="233">
        <f>IF(N135="snížená",J135,0)</f>
        <v>0</v>
      </c>
      <c r="BG135" s="233">
        <f>IF(N135="zákl. přenesená",J135,0)</f>
        <v>0</v>
      </c>
      <c r="BH135" s="233">
        <f>IF(N135="sníž. přenesená",J135,0)</f>
        <v>0</v>
      </c>
      <c r="BI135" s="233">
        <f>IF(N135="nulová",J135,0)</f>
        <v>0</v>
      </c>
      <c r="BJ135" s="24" t="s">
        <v>87</v>
      </c>
      <c r="BK135" s="233">
        <f>ROUND(I135*H135,2)</f>
        <v>0</v>
      </c>
      <c r="BL135" s="24" t="s">
        <v>174</v>
      </c>
      <c r="BM135" s="24" t="s">
        <v>248</v>
      </c>
    </row>
    <row r="136" s="1" customFormat="1" ht="14.4" customHeight="1">
      <c r="B136" s="47"/>
      <c r="C136" s="222" t="s">
        <v>324</v>
      </c>
      <c r="D136" s="222" t="s">
        <v>169</v>
      </c>
      <c r="E136" s="223" t="s">
        <v>2223</v>
      </c>
      <c r="F136" s="224" t="s">
        <v>2224</v>
      </c>
      <c r="G136" s="225" t="s">
        <v>936</v>
      </c>
      <c r="H136" s="226">
        <v>7</v>
      </c>
      <c r="I136" s="227"/>
      <c r="J136" s="228">
        <f>ROUND(I136*H136,2)</f>
        <v>0</v>
      </c>
      <c r="K136" s="224" t="s">
        <v>477</v>
      </c>
      <c r="L136" s="73"/>
      <c r="M136" s="229" t="s">
        <v>34</v>
      </c>
      <c r="N136" s="230" t="s">
        <v>50</v>
      </c>
      <c r="O136" s="48"/>
      <c r="P136" s="231">
        <f>O136*H136</f>
        <v>0</v>
      </c>
      <c r="Q136" s="231">
        <v>0</v>
      </c>
      <c r="R136" s="231">
        <f>Q136*H136</f>
        <v>0</v>
      </c>
      <c r="S136" s="231">
        <v>0</v>
      </c>
      <c r="T136" s="232">
        <f>S136*H136</f>
        <v>0</v>
      </c>
      <c r="AR136" s="24" t="s">
        <v>174</v>
      </c>
      <c r="AT136" s="24" t="s">
        <v>169</v>
      </c>
      <c r="AU136" s="24" t="s">
        <v>89</v>
      </c>
      <c r="AY136" s="24" t="s">
        <v>167</v>
      </c>
      <c r="BE136" s="233">
        <f>IF(N136="základní",J136,0)</f>
        <v>0</v>
      </c>
      <c r="BF136" s="233">
        <f>IF(N136="snížená",J136,0)</f>
        <v>0</v>
      </c>
      <c r="BG136" s="233">
        <f>IF(N136="zákl. přenesená",J136,0)</f>
        <v>0</v>
      </c>
      <c r="BH136" s="233">
        <f>IF(N136="sníž. přenesená",J136,0)</f>
        <v>0</v>
      </c>
      <c r="BI136" s="233">
        <f>IF(N136="nulová",J136,0)</f>
        <v>0</v>
      </c>
      <c r="BJ136" s="24" t="s">
        <v>87</v>
      </c>
      <c r="BK136" s="233">
        <f>ROUND(I136*H136,2)</f>
        <v>0</v>
      </c>
      <c r="BL136" s="24" t="s">
        <v>174</v>
      </c>
      <c r="BM136" s="24" t="s">
        <v>256</v>
      </c>
    </row>
    <row r="137" s="1" customFormat="1" ht="14.4" customHeight="1">
      <c r="B137" s="47"/>
      <c r="C137" s="222" t="s">
        <v>335</v>
      </c>
      <c r="D137" s="222" t="s">
        <v>169</v>
      </c>
      <c r="E137" s="223" t="s">
        <v>2225</v>
      </c>
      <c r="F137" s="224" t="s">
        <v>2226</v>
      </c>
      <c r="G137" s="225" t="s">
        <v>936</v>
      </c>
      <c r="H137" s="226">
        <v>6</v>
      </c>
      <c r="I137" s="227"/>
      <c r="J137" s="228">
        <f>ROUND(I137*H137,2)</f>
        <v>0</v>
      </c>
      <c r="K137" s="224" t="s">
        <v>477</v>
      </c>
      <c r="L137" s="73"/>
      <c r="M137" s="229" t="s">
        <v>34</v>
      </c>
      <c r="N137" s="230" t="s">
        <v>50</v>
      </c>
      <c r="O137" s="48"/>
      <c r="P137" s="231">
        <f>O137*H137</f>
        <v>0</v>
      </c>
      <c r="Q137" s="231">
        <v>0</v>
      </c>
      <c r="R137" s="231">
        <f>Q137*H137</f>
        <v>0</v>
      </c>
      <c r="S137" s="231">
        <v>0</v>
      </c>
      <c r="T137" s="232">
        <f>S137*H137</f>
        <v>0</v>
      </c>
      <c r="AR137" s="24" t="s">
        <v>174</v>
      </c>
      <c r="AT137" s="24" t="s">
        <v>169</v>
      </c>
      <c r="AU137" s="24" t="s">
        <v>89</v>
      </c>
      <c r="AY137" s="24" t="s">
        <v>167</v>
      </c>
      <c r="BE137" s="233">
        <f>IF(N137="základní",J137,0)</f>
        <v>0</v>
      </c>
      <c r="BF137" s="233">
        <f>IF(N137="snížená",J137,0)</f>
        <v>0</v>
      </c>
      <c r="BG137" s="233">
        <f>IF(N137="zákl. přenesená",J137,0)</f>
        <v>0</v>
      </c>
      <c r="BH137" s="233">
        <f>IF(N137="sníž. přenesená",J137,0)</f>
        <v>0</v>
      </c>
      <c r="BI137" s="233">
        <f>IF(N137="nulová",J137,0)</f>
        <v>0</v>
      </c>
      <c r="BJ137" s="24" t="s">
        <v>87</v>
      </c>
      <c r="BK137" s="233">
        <f>ROUND(I137*H137,2)</f>
        <v>0</v>
      </c>
      <c r="BL137" s="24" t="s">
        <v>174</v>
      </c>
      <c r="BM137" s="24" t="s">
        <v>265</v>
      </c>
    </row>
    <row r="138" s="1" customFormat="1" ht="14.4" customHeight="1">
      <c r="B138" s="47"/>
      <c r="C138" s="270" t="s">
        <v>342</v>
      </c>
      <c r="D138" s="270" t="s">
        <v>336</v>
      </c>
      <c r="E138" s="271" t="s">
        <v>2227</v>
      </c>
      <c r="F138" s="272" t="s">
        <v>2228</v>
      </c>
      <c r="G138" s="273" t="s">
        <v>2229</v>
      </c>
      <c r="H138" s="274">
        <v>12</v>
      </c>
      <c r="I138" s="275"/>
      <c r="J138" s="276">
        <f>ROUND(I138*H138,2)</f>
        <v>0</v>
      </c>
      <c r="K138" s="272" t="s">
        <v>477</v>
      </c>
      <c r="L138" s="277"/>
      <c r="M138" s="278" t="s">
        <v>34</v>
      </c>
      <c r="N138" s="279" t="s">
        <v>50</v>
      </c>
      <c r="O138" s="48"/>
      <c r="P138" s="231">
        <f>O138*H138</f>
        <v>0</v>
      </c>
      <c r="Q138" s="231">
        <v>0</v>
      </c>
      <c r="R138" s="231">
        <f>Q138*H138</f>
        <v>0</v>
      </c>
      <c r="S138" s="231">
        <v>0</v>
      </c>
      <c r="T138" s="232">
        <f>S138*H138</f>
        <v>0</v>
      </c>
      <c r="AR138" s="24" t="s">
        <v>225</v>
      </c>
      <c r="AT138" s="24" t="s">
        <v>336</v>
      </c>
      <c r="AU138" s="24" t="s">
        <v>89</v>
      </c>
      <c r="AY138" s="24" t="s">
        <v>167</v>
      </c>
      <c r="BE138" s="233">
        <f>IF(N138="základní",J138,0)</f>
        <v>0</v>
      </c>
      <c r="BF138" s="233">
        <f>IF(N138="snížená",J138,0)</f>
        <v>0</v>
      </c>
      <c r="BG138" s="233">
        <f>IF(N138="zákl. přenesená",J138,0)</f>
        <v>0</v>
      </c>
      <c r="BH138" s="233">
        <f>IF(N138="sníž. přenesená",J138,0)</f>
        <v>0</v>
      </c>
      <c r="BI138" s="233">
        <f>IF(N138="nulová",J138,0)</f>
        <v>0</v>
      </c>
      <c r="BJ138" s="24" t="s">
        <v>87</v>
      </c>
      <c r="BK138" s="233">
        <f>ROUND(I138*H138,2)</f>
        <v>0</v>
      </c>
      <c r="BL138" s="24" t="s">
        <v>174</v>
      </c>
      <c r="BM138" s="24" t="s">
        <v>2230</v>
      </c>
    </row>
    <row r="139" s="1" customFormat="1" ht="22.8" customHeight="1">
      <c r="B139" s="47"/>
      <c r="C139" s="222" t="s">
        <v>347</v>
      </c>
      <c r="D139" s="222" t="s">
        <v>169</v>
      </c>
      <c r="E139" s="223" t="s">
        <v>2231</v>
      </c>
      <c r="F139" s="224" t="s">
        <v>2232</v>
      </c>
      <c r="G139" s="225" t="s">
        <v>936</v>
      </c>
      <c r="H139" s="226">
        <v>4</v>
      </c>
      <c r="I139" s="227"/>
      <c r="J139" s="228">
        <f>ROUND(I139*H139,2)</f>
        <v>0</v>
      </c>
      <c r="K139" s="224" t="s">
        <v>477</v>
      </c>
      <c r="L139" s="73"/>
      <c r="M139" s="229" t="s">
        <v>34</v>
      </c>
      <c r="N139" s="230" t="s">
        <v>50</v>
      </c>
      <c r="O139" s="48"/>
      <c r="P139" s="231">
        <f>O139*H139</f>
        <v>0</v>
      </c>
      <c r="Q139" s="231">
        <v>0</v>
      </c>
      <c r="R139" s="231">
        <f>Q139*H139</f>
        <v>0</v>
      </c>
      <c r="S139" s="231">
        <v>0</v>
      </c>
      <c r="T139" s="232">
        <f>S139*H139</f>
        <v>0</v>
      </c>
      <c r="AR139" s="24" t="s">
        <v>174</v>
      </c>
      <c r="AT139" s="24" t="s">
        <v>169</v>
      </c>
      <c r="AU139" s="24" t="s">
        <v>89</v>
      </c>
      <c r="AY139" s="24" t="s">
        <v>167</v>
      </c>
      <c r="BE139" s="233">
        <f>IF(N139="základní",J139,0)</f>
        <v>0</v>
      </c>
      <c r="BF139" s="233">
        <f>IF(N139="snížená",J139,0)</f>
        <v>0</v>
      </c>
      <c r="BG139" s="233">
        <f>IF(N139="zákl. přenesená",J139,0)</f>
        <v>0</v>
      </c>
      <c r="BH139" s="233">
        <f>IF(N139="sníž. přenesená",J139,0)</f>
        <v>0</v>
      </c>
      <c r="BI139" s="233">
        <f>IF(N139="nulová",J139,0)</f>
        <v>0</v>
      </c>
      <c r="BJ139" s="24" t="s">
        <v>87</v>
      </c>
      <c r="BK139" s="233">
        <f>ROUND(I139*H139,2)</f>
        <v>0</v>
      </c>
      <c r="BL139" s="24" t="s">
        <v>174</v>
      </c>
      <c r="BM139" s="24" t="s">
        <v>285</v>
      </c>
    </row>
    <row r="140" s="1" customFormat="1" ht="14.4" customHeight="1">
      <c r="B140" s="47"/>
      <c r="C140" s="222" t="s">
        <v>353</v>
      </c>
      <c r="D140" s="222" t="s">
        <v>169</v>
      </c>
      <c r="E140" s="223" t="s">
        <v>2233</v>
      </c>
      <c r="F140" s="224" t="s">
        <v>2234</v>
      </c>
      <c r="G140" s="225" t="s">
        <v>936</v>
      </c>
      <c r="H140" s="226">
        <v>3</v>
      </c>
      <c r="I140" s="227"/>
      <c r="J140" s="228">
        <f>ROUND(I140*H140,2)</f>
        <v>0</v>
      </c>
      <c r="K140" s="224" t="s">
        <v>477</v>
      </c>
      <c r="L140" s="73"/>
      <c r="M140" s="229" t="s">
        <v>34</v>
      </c>
      <c r="N140" s="230" t="s">
        <v>50</v>
      </c>
      <c r="O140" s="48"/>
      <c r="P140" s="231">
        <f>O140*H140</f>
        <v>0</v>
      </c>
      <c r="Q140" s="231">
        <v>0</v>
      </c>
      <c r="R140" s="231">
        <f>Q140*H140</f>
        <v>0</v>
      </c>
      <c r="S140" s="231">
        <v>0</v>
      </c>
      <c r="T140" s="232">
        <f>S140*H140</f>
        <v>0</v>
      </c>
      <c r="AR140" s="24" t="s">
        <v>174</v>
      </c>
      <c r="AT140" s="24" t="s">
        <v>169</v>
      </c>
      <c r="AU140" s="24" t="s">
        <v>89</v>
      </c>
      <c r="AY140" s="24" t="s">
        <v>167</v>
      </c>
      <c r="BE140" s="233">
        <f>IF(N140="základní",J140,0)</f>
        <v>0</v>
      </c>
      <c r="BF140" s="233">
        <f>IF(N140="snížená",J140,0)</f>
        <v>0</v>
      </c>
      <c r="BG140" s="233">
        <f>IF(N140="zákl. přenesená",J140,0)</f>
        <v>0</v>
      </c>
      <c r="BH140" s="233">
        <f>IF(N140="sníž. přenesená",J140,0)</f>
        <v>0</v>
      </c>
      <c r="BI140" s="233">
        <f>IF(N140="nulová",J140,0)</f>
        <v>0</v>
      </c>
      <c r="BJ140" s="24" t="s">
        <v>87</v>
      </c>
      <c r="BK140" s="233">
        <f>ROUND(I140*H140,2)</f>
        <v>0</v>
      </c>
      <c r="BL140" s="24" t="s">
        <v>174</v>
      </c>
      <c r="BM140" s="24" t="s">
        <v>289</v>
      </c>
    </row>
    <row r="141" s="1" customFormat="1" ht="14.4" customHeight="1">
      <c r="B141" s="47"/>
      <c r="C141" s="222" t="s">
        <v>359</v>
      </c>
      <c r="D141" s="222" t="s">
        <v>169</v>
      </c>
      <c r="E141" s="223" t="s">
        <v>2235</v>
      </c>
      <c r="F141" s="224" t="s">
        <v>2236</v>
      </c>
      <c r="G141" s="225" t="s">
        <v>936</v>
      </c>
      <c r="H141" s="226">
        <v>2</v>
      </c>
      <c r="I141" s="227"/>
      <c r="J141" s="228">
        <f>ROUND(I141*H141,2)</f>
        <v>0</v>
      </c>
      <c r="K141" s="224" t="s">
        <v>477</v>
      </c>
      <c r="L141" s="73"/>
      <c r="M141" s="229" t="s">
        <v>34</v>
      </c>
      <c r="N141" s="230" t="s">
        <v>50</v>
      </c>
      <c r="O141" s="48"/>
      <c r="P141" s="231">
        <f>O141*H141</f>
        <v>0</v>
      </c>
      <c r="Q141" s="231">
        <v>0</v>
      </c>
      <c r="R141" s="231">
        <f>Q141*H141</f>
        <v>0</v>
      </c>
      <c r="S141" s="231">
        <v>0</v>
      </c>
      <c r="T141" s="232">
        <f>S141*H141</f>
        <v>0</v>
      </c>
      <c r="AR141" s="24" t="s">
        <v>174</v>
      </c>
      <c r="AT141" s="24" t="s">
        <v>169</v>
      </c>
      <c r="AU141" s="24" t="s">
        <v>89</v>
      </c>
      <c r="AY141" s="24" t="s">
        <v>167</v>
      </c>
      <c r="BE141" s="233">
        <f>IF(N141="základní",J141,0)</f>
        <v>0</v>
      </c>
      <c r="BF141" s="233">
        <f>IF(N141="snížená",J141,0)</f>
        <v>0</v>
      </c>
      <c r="BG141" s="233">
        <f>IF(N141="zákl. přenesená",J141,0)</f>
        <v>0</v>
      </c>
      <c r="BH141" s="233">
        <f>IF(N141="sníž. přenesená",J141,0)</f>
        <v>0</v>
      </c>
      <c r="BI141" s="233">
        <f>IF(N141="nulová",J141,0)</f>
        <v>0</v>
      </c>
      <c r="BJ141" s="24" t="s">
        <v>87</v>
      </c>
      <c r="BK141" s="233">
        <f>ROUND(I141*H141,2)</f>
        <v>0</v>
      </c>
      <c r="BL141" s="24" t="s">
        <v>174</v>
      </c>
      <c r="BM141" s="24" t="s">
        <v>294</v>
      </c>
    </row>
    <row r="142" s="1" customFormat="1" ht="14.4" customHeight="1">
      <c r="B142" s="47"/>
      <c r="C142" s="222" t="s">
        <v>370</v>
      </c>
      <c r="D142" s="222" t="s">
        <v>169</v>
      </c>
      <c r="E142" s="223" t="s">
        <v>2237</v>
      </c>
      <c r="F142" s="224" t="s">
        <v>2238</v>
      </c>
      <c r="G142" s="225" t="s">
        <v>936</v>
      </c>
      <c r="H142" s="226">
        <v>5</v>
      </c>
      <c r="I142" s="227"/>
      <c r="J142" s="228">
        <f>ROUND(I142*H142,2)</f>
        <v>0</v>
      </c>
      <c r="K142" s="224" t="s">
        <v>477</v>
      </c>
      <c r="L142" s="73"/>
      <c r="M142" s="229" t="s">
        <v>34</v>
      </c>
      <c r="N142" s="230" t="s">
        <v>50</v>
      </c>
      <c r="O142" s="48"/>
      <c r="P142" s="231">
        <f>O142*H142</f>
        <v>0</v>
      </c>
      <c r="Q142" s="231">
        <v>0</v>
      </c>
      <c r="R142" s="231">
        <f>Q142*H142</f>
        <v>0</v>
      </c>
      <c r="S142" s="231">
        <v>0</v>
      </c>
      <c r="T142" s="232">
        <f>S142*H142</f>
        <v>0</v>
      </c>
      <c r="AR142" s="24" t="s">
        <v>174</v>
      </c>
      <c r="AT142" s="24" t="s">
        <v>169</v>
      </c>
      <c r="AU142" s="24" t="s">
        <v>89</v>
      </c>
      <c r="AY142" s="24" t="s">
        <v>167</v>
      </c>
      <c r="BE142" s="233">
        <f>IF(N142="základní",J142,0)</f>
        <v>0</v>
      </c>
      <c r="BF142" s="233">
        <f>IF(N142="snížená",J142,0)</f>
        <v>0</v>
      </c>
      <c r="BG142" s="233">
        <f>IF(N142="zákl. přenesená",J142,0)</f>
        <v>0</v>
      </c>
      <c r="BH142" s="233">
        <f>IF(N142="sníž. přenesená",J142,0)</f>
        <v>0</v>
      </c>
      <c r="BI142" s="233">
        <f>IF(N142="nulová",J142,0)</f>
        <v>0</v>
      </c>
      <c r="BJ142" s="24" t="s">
        <v>87</v>
      </c>
      <c r="BK142" s="233">
        <f>ROUND(I142*H142,2)</f>
        <v>0</v>
      </c>
      <c r="BL142" s="24" t="s">
        <v>174</v>
      </c>
      <c r="BM142" s="24" t="s">
        <v>298</v>
      </c>
    </row>
    <row r="143" s="1" customFormat="1" ht="14.4" customHeight="1">
      <c r="B143" s="47"/>
      <c r="C143" s="222" t="s">
        <v>376</v>
      </c>
      <c r="D143" s="222" t="s">
        <v>169</v>
      </c>
      <c r="E143" s="223" t="s">
        <v>2239</v>
      </c>
      <c r="F143" s="224" t="s">
        <v>2240</v>
      </c>
      <c r="G143" s="225" t="s">
        <v>936</v>
      </c>
      <c r="H143" s="226">
        <v>6</v>
      </c>
      <c r="I143" s="227"/>
      <c r="J143" s="228">
        <f>ROUND(I143*H143,2)</f>
        <v>0</v>
      </c>
      <c r="K143" s="224" t="s">
        <v>477</v>
      </c>
      <c r="L143" s="73"/>
      <c r="M143" s="229" t="s">
        <v>34</v>
      </c>
      <c r="N143" s="230" t="s">
        <v>50</v>
      </c>
      <c r="O143" s="48"/>
      <c r="P143" s="231">
        <f>O143*H143</f>
        <v>0</v>
      </c>
      <c r="Q143" s="231">
        <v>0</v>
      </c>
      <c r="R143" s="231">
        <f>Q143*H143</f>
        <v>0</v>
      </c>
      <c r="S143" s="231">
        <v>0</v>
      </c>
      <c r="T143" s="232">
        <f>S143*H143</f>
        <v>0</v>
      </c>
      <c r="AR143" s="24" t="s">
        <v>174</v>
      </c>
      <c r="AT143" s="24" t="s">
        <v>169</v>
      </c>
      <c r="AU143" s="24" t="s">
        <v>89</v>
      </c>
      <c r="AY143" s="24" t="s">
        <v>167</v>
      </c>
      <c r="BE143" s="233">
        <f>IF(N143="základní",J143,0)</f>
        <v>0</v>
      </c>
      <c r="BF143" s="233">
        <f>IF(N143="snížená",J143,0)</f>
        <v>0</v>
      </c>
      <c r="BG143" s="233">
        <f>IF(N143="zákl. přenesená",J143,0)</f>
        <v>0</v>
      </c>
      <c r="BH143" s="233">
        <f>IF(N143="sníž. přenesená",J143,0)</f>
        <v>0</v>
      </c>
      <c r="BI143" s="233">
        <f>IF(N143="nulová",J143,0)</f>
        <v>0</v>
      </c>
      <c r="BJ143" s="24" t="s">
        <v>87</v>
      </c>
      <c r="BK143" s="233">
        <f>ROUND(I143*H143,2)</f>
        <v>0</v>
      </c>
      <c r="BL143" s="24" t="s">
        <v>174</v>
      </c>
      <c r="BM143" s="24" t="s">
        <v>9</v>
      </c>
    </row>
    <row r="144" s="1" customFormat="1" ht="14.4" customHeight="1">
      <c r="B144" s="47"/>
      <c r="C144" s="222" t="s">
        <v>383</v>
      </c>
      <c r="D144" s="222" t="s">
        <v>169</v>
      </c>
      <c r="E144" s="223" t="s">
        <v>2241</v>
      </c>
      <c r="F144" s="224" t="s">
        <v>2242</v>
      </c>
      <c r="G144" s="225" t="s">
        <v>2243</v>
      </c>
      <c r="H144" s="226">
        <v>350</v>
      </c>
      <c r="I144" s="227"/>
      <c r="J144" s="228">
        <f>ROUND(I144*H144,2)</f>
        <v>0</v>
      </c>
      <c r="K144" s="224" t="s">
        <v>477</v>
      </c>
      <c r="L144" s="73"/>
      <c r="M144" s="229" t="s">
        <v>34</v>
      </c>
      <c r="N144" s="230" t="s">
        <v>50</v>
      </c>
      <c r="O144" s="48"/>
      <c r="P144" s="231">
        <f>O144*H144</f>
        <v>0</v>
      </c>
      <c r="Q144" s="231">
        <v>0</v>
      </c>
      <c r="R144" s="231">
        <f>Q144*H144</f>
        <v>0</v>
      </c>
      <c r="S144" s="231">
        <v>0</v>
      </c>
      <c r="T144" s="232">
        <f>S144*H144</f>
        <v>0</v>
      </c>
      <c r="AR144" s="24" t="s">
        <v>174</v>
      </c>
      <c r="AT144" s="24" t="s">
        <v>169</v>
      </c>
      <c r="AU144" s="24" t="s">
        <v>89</v>
      </c>
      <c r="AY144" s="24" t="s">
        <v>167</v>
      </c>
      <c r="BE144" s="233">
        <f>IF(N144="základní",J144,0)</f>
        <v>0</v>
      </c>
      <c r="BF144" s="233">
        <f>IF(N144="snížená",J144,0)</f>
        <v>0</v>
      </c>
      <c r="BG144" s="233">
        <f>IF(N144="zákl. přenesená",J144,0)</f>
        <v>0</v>
      </c>
      <c r="BH144" s="233">
        <f>IF(N144="sníž. přenesená",J144,0)</f>
        <v>0</v>
      </c>
      <c r="BI144" s="233">
        <f>IF(N144="nulová",J144,0)</f>
        <v>0</v>
      </c>
      <c r="BJ144" s="24" t="s">
        <v>87</v>
      </c>
      <c r="BK144" s="233">
        <f>ROUND(I144*H144,2)</f>
        <v>0</v>
      </c>
      <c r="BL144" s="24" t="s">
        <v>174</v>
      </c>
      <c r="BM144" s="24" t="s">
        <v>310</v>
      </c>
    </row>
    <row r="145" s="1" customFormat="1" ht="14.4" customHeight="1">
      <c r="B145" s="47"/>
      <c r="C145" s="222" t="s">
        <v>388</v>
      </c>
      <c r="D145" s="222" t="s">
        <v>169</v>
      </c>
      <c r="E145" s="223" t="s">
        <v>2244</v>
      </c>
      <c r="F145" s="224" t="s">
        <v>2245</v>
      </c>
      <c r="G145" s="225" t="s">
        <v>336</v>
      </c>
      <c r="H145" s="226">
        <v>10</v>
      </c>
      <c r="I145" s="227"/>
      <c r="J145" s="228">
        <f>ROUND(I145*H145,2)</f>
        <v>0</v>
      </c>
      <c r="K145" s="224" t="s">
        <v>477</v>
      </c>
      <c r="L145" s="73"/>
      <c r="M145" s="229" t="s">
        <v>34</v>
      </c>
      <c r="N145" s="230" t="s">
        <v>50</v>
      </c>
      <c r="O145" s="48"/>
      <c r="P145" s="231">
        <f>O145*H145</f>
        <v>0</v>
      </c>
      <c r="Q145" s="231">
        <v>0</v>
      </c>
      <c r="R145" s="231">
        <f>Q145*H145</f>
        <v>0</v>
      </c>
      <c r="S145" s="231">
        <v>0</v>
      </c>
      <c r="T145" s="232">
        <f>S145*H145</f>
        <v>0</v>
      </c>
      <c r="AR145" s="24" t="s">
        <v>174</v>
      </c>
      <c r="AT145" s="24" t="s">
        <v>169</v>
      </c>
      <c r="AU145" s="24" t="s">
        <v>89</v>
      </c>
      <c r="AY145" s="24" t="s">
        <v>167</v>
      </c>
      <c r="BE145" s="233">
        <f>IF(N145="základní",J145,0)</f>
        <v>0</v>
      </c>
      <c r="BF145" s="233">
        <f>IF(N145="snížená",J145,0)</f>
        <v>0</v>
      </c>
      <c r="BG145" s="233">
        <f>IF(N145="zákl. přenesená",J145,0)</f>
        <v>0</v>
      </c>
      <c r="BH145" s="233">
        <f>IF(N145="sníž. přenesená",J145,0)</f>
        <v>0</v>
      </c>
      <c r="BI145" s="233">
        <f>IF(N145="nulová",J145,0)</f>
        <v>0</v>
      </c>
      <c r="BJ145" s="24" t="s">
        <v>87</v>
      </c>
      <c r="BK145" s="233">
        <f>ROUND(I145*H145,2)</f>
        <v>0</v>
      </c>
      <c r="BL145" s="24" t="s">
        <v>174</v>
      </c>
      <c r="BM145" s="24" t="s">
        <v>318</v>
      </c>
    </row>
    <row r="146" s="1" customFormat="1" ht="14.4" customHeight="1">
      <c r="B146" s="47"/>
      <c r="C146" s="222" t="s">
        <v>393</v>
      </c>
      <c r="D146" s="222" t="s">
        <v>169</v>
      </c>
      <c r="E146" s="223" t="s">
        <v>2246</v>
      </c>
      <c r="F146" s="224" t="s">
        <v>2247</v>
      </c>
      <c r="G146" s="225" t="s">
        <v>336</v>
      </c>
      <c r="H146" s="226">
        <v>86</v>
      </c>
      <c r="I146" s="227"/>
      <c r="J146" s="228">
        <f>ROUND(I146*H146,2)</f>
        <v>0</v>
      </c>
      <c r="K146" s="224" t="s">
        <v>477</v>
      </c>
      <c r="L146" s="73"/>
      <c r="M146" s="229" t="s">
        <v>34</v>
      </c>
      <c r="N146" s="230" t="s">
        <v>50</v>
      </c>
      <c r="O146" s="48"/>
      <c r="P146" s="231">
        <f>O146*H146</f>
        <v>0</v>
      </c>
      <c r="Q146" s="231">
        <v>0</v>
      </c>
      <c r="R146" s="231">
        <f>Q146*H146</f>
        <v>0</v>
      </c>
      <c r="S146" s="231">
        <v>0</v>
      </c>
      <c r="T146" s="232">
        <f>S146*H146</f>
        <v>0</v>
      </c>
      <c r="AR146" s="24" t="s">
        <v>174</v>
      </c>
      <c r="AT146" s="24" t="s">
        <v>169</v>
      </c>
      <c r="AU146" s="24" t="s">
        <v>89</v>
      </c>
      <c r="AY146" s="24" t="s">
        <v>167</v>
      </c>
      <c r="BE146" s="233">
        <f>IF(N146="základní",J146,0)</f>
        <v>0</v>
      </c>
      <c r="BF146" s="233">
        <f>IF(N146="snížená",J146,0)</f>
        <v>0</v>
      </c>
      <c r="BG146" s="233">
        <f>IF(N146="zákl. přenesená",J146,0)</f>
        <v>0</v>
      </c>
      <c r="BH146" s="233">
        <f>IF(N146="sníž. přenesená",J146,0)</f>
        <v>0</v>
      </c>
      <c r="BI146" s="233">
        <f>IF(N146="nulová",J146,0)</f>
        <v>0</v>
      </c>
      <c r="BJ146" s="24" t="s">
        <v>87</v>
      </c>
      <c r="BK146" s="233">
        <f>ROUND(I146*H146,2)</f>
        <v>0</v>
      </c>
      <c r="BL146" s="24" t="s">
        <v>174</v>
      </c>
      <c r="BM146" s="24" t="s">
        <v>324</v>
      </c>
    </row>
    <row r="147" s="1" customFormat="1" ht="14.4" customHeight="1">
      <c r="B147" s="47"/>
      <c r="C147" s="222" t="s">
        <v>404</v>
      </c>
      <c r="D147" s="222" t="s">
        <v>169</v>
      </c>
      <c r="E147" s="223" t="s">
        <v>2248</v>
      </c>
      <c r="F147" s="224" t="s">
        <v>2249</v>
      </c>
      <c r="G147" s="225" t="s">
        <v>936</v>
      </c>
      <c r="H147" s="226">
        <v>61</v>
      </c>
      <c r="I147" s="227"/>
      <c r="J147" s="228">
        <f>ROUND(I147*H147,2)</f>
        <v>0</v>
      </c>
      <c r="K147" s="224" t="s">
        <v>477</v>
      </c>
      <c r="L147" s="73"/>
      <c r="M147" s="229" t="s">
        <v>34</v>
      </c>
      <c r="N147" s="230" t="s">
        <v>50</v>
      </c>
      <c r="O147" s="48"/>
      <c r="P147" s="231">
        <f>O147*H147</f>
        <v>0</v>
      </c>
      <c r="Q147" s="231">
        <v>0</v>
      </c>
      <c r="R147" s="231">
        <f>Q147*H147</f>
        <v>0</v>
      </c>
      <c r="S147" s="231">
        <v>0</v>
      </c>
      <c r="T147" s="232">
        <f>S147*H147</f>
        <v>0</v>
      </c>
      <c r="AR147" s="24" t="s">
        <v>174</v>
      </c>
      <c r="AT147" s="24" t="s">
        <v>169</v>
      </c>
      <c r="AU147" s="24" t="s">
        <v>89</v>
      </c>
      <c r="AY147" s="24" t="s">
        <v>167</v>
      </c>
      <c r="BE147" s="233">
        <f>IF(N147="základní",J147,0)</f>
        <v>0</v>
      </c>
      <c r="BF147" s="233">
        <f>IF(N147="snížená",J147,0)</f>
        <v>0</v>
      </c>
      <c r="BG147" s="233">
        <f>IF(N147="zákl. přenesená",J147,0)</f>
        <v>0</v>
      </c>
      <c r="BH147" s="233">
        <f>IF(N147="sníž. přenesená",J147,0)</f>
        <v>0</v>
      </c>
      <c r="BI147" s="233">
        <f>IF(N147="nulová",J147,0)</f>
        <v>0</v>
      </c>
      <c r="BJ147" s="24" t="s">
        <v>87</v>
      </c>
      <c r="BK147" s="233">
        <f>ROUND(I147*H147,2)</f>
        <v>0</v>
      </c>
      <c r="BL147" s="24" t="s">
        <v>174</v>
      </c>
      <c r="BM147" s="24" t="s">
        <v>335</v>
      </c>
    </row>
    <row r="148" s="1" customFormat="1" ht="14.4" customHeight="1">
      <c r="B148" s="47"/>
      <c r="C148" s="222" t="s">
        <v>410</v>
      </c>
      <c r="D148" s="222" t="s">
        <v>169</v>
      </c>
      <c r="E148" s="223" t="s">
        <v>2250</v>
      </c>
      <c r="F148" s="224" t="s">
        <v>2251</v>
      </c>
      <c r="G148" s="225" t="s">
        <v>936</v>
      </c>
      <c r="H148" s="226">
        <v>11</v>
      </c>
      <c r="I148" s="227"/>
      <c r="J148" s="228">
        <f>ROUND(I148*H148,2)</f>
        <v>0</v>
      </c>
      <c r="K148" s="224" t="s">
        <v>477</v>
      </c>
      <c r="L148" s="73"/>
      <c r="M148" s="229" t="s">
        <v>34</v>
      </c>
      <c r="N148" s="230" t="s">
        <v>50</v>
      </c>
      <c r="O148" s="48"/>
      <c r="P148" s="231">
        <f>O148*H148</f>
        <v>0</v>
      </c>
      <c r="Q148" s="231">
        <v>0</v>
      </c>
      <c r="R148" s="231">
        <f>Q148*H148</f>
        <v>0</v>
      </c>
      <c r="S148" s="231">
        <v>0</v>
      </c>
      <c r="T148" s="232">
        <f>S148*H148</f>
        <v>0</v>
      </c>
      <c r="AR148" s="24" t="s">
        <v>174</v>
      </c>
      <c r="AT148" s="24" t="s">
        <v>169</v>
      </c>
      <c r="AU148" s="24" t="s">
        <v>89</v>
      </c>
      <c r="AY148" s="24" t="s">
        <v>167</v>
      </c>
      <c r="BE148" s="233">
        <f>IF(N148="základní",J148,0)</f>
        <v>0</v>
      </c>
      <c r="BF148" s="233">
        <f>IF(N148="snížená",J148,0)</f>
        <v>0</v>
      </c>
      <c r="BG148" s="233">
        <f>IF(N148="zákl. přenesená",J148,0)</f>
        <v>0</v>
      </c>
      <c r="BH148" s="233">
        <f>IF(N148="sníž. přenesená",J148,0)</f>
        <v>0</v>
      </c>
      <c r="BI148" s="233">
        <f>IF(N148="nulová",J148,0)</f>
        <v>0</v>
      </c>
      <c r="BJ148" s="24" t="s">
        <v>87</v>
      </c>
      <c r="BK148" s="233">
        <f>ROUND(I148*H148,2)</f>
        <v>0</v>
      </c>
      <c r="BL148" s="24" t="s">
        <v>174</v>
      </c>
      <c r="BM148" s="24" t="s">
        <v>342</v>
      </c>
    </row>
    <row r="149" s="1" customFormat="1" ht="14.4" customHeight="1">
      <c r="B149" s="47"/>
      <c r="C149" s="222" t="s">
        <v>414</v>
      </c>
      <c r="D149" s="222" t="s">
        <v>169</v>
      </c>
      <c r="E149" s="223" t="s">
        <v>2252</v>
      </c>
      <c r="F149" s="224" t="s">
        <v>2253</v>
      </c>
      <c r="G149" s="225" t="s">
        <v>936</v>
      </c>
      <c r="H149" s="226">
        <v>7</v>
      </c>
      <c r="I149" s="227"/>
      <c r="J149" s="228">
        <f>ROUND(I149*H149,2)</f>
        <v>0</v>
      </c>
      <c r="K149" s="224" t="s">
        <v>477</v>
      </c>
      <c r="L149" s="73"/>
      <c r="M149" s="229" t="s">
        <v>34</v>
      </c>
      <c r="N149" s="230" t="s">
        <v>50</v>
      </c>
      <c r="O149" s="48"/>
      <c r="P149" s="231">
        <f>O149*H149</f>
        <v>0</v>
      </c>
      <c r="Q149" s="231">
        <v>0</v>
      </c>
      <c r="R149" s="231">
        <f>Q149*H149</f>
        <v>0</v>
      </c>
      <c r="S149" s="231">
        <v>0</v>
      </c>
      <c r="T149" s="232">
        <f>S149*H149</f>
        <v>0</v>
      </c>
      <c r="AR149" s="24" t="s">
        <v>174</v>
      </c>
      <c r="AT149" s="24" t="s">
        <v>169</v>
      </c>
      <c r="AU149" s="24" t="s">
        <v>89</v>
      </c>
      <c r="AY149" s="24" t="s">
        <v>167</v>
      </c>
      <c r="BE149" s="233">
        <f>IF(N149="základní",J149,0)</f>
        <v>0</v>
      </c>
      <c r="BF149" s="233">
        <f>IF(N149="snížená",J149,0)</f>
        <v>0</v>
      </c>
      <c r="BG149" s="233">
        <f>IF(N149="zákl. přenesená",J149,0)</f>
        <v>0</v>
      </c>
      <c r="BH149" s="233">
        <f>IF(N149="sníž. přenesená",J149,0)</f>
        <v>0</v>
      </c>
      <c r="BI149" s="233">
        <f>IF(N149="nulová",J149,0)</f>
        <v>0</v>
      </c>
      <c r="BJ149" s="24" t="s">
        <v>87</v>
      </c>
      <c r="BK149" s="233">
        <f>ROUND(I149*H149,2)</f>
        <v>0</v>
      </c>
      <c r="BL149" s="24" t="s">
        <v>174</v>
      </c>
      <c r="BM149" s="24" t="s">
        <v>347</v>
      </c>
    </row>
    <row r="150" s="1" customFormat="1" ht="14.4" customHeight="1">
      <c r="B150" s="47"/>
      <c r="C150" s="222" t="s">
        <v>418</v>
      </c>
      <c r="D150" s="222" t="s">
        <v>169</v>
      </c>
      <c r="E150" s="223" t="s">
        <v>2254</v>
      </c>
      <c r="F150" s="224" t="s">
        <v>2255</v>
      </c>
      <c r="G150" s="225" t="s">
        <v>936</v>
      </c>
      <c r="H150" s="226">
        <v>4.1200000000000001</v>
      </c>
      <c r="I150" s="227"/>
      <c r="J150" s="228">
        <f>ROUND(I150*H150,2)</f>
        <v>0</v>
      </c>
      <c r="K150" s="224" t="s">
        <v>477</v>
      </c>
      <c r="L150" s="73"/>
      <c r="M150" s="229" t="s">
        <v>34</v>
      </c>
      <c r="N150" s="230" t="s">
        <v>50</v>
      </c>
      <c r="O150" s="48"/>
      <c r="P150" s="231">
        <f>O150*H150</f>
        <v>0</v>
      </c>
      <c r="Q150" s="231">
        <v>0</v>
      </c>
      <c r="R150" s="231">
        <f>Q150*H150</f>
        <v>0</v>
      </c>
      <c r="S150" s="231">
        <v>0</v>
      </c>
      <c r="T150" s="232">
        <f>S150*H150</f>
        <v>0</v>
      </c>
      <c r="AR150" s="24" t="s">
        <v>174</v>
      </c>
      <c r="AT150" s="24" t="s">
        <v>169</v>
      </c>
      <c r="AU150" s="24" t="s">
        <v>89</v>
      </c>
      <c r="AY150" s="24" t="s">
        <v>167</v>
      </c>
      <c r="BE150" s="233">
        <f>IF(N150="základní",J150,0)</f>
        <v>0</v>
      </c>
      <c r="BF150" s="233">
        <f>IF(N150="snížená",J150,0)</f>
        <v>0</v>
      </c>
      <c r="BG150" s="233">
        <f>IF(N150="zákl. přenesená",J150,0)</f>
        <v>0</v>
      </c>
      <c r="BH150" s="233">
        <f>IF(N150="sníž. přenesená",J150,0)</f>
        <v>0</v>
      </c>
      <c r="BI150" s="233">
        <f>IF(N150="nulová",J150,0)</f>
        <v>0</v>
      </c>
      <c r="BJ150" s="24" t="s">
        <v>87</v>
      </c>
      <c r="BK150" s="233">
        <f>ROUND(I150*H150,2)</f>
        <v>0</v>
      </c>
      <c r="BL150" s="24" t="s">
        <v>174</v>
      </c>
      <c r="BM150" s="24" t="s">
        <v>2256</v>
      </c>
    </row>
    <row r="151" s="12" customFormat="1">
      <c r="B151" s="247"/>
      <c r="C151" s="248"/>
      <c r="D151" s="234" t="s">
        <v>178</v>
      </c>
      <c r="E151" s="248"/>
      <c r="F151" s="250" t="s">
        <v>2257</v>
      </c>
      <c r="G151" s="248"/>
      <c r="H151" s="251">
        <v>4.1200000000000001</v>
      </c>
      <c r="I151" s="252"/>
      <c r="J151" s="248"/>
      <c r="K151" s="248"/>
      <c r="L151" s="253"/>
      <c r="M151" s="254"/>
      <c r="N151" s="255"/>
      <c r="O151" s="255"/>
      <c r="P151" s="255"/>
      <c r="Q151" s="255"/>
      <c r="R151" s="255"/>
      <c r="S151" s="255"/>
      <c r="T151" s="256"/>
      <c r="AT151" s="257" t="s">
        <v>178</v>
      </c>
      <c r="AU151" s="257" t="s">
        <v>89</v>
      </c>
      <c r="AV151" s="12" t="s">
        <v>89</v>
      </c>
      <c r="AW151" s="12" t="s">
        <v>6</v>
      </c>
      <c r="AX151" s="12" t="s">
        <v>87</v>
      </c>
      <c r="AY151" s="257" t="s">
        <v>167</v>
      </c>
    </row>
    <row r="152" s="1" customFormat="1" ht="22.8" customHeight="1">
      <c r="B152" s="47"/>
      <c r="C152" s="222" t="s">
        <v>425</v>
      </c>
      <c r="D152" s="222" t="s">
        <v>169</v>
      </c>
      <c r="E152" s="223" t="s">
        <v>2258</v>
      </c>
      <c r="F152" s="224" t="s">
        <v>2259</v>
      </c>
      <c r="G152" s="225" t="s">
        <v>172</v>
      </c>
      <c r="H152" s="226">
        <v>0.36099999999999999</v>
      </c>
      <c r="I152" s="227"/>
      <c r="J152" s="228">
        <f>ROUND(I152*H152,2)</f>
        <v>0</v>
      </c>
      <c r="K152" s="224" t="s">
        <v>173</v>
      </c>
      <c r="L152" s="73"/>
      <c r="M152" s="229" t="s">
        <v>34</v>
      </c>
      <c r="N152" s="230" t="s">
        <v>50</v>
      </c>
      <c r="O152" s="48"/>
      <c r="P152" s="231">
        <f>O152*H152</f>
        <v>0</v>
      </c>
      <c r="Q152" s="231">
        <v>0</v>
      </c>
      <c r="R152" s="231">
        <f>Q152*H152</f>
        <v>0</v>
      </c>
      <c r="S152" s="231">
        <v>0</v>
      </c>
      <c r="T152" s="232">
        <f>S152*H152</f>
        <v>0</v>
      </c>
      <c r="AR152" s="24" t="s">
        <v>174</v>
      </c>
      <c r="AT152" s="24" t="s">
        <v>169</v>
      </c>
      <c r="AU152" s="24" t="s">
        <v>89</v>
      </c>
      <c r="AY152" s="24" t="s">
        <v>167</v>
      </c>
      <c r="BE152" s="233">
        <f>IF(N152="základní",J152,0)</f>
        <v>0</v>
      </c>
      <c r="BF152" s="233">
        <f>IF(N152="snížená",J152,0)</f>
        <v>0</v>
      </c>
      <c r="BG152" s="233">
        <f>IF(N152="zákl. přenesená",J152,0)</f>
        <v>0</v>
      </c>
      <c r="BH152" s="233">
        <f>IF(N152="sníž. přenesená",J152,0)</f>
        <v>0</v>
      </c>
      <c r="BI152" s="233">
        <f>IF(N152="nulová",J152,0)</f>
        <v>0</v>
      </c>
      <c r="BJ152" s="24" t="s">
        <v>87</v>
      </c>
      <c r="BK152" s="233">
        <f>ROUND(I152*H152,2)</f>
        <v>0</v>
      </c>
      <c r="BL152" s="24" t="s">
        <v>174</v>
      </c>
      <c r="BM152" s="24" t="s">
        <v>2260</v>
      </c>
    </row>
    <row r="153" s="1" customFormat="1" ht="14.4" customHeight="1">
      <c r="B153" s="47"/>
      <c r="C153" s="270" t="s">
        <v>431</v>
      </c>
      <c r="D153" s="270" t="s">
        <v>336</v>
      </c>
      <c r="E153" s="271" t="s">
        <v>2261</v>
      </c>
      <c r="F153" s="272" t="s">
        <v>2262</v>
      </c>
      <c r="G153" s="273" t="s">
        <v>192</v>
      </c>
      <c r="H153" s="274">
        <v>0.34999999999999998</v>
      </c>
      <c r="I153" s="275"/>
      <c r="J153" s="276">
        <f>ROUND(I153*H153,2)</f>
        <v>0</v>
      </c>
      <c r="K153" s="272" t="s">
        <v>477</v>
      </c>
      <c r="L153" s="277"/>
      <c r="M153" s="278" t="s">
        <v>34</v>
      </c>
      <c r="N153" s="279" t="s">
        <v>50</v>
      </c>
      <c r="O153" s="48"/>
      <c r="P153" s="231">
        <f>O153*H153</f>
        <v>0</v>
      </c>
      <c r="Q153" s="231">
        <v>0</v>
      </c>
      <c r="R153" s="231">
        <f>Q153*H153</f>
        <v>0</v>
      </c>
      <c r="S153" s="231">
        <v>0</v>
      </c>
      <c r="T153" s="232">
        <f>S153*H153</f>
        <v>0</v>
      </c>
      <c r="AR153" s="24" t="s">
        <v>225</v>
      </c>
      <c r="AT153" s="24" t="s">
        <v>336</v>
      </c>
      <c r="AU153" s="24" t="s">
        <v>89</v>
      </c>
      <c r="AY153" s="24" t="s">
        <v>167</v>
      </c>
      <c r="BE153" s="233">
        <f>IF(N153="základní",J153,0)</f>
        <v>0</v>
      </c>
      <c r="BF153" s="233">
        <f>IF(N153="snížená",J153,0)</f>
        <v>0</v>
      </c>
      <c r="BG153" s="233">
        <f>IF(N153="zákl. přenesená",J153,0)</f>
        <v>0</v>
      </c>
      <c r="BH153" s="233">
        <f>IF(N153="sníž. přenesená",J153,0)</f>
        <v>0</v>
      </c>
      <c r="BI153" s="233">
        <f>IF(N153="nulová",J153,0)</f>
        <v>0</v>
      </c>
      <c r="BJ153" s="24" t="s">
        <v>87</v>
      </c>
      <c r="BK153" s="233">
        <f>ROUND(I153*H153,2)</f>
        <v>0</v>
      </c>
      <c r="BL153" s="24" t="s">
        <v>174</v>
      </c>
      <c r="BM153" s="24" t="s">
        <v>2263</v>
      </c>
    </row>
    <row r="154" s="1" customFormat="1" ht="34.2" customHeight="1">
      <c r="B154" s="47"/>
      <c r="C154" s="222" t="s">
        <v>440</v>
      </c>
      <c r="D154" s="222" t="s">
        <v>169</v>
      </c>
      <c r="E154" s="223" t="s">
        <v>2264</v>
      </c>
      <c r="F154" s="224" t="s">
        <v>2265</v>
      </c>
      <c r="G154" s="225" t="s">
        <v>356</v>
      </c>
      <c r="H154" s="226">
        <v>1</v>
      </c>
      <c r="I154" s="227"/>
      <c r="J154" s="228">
        <f>ROUND(I154*H154,2)</f>
        <v>0</v>
      </c>
      <c r="K154" s="224" t="s">
        <v>173</v>
      </c>
      <c r="L154" s="73"/>
      <c r="M154" s="229" t="s">
        <v>34</v>
      </c>
      <c r="N154" s="230" t="s">
        <v>50</v>
      </c>
      <c r="O154" s="48"/>
      <c r="P154" s="231">
        <f>O154*H154</f>
        <v>0</v>
      </c>
      <c r="Q154" s="231">
        <v>0</v>
      </c>
      <c r="R154" s="231">
        <f>Q154*H154</f>
        <v>0</v>
      </c>
      <c r="S154" s="231">
        <v>0</v>
      </c>
      <c r="T154" s="232">
        <f>S154*H154</f>
        <v>0</v>
      </c>
      <c r="AR154" s="24" t="s">
        <v>174</v>
      </c>
      <c r="AT154" s="24" t="s">
        <v>169</v>
      </c>
      <c r="AU154" s="24" t="s">
        <v>89</v>
      </c>
      <c r="AY154" s="24" t="s">
        <v>167</v>
      </c>
      <c r="BE154" s="233">
        <f>IF(N154="základní",J154,0)</f>
        <v>0</v>
      </c>
      <c r="BF154" s="233">
        <f>IF(N154="snížená",J154,0)</f>
        <v>0</v>
      </c>
      <c r="BG154" s="233">
        <f>IF(N154="zákl. přenesená",J154,0)</f>
        <v>0</v>
      </c>
      <c r="BH154" s="233">
        <f>IF(N154="sníž. přenesená",J154,0)</f>
        <v>0</v>
      </c>
      <c r="BI154" s="233">
        <f>IF(N154="nulová",J154,0)</f>
        <v>0</v>
      </c>
      <c r="BJ154" s="24" t="s">
        <v>87</v>
      </c>
      <c r="BK154" s="233">
        <f>ROUND(I154*H154,2)</f>
        <v>0</v>
      </c>
      <c r="BL154" s="24" t="s">
        <v>174</v>
      </c>
      <c r="BM154" s="24" t="s">
        <v>2266</v>
      </c>
    </row>
    <row r="155" s="1" customFormat="1" ht="14.4" customHeight="1">
      <c r="B155" s="47"/>
      <c r="C155" s="222" t="s">
        <v>445</v>
      </c>
      <c r="D155" s="222" t="s">
        <v>169</v>
      </c>
      <c r="E155" s="223" t="s">
        <v>2267</v>
      </c>
      <c r="F155" s="224" t="s">
        <v>2268</v>
      </c>
      <c r="G155" s="225" t="s">
        <v>172</v>
      </c>
      <c r="H155" s="226">
        <v>1.2</v>
      </c>
      <c r="I155" s="227"/>
      <c r="J155" s="228">
        <f>ROUND(I155*H155,2)</f>
        <v>0</v>
      </c>
      <c r="K155" s="224" t="s">
        <v>477</v>
      </c>
      <c r="L155" s="73"/>
      <c r="M155" s="229" t="s">
        <v>34</v>
      </c>
      <c r="N155" s="230" t="s">
        <v>50</v>
      </c>
      <c r="O155" s="48"/>
      <c r="P155" s="231">
        <f>O155*H155</f>
        <v>0</v>
      </c>
      <c r="Q155" s="231">
        <v>0</v>
      </c>
      <c r="R155" s="231">
        <f>Q155*H155</f>
        <v>0</v>
      </c>
      <c r="S155" s="231">
        <v>0</v>
      </c>
      <c r="T155" s="232">
        <f>S155*H155</f>
        <v>0</v>
      </c>
      <c r="AR155" s="24" t="s">
        <v>174</v>
      </c>
      <c r="AT155" s="24" t="s">
        <v>169</v>
      </c>
      <c r="AU155" s="24" t="s">
        <v>89</v>
      </c>
      <c r="AY155" s="24" t="s">
        <v>167</v>
      </c>
      <c r="BE155" s="233">
        <f>IF(N155="základní",J155,0)</f>
        <v>0</v>
      </c>
      <c r="BF155" s="233">
        <f>IF(N155="snížená",J155,0)</f>
        <v>0</v>
      </c>
      <c r="BG155" s="233">
        <f>IF(N155="zákl. přenesená",J155,0)</f>
        <v>0</v>
      </c>
      <c r="BH155" s="233">
        <f>IF(N155="sníž. přenesená",J155,0)</f>
        <v>0</v>
      </c>
      <c r="BI155" s="233">
        <f>IF(N155="nulová",J155,0)</f>
        <v>0</v>
      </c>
      <c r="BJ155" s="24" t="s">
        <v>87</v>
      </c>
      <c r="BK155" s="233">
        <f>ROUND(I155*H155,2)</f>
        <v>0</v>
      </c>
      <c r="BL155" s="24" t="s">
        <v>174</v>
      </c>
      <c r="BM155" s="24" t="s">
        <v>2269</v>
      </c>
    </row>
    <row r="156" s="1" customFormat="1" ht="14.4" customHeight="1">
      <c r="B156" s="47"/>
      <c r="C156" s="222" t="s">
        <v>450</v>
      </c>
      <c r="D156" s="222" t="s">
        <v>169</v>
      </c>
      <c r="E156" s="223" t="s">
        <v>2270</v>
      </c>
      <c r="F156" s="224" t="s">
        <v>2271</v>
      </c>
      <c r="G156" s="225" t="s">
        <v>172</v>
      </c>
      <c r="H156" s="226">
        <v>4.2000000000000002</v>
      </c>
      <c r="I156" s="227"/>
      <c r="J156" s="228">
        <f>ROUND(I156*H156,2)</f>
        <v>0</v>
      </c>
      <c r="K156" s="224" t="s">
        <v>477</v>
      </c>
      <c r="L156" s="73"/>
      <c r="M156" s="229" t="s">
        <v>34</v>
      </c>
      <c r="N156" s="230" t="s">
        <v>50</v>
      </c>
      <c r="O156" s="48"/>
      <c r="P156" s="231">
        <f>O156*H156</f>
        <v>0</v>
      </c>
      <c r="Q156" s="231">
        <v>0</v>
      </c>
      <c r="R156" s="231">
        <f>Q156*H156</f>
        <v>0</v>
      </c>
      <c r="S156" s="231">
        <v>0</v>
      </c>
      <c r="T156" s="232">
        <f>S156*H156</f>
        <v>0</v>
      </c>
      <c r="AR156" s="24" t="s">
        <v>174</v>
      </c>
      <c r="AT156" s="24" t="s">
        <v>169</v>
      </c>
      <c r="AU156" s="24" t="s">
        <v>89</v>
      </c>
      <c r="AY156" s="24" t="s">
        <v>167</v>
      </c>
      <c r="BE156" s="233">
        <f>IF(N156="základní",J156,0)</f>
        <v>0</v>
      </c>
      <c r="BF156" s="233">
        <f>IF(N156="snížená",J156,0)</f>
        <v>0</v>
      </c>
      <c r="BG156" s="233">
        <f>IF(N156="zákl. přenesená",J156,0)</f>
        <v>0</v>
      </c>
      <c r="BH156" s="233">
        <f>IF(N156="sníž. přenesená",J156,0)</f>
        <v>0</v>
      </c>
      <c r="BI156" s="233">
        <f>IF(N156="nulová",J156,0)</f>
        <v>0</v>
      </c>
      <c r="BJ156" s="24" t="s">
        <v>87</v>
      </c>
      <c r="BK156" s="233">
        <f>ROUND(I156*H156,2)</f>
        <v>0</v>
      </c>
      <c r="BL156" s="24" t="s">
        <v>174</v>
      </c>
      <c r="BM156" s="24" t="s">
        <v>2272</v>
      </c>
    </row>
    <row r="157" s="1" customFormat="1" ht="14.4" customHeight="1">
      <c r="B157" s="47"/>
      <c r="C157" s="270" t="s">
        <v>462</v>
      </c>
      <c r="D157" s="270" t="s">
        <v>336</v>
      </c>
      <c r="E157" s="271" t="s">
        <v>2273</v>
      </c>
      <c r="F157" s="272" t="s">
        <v>2274</v>
      </c>
      <c r="G157" s="273" t="s">
        <v>2275</v>
      </c>
      <c r="H157" s="274">
        <v>1.2809999999999999</v>
      </c>
      <c r="I157" s="275"/>
      <c r="J157" s="276">
        <f>ROUND(I157*H157,2)</f>
        <v>0</v>
      </c>
      <c r="K157" s="272" t="s">
        <v>477</v>
      </c>
      <c r="L157" s="277"/>
      <c r="M157" s="278" t="s">
        <v>34</v>
      </c>
      <c r="N157" s="279" t="s">
        <v>50</v>
      </c>
      <c r="O157" s="48"/>
      <c r="P157" s="231">
        <f>O157*H157</f>
        <v>0</v>
      </c>
      <c r="Q157" s="231">
        <v>0</v>
      </c>
      <c r="R157" s="231">
        <f>Q157*H157</f>
        <v>0</v>
      </c>
      <c r="S157" s="231">
        <v>0</v>
      </c>
      <c r="T157" s="232">
        <f>S157*H157</f>
        <v>0</v>
      </c>
      <c r="AR157" s="24" t="s">
        <v>225</v>
      </c>
      <c r="AT157" s="24" t="s">
        <v>336</v>
      </c>
      <c r="AU157" s="24" t="s">
        <v>89</v>
      </c>
      <c r="AY157" s="24" t="s">
        <v>167</v>
      </c>
      <c r="BE157" s="233">
        <f>IF(N157="základní",J157,0)</f>
        <v>0</v>
      </c>
      <c r="BF157" s="233">
        <f>IF(N157="snížená",J157,0)</f>
        <v>0</v>
      </c>
      <c r="BG157" s="233">
        <f>IF(N157="zákl. přenesená",J157,0)</f>
        <v>0</v>
      </c>
      <c r="BH157" s="233">
        <f>IF(N157="sníž. přenesená",J157,0)</f>
        <v>0</v>
      </c>
      <c r="BI157" s="233">
        <f>IF(N157="nulová",J157,0)</f>
        <v>0</v>
      </c>
      <c r="BJ157" s="24" t="s">
        <v>87</v>
      </c>
      <c r="BK157" s="233">
        <f>ROUND(I157*H157,2)</f>
        <v>0</v>
      </c>
      <c r="BL157" s="24" t="s">
        <v>174</v>
      </c>
      <c r="BM157" s="24" t="s">
        <v>2276</v>
      </c>
    </row>
    <row r="158" s="1" customFormat="1" ht="14.4" customHeight="1">
      <c r="B158" s="47"/>
      <c r="C158" s="222" t="s">
        <v>474</v>
      </c>
      <c r="D158" s="222" t="s">
        <v>169</v>
      </c>
      <c r="E158" s="223" t="s">
        <v>2277</v>
      </c>
      <c r="F158" s="224" t="s">
        <v>2278</v>
      </c>
      <c r="G158" s="225" t="s">
        <v>172</v>
      </c>
      <c r="H158" s="226">
        <v>4.2000000000000002</v>
      </c>
      <c r="I158" s="227"/>
      <c r="J158" s="228">
        <f>ROUND(I158*H158,2)</f>
        <v>0</v>
      </c>
      <c r="K158" s="224" t="s">
        <v>477</v>
      </c>
      <c r="L158" s="73"/>
      <c r="M158" s="229" t="s">
        <v>34</v>
      </c>
      <c r="N158" s="230" t="s">
        <v>50</v>
      </c>
      <c r="O158" s="48"/>
      <c r="P158" s="231">
        <f>O158*H158</f>
        <v>0</v>
      </c>
      <c r="Q158" s="231">
        <v>0</v>
      </c>
      <c r="R158" s="231">
        <f>Q158*H158</f>
        <v>0</v>
      </c>
      <c r="S158" s="231">
        <v>0</v>
      </c>
      <c r="T158" s="232">
        <f>S158*H158</f>
        <v>0</v>
      </c>
      <c r="AR158" s="24" t="s">
        <v>174</v>
      </c>
      <c r="AT158" s="24" t="s">
        <v>169</v>
      </c>
      <c r="AU158" s="24" t="s">
        <v>89</v>
      </c>
      <c r="AY158" s="24" t="s">
        <v>167</v>
      </c>
      <c r="BE158" s="233">
        <f>IF(N158="základní",J158,0)</f>
        <v>0</v>
      </c>
      <c r="BF158" s="233">
        <f>IF(N158="snížená",J158,0)</f>
        <v>0</v>
      </c>
      <c r="BG158" s="233">
        <f>IF(N158="zákl. přenesená",J158,0)</f>
        <v>0</v>
      </c>
      <c r="BH158" s="233">
        <f>IF(N158="sníž. přenesená",J158,0)</f>
        <v>0</v>
      </c>
      <c r="BI158" s="233">
        <f>IF(N158="nulová",J158,0)</f>
        <v>0</v>
      </c>
      <c r="BJ158" s="24" t="s">
        <v>87</v>
      </c>
      <c r="BK158" s="233">
        <f>ROUND(I158*H158,2)</f>
        <v>0</v>
      </c>
      <c r="BL158" s="24" t="s">
        <v>174</v>
      </c>
      <c r="BM158" s="24" t="s">
        <v>2279</v>
      </c>
    </row>
    <row r="159" s="1" customFormat="1" ht="14.4" customHeight="1">
      <c r="B159" s="47"/>
      <c r="C159" s="270" t="s">
        <v>485</v>
      </c>
      <c r="D159" s="270" t="s">
        <v>336</v>
      </c>
      <c r="E159" s="271" t="s">
        <v>2280</v>
      </c>
      <c r="F159" s="272" t="s">
        <v>2281</v>
      </c>
      <c r="G159" s="273" t="s">
        <v>321</v>
      </c>
      <c r="H159" s="274">
        <v>16</v>
      </c>
      <c r="I159" s="275"/>
      <c r="J159" s="276">
        <f>ROUND(I159*H159,2)</f>
        <v>0</v>
      </c>
      <c r="K159" s="272" t="s">
        <v>477</v>
      </c>
      <c r="L159" s="277"/>
      <c r="M159" s="278" t="s">
        <v>34</v>
      </c>
      <c r="N159" s="279" t="s">
        <v>50</v>
      </c>
      <c r="O159" s="48"/>
      <c r="P159" s="231">
        <f>O159*H159</f>
        <v>0</v>
      </c>
      <c r="Q159" s="231">
        <v>0</v>
      </c>
      <c r="R159" s="231">
        <f>Q159*H159</f>
        <v>0</v>
      </c>
      <c r="S159" s="231">
        <v>0</v>
      </c>
      <c r="T159" s="232">
        <f>S159*H159</f>
        <v>0</v>
      </c>
      <c r="AR159" s="24" t="s">
        <v>225</v>
      </c>
      <c r="AT159" s="24" t="s">
        <v>336</v>
      </c>
      <c r="AU159" s="24" t="s">
        <v>89</v>
      </c>
      <c r="AY159" s="24" t="s">
        <v>167</v>
      </c>
      <c r="BE159" s="233">
        <f>IF(N159="základní",J159,0)</f>
        <v>0</v>
      </c>
      <c r="BF159" s="233">
        <f>IF(N159="snížená",J159,0)</f>
        <v>0</v>
      </c>
      <c r="BG159" s="233">
        <f>IF(N159="zákl. přenesená",J159,0)</f>
        <v>0</v>
      </c>
      <c r="BH159" s="233">
        <f>IF(N159="sníž. přenesená",J159,0)</f>
        <v>0</v>
      </c>
      <c r="BI159" s="233">
        <f>IF(N159="nulová",J159,0)</f>
        <v>0</v>
      </c>
      <c r="BJ159" s="24" t="s">
        <v>87</v>
      </c>
      <c r="BK159" s="233">
        <f>ROUND(I159*H159,2)</f>
        <v>0</v>
      </c>
      <c r="BL159" s="24" t="s">
        <v>174</v>
      </c>
      <c r="BM159" s="24" t="s">
        <v>2282</v>
      </c>
    </row>
    <row r="160" s="1" customFormat="1" ht="22.8" customHeight="1">
      <c r="B160" s="47"/>
      <c r="C160" s="222" t="s">
        <v>497</v>
      </c>
      <c r="D160" s="222" t="s">
        <v>169</v>
      </c>
      <c r="E160" s="223" t="s">
        <v>2283</v>
      </c>
      <c r="F160" s="224" t="s">
        <v>2284</v>
      </c>
      <c r="G160" s="225" t="s">
        <v>321</v>
      </c>
      <c r="H160" s="226">
        <v>1</v>
      </c>
      <c r="I160" s="227"/>
      <c r="J160" s="228">
        <f>ROUND(I160*H160,2)</f>
        <v>0</v>
      </c>
      <c r="K160" s="224" t="s">
        <v>477</v>
      </c>
      <c r="L160" s="73"/>
      <c r="M160" s="229" t="s">
        <v>34</v>
      </c>
      <c r="N160" s="230" t="s">
        <v>50</v>
      </c>
      <c r="O160" s="48"/>
      <c r="P160" s="231">
        <f>O160*H160</f>
        <v>0</v>
      </c>
      <c r="Q160" s="231">
        <v>0</v>
      </c>
      <c r="R160" s="231">
        <f>Q160*H160</f>
        <v>0</v>
      </c>
      <c r="S160" s="231">
        <v>0</v>
      </c>
      <c r="T160" s="232">
        <f>S160*H160</f>
        <v>0</v>
      </c>
      <c r="AR160" s="24" t="s">
        <v>174</v>
      </c>
      <c r="AT160" s="24" t="s">
        <v>169</v>
      </c>
      <c r="AU160" s="24" t="s">
        <v>89</v>
      </c>
      <c r="AY160" s="24" t="s">
        <v>167</v>
      </c>
      <c r="BE160" s="233">
        <f>IF(N160="základní",J160,0)</f>
        <v>0</v>
      </c>
      <c r="BF160" s="233">
        <f>IF(N160="snížená",J160,0)</f>
        <v>0</v>
      </c>
      <c r="BG160" s="233">
        <f>IF(N160="zákl. přenesená",J160,0)</f>
        <v>0</v>
      </c>
      <c r="BH160" s="233">
        <f>IF(N160="sníž. přenesená",J160,0)</f>
        <v>0</v>
      </c>
      <c r="BI160" s="233">
        <f>IF(N160="nulová",J160,0)</f>
        <v>0</v>
      </c>
      <c r="BJ160" s="24" t="s">
        <v>87</v>
      </c>
      <c r="BK160" s="233">
        <f>ROUND(I160*H160,2)</f>
        <v>0</v>
      </c>
      <c r="BL160" s="24" t="s">
        <v>174</v>
      </c>
      <c r="BM160" s="24" t="s">
        <v>2285</v>
      </c>
    </row>
    <row r="161" s="1" customFormat="1" ht="14.4" customHeight="1">
      <c r="B161" s="47"/>
      <c r="C161" s="222" t="s">
        <v>526</v>
      </c>
      <c r="D161" s="222" t="s">
        <v>169</v>
      </c>
      <c r="E161" s="223" t="s">
        <v>2286</v>
      </c>
      <c r="F161" s="224" t="s">
        <v>2287</v>
      </c>
      <c r="G161" s="225" t="s">
        <v>321</v>
      </c>
      <c r="H161" s="226">
        <v>28</v>
      </c>
      <c r="I161" s="227"/>
      <c r="J161" s="228">
        <f>ROUND(I161*H161,2)</f>
        <v>0</v>
      </c>
      <c r="K161" s="224" t="s">
        <v>477</v>
      </c>
      <c r="L161" s="73"/>
      <c r="M161" s="229" t="s">
        <v>34</v>
      </c>
      <c r="N161" s="230" t="s">
        <v>50</v>
      </c>
      <c r="O161" s="48"/>
      <c r="P161" s="231">
        <f>O161*H161</f>
        <v>0</v>
      </c>
      <c r="Q161" s="231">
        <v>0</v>
      </c>
      <c r="R161" s="231">
        <f>Q161*H161</f>
        <v>0</v>
      </c>
      <c r="S161" s="231">
        <v>0</v>
      </c>
      <c r="T161" s="232">
        <f>S161*H161</f>
        <v>0</v>
      </c>
      <c r="AR161" s="24" t="s">
        <v>174</v>
      </c>
      <c r="AT161" s="24" t="s">
        <v>169</v>
      </c>
      <c r="AU161" s="24" t="s">
        <v>89</v>
      </c>
      <c r="AY161" s="24" t="s">
        <v>167</v>
      </c>
      <c r="BE161" s="233">
        <f>IF(N161="základní",J161,0)</f>
        <v>0</v>
      </c>
      <c r="BF161" s="233">
        <f>IF(N161="snížená",J161,0)</f>
        <v>0</v>
      </c>
      <c r="BG161" s="233">
        <f>IF(N161="zákl. přenesená",J161,0)</f>
        <v>0</v>
      </c>
      <c r="BH161" s="233">
        <f>IF(N161="sníž. přenesená",J161,0)</f>
        <v>0</v>
      </c>
      <c r="BI161" s="233">
        <f>IF(N161="nulová",J161,0)</f>
        <v>0</v>
      </c>
      <c r="BJ161" s="24" t="s">
        <v>87</v>
      </c>
      <c r="BK161" s="233">
        <f>ROUND(I161*H161,2)</f>
        <v>0</v>
      </c>
      <c r="BL161" s="24" t="s">
        <v>174</v>
      </c>
      <c r="BM161" s="24" t="s">
        <v>2288</v>
      </c>
    </row>
    <row r="162" s="1" customFormat="1" ht="14.4" customHeight="1">
      <c r="B162" s="47"/>
      <c r="C162" s="222" t="s">
        <v>537</v>
      </c>
      <c r="D162" s="222" t="s">
        <v>169</v>
      </c>
      <c r="E162" s="223" t="s">
        <v>2289</v>
      </c>
      <c r="F162" s="224" t="s">
        <v>2290</v>
      </c>
      <c r="G162" s="225" t="s">
        <v>1093</v>
      </c>
      <c r="H162" s="226">
        <v>342</v>
      </c>
      <c r="I162" s="227"/>
      <c r="J162" s="228">
        <f>ROUND(I162*H162,2)</f>
        <v>0</v>
      </c>
      <c r="K162" s="224" t="s">
        <v>477</v>
      </c>
      <c r="L162" s="73"/>
      <c r="M162" s="229" t="s">
        <v>34</v>
      </c>
      <c r="N162" s="230" t="s">
        <v>50</v>
      </c>
      <c r="O162" s="48"/>
      <c r="P162" s="231">
        <f>O162*H162</f>
        <v>0</v>
      </c>
      <c r="Q162" s="231">
        <v>0</v>
      </c>
      <c r="R162" s="231">
        <f>Q162*H162</f>
        <v>0</v>
      </c>
      <c r="S162" s="231">
        <v>0</v>
      </c>
      <c r="T162" s="232">
        <f>S162*H162</f>
        <v>0</v>
      </c>
      <c r="AR162" s="24" t="s">
        <v>174</v>
      </c>
      <c r="AT162" s="24" t="s">
        <v>169</v>
      </c>
      <c r="AU162" s="24" t="s">
        <v>89</v>
      </c>
      <c r="AY162" s="24" t="s">
        <v>167</v>
      </c>
      <c r="BE162" s="233">
        <f>IF(N162="základní",J162,0)</f>
        <v>0</v>
      </c>
      <c r="BF162" s="233">
        <f>IF(N162="snížená",J162,0)</f>
        <v>0</v>
      </c>
      <c r="BG162" s="233">
        <f>IF(N162="zákl. přenesená",J162,0)</f>
        <v>0</v>
      </c>
      <c r="BH162" s="233">
        <f>IF(N162="sníž. přenesená",J162,0)</f>
        <v>0</v>
      </c>
      <c r="BI162" s="233">
        <f>IF(N162="nulová",J162,0)</f>
        <v>0</v>
      </c>
      <c r="BJ162" s="24" t="s">
        <v>87</v>
      </c>
      <c r="BK162" s="233">
        <f>ROUND(I162*H162,2)</f>
        <v>0</v>
      </c>
      <c r="BL162" s="24" t="s">
        <v>174</v>
      </c>
      <c r="BM162" s="24" t="s">
        <v>2291</v>
      </c>
    </row>
    <row r="163" s="10" customFormat="1" ht="29.88" customHeight="1">
      <c r="B163" s="206"/>
      <c r="C163" s="207"/>
      <c r="D163" s="208" t="s">
        <v>78</v>
      </c>
      <c r="E163" s="220" t="s">
        <v>2292</v>
      </c>
      <c r="F163" s="220" t="s">
        <v>2293</v>
      </c>
      <c r="G163" s="207"/>
      <c r="H163" s="207"/>
      <c r="I163" s="210"/>
      <c r="J163" s="221">
        <f>BK163</f>
        <v>0</v>
      </c>
      <c r="K163" s="207"/>
      <c r="L163" s="212"/>
      <c r="M163" s="213"/>
      <c r="N163" s="214"/>
      <c r="O163" s="214"/>
      <c r="P163" s="215">
        <f>SUM(P164:P169)</f>
        <v>0</v>
      </c>
      <c r="Q163" s="214"/>
      <c r="R163" s="215">
        <f>SUM(R164:R169)</f>
        <v>0</v>
      </c>
      <c r="S163" s="214"/>
      <c r="T163" s="216">
        <f>SUM(T164:T169)</f>
        <v>0</v>
      </c>
      <c r="AR163" s="217" t="s">
        <v>87</v>
      </c>
      <c r="AT163" s="218" t="s">
        <v>78</v>
      </c>
      <c r="AU163" s="218" t="s">
        <v>87</v>
      </c>
      <c r="AY163" s="217" t="s">
        <v>167</v>
      </c>
      <c r="BK163" s="219">
        <f>SUM(BK164:BK169)</f>
        <v>0</v>
      </c>
    </row>
    <row r="164" s="1" customFormat="1" ht="14.4" customHeight="1">
      <c r="B164" s="47"/>
      <c r="C164" s="222" t="s">
        <v>545</v>
      </c>
      <c r="D164" s="222" t="s">
        <v>169</v>
      </c>
      <c r="E164" s="223" t="s">
        <v>2294</v>
      </c>
      <c r="F164" s="224" t="s">
        <v>2295</v>
      </c>
      <c r="G164" s="225" t="s">
        <v>936</v>
      </c>
      <c r="H164" s="226">
        <v>2</v>
      </c>
      <c r="I164" s="227"/>
      <c r="J164" s="228">
        <f>ROUND(I164*H164,2)</f>
        <v>0</v>
      </c>
      <c r="K164" s="224" t="s">
        <v>477</v>
      </c>
      <c r="L164" s="73"/>
      <c r="M164" s="229" t="s">
        <v>34</v>
      </c>
      <c r="N164" s="230" t="s">
        <v>50</v>
      </c>
      <c r="O164" s="48"/>
      <c r="P164" s="231">
        <f>O164*H164</f>
        <v>0</v>
      </c>
      <c r="Q164" s="231">
        <v>0</v>
      </c>
      <c r="R164" s="231">
        <f>Q164*H164</f>
        <v>0</v>
      </c>
      <c r="S164" s="231">
        <v>0</v>
      </c>
      <c r="T164" s="232">
        <f>S164*H164</f>
        <v>0</v>
      </c>
      <c r="AR164" s="24" t="s">
        <v>174</v>
      </c>
      <c r="AT164" s="24" t="s">
        <v>169</v>
      </c>
      <c r="AU164" s="24" t="s">
        <v>89</v>
      </c>
      <c r="AY164" s="24" t="s">
        <v>167</v>
      </c>
      <c r="BE164" s="233">
        <f>IF(N164="základní",J164,0)</f>
        <v>0</v>
      </c>
      <c r="BF164" s="233">
        <f>IF(N164="snížená",J164,0)</f>
        <v>0</v>
      </c>
      <c r="BG164" s="233">
        <f>IF(N164="zákl. přenesená",J164,0)</f>
        <v>0</v>
      </c>
      <c r="BH164" s="233">
        <f>IF(N164="sníž. přenesená",J164,0)</f>
        <v>0</v>
      </c>
      <c r="BI164" s="233">
        <f>IF(N164="nulová",J164,0)</f>
        <v>0</v>
      </c>
      <c r="BJ164" s="24" t="s">
        <v>87</v>
      </c>
      <c r="BK164" s="233">
        <f>ROUND(I164*H164,2)</f>
        <v>0</v>
      </c>
      <c r="BL164" s="24" t="s">
        <v>174</v>
      </c>
      <c r="BM164" s="24" t="s">
        <v>359</v>
      </c>
    </row>
    <row r="165" s="1" customFormat="1" ht="14.4" customHeight="1">
      <c r="B165" s="47"/>
      <c r="C165" s="270" t="s">
        <v>555</v>
      </c>
      <c r="D165" s="270" t="s">
        <v>336</v>
      </c>
      <c r="E165" s="271" t="s">
        <v>2296</v>
      </c>
      <c r="F165" s="272" t="s">
        <v>2297</v>
      </c>
      <c r="G165" s="273" t="s">
        <v>936</v>
      </c>
      <c r="H165" s="274">
        <v>2</v>
      </c>
      <c r="I165" s="275"/>
      <c r="J165" s="276">
        <f>ROUND(I165*H165,2)</f>
        <v>0</v>
      </c>
      <c r="K165" s="272" t="s">
        <v>477</v>
      </c>
      <c r="L165" s="277"/>
      <c r="M165" s="278" t="s">
        <v>34</v>
      </c>
      <c r="N165" s="279" t="s">
        <v>50</v>
      </c>
      <c r="O165" s="48"/>
      <c r="P165" s="231">
        <f>O165*H165</f>
        <v>0</v>
      </c>
      <c r="Q165" s="231">
        <v>0</v>
      </c>
      <c r="R165" s="231">
        <f>Q165*H165</f>
        <v>0</v>
      </c>
      <c r="S165" s="231">
        <v>0</v>
      </c>
      <c r="T165" s="232">
        <f>S165*H165</f>
        <v>0</v>
      </c>
      <c r="AR165" s="24" t="s">
        <v>225</v>
      </c>
      <c r="AT165" s="24" t="s">
        <v>336</v>
      </c>
      <c r="AU165" s="24" t="s">
        <v>89</v>
      </c>
      <c r="AY165" s="24" t="s">
        <v>167</v>
      </c>
      <c r="BE165" s="233">
        <f>IF(N165="základní",J165,0)</f>
        <v>0</v>
      </c>
      <c r="BF165" s="233">
        <f>IF(N165="snížená",J165,0)</f>
        <v>0</v>
      </c>
      <c r="BG165" s="233">
        <f>IF(N165="zákl. přenesená",J165,0)</f>
        <v>0</v>
      </c>
      <c r="BH165" s="233">
        <f>IF(N165="sníž. přenesená",J165,0)</f>
        <v>0</v>
      </c>
      <c r="BI165" s="233">
        <f>IF(N165="nulová",J165,0)</f>
        <v>0</v>
      </c>
      <c r="BJ165" s="24" t="s">
        <v>87</v>
      </c>
      <c r="BK165" s="233">
        <f>ROUND(I165*H165,2)</f>
        <v>0</v>
      </c>
      <c r="BL165" s="24" t="s">
        <v>174</v>
      </c>
      <c r="BM165" s="24" t="s">
        <v>2298</v>
      </c>
    </row>
    <row r="166" s="1" customFormat="1" ht="14.4" customHeight="1">
      <c r="B166" s="47"/>
      <c r="C166" s="222" t="s">
        <v>560</v>
      </c>
      <c r="D166" s="222" t="s">
        <v>169</v>
      </c>
      <c r="E166" s="223" t="s">
        <v>2299</v>
      </c>
      <c r="F166" s="224" t="s">
        <v>2300</v>
      </c>
      <c r="G166" s="225" t="s">
        <v>2220</v>
      </c>
      <c r="H166" s="226">
        <v>2</v>
      </c>
      <c r="I166" s="227"/>
      <c r="J166" s="228">
        <f>ROUND(I166*H166,2)</f>
        <v>0</v>
      </c>
      <c r="K166" s="224" t="s">
        <v>477</v>
      </c>
      <c r="L166" s="73"/>
      <c r="M166" s="229" t="s">
        <v>34</v>
      </c>
      <c r="N166" s="230" t="s">
        <v>50</v>
      </c>
      <c r="O166" s="48"/>
      <c r="P166" s="231">
        <f>O166*H166</f>
        <v>0</v>
      </c>
      <c r="Q166" s="231">
        <v>0</v>
      </c>
      <c r="R166" s="231">
        <f>Q166*H166</f>
        <v>0</v>
      </c>
      <c r="S166" s="231">
        <v>0</v>
      </c>
      <c r="T166" s="232">
        <f>S166*H166</f>
        <v>0</v>
      </c>
      <c r="AR166" s="24" t="s">
        <v>174</v>
      </c>
      <c r="AT166" s="24" t="s">
        <v>169</v>
      </c>
      <c r="AU166" s="24" t="s">
        <v>89</v>
      </c>
      <c r="AY166" s="24" t="s">
        <v>167</v>
      </c>
      <c r="BE166" s="233">
        <f>IF(N166="základní",J166,0)</f>
        <v>0</v>
      </c>
      <c r="BF166" s="233">
        <f>IF(N166="snížená",J166,0)</f>
        <v>0</v>
      </c>
      <c r="BG166" s="233">
        <f>IF(N166="zákl. přenesená",J166,0)</f>
        <v>0</v>
      </c>
      <c r="BH166" s="233">
        <f>IF(N166="sníž. přenesená",J166,0)</f>
        <v>0</v>
      </c>
      <c r="BI166" s="233">
        <f>IF(N166="nulová",J166,0)</f>
        <v>0</v>
      </c>
      <c r="BJ166" s="24" t="s">
        <v>87</v>
      </c>
      <c r="BK166" s="233">
        <f>ROUND(I166*H166,2)</f>
        <v>0</v>
      </c>
      <c r="BL166" s="24" t="s">
        <v>174</v>
      </c>
      <c r="BM166" s="24" t="s">
        <v>370</v>
      </c>
    </row>
    <row r="167" s="1" customFormat="1" ht="14.4" customHeight="1">
      <c r="B167" s="47"/>
      <c r="C167" s="222" t="s">
        <v>566</v>
      </c>
      <c r="D167" s="222" t="s">
        <v>169</v>
      </c>
      <c r="E167" s="223" t="s">
        <v>2301</v>
      </c>
      <c r="F167" s="224" t="s">
        <v>2302</v>
      </c>
      <c r="G167" s="225" t="s">
        <v>936</v>
      </c>
      <c r="H167" s="226">
        <v>2</v>
      </c>
      <c r="I167" s="227"/>
      <c r="J167" s="228">
        <f>ROUND(I167*H167,2)</f>
        <v>0</v>
      </c>
      <c r="K167" s="224" t="s">
        <v>477</v>
      </c>
      <c r="L167" s="73"/>
      <c r="M167" s="229" t="s">
        <v>34</v>
      </c>
      <c r="N167" s="230" t="s">
        <v>50</v>
      </c>
      <c r="O167" s="48"/>
      <c r="P167" s="231">
        <f>O167*H167</f>
        <v>0</v>
      </c>
      <c r="Q167" s="231">
        <v>0</v>
      </c>
      <c r="R167" s="231">
        <f>Q167*H167</f>
        <v>0</v>
      </c>
      <c r="S167" s="231">
        <v>0</v>
      </c>
      <c r="T167" s="232">
        <f>S167*H167</f>
        <v>0</v>
      </c>
      <c r="AR167" s="24" t="s">
        <v>174</v>
      </c>
      <c r="AT167" s="24" t="s">
        <v>169</v>
      </c>
      <c r="AU167" s="24" t="s">
        <v>89</v>
      </c>
      <c r="AY167" s="24" t="s">
        <v>167</v>
      </c>
      <c r="BE167" s="233">
        <f>IF(N167="základní",J167,0)</f>
        <v>0</v>
      </c>
      <c r="BF167" s="233">
        <f>IF(N167="snížená",J167,0)</f>
        <v>0</v>
      </c>
      <c r="BG167" s="233">
        <f>IF(N167="zákl. přenesená",J167,0)</f>
        <v>0</v>
      </c>
      <c r="BH167" s="233">
        <f>IF(N167="sníž. přenesená",J167,0)</f>
        <v>0</v>
      </c>
      <c r="BI167" s="233">
        <f>IF(N167="nulová",J167,0)</f>
        <v>0</v>
      </c>
      <c r="BJ167" s="24" t="s">
        <v>87</v>
      </c>
      <c r="BK167" s="233">
        <f>ROUND(I167*H167,2)</f>
        <v>0</v>
      </c>
      <c r="BL167" s="24" t="s">
        <v>174</v>
      </c>
      <c r="BM167" s="24" t="s">
        <v>376</v>
      </c>
    </row>
    <row r="168" s="1" customFormat="1" ht="14.4" customHeight="1">
      <c r="B168" s="47"/>
      <c r="C168" s="222" t="s">
        <v>571</v>
      </c>
      <c r="D168" s="222" t="s">
        <v>169</v>
      </c>
      <c r="E168" s="223" t="s">
        <v>2303</v>
      </c>
      <c r="F168" s="224" t="s">
        <v>2304</v>
      </c>
      <c r="G168" s="225" t="s">
        <v>2220</v>
      </c>
      <c r="H168" s="226">
        <v>2</v>
      </c>
      <c r="I168" s="227"/>
      <c r="J168" s="228">
        <f>ROUND(I168*H168,2)</f>
        <v>0</v>
      </c>
      <c r="K168" s="224" t="s">
        <v>477</v>
      </c>
      <c r="L168" s="73"/>
      <c r="M168" s="229" t="s">
        <v>34</v>
      </c>
      <c r="N168" s="230" t="s">
        <v>50</v>
      </c>
      <c r="O168" s="48"/>
      <c r="P168" s="231">
        <f>O168*H168</f>
        <v>0</v>
      </c>
      <c r="Q168" s="231">
        <v>0</v>
      </c>
      <c r="R168" s="231">
        <f>Q168*H168</f>
        <v>0</v>
      </c>
      <c r="S168" s="231">
        <v>0</v>
      </c>
      <c r="T168" s="232">
        <f>S168*H168</f>
        <v>0</v>
      </c>
      <c r="AR168" s="24" t="s">
        <v>174</v>
      </c>
      <c r="AT168" s="24" t="s">
        <v>169</v>
      </c>
      <c r="AU168" s="24" t="s">
        <v>89</v>
      </c>
      <c r="AY168" s="24" t="s">
        <v>167</v>
      </c>
      <c r="BE168" s="233">
        <f>IF(N168="základní",J168,0)</f>
        <v>0</v>
      </c>
      <c r="BF168" s="233">
        <f>IF(N168="snížená",J168,0)</f>
        <v>0</v>
      </c>
      <c r="BG168" s="233">
        <f>IF(N168="zákl. přenesená",J168,0)</f>
        <v>0</v>
      </c>
      <c r="BH168" s="233">
        <f>IF(N168="sníž. přenesená",J168,0)</f>
        <v>0</v>
      </c>
      <c r="BI168" s="233">
        <f>IF(N168="nulová",J168,0)</f>
        <v>0</v>
      </c>
      <c r="BJ168" s="24" t="s">
        <v>87</v>
      </c>
      <c r="BK168" s="233">
        <f>ROUND(I168*H168,2)</f>
        <v>0</v>
      </c>
      <c r="BL168" s="24" t="s">
        <v>174</v>
      </c>
      <c r="BM168" s="24" t="s">
        <v>383</v>
      </c>
    </row>
    <row r="169" s="1" customFormat="1" ht="14.4" customHeight="1">
      <c r="B169" s="47"/>
      <c r="C169" s="222" t="s">
        <v>583</v>
      </c>
      <c r="D169" s="222" t="s">
        <v>169</v>
      </c>
      <c r="E169" s="223" t="s">
        <v>2305</v>
      </c>
      <c r="F169" s="224" t="s">
        <v>2306</v>
      </c>
      <c r="G169" s="225" t="s">
        <v>936</v>
      </c>
      <c r="H169" s="226">
        <v>2</v>
      </c>
      <c r="I169" s="227"/>
      <c r="J169" s="228">
        <f>ROUND(I169*H169,2)</f>
        <v>0</v>
      </c>
      <c r="K169" s="224" t="s">
        <v>477</v>
      </c>
      <c r="L169" s="73"/>
      <c r="M169" s="229" t="s">
        <v>34</v>
      </c>
      <c r="N169" s="230" t="s">
        <v>50</v>
      </c>
      <c r="O169" s="48"/>
      <c r="P169" s="231">
        <f>O169*H169</f>
        <v>0</v>
      </c>
      <c r="Q169" s="231">
        <v>0</v>
      </c>
      <c r="R169" s="231">
        <f>Q169*H169</f>
        <v>0</v>
      </c>
      <c r="S169" s="231">
        <v>0</v>
      </c>
      <c r="T169" s="232">
        <f>S169*H169</f>
        <v>0</v>
      </c>
      <c r="AR169" s="24" t="s">
        <v>174</v>
      </c>
      <c r="AT169" s="24" t="s">
        <v>169</v>
      </c>
      <c r="AU169" s="24" t="s">
        <v>89</v>
      </c>
      <c r="AY169" s="24" t="s">
        <v>167</v>
      </c>
      <c r="BE169" s="233">
        <f>IF(N169="základní",J169,0)</f>
        <v>0</v>
      </c>
      <c r="BF169" s="233">
        <f>IF(N169="snížená",J169,0)</f>
        <v>0</v>
      </c>
      <c r="BG169" s="233">
        <f>IF(N169="zákl. přenesená",J169,0)</f>
        <v>0</v>
      </c>
      <c r="BH169" s="233">
        <f>IF(N169="sníž. přenesená",J169,0)</f>
        <v>0</v>
      </c>
      <c r="BI169" s="233">
        <f>IF(N169="nulová",J169,0)</f>
        <v>0</v>
      </c>
      <c r="BJ169" s="24" t="s">
        <v>87</v>
      </c>
      <c r="BK169" s="233">
        <f>ROUND(I169*H169,2)</f>
        <v>0</v>
      </c>
      <c r="BL169" s="24" t="s">
        <v>174</v>
      </c>
      <c r="BM169" s="24" t="s">
        <v>388</v>
      </c>
    </row>
    <row r="170" s="10" customFormat="1" ht="29.88" customHeight="1">
      <c r="B170" s="206"/>
      <c r="C170" s="207"/>
      <c r="D170" s="208" t="s">
        <v>78</v>
      </c>
      <c r="E170" s="220" t="s">
        <v>2307</v>
      </c>
      <c r="F170" s="220" t="s">
        <v>2308</v>
      </c>
      <c r="G170" s="207"/>
      <c r="H170" s="207"/>
      <c r="I170" s="210"/>
      <c r="J170" s="221">
        <f>BK170</f>
        <v>0</v>
      </c>
      <c r="K170" s="207"/>
      <c r="L170" s="212"/>
      <c r="M170" s="213"/>
      <c r="N170" s="214"/>
      <c r="O170" s="214"/>
      <c r="P170" s="215">
        <f>SUM(P171:P208)</f>
        <v>0</v>
      </c>
      <c r="Q170" s="214"/>
      <c r="R170" s="215">
        <f>SUM(R171:R208)</f>
        <v>0.87664000000000009</v>
      </c>
      <c r="S170" s="214"/>
      <c r="T170" s="216">
        <f>SUM(T171:T208)</f>
        <v>0</v>
      </c>
      <c r="AR170" s="217" t="s">
        <v>87</v>
      </c>
      <c r="AT170" s="218" t="s">
        <v>78</v>
      </c>
      <c r="AU170" s="218" t="s">
        <v>87</v>
      </c>
      <c r="AY170" s="217" t="s">
        <v>167</v>
      </c>
      <c r="BK170" s="219">
        <f>SUM(BK171:BK208)</f>
        <v>0</v>
      </c>
    </row>
    <row r="171" s="1" customFormat="1" ht="22.8" customHeight="1">
      <c r="B171" s="47"/>
      <c r="C171" s="222" t="s">
        <v>587</v>
      </c>
      <c r="D171" s="222" t="s">
        <v>169</v>
      </c>
      <c r="E171" s="223" t="s">
        <v>2309</v>
      </c>
      <c r="F171" s="224" t="s">
        <v>2310</v>
      </c>
      <c r="G171" s="225" t="s">
        <v>321</v>
      </c>
      <c r="H171" s="226">
        <v>7</v>
      </c>
      <c r="I171" s="227"/>
      <c r="J171" s="228">
        <f>ROUND(I171*H171,2)</f>
        <v>0</v>
      </c>
      <c r="K171" s="224" t="s">
        <v>173</v>
      </c>
      <c r="L171" s="73"/>
      <c r="M171" s="229" t="s">
        <v>34</v>
      </c>
      <c r="N171" s="230" t="s">
        <v>50</v>
      </c>
      <c r="O171" s="48"/>
      <c r="P171" s="231">
        <f>O171*H171</f>
        <v>0</v>
      </c>
      <c r="Q171" s="231">
        <v>0</v>
      </c>
      <c r="R171" s="231">
        <f>Q171*H171</f>
        <v>0</v>
      </c>
      <c r="S171" s="231">
        <v>0</v>
      </c>
      <c r="T171" s="232">
        <f>S171*H171</f>
        <v>0</v>
      </c>
      <c r="AR171" s="24" t="s">
        <v>174</v>
      </c>
      <c r="AT171" s="24" t="s">
        <v>169</v>
      </c>
      <c r="AU171" s="24" t="s">
        <v>89</v>
      </c>
      <c r="AY171" s="24" t="s">
        <v>167</v>
      </c>
      <c r="BE171" s="233">
        <f>IF(N171="základní",J171,0)</f>
        <v>0</v>
      </c>
      <c r="BF171" s="233">
        <f>IF(N171="snížená",J171,0)</f>
        <v>0</v>
      </c>
      <c r="BG171" s="233">
        <f>IF(N171="zákl. přenesená",J171,0)</f>
        <v>0</v>
      </c>
      <c r="BH171" s="233">
        <f>IF(N171="sníž. přenesená",J171,0)</f>
        <v>0</v>
      </c>
      <c r="BI171" s="233">
        <f>IF(N171="nulová",J171,0)</f>
        <v>0</v>
      </c>
      <c r="BJ171" s="24" t="s">
        <v>87</v>
      </c>
      <c r="BK171" s="233">
        <f>ROUND(I171*H171,2)</f>
        <v>0</v>
      </c>
      <c r="BL171" s="24" t="s">
        <v>174</v>
      </c>
      <c r="BM171" s="24" t="s">
        <v>2311</v>
      </c>
    </row>
    <row r="172" s="1" customFormat="1" ht="14.4" customHeight="1">
      <c r="B172" s="47"/>
      <c r="C172" s="270" t="s">
        <v>597</v>
      </c>
      <c r="D172" s="270" t="s">
        <v>336</v>
      </c>
      <c r="E172" s="271" t="s">
        <v>2312</v>
      </c>
      <c r="F172" s="272" t="s">
        <v>2313</v>
      </c>
      <c r="G172" s="273" t="s">
        <v>936</v>
      </c>
      <c r="H172" s="274">
        <v>1</v>
      </c>
      <c r="I172" s="275"/>
      <c r="J172" s="276">
        <f>ROUND(I172*H172,2)</f>
        <v>0</v>
      </c>
      <c r="K172" s="272" t="s">
        <v>477</v>
      </c>
      <c r="L172" s="277"/>
      <c r="M172" s="278" t="s">
        <v>34</v>
      </c>
      <c r="N172" s="279" t="s">
        <v>50</v>
      </c>
      <c r="O172" s="48"/>
      <c r="P172" s="231">
        <f>O172*H172</f>
        <v>0</v>
      </c>
      <c r="Q172" s="231">
        <v>0</v>
      </c>
      <c r="R172" s="231">
        <f>Q172*H172</f>
        <v>0</v>
      </c>
      <c r="S172" s="231">
        <v>0</v>
      </c>
      <c r="T172" s="232">
        <f>S172*H172</f>
        <v>0</v>
      </c>
      <c r="AR172" s="24" t="s">
        <v>225</v>
      </c>
      <c r="AT172" s="24" t="s">
        <v>336</v>
      </c>
      <c r="AU172" s="24" t="s">
        <v>89</v>
      </c>
      <c r="AY172" s="24" t="s">
        <v>167</v>
      </c>
      <c r="BE172" s="233">
        <f>IF(N172="základní",J172,0)</f>
        <v>0</v>
      </c>
      <c r="BF172" s="233">
        <f>IF(N172="snížená",J172,0)</f>
        <v>0</v>
      </c>
      <c r="BG172" s="233">
        <f>IF(N172="zákl. přenesená",J172,0)</f>
        <v>0</v>
      </c>
      <c r="BH172" s="233">
        <f>IF(N172="sníž. přenesená",J172,0)</f>
        <v>0</v>
      </c>
      <c r="BI172" s="233">
        <f>IF(N172="nulová",J172,0)</f>
        <v>0</v>
      </c>
      <c r="BJ172" s="24" t="s">
        <v>87</v>
      </c>
      <c r="BK172" s="233">
        <f>ROUND(I172*H172,2)</f>
        <v>0</v>
      </c>
      <c r="BL172" s="24" t="s">
        <v>174</v>
      </c>
      <c r="BM172" s="24" t="s">
        <v>2314</v>
      </c>
    </row>
    <row r="173" s="1" customFormat="1" ht="14.4" customHeight="1">
      <c r="B173" s="47"/>
      <c r="C173" s="222" t="s">
        <v>607</v>
      </c>
      <c r="D173" s="222" t="s">
        <v>169</v>
      </c>
      <c r="E173" s="223" t="s">
        <v>2315</v>
      </c>
      <c r="F173" s="224" t="s">
        <v>2316</v>
      </c>
      <c r="G173" s="225" t="s">
        <v>936</v>
      </c>
      <c r="H173" s="226">
        <v>5</v>
      </c>
      <c r="I173" s="227"/>
      <c r="J173" s="228">
        <f>ROUND(I173*H173,2)</f>
        <v>0</v>
      </c>
      <c r="K173" s="224" t="s">
        <v>477</v>
      </c>
      <c r="L173" s="73"/>
      <c r="M173" s="229" t="s">
        <v>34</v>
      </c>
      <c r="N173" s="230" t="s">
        <v>50</v>
      </c>
      <c r="O173" s="48"/>
      <c r="P173" s="231">
        <f>O173*H173</f>
        <v>0</v>
      </c>
      <c r="Q173" s="231">
        <v>0</v>
      </c>
      <c r="R173" s="231">
        <f>Q173*H173</f>
        <v>0</v>
      </c>
      <c r="S173" s="231">
        <v>0</v>
      </c>
      <c r="T173" s="232">
        <f>S173*H173</f>
        <v>0</v>
      </c>
      <c r="AR173" s="24" t="s">
        <v>174</v>
      </c>
      <c r="AT173" s="24" t="s">
        <v>169</v>
      </c>
      <c r="AU173" s="24" t="s">
        <v>89</v>
      </c>
      <c r="AY173" s="24" t="s">
        <v>167</v>
      </c>
      <c r="BE173" s="233">
        <f>IF(N173="základní",J173,0)</f>
        <v>0</v>
      </c>
      <c r="BF173" s="233">
        <f>IF(N173="snížená",J173,0)</f>
        <v>0</v>
      </c>
      <c r="BG173" s="233">
        <f>IF(N173="zákl. přenesená",J173,0)</f>
        <v>0</v>
      </c>
      <c r="BH173" s="233">
        <f>IF(N173="sníž. přenesená",J173,0)</f>
        <v>0</v>
      </c>
      <c r="BI173" s="233">
        <f>IF(N173="nulová",J173,0)</f>
        <v>0</v>
      </c>
      <c r="BJ173" s="24" t="s">
        <v>87</v>
      </c>
      <c r="BK173" s="233">
        <f>ROUND(I173*H173,2)</f>
        <v>0</v>
      </c>
      <c r="BL173" s="24" t="s">
        <v>174</v>
      </c>
      <c r="BM173" s="24" t="s">
        <v>410</v>
      </c>
    </row>
    <row r="174" s="1" customFormat="1" ht="14.4" customHeight="1">
      <c r="B174" s="47"/>
      <c r="C174" s="222" t="s">
        <v>616</v>
      </c>
      <c r="D174" s="222" t="s">
        <v>169</v>
      </c>
      <c r="E174" s="223" t="s">
        <v>2317</v>
      </c>
      <c r="F174" s="224" t="s">
        <v>2318</v>
      </c>
      <c r="G174" s="225" t="s">
        <v>936</v>
      </c>
      <c r="H174" s="226">
        <v>3</v>
      </c>
      <c r="I174" s="227"/>
      <c r="J174" s="228">
        <f>ROUND(I174*H174,2)</f>
        <v>0</v>
      </c>
      <c r="K174" s="224" t="s">
        <v>477</v>
      </c>
      <c r="L174" s="73"/>
      <c r="M174" s="229" t="s">
        <v>34</v>
      </c>
      <c r="N174" s="230" t="s">
        <v>50</v>
      </c>
      <c r="O174" s="48"/>
      <c r="P174" s="231">
        <f>O174*H174</f>
        <v>0</v>
      </c>
      <c r="Q174" s="231">
        <v>0</v>
      </c>
      <c r="R174" s="231">
        <f>Q174*H174</f>
        <v>0</v>
      </c>
      <c r="S174" s="231">
        <v>0</v>
      </c>
      <c r="T174" s="232">
        <f>S174*H174</f>
        <v>0</v>
      </c>
      <c r="AR174" s="24" t="s">
        <v>174</v>
      </c>
      <c r="AT174" s="24" t="s">
        <v>169</v>
      </c>
      <c r="AU174" s="24" t="s">
        <v>89</v>
      </c>
      <c r="AY174" s="24" t="s">
        <v>167</v>
      </c>
      <c r="BE174" s="233">
        <f>IF(N174="základní",J174,0)</f>
        <v>0</v>
      </c>
      <c r="BF174" s="233">
        <f>IF(N174="snížená",J174,0)</f>
        <v>0</v>
      </c>
      <c r="BG174" s="233">
        <f>IF(N174="zákl. přenesená",J174,0)</f>
        <v>0</v>
      </c>
      <c r="BH174" s="233">
        <f>IF(N174="sníž. přenesená",J174,0)</f>
        <v>0</v>
      </c>
      <c r="BI174" s="233">
        <f>IF(N174="nulová",J174,0)</f>
        <v>0</v>
      </c>
      <c r="BJ174" s="24" t="s">
        <v>87</v>
      </c>
      <c r="BK174" s="233">
        <f>ROUND(I174*H174,2)</f>
        <v>0</v>
      </c>
      <c r="BL174" s="24" t="s">
        <v>174</v>
      </c>
      <c r="BM174" s="24" t="s">
        <v>2319</v>
      </c>
    </row>
    <row r="175" s="1" customFormat="1" ht="22.8" customHeight="1">
      <c r="B175" s="47"/>
      <c r="C175" s="222" t="s">
        <v>631</v>
      </c>
      <c r="D175" s="222" t="s">
        <v>169</v>
      </c>
      <c r="E175" s="223" t="s">
        <v>2320</v>
      </c>
      <c r="F175" s="224" t="s">
        <v>2321</v>
      </c>
      <c r="G175" s="225" t="s">
        <v>321</v>
      </c>
      <c r="H175" s="226">
        <v>2</v>
      </c>
      <c r="I175" s="227"/>
      <c r="J175" s="228">
        <f>ROUND(I175*H175,2)</f>
        <v>0</v>
      </c>
      <c r="K175" s="224" t="s">
        <v>173</v>
      </c>
      <c r="L175" s="73"/>
      <c r="M175" s="229" t="s">
        <v>34</v>
      </c>
      <c r="N175" s="230" t="s">
        <v>50</v>
      </c>
      <c r="O175" s="48"/>
      <c r="P175" s="231">
        <f>O175*H175</f>
        <v>0</v>
      </c>
      <c r="Q175" s="231">
        <v>0</v>
      </c>
      <c r="R175" s="231">
        <f>Q175*H175</f>
        <v>0</v>
      </c>
      <c r="S175" s="231">
        <v>0</v>
      </c>
      <c r="T175" s="232">
        <f>S175*H175</f>
        <v>0</v>
      </c>
      <c r="AR175" s="24" t="s">
        <v>174</v>
      </c>
      <c r="AT175" s="24" t="s">
        <v>169</v>
      </c>
      <c r="AU175" s="24" t="s">
        <v>89</v>
      </c>
      <c r="AY175" s="24" t="s">
        <v>167</v>
      </c>
      <c r="BE175" s="233">
        <f>IF(N175="základní",J175,0)</f>
        <v>0</v>
      </c>
      <c r="BF175" s="233">
        <f>IF(N175="snížená",J175,0)</f>
        <v>0</v>
      </c>
      <c r="BG175" s="233">
        <f>IF(N175="zákl. přenesená",J175,0)</f>
        <v>0</v>
      </c>
      <c r="BH175" s="233">
        <f>IF(N175="sníž. přenesená",J175,0)</f>
        <v>0</v>
      </c>
      <c r="BI175" s="233">
        <f>IF(N175="nulová",J175,0)</f>
        <v>0</v>
      </c>
      <c r="BJ175" s="24" t="s">
        <v>87</v>
      </c>
      <c r="BK175" s="233">
        <f>ROUND(I175*H175,2)</f>
        <v>0</v>
      </c>
      <c r="BL175" s="24" t="s">
        <v>174</v>
      </c>
      <c r="BM175" s="24" t="s">
        <v>425</v>
      </c>
    </row>
    <row r="176" s="1" customFormat="1" ht="14.4" customHeight="1">
      <c r="B176" s="47"/>
      <c r="C176" s="270" t="s">
        <v>638</v>
      </c>
      <c r="D176" s="270" t="s">
        <v>336</v>
      </c>
      <c r="E176" s="271" t="s">
        <v>2322</v>
      </c>
      <c r="F176" s="272" t="s">
        <v>2323</v>
      </c>
      <c r="G176" s="273" t="s">
        <v>936</v>
      </c>
      <c r="H176" s="274">
        <v>1</v>
      </c>
      <c r="I176" s="275"/>
      <c r="J176" s="276">
        <f>ROUND(I176*H176,2)</f>
        <v>0</v>
      </c>
      <c r="K176" s="272" t="s">
        <v>477</v>
      </c>
      <c r="L176" s="277"/>
      <c r="M176" s="278" t="s">
        <v>34</v>
      </c>
      <c r="N176" s="279" t="s">
        <v>50</v>
      </c>
      <c r="O176" s="48"/>
      <c r="P176" s="231">
        <f>O176*H176</f>
        <v>0</v>
      </c>
      <c r="Q176" s="231">
        <v>0</v>
      </c>
      <c r="R176" s="231">
        <f>Q176*H176</f>
        <v>0</v>
      </c>
      <c r="S176" s="231">
        <v>0</v>
      </c>
      <c r="T176" s="232">
        <f>S176*H176</f>
        <v>0</v>
      </c>
      <c r="AR176" s="24" t="s">
        <v>225</v>
      </c>
      <c r="AT176" s="24" t="s">
        <v>336</v>
      </c>
      <c r="AU176" s="24" t="s">
        <v>89</v>
      </c>
      <c r="AY176" s="24" t="s">
        <v>167</v>
      </c>
      <c r="BE176" s="233">
        <f>IF(N176="základní",J176,0)</f>
        <v>0</v>
      </c>
      <c r="BF176" s="233">
        <f>IF(N176="snížená",J176,0)</f>
        <v>0</v>
      </c>
      <c r="BG176" s="233">
        <f>IF(N176="zákl. přenesená",J176,0)</f>
        <v>0</v>
      </c>
      <c r="BH176" s="233">
        <f>IF(N176="sníž. přenesená",J176,0)</f>
        <v>0</v>
      </c>
      <c r="BI176" s="233">
        <f>IF(N176="nulová",J176,0)</f>
        <v>0</v>
      </c>
      <c r="BJ176" s="24" t="s">
        <v>87</v>
      </c>
      <c r="BK176" s="233">
        <f>ROUND(I176*H176,2)</f>
        <v>0</v>
      </c>
      <c r="BL176" s="24" t="s">
        <v>174</v>
      </c>
      <c r="BM176" s="24" t="s">
        <v>2324</v>
      </c>
    </row>
    <row r="177" s="1" customFormat="1" ht="14.4" customHeight="1">
      <c r="B177" s="47"/>
      <c r="C177" s="222" t="s">
        <v>646</v>
      </c>
      <c r="D177" s="222" t="s">
        <v>169</v>
      </c>
      <c r="E177" s="223" t="s">
        <v>2325</v>
      </c>
      <c r="F177" s="224" t="s">
        <v>2326</v>
      </c>
      <c r="G177" s="225" t="s">
        <v>336</v>
      </c>
      <c r="H177" s="226">
        <v>28</v>
      </c>
      <c r="I177" s="227"/>
      <c r="J177" s="228">
        <f>ROUND(I177*H177,2)</f>
        <v>0</v>
      </c>
      <c r="K177" s="224" t="s">
        <v>477</v>
      </c>
      <c r="L177" s="73"/>
      <c r="M177" s="229" t="s">
        <v>34</v>
      </c>
      <c r="N177" s="230" t="s">
        <v>50</v>
      </c>
      <c r="O177" s="48"/>
      <c r="P177" s="231">
        <f>O177*H177</f>
        <v>0</v>
      </c>
      <c r="Q177" s="231">
        <v>0</v>
      </c>
      <c r="R177" s="231">
        <f>Q177*H177</f>
        <v>0</v>
      </c>
      <c r="S177" s="231">
        <v>0</v>
      </c>
      <c r="T177" s="232">
        <f>S177*H177</f>
        <v>0</v>
      </c>
      <c r="AR177" s="24" t="s">
        <v>174</v>
      </c>
      <c r="AT177" s="24" t="s">
        <v>169</v>
      </c>
      <c r="AU177" s="24" t="s">
        <v>89</v>
      </c>
      <c r="AY177" s="24" t="s">
        <v>167</v>
      </c>
      <c r="BE177" s="233">
        <f>IF(N177="základní",J177,0)</f>
        <v>0</v>
      </c>
      <c r="BF177" s="233">
        <f>IF(N177="snížená",J177,0)</f>
        <v>0</v>
      </c>
      <c r="BG177" s="233">
        <f>IF(N177="zákl. přenesená",J177,0)</f>
        <v>0</v>
      </c>
      <c r="BH177" s="233">
        <f>IF(N177="sníž. přenesená",J177,0)</f>
        <v>0</v>
      </c>
      <c r="BI177" s="233">
        <f>IF(N177="nulová",J177,0)</f>
        <v>0</v>
      </c>
      <c r="BJ177" s="24" t="s">
        <v>87</v>
      </c>
      <c r="BK177" s="233">
        <f>ROUND(I177*H177,2)</f>
        <v>0</v>
      </c>
      <c r="BL177" s="24" t="s">
        <v>174</v>
      </c>
      <c r="BM177" s="24" t="s">
        <v>431</v>
      </c>
    </row>
    <row r="178" s="1" customFormat="1" ht="34.2" customHeight="1">
      <c r="B178" s="47"/>
      <c r="C178" s="222" t="s">
        <v>650</v>
      </c>
      <c r="D178" s="222" t="s">
        <v>169</v>
      </c>
      <c r="E178" s="223" t="s">
        <v>2327</v>
      </c>
      <c r="F178" s="224" t="s">
        <v>2328</v>
      </c>
      <c r="G178" s="225" t="s">
        <v>356</v>
      </c>
      <c r="H178" s="226">
        <v>288</v>
      </c>
      <c r="I178" s="227"/>
      <c r="J178" s="228">
        <f>ROUND(I178*H178,2)</f>
        <v>0</v>
      </c>
      <c r="K178" s="224" t="s">
        <v>173</v>
      </c>
      <c r="L178" s="73"/>
      <c r="M178" s="229" t="s">
        <v>34</v>
      </c>
      <c r="N178" s="230" t="s">
        <v>50</v>
      </c>
      <c r="O178" s="48"/>
      <c r="P178" s="231">
        <f>O178*H178</f>
        <v>0</v>
      </c>
      <c r="Q178" s="231">
        <v>0</v>
      </c>
      <c r="R178" s="231">
        <f>Q178*H178</f>
        <v>0</v>
      </c>
      <c r="S178" s="231">
        <v>0</v>
      </c>
      <c r="T178" s="232">
        <f>S178*H178</f>
        <v>0</v>
      </c>
      <c r="AR178" s="24" t="s">
        <v>174</v>
      </c>
      <c r="AT178" s="24" t="s">
        <v>169</v>
      </c>
      <c r="AU178" s="24" t="s">
        <v>89</v>
      </c>
      <c r="AY178" s="24" t="s">
        <v>167</v>
      </c>
      <c r="BE178" s="233">
        <f>IF(N178="základní",J178,0)</f>
        <v>0</v>
      </c>
      <c r="BF178" s="233">
        <f>IF(N178="snížená",J178,0)</f>
        <v>0</v>
      </c>
      <c r="BG178" s="233">
        <f>IF(N178="zákl. přenesená",J178,0)</f>
        <v>0</v>
      </c>
      <c r="BH178" s="233">
        <f>IF(N178="sníž. přenesená",J178,0)</f>
        <v>0</v>
      </c>
      <c r="BI178" s="233">
        <f>IF(N178="nulová",J178,0)</f>
        <v>0</v>
      </c>
      <c r="BJ178" s="24" t="s">
        <v>87</v>
      </c>
      <c r="BK178" s="233">
        <f>ROUND(I178*H178,2)</f>
        <v>0</v>
      </c>
      <c r="BL178" s="24" t="s">
        <v>174</v>
      </c>
      <c r="BM178" s="24" t="s">
        <v>2329</v>
      </c>
    </row>
    <row r="179" s="1" customFormat="1" ht="14.4" customHeight="1">
      <c r="B179" s="47"/>
      <c r="C179" s="270" t="s">
        <v>657</v>
      </c>
      <c r="D179" s="270" t="s">
        <v>336</v>
      </c>
      <c r="E179" s="271" t="s">
        <v>2330</v>
      </c>
      <c r="F179" s="272" t="s">
        <v>2331</v>
      </c>
      <c r="G179" s="273" t="s">
        <v>356</v>
      </c>
      <c r="H179" s="274">
        <v>288</v>
      </c>
      <c r="I179" s="275"/>
      <c r="J179" s="276">
        <f>ROUND(I179*H179,2)</f>
        <v>0</v>
      </c>
      <c r="K179" s="272" t="s">
        <v>173</v>
      </c>
      <c r="L179" s="277"/>
      <c r="M179" s="278" t="s">
        <v>34</v>
      </c>
      <c r="N179" s="279" t="s">
        <v>50</v>
      </c>
      <c r="O179" s="48"/>
      <c r="P179" s="231">
        <f>O179*H179</f>
        <v>0</v>
      </c>
      <c r="Q179" s="231">
        <v>0.0025300000000000001</v>
      </c>
      <c r="R179" s="231">
        <f>Q179*H179</f>
        <v>0.72864000000000007</v>
      </c>
      <c r="S179" s="231">
        <v>0</v>
      </c>
      <c r="T179" s="232">
        <f>S179*H179</f>
        <v>0</v>
      </c>
      <c r="AR179" s="24" t="s">
        <v>225</v>
      </c>
      <c r="AT179" s="24" t="s">
        <v>336</v>
      </c>
      <c r="AU179" s="24" t="s">
        <v>89</v>
      </c>
      <c r="AY179" s="24" t="s">
        <v>167</v>
      </c>
      <c r="BE179" s="233">
        <f>IF(N179="základní",J179,0)</f>
        <v>0</v>
      </c>
      <c r="BF179" s="233">
        <f>IF(N179="snížená",J179,0)</f>
        <v>0</v>
      </c>
      <c r="BG179" s="233">
        <f>IF(N179="zákl. přenesená",J179,0)</f>
        <v>0</v>
      </c>
      <c r="BH179" s="233">
        <f>IF(N179="sníž. přenesená",J179,0)</f>
        <v>0</v>
      </c>
      <c r="BI179" s="233">
        <f>IF(N179="nulová",J179,0)</f>
        <v>0</v>
      </c>
      <c r="BJ179" s="24" t="s">
        <v>87</v>
      </c>
      <c r="BK179" s="233">
        <f>ROUND(I179*H179,2)</f>
        <v>0</v>
      </c>
      <c r="BL179" s="24" t="s">
        <v>174</v>
      </c>
      <c r="BM179" s="24" t="s">
        <v>2332</v>
      </c>
    </row>
    <row r="180" s="1" customFormat="1">
      <c r="B180" s="47"/>
      <c r="C180" s="75"/>
      <c r="D180" s="234" t="s">
        <v>340</v>
      </c>
      <c r="E180" s="75"/>
      <c r="F180" s="235" t="s">
        <v>2333</v>
      </c>
      <c r="G180" s="75"/>
      <c r="H180" s="75"/>
      <c r="I180" s="192"/>
      <c r="J180" s="75"/>
      <c r="K180" s="75"/>
      <c r="L180" s="73"/>
      <c r="M180" s="236"/>
      <c r="N180" s="48"/>
      <c r="O180" s="48"/>
      <c r="P180" s="48"/>
      <c r="Q180" s="48"/>
      <c r="R180" s="48"/>
      <c r="S180" s="48"/>
      <c r="T180" s="96"/>
      <c r="AT180" s="24" t="s">
        <v>340</v>
      </c>
      <c r="AU180" s="24" t="s">
        <v>89</v>
      </c>
    </row>
    <row r="181" s="1" customFormat="1" ht="14.4" customHeight="1">
      <c r="B181" s="47"/>
      <c r="C181" s="222" t="s">
        <v>662</v>
      </c>
      <c r="D181" s="222" t="s">
        <v>169</v>
      </c>
      <c r="E181" s="223" t="s">
        <v>2334</v>
      </c>
      <c r="F181" s="224" t="s">
        <v>2335</v>
      </c>
      <c r="G181" s="225" t="s">
        <v>936</v>
      </c>
      <c r="H181" s="226">
        <v>12</v>
      </c>
      <c r="I181" s="227"/>
      <c r="J181" s="228">
        <f>ROUND(I181*H181,2)</f>
        <v>0</v>
      </c>
      <c r="K181" s="224" t="s">
        <v>477</v>
      </c>
      <c r="L181" s="73"/>
      <c r="M181" s="229" t="s">
        <v>34</v>
      </c>
      <c r="N181" s="230" t="s">
        <v>50</v>
      </c>
      <c r="O181" s="48"/>
      <c r="P181" s="231">
        <f>O181*H181</f>
        <v>0</v>
      </c>
      <c r="Q181" s="231">
        <v>0</v>
      </c>
      <c r="R181" s="231">
        <f>Q181*H181</f>
        <v>0</v>
      </c>
      <c r="S181" s="231">
        <v>0</v>
      </c>
      <c r="T181" s="232">
        <f>S181*H181</f>
        <v>0</v>
      </c>
      <c r="AR181" s="24" t="s">
        <v>174</v>
      </c>
      <c r="AT181" s="24" t="s">
        <v>169</v>
      </c>
      <c r="AU181" s="24" t="s">
        <v>89</v>
      </c>
      <c r="AY181" s="24" t="s">
        <v>167</v>
      </c>
      <c r="BE181" s="233">
        <f>IF(N181="základní",J181,0)</f>
        <v>0</v>
      </c>
      <c r="BF181" s="233">
        <f>IF(N181="snížená",J181,0)</f>
        <v>0</v>
      </c>
      <c r="BG181" s="233">
        <f>IF(N181="zákl. přenesená",J181,0)</f>
        <v>0</v>
      </c>
      <c r="BH181" s="233">
        <f>IF(N181="sníž. přenesená",J181,0)</f>
        <v>0</v>
      </c>
      <c r="BI181" s="233">
        <f>IF(N181="nulová",J181,0)</f>
        <v>0</v>
      </c>
      <c r="BJ181" s="24" t="s">
        <v>87</v>
      </c>
      <c r="BK181" s="233">
        <f>ROUND(I181*H181,2)</f>
        <v>0</v>
      </c>
      <c r="BL181" s="24" t="s">
        <v>174</v>
      </c>
      <c r="BM181" s="24" t="s">
        <v>445</v>
      </c>
    </row>
    <row r="182" s="1" customFormat="1" ht="14.4" customHeight="1">
      <c r="B182" s="47"/>
      <c r="C182" s="222" t="s">
        <v>667</v>
      </c>
      <c r="D182" s="222" t="s">
        <v>169</v>
      </c>
      <c r="E182" s="223" t="s">
        <v>2336</v>
      </c>
      <c r="F182" s="224" t="s">
        <v>2337</v>
      </c>
      <c r="G182" s="225" t="s">
        <v>936</v>
      </c>
      <c r="H182" s="226">
        <v>24</v>
      </c>
      <c r="I182" s="227"/>
      <c r="J182" s="228">
        <f>ROUND(I182*H182,2)</f>
        <v>0</v>
      </c>
      <c r="K182" s="224" t="s">
        <v>477</v>
      </c>
      <c r="L182" s="73"/>
      <c r="M182" s="229" t="s">
        <v>34</v>
      </c>
      <c r="N182" s="230" t="s">
        <v>50</v>
      </c>
      <c r="O182" s="48"/>
      <c r="P182" s="231">
        <f>O182*H182</f>
        <v>0</v>
      </c>
      <c r="Q182" s="231">
        <v>0</v>
      </c>
      <c r="R182" s="231">
        <f>Q182*H182</f>
        <v>0</v>
      </c>
      <c r="S182" s="231">
        <v>0</v>
      </c>
      <c r="T182" s="232">
        <f>S182*H182</f>
        <v>0</v>
      </c>
      <c r="AR182" s="24" t="s">
        <v>174</v>
      </c>
      <c r="AT182" s="24" t="s">
        <v>169</v>
      </c>
      <c r="AU182" s="24" t="s">
        <v>89</v>
      </c>
      <c r="AY182" s="24" t="s">
        <v>167</v>
      </c>
      <c r="BE182" s="233">
        <f>IF(N182="základní",J182,0)</f>
        <v>0</v>
      </c>
      <c r="BF182" s="233">
        <f>IF(N182="snížená",J182,0)</f>
        <v>0</v>
      </c>
      <c r="BG182" s="233">
        <f>IF(N182="zákl. přenesená",J182,0)</f>
        <v>0</v>
      </c>
      <c r="BH182" s="233">
        <f>IF(N182="sníž. přenesená",J182,0)</f>
        <v>0</v>
      </c>
      <c r="BI182" s="233">
        <f>IF(N182="nulová",J182,0)</f>
        <v>0</v>
      </c>
      <c r="BJ182" s="24" t="s">
        <v>87</v>
      </c>
      <c r="BK182" s="233">
        <f>ROUND(I182*H182,2)</f>
        <v>0</v>
      </c>
      <c r="BL182" s="24" t="s">
        <v>174</v>
      </c>
      <c r="BM182" s="24" t="s">
        <v>450</v>
      </c>
    </row>
    <row r="183" s="1" customFormat="1" ht="14.4" customHeight="1">
      <c r="B183" s="47"/>
      <c r="C183" s="222" t="s">
        <v>671</v>
      </c>
      <c r="D183" s="222" t="s">
        <v>169</v>
      </c>
      <c r="E183" s="223" t="s">
        <v>2338</v>
      </c>
      <c r="F183" s="224" t="s">
        <v>2339</v>
      </c>
      <c r="G183" s="225" t="s">
        <v>336</v>
      </c>
      <c r="H183" s="226">
        <v>240</v>
      </c>
      <c r="I183" s="227"/>
      <c r="J183" s="228">
        <f>ROUND(I183*H183,2)</f>
        <v>0</v>
      </c>
      <c r="K183" s="224" t="s">
        <v>477</v>
      </c>
      <c r="L183" s="73"/>
      <c r="M183" s="229" t="s">
        <v>34</v>
      </c>
      <c r="N183" s="230" t="s">
        <v>50</v>
      </c>
      <c r="O183" s="48"/>
      <c r="P183" s="231">
        <f>O183*H183</f>
        <v>0</v>
      </c>
      <c r="Q183" s="231">
        <v>0</v>
      </c>
      <c r="R183" s="231">
        <f>Q183*H183</f>
        <v>0</v>
      </c>
      <c r="S183" s="231">
        <v>0</v>
      </c>
      <c r="T183" s="232">
        <f>S183*H183</f>
        <v>0</v>
      </c>
      <c r="AR183" s="24" t="s">
        <v>174</v>
      </c>
      <c r="AT183" s="24" t="s">
        <v>169</v>
      </c>
      <c r="AU183" s="24" t="s">
        <v>89</v>
      </c>
      <c r="AY183" s="24" t="s">
        <v>167</v>
      </c>
      <c r="BE183" s="233">
        <f>IF(N183="základní",J183,0)</f>
        <v>0</v>
      </c>
      <c r="BF183" s="233">
        <f>IF(N183="snížená",J183,0)</f>
        <v>0</v>
      </c>
      <c r="BG183" s="233">
        <f>IF(N183="zákl. přenesená",J183,0)</f>
        <v>0</v>
      </c>
      <c r="BH183" s="233">
        <f>IF(N183="sníž. přenesená",J183,0)</f>
        <v>0</v>
      </c>
      <c r="BI183" s="233">
        <f>IF(N183="nulová",J183,0)</f>
        <v>0</v>
      </c>
      <c r="BJ183" s="24" t="s">
        <v>87</v>
      </c>
      <c r="BK183" s="233">
        <f>ROUND(I183*H183,2)</f>
        <v>0</v>
      </c>
      <c r="BL183" s="24" t="s">
        <v>174</v>
      </c>
      <c r="BM183" s="24" t="s">
        <v>462</v>
      </c>
    </row>
    <row r="184" s="1" customFormat="1" ht="14.4" customHeight="1">
      <c r="B184" s="47"/>
      <c r="C184" s="222" t="s">
        <v>675</v>
      </c>
      <c r="D184" s="222" t="s">
        <v>169</v>
      </c>
      <c r="E184" s="223" t="s">
        <v>2340</v>
      </c>
      <c r="F184" s="224" t="s">
        <v>2341</v>
      </c>
      <c r="G184" s="225" t="s">
        <v>936</v>
      </c>
      <c r="H184" s="226">
        <v>12</v>
      </c>
      <c r="I184" s="227"/>
      <c r="J184" s="228">
        <f>ROUND(I184*H184,2)</f>
        <v>0</v>
      </c>
      <c r="K184" s="224" t="s">
        <v>477</v>
      </c>
      <c r="L184" s="73"/>
      <c r="M184" s="229" t="s">
        <v>34</v>
      </c>
      <c r="N184" s="230" t="s">
        <v>50</v>
      </c>
      <c r="O184" s="48"/>
      <c r="P184" s="231">
        <f>O184*H184</f>
        <v>0</v>
      </c>
      <c r="Q184" s="231">
        <v>0</v>
      </c>
      <c r="R184" s="231">
        <f>Q184*H184</f>
        <v>0</v>
      </c>
      <c r="S184" s="231">
        <v>0</v>
      </c>
      <c r="T184" s="232">
        <f>S184*H184</f>
        <v>0</v>
      </c>
      <c r="AR184" s="24" t="s">
        <v>174</v>
      </c>
      <c r="AT184" s="24" t="s">
        <v>169</v>
      </c>
      <c r="AU184" s="24" t="s">
        <v>89</v>
      </c>
      <c r="AY184" s="24" t="s">
        <v>167</v>
      </c>
      <c r="BE184" s="233">
        <f>IF(N184="základní",J184,0)</f>
        <v>0</v>
      </c>
      <c r="BF184" s="233">
        <f>IF(N184="snížená",J184,0)</f>
        <v>0</v>
      </c>
      <c r="BG184" s="233">
        <f>IF(N184="zákl. přenesená",J184,0)</f>
        <v>0</v>
      </c>
      <c r="BH184" s="233">
        <f>IF(N184="sníž. přenesená",J184,0)</f>
        <v>0</v>
      </c>
      <c r="BI184" s="233">
        <f>IF(N184="nulová",J184,0)</f>
        <v>0</v>
      </c>
      <c r="BJ184" s="24" t="s">
        <v>87</v>
      </c>
      <c r="BK184" s="233">
        <f>ROUND(I184*H184,2)</f>
        <v>0</v>
      </c>
      <c r="BL184" s="24" t="s">
        <v>174</v>
      </c>
      <c r="BM184" s="24" t="s">
        <v>474</v>
      </c>
    </row>
    <row r="185" s="1" customFormat="1" ht="14.4" customHeight="1">
      <c r="B185" s="47"/>
      <c r="C185" s="270" t="s">
        <v>680</v>
      </c>
      <c r="D185" s="270" t="s">
        <v>336</v>
      </c>
      <c r="E185" s="271" t="s">
        <v>2342</v>
      </c>
      <c r="F185" s="272" t="s">
        <v>2343</v>
      </c>
      <c r="G185" s="273" t="s">
        <v>936</v>
      </c>
      <c r="H185" s="274">
        <v>45</v>
      </c>
      <c r="I185" s="275"/>
      <c r="J185" s="276">
        <f>ROUND(I185*H185,2)</f>
        <v>0</v>
      </c>
      <c r="K185" s="272" t="s">
        <v>477</v>
      </c>
      <c r="L185" s="277"/>
      <c r="M185" s="278" t="s">
        <v>34</v>
      </c>
      <c r="N185" s="279" t="s">
        <v>50</v>
      </c>
      <c r="O185" s="48"/>
      <c r="P185" s="231">
        <f>O185*H185</f>
        <v>0</v>
      </c>
      <c r="Q185" s="231">
        <v>0</v>
      </c>
      <c r="R185" s="231">
        <f>Q185*H185</f>
        <v>0</v>
      </c>
      <c r="S185" s="231">
        <v>0</v>
      </c>
      <c r="T185" s="232">
        <f>S185*H185</f>
        <v>0</v>
      </c>
      <c r="AR185" s="24" t="s">
        <v>225</v>
      </c>
      <c r="AT185" s="24" t="s">
        <v>336</v>
      </c>
      <c r="AU185" s="24" t="s">
        <v>89</v>
      </c>
      <c r="AY185" s="24" t="s">
        <v>167</v>
      </c>
      <c r="BE185" s="233">
        <f>IF(N185="základní",J185,0)</f>
        <v>0</v>
      </c>
      <c r="BF185" s="233">
        <f>IF(N185="snížená",J185,0)</f>
        <v>0</v>
      </c>
      <c r="BG185" s="233">
        <f>IF(N185="zákl. přenesená",J185,0)</f>
        <v>0</v>
      </c>
      <c r="BH185" s="233">
        <f>IF(N185="sníž. přenesená",J185,0)</f>
        <v>0</v>
      </c>
      <c r="BI185" s="233">
        <f>IF(N185="nulová",J185,0)</f>
        <v>0</v>
      </c>
      <c r="BJ185" s="24" t="s">
        <v>87</v>
      </c>
      <c r="BK185" s="233">
        <f>ROUND(I185*H185,2)</f>
        <v>0</v>
      </c>
      <c r="BL185" s="24" t="s">
        <v>174</v>
      </c>
      <c r="BM185" s="24" t="s">
        <v>2344</v>
      </c>
    </row>
    <row r="186" s="1" customFormat="1" ht="14.4" customHeight="1">
      <c r="B186" s="47"/>
      <c r="C186" s="270" t="s">
        <v>708</v>
      </c>
      <c r="D186" s="270" t="s">
        <v>336</v>
      </c>
      <c r="E186" s="271" t="s">
        <v>2345</v>
      </c>
      <c r="F186" s="272" t="s">
        <v>2346</v>
      </c>
      <c r="G186" s="273" t="s">
        <v>936</v>
      </c>
      <c r="H186" s="274">
        <v>15</v>
      </c>
      <c r="I186" s="275"/>
      <c r="J186" s="276">
        <f>ROUND(I186*H186,2)</f>
        <v>0</v>
      </c>
      <c r="K186" s="272" t="s">
        <v>477</v>
      </c>
      <c r="L186" s="277"/>
      <c r="M186" s="278" t="s">
        <v>34</v>
      </c>
      <c r="N186" s="279" t="s">
        <v>50</v>
      </c>
      <c r="O186" s="48"/>
      <c r="P186" s="231">
        <f>O186*H186</f>
        <v>0</v>
      </c>
      <c r="Q186" s="231">
        <v>0</v>
      </c>
      <c r="R186" s="231">
        <f>Q186*H186</f>
        <v>0</v>
      </c>
      <c r="S186" s="231">
        <v>0</v>
      </c>
      <c r="T186" s="232">
        <f>S186*H186</f>
        <v>0</v>
      </c>
      <c r="AR186" s="24" t="s">
        <v>225</v>
      </c>
      <c r="AT186" s="24" t="s">
        <v>336</v>
      </c>
      <c r="AU186" s="24" t="s">
        <v>89</v>
      </c>
      <c r="AY186" s="24" t="s">
        <v>167</v>
      </c>
      <c r="BE186" s="233">
        <f>IF(N186="základní",J186,0)</f>
        <v>0</v>
      </c>
      <c r="BF186" s="233">
        <f>IF(N186="snížená",J186,0)</f>
        <v>0</v>
      </c>
      <c r="BG186" s="233">
        <f>IF(N186="zákl. přenesená",J186,0)</f>
        <v>0</v>
      </c>
      <c r="BH186" s="233">
        <f>IF(N186="sníž. přenesená",J186,0)</f>
        <v>0</v>
      </c>
      <c r="BI186" s="233">
        <f>IF(N186="nulová",J186,0)</f>
        <v>0</v>
      </c>
      <c r="BJ186" s="24" t="s">
        <v>87</v>
      </c>
      <c r="BK186" s="233">
        <f>ROUND(I186*H186,2)</f>
        <v>0</v>
      </c>
      <c r="BL186" s="24" t="s">
        <v>174</v>
      </c>
      <c r="BM186" s="24" t="s">
        <v>2347</v>
      </c>
    </row>
    <row r="187" s="1" customFormat="1" ht="14.4" customHeight="1">
      <c r="B187" s="47"/>
      <c r="C187" s="222" t="s">
        <v>714</v>
      </c>
      <c r="D187" s="222" t="s">
        <v>169</v>
      </c>
      <c r="E187" s="223" t="s">
        <v>2348</v>
      </c>
      <c r="F187" s="224" t="s">
        <v>2349</v>
      </c>
      <c r="G187" s="225" t="s">
        <v>336</v>
      </c>
      <c r="H187" s="226">
        <v>3</v>
      </c>
      <c r="I187" s="227"/>
      <c r="J187" s="228">
        <f>ROUND(I187*H187,2)</f>
        <v>0</v>
      </c>
      <c r="K187" s="224" t="s">
        <v>477</v>
      </c>
      <c r="L187" s="73"/>
      <c r="M187" s="229" t="s">
        <v>34</v>
      </c>
      <c r="N187" s="230" t="s">
        <v>50</v>
      </c>
      <c r="O187" s="48"/>
      <c r="P187" s="231">
        <f>O187*H187</f>
        <v>0</v>
      </c>
      <c r="Q187" s="231">
        <v>0</v>
      </c>
      <c r="R187" s="231">
        <f>Q187*H187</f>
        <v>0</v>
      </c>
      <c r="S187" s="231">
        <v>0</v>
      </c>
      <c r="T187" s="232">
        <f>S187*H187</f>
        <v>0</v>
      </c>
      <c r="AR187" s="24" t="s">
        <v>174</v>
      </c>
      <c r="AT187" s="24" t="s">
        <v>169</v>
      </c>
      <c r="AU187" s="24" t="s">
        <v>89</v>
      </c>
      <c r="AY187" s="24" t="s">
        <v>167</v>
      </c>
      <c r="BE187" s="233">
        <f>IF(N187="základní",J187,0)</f>
        <v>0</v>
      </c>
      <c r="BF187" s="233">
        <f>IF(N187="snížená",J187,0)</f>
        <v>0</v>
      </c>
      <c r="BG187" s="233">
        <f>IF(N187="zákl. přenesená",J187,0)</f>
        <v>0</v>
      </c>
      <c r="BH187" s="233">
        <f>IF(N187="sníž. přenesená",J187,0)</f>
        <v>0</v>
      </c>
      <c r="BI187" s="233">
        <f>IF(N187="nulová",J187,0)</f>
        <v>0</v>
      </c>
      <c r="BJ187" s="24" t="s">
        <v>87</v>
      </c>
      <c r="BK187" s="233">
        <f>ROUND(I187*H187,2)</f>
        <v>0</v>
      </c>
      <c r="BL187" s="24" t="s">
        <v>174</v>
      </c>
      <c r="BM187" s="24" t="s">
        <v>526</v>
      </c>
    </row>
    <row r="188" s="1" customFormat="1" ht="14.4" customHeight="1">
      <c r="B188" s="47"/>
      <c r="C188" s="222" t="s">
        <v>720</v>
      </c>
      <c r="D188" s="222" t="s">
        <v>169</v>
      </c>
      <c r="E188" s="223" t="s">
        <v>2350</v>
      </c>
      <c r="F188" s="224" t="s">
        <v>2351</v>
      </c>
      <c r="G188" s="225" t="s">
        <v>936</v>
      </c>
      <c r="H188" s="226">
        <v>12</v>
      </c>
      <c r="I188" s="227"/>
      <c r="J188" s="228">
        <f>ROUND(I188*H188,2)</f>
        <v>0</v>
      </c>
      <c r="K188" s="224" t="s">
        <v>477</v>
      </c>
      <c r="L188" s="73"/>
      <c r="M188" s="229" t="s">
        <v>34</v>
      </c>
      <c r="N188" s="230" t="s">
        <v>50</v>
      </c>
      <c r="O188" s="48"/>
      <c r="P188" s="231">
        <f>O188*H188</f>
        <v>0</v>
      </c>
      <c r="Q188" s="231">
        <v>0</v>
      </c>
      <c r="R188" s="231">
        <f>Q188*H188</f>
        <v>0</v>
      </c>
      <c r="S188" s="231">
        <v>0</v>
      </c>
      <c r="T188" s="232">
        <f>S188*H188</f>
        <v>0</v>
      </c>
      <c r="AR188" s="24" t="s">
        <v>174</v>
      </c>
      <c r="AT188" s="24" t="s">
        <v>169</v>
      </c>
      <c r="AU188" s="24" t="s">
        <v>89</v>
      </c>
      <c r="AY188" s="24" t="s">
        <v>167</v>
      </c>
      <c r="BE188" s="233">
        <f>IF(N188="základní",J188,0)</f>
        <v>0</v>
      </c>
      <c r="BF188" s="233">
        <f>IF(N188="snížená",J188,0)</f>
        <v>0</v>
      </c>
      <c r="BG188" s="233">
        <f>IF(N188="zákl. přenesená",J188,0)</f>
        <v>0</v>
      </c>
      <c r="BH188" s="233">
        <f>IF(N188="sníž. přenesená",J188,0)</f>
        <v>0</v>
      </c>
      <c r="BI188" s="233">
        <f>IF(N188="nulová",J188,0)</f>
        <v>0</v>
      </c>
      <c r="BJ188" s="24" t="s">
        <v>87</v>
      </c>
      <c r="BK188" s="233">
        <f>ROUND(I188*H188,2)</f>
        <v>0</v>
      </c>
      <c r="BL188" s="24" t="s">
        <v>174</v>
      </c>
      <c r="BM188" s="24" t="s">
        <v>537</v>
      </c>
    </row>
    <row r="189" s="1" customFormat="1" ht="14.4" customHeight="1">
      <c r="B189" s="47"/>
      <c r="C189" s="222" t="s">
        <v>726</v>
      </c>
      <c r="D189" s="222" t="s">
        <v>169</v>
      </c>
      <c r="E189" s="223" t="s">
        <v>2352</v>
      </c>
      <c r="F189" s="224" t="s">
        <v>2353</v>
      </c>
      <c r="G189" s="225" t="s">
        <v>936</v>
      </c>
      <c r="H189" s="226">
        <v>24</v>
      </c>
      <c r="I189" s="227"/>
      <c r="J189" s="228">
        <f>ROUND(I189*H189,2)</f>
        <v>0</v>
      </c>
      <c r="K189" s="224" t="s">
        <v>477</v>
      </c>
      <c r="L189" s="73"/>
      <c r="M189" s="229" t="s">
        <v>34</v>
      </c>
      <c r="N189" s="230" t="s">
        <v>50</v>
      </c>
      <c r="O189" s="48"/>
      <c r="P189" s="231">
        <f>O189*H189</f>
        <v>0</v>
      </c>
      <c r="Q189" s="231">
        <v>0</v>
      </c>
      <c r="R189" s="231">
        <f>Q189*H189</f>
        <v>0</v>
      </c>
      <c r="S189" s="231">
        <v>0</v>
      </c>
      <c r="T189" s="232">
        <f>S189*H189</f>
        <v>0</v>
      </c>
      <c r="AR189" s="24" t="s">
        <v>174</v>
      </c>
      <c r="AT189" s="24" t="s">
        <v>169</v>
      </c>
      <c r="AU189" s="24" t="s">
        <v>89</v>
      </c>
      <c r="AY189" s="24" t="s">
        <v>167</v>
      </c>
      <c r="BE189" s="233">
        <f>IF(N189="základní",J189,0)</f>
        <v>0</v>
      </c>
      <c r="BF189" s="233">
        <f>IF(N189="snížená",J189,0)</f>
        <v>0</v>
      </c>
      <c r="BG189" s="233">
        <f>IF(N189="zákl. přenesená",J189,0)</f>
        <v>0</v>
      </c>
      <c r="BH189" s="233">
        <f>IF(N189="sníž. přenesená",J189,0)</f>
        <v>0</v>
      </c>
      <c r="BI189" s="233">
        <f>IF(N189="nulová",J189,0)</f>
        <v>0</v>
      </c>
      <c r="BJ189" s="24" t="s">
        <v>87</v>
      </c>
      <c r="BK189" s="233">
        <f>ROUND(I189*H189,2)</f>
        <v>0</v>
      </c>
      <c r="BL189" s="24" t="s">
        <v>174</v>
      </c>
      <c r="BM189" s="24" t="s">
        <v>545</v>
      </c>
    </row>
    <row r="190" s="1" customFormat="1" ht="34.2" customHeight="1">
      <c r="B190" s="47"/>
      <c r="C190" s="222" t="s">
        <v>732</v>
      </c>
      <c r="D190" s="222" t="s">
        <v>169</v>
      </c>
      <c r="E190" s="223" t="s">
        <v>2354</v>
      </c>
      <c r="F190" s="224" t="s">
        <v>2355</v>
      </c>
      <c r="G190" s="225" t="s">
        <v>356</v>
      </c>
      <c r="H190" s="226">
        <v>40</v>
      </c>
      <c r="I190" s="227"/>
      <c r="J190" s="228">
        <f>ROUND(I190*H190,2)</f>
        <v>0</v>
      </c>
      <c r="K190" s="224" t="s">
        <v>173</v>
      </c>
      <c r="L190" s="73"/>
      <c r="M190" s="229" t="s">
        <v>34</v>
      </c>
      <c r="N190" s="230" t="s">
        <v>50</v>
      </c>
      <c r="O190" s="48"/>
      <c r="P190" s="231">
        <f>O190*H190</f>
        <v>0</v>
      </c>
      <c r="Q190" s="231">
        <v>0</v>
      </c>
      <c r="R190" s="231">
        <f>Q190*H190</f>
        <v>0</v>
      </c>
      <c r="S190" s="231">
        <v>0</v>
      </c>
      <c r="T190" s="232">
        <f>S190*H190</f>
        <v>0</v>
      </c>
      <c r="AR190" s="24" t="s">
        <v>281</v>
      </c>
      <c r="AT190" s="24" t="s">
        <v>169</v>
      </c>
      <c r="AU190" s="24" t="s">
        <v>89</v>
      </c>
      <c r="AY190" s="24" t="s">
        <v>167</v>
      </c>
      <c r="BE190" s="233">
        <f>IF(N190="základní",J190,0)</f>
        <v>0</v>
      </c>
      <c r="BF190" s="233">
        <f>IF(N190="snížená",J190,0)</f>
        <v>0</v>
      </c>
      <c r="BG190" s="233">
        <f>IF(N190="zákl. přenesená",J190,0)</f>
        <v>0</v>
      </c>
      <c r="BH190" s="233">
        <f>IF(N190="sníž. přenesená",J190,0)</f>
        <v>0</v>
      </c>
      <c r="BI190" s="233">
        <f>IF(N190="nulová",J190,0)</f>
        <v>0</v>
      </c>
      <c r="BJ190" s="24" t="s">
        <v>87</v>
      </c>
      <c r="BK190" s="233">
        <f>ROUND(I190*H190,2)</f>
        <v>0</v>
      </c>
      <c r="BL190" s="24" t="s">
        <v>281</v>
      </c>
      <c r="BM190" s="24" t="s">
        <v>2356</v>
      </c>
    </row>
    <row r="191" s="1" customFormat="1" ht="14.4" customHeight="1">
      <c r="B191" s="47"/>
      <c r="C191" s="270" t="s">
        <v>737</v>
      </c>
      <c r="D191" s="270" t="s">
        <v>336</v>
      </c>
      <c r="E191" s="271" t="s">
        <v>2357</v>
      </c>
      <c r="F191" s="272" t="s">
        <v>2358</v>
      </c>
      <c r="G191" s="273" t="s">
        <v>356</v>
      </c>
      <c r="H191" s="274">
        <v>40</v>
      </c>
      <c r="I191" s="275"/>
      <c r="J191" s="276">
        <f>ROUND(I191*H191,2)</f>
        <v>0</v>
      </c>
      <c r="K191" s="272" t="s">
        <v>173</v>
      </c>
      <c r="L191" s="277"/>
      <c r="M191" s="278" t="s">
        <v>34</v>
      </c>
      <c r="N191" s="279" t="s">
        <v>50</v>
      </c>
      <c r="O191" s="48"/>
      <c r="P191" s="231">
        <f>O191*H191</f>
        <v>0</v>
      </c>
      <c r="Q191" s="231">
        <v>0.0037000000000000002</v>
      </c>
      <c r="R191" s="231">
        <f>Q191*H191</f>
        <v>0.14800000000000002</v>
      </c>
      <c r="S191" s="231">
        <v>0</v>
      </c>
      <c r="T191" s="232">
        <f>S191*H191</f>
        <v>0</v>
      </c>
      <c r="AR191" s="24" t="s">
        <v>383</v>
      </c>
      <c r="AT191" s="24" t="s">
        <v>336</v>
      </c>
      <c r="AU191" s="24" t="s">
        <v>89</v>
      </c>
      <c r="AY191" s="24" t="s">
        <v>167</v>
      </c>
      <c r="BE191" s="233">
        <f>IF(N191="základní",J191,0)</f>
        <v>0</v>
      </c>
      <c r="BF191" s="233">
        <f>IF(N191="snížená",J191,0)</f>
        <v>0</v>
      </c>
      <c r="BG191" s="233">
        <f>IF(N191="zákl. přenesená",J191,0)</f>
        <v>0</v>
      </c>
      <c r="BH191" s="233">
        <f>IF(N191="sníž. přenesená",J191,0)</f>
        <v>0</v>
      </c>
      <c r="BI191" s="233">
        <f>IF(N191="nulová",J191,0)</f>
        <v>0</v>
      </c>
      <c r="BJ191" s="24" t="s">
        <v>87</v>
      </c>
      <c r="BK191" s="233">
        <f>ROUND(I191*H191,2)</f>
        <v>0</v>
      </c>
      <c r="BL191" s="24" t="s">
        <v>281</v>
      </c>
      <c r="BM191" s="24" t="s">
        <v>2359</v>
      </c>
    </row>
    <row r="192" s="1" customFormat="1">
      <c r="B192" s="47"/>
      <c r="C192" s="75"/>
      <c r="D192" s="234" t="s">
        <v>340</v>
      </c>
      <c r="E192" s="75"/>
      <c r="F192" s="235" t="s">
        <v>2360</v>
      </c>
      <c r="G192" s="75"/>
      <c r="H192" s="75"/>
      <c r="I192" s="192"/>
      <c r="J192" s="75"/>
      <c r="K192" s="75"/>
      <c r="L192" s="73"/>
      <c r="M192" s="236"/>
      <c r="N192" s="48"/>
      <c r="O192" s="48"/>
      <c r="P192" s="48"/>
      <c r="Q192" s="48"/>
      <c r="R192" s="48"/>
      <c r="S192" s="48"/>
      <c r="T192" s="96"/>
      <c r="AT192" s="24" t="s">
        <v>340</v>
      </c>
      <c r="AU192" s="24" t="s">
        <v>89</v>
      </c>
    </row>
    <row r="193" s="1" customFormat="1" ht="14.4" customHeight="1">
      <c r="B193" s="47"/>
      <c r="C193" s="222" t="s">
        <v>744</v>
      </c>
      <c r="D193" s="222" t="s">
        <v>169</v>
      </c>
      <c r="E193" s="223" t="s">
        <v>2361</v>
      </c>
      <c r="F193" s="224" t="s">
        <v>2362</v>
      </c>
      <c r="G193" s="225" t="s">
        <v>936</v>
      </c>
      <c r="H193" s="226">
        <v>8</v>
      </c>
      <c r="I193" s="227"/>
      <c r="J193" s="228">
        <f>ROUND(I193*H193,2)</f>
        <v>0</v>
      </c>
      <c r="K193" s="224" t="s">
        <v>477</v>
      </c>
      <c r="L193" s="73"/>
      <c r="M193" s="229" t="s">
        <v>34</v>
      </c>
      <c r="N193" s="230" t="s">
        <v>50</v>
      </c>
      <c r="O193" s="48"/>
      <c r="P193" s="231">
        <f>O193*H193</f>
        <v>0</v>
      </c>
      <c r="Q193" s="231">
        <v>0</v>
      </c>
      <c r="R193" s="231">
        <f>Q193*H193</f>
        <v>0</v>
      </c>
      <c r="S193" s="231">
        <v>0</v>
      </c>
      <c r="T193" s="232">
        <f>S193*H193</f>
        <v>0</v>
      </c>
      <c r="AR193" s="24" t="s">
        <v>174</v>
      </c>
      <c r="AT193" s="24" t="s">
        <v>169</v>
      </c>
      <c r="AU193" s="24" t="s">
        <v>89</v>
      </c>
      <c r="AY193" s="24" t="s">
        <v>167</v>
      </c>
      <c r="BE193" s="233">
        <f>IF(N193="základní",J193,0)</f>
        <v>0</v>
      </c>
      <c r="BF193" s="233">
        <f>IF(N193="snížená",J193,0)</f>
        <v>0</v>
      </c>
      <c r="BG193" s="233">
        <f>IF(N193="zákl. přenesená",J193,0)</f>
        <v>0</v>
      </c>
      <c r="BH193" s="233">
        <f>IF(N193="sníž. přenesená",J193,0)</f>
        <v>0</v>
      </c>
      <c r="BI193" s="233">
        <f>IF(N193="nulová",J193,0)</f>
        <v>0</v>
      </c>
      <c r="BJ193" s="24" t="s">
        <v>87</v>
      </c>
      <c r="BK193" s="233">
        <f>ROUND(I193*H193,2)</f>
        <v>0</v>
      </c>
      <c r="BL193" s="24" t="s">
        <v>174</v>
      </c>
      <c r="BM193" s="24" t="s">
        <v>560</v>
      </c>
    </row>
    <row r="194" s="1" customFormat="1" ht="14.4" customHeight="1">
      <c r="B194" s="47"/>
      <c r="C194" s="222" t="s">
        <v>751</v>
      </c>
      <c r="D194" s="222" t="s">
        <v>169</v>
      </c>
      <c r="E194" s="223" t="s">
        <v>2336</v>
      </c>
      <c r="F194" s="224" t="s">
        <v>2337</v>
      </c>
      <c r="G194" s="225" t="s">
        <v>936</v>
      </c>
      <c r="H194" s="226">
        <v>32</v>
      </c>
      <c r="I194" s="227"/>
      <c r="J194" s="228">
        <f>ROUND(I194*H194,2)</f>
        <v>0</v>
      </c>
      <c r="K194" s="224" t="s">
        <v>477</v>
      </c>
      <c r="L194" s="73"/>
      <c r="M194" s="229" t="s">
        <v>34</v>
      </c>
      <c r="N194" s="230" t="s">
        <v>50</v>
      </c>
      <c r="O194" s="48"/>
      <c r="P194" s="231">
        <f>O194*H194</f>
        <v>0</v>
      </c>
      <c r="Q194" s="231">
        <v>0</v>
      </c>
      <c r="R194" s="231">
        <f>Q194*H194</f>
        <v>0</v>
      </c>
      <c r="S194" s="231">
        <v>0</v>
      </c>
      <c r="T194" s="232">
        <f>S194*H194</f>
        <v>0</v>
      </c>
      <c r="AR194" s="24" t="s">
        <v>174</v>
      </c>
      <c r="AT194" s="24" t="s">
        <v>169</v>
      </c>
      <c r="AU194" s="24" t="s">
        <v>89</v>
      </c>
      <c r="AY194" s="24" t="s">
        <v>167</v>
      </c>
      <c r="BE194" s="233">
        <f>IF(N194="základní",J194,0)</f>
        <v>0</v>
      </c>
      <c r="BF194" s="233">
        <f>IF(N194="snížená",J194,0)</f>
        <v>0</v>
      </c>
      <c r="BG194" s="233">
        <f>IF(N194="zákl. přenesená",J194,0)</f>
        <v>0</v>
      </c>
      <c r="BH194" s="233">
        <f>IF(N194="sníž. přenesená",J194,0)</f>
        <v>0</v>
      </c>
      <c r="BI194" s="233">
        <f>IF(N194="nulová",J194,0)</f>
        <v>0</v>
      </c>
      <c r="BJ194" s="24" t="s">
        <v>87</v>
      </c>
      <c r="BK194" s="233">
        <f>ROUND(I194*H194,2)</f>
        <v>0</v>
      </c>
      <c r="BL194" s="24" t="s">
        <v>174</v>
      </c>
      <c r="BM194" s="24" t="s">
        <v>566</v>
      </c>
    </row>
    <row r="195" s="1" customFormat="1" ht="14.4" customHeight="1">
      <c r="B195" s="47"/>
      <c r="C195" s="222" t="s">
        <v>756</v>
      </c>
      <c r="D195" s="222" t="s">
        <v>169</v>
      </c>
      <c r="E195" s="223" t="s">
        <v>2212</v>
      </c>
      <c r="F195" s="224" t="s">
        <v>2213</v>
      </c>
      <c r="G195" s="225" t="s">
        <v>936</v>
      </c>
      <c r="H195" s="226">
        <v>16</v>
      </c>
      <c r="I195" s="227"/>
      <c r="J195" s="228">
        <f>ROUND(I195*H195,2)</f>
        <v>0</v>
      </c>
      <c r="K195" s="224" t="s">
        <v>477</v>
      </c>
      <c r="L195" s="73"/>
      <c r="M195" s="229" t="s">
        <v>34</v>
      </c>
      <c r="N195" s="230" t="s">
        <v>50</v>
      </c>
      <c r="O195" s="48"/>
      <c r="P195" s="231">
        <f>O195*H195</f>
        <v>0</v>
      </c>
      <c r="Q195" s="231">
        <v>0</v>
      </c>
      <c r="R195" s="231">
        <f>Q195*H195</f>
        <v>0</v>
      </c>
      <c r="S195" s="231">
        <v>0</v>
      </c>
      <c r="T195" s="232">
        <f>S195*H195</f>
        <v>0</v>
      </c>
      <c r="AR195" s="24" t="s">
        <v>174</v>
      </c>
      <c r="AT195" s="24" t="s">
        <v>169</v>
      </c>
      <c r="AU195" s="24" t="s">
        <v>89</v>
      </c>
      <c r="AY195" s="24" t="s">
        <v>167</v>
      </c>
      <c r="BE195" s="233">
        <f>IF(N195="základní",J195,0)</f>
        <v>0</v>
      </c>
      <c r="BF195" s="233">
        <f>IF(N195="snížená",J195,0)</f>
        <v>0</v>
      </c>
      <c r="BG195" s="233">
        <f>IF(N195="zákl. přenesená",J195,0)</f>
        <v>0</v>
      </c>
      <c r="BH195" s="233">
        <f>IF(N195="sníž. přenesená",J195,0)</f>
        <v>0</v>
      </c>
      <c r="BI195" s="233">
        <f>IF(N195="nulová",J195,0)</f>
        <v>0</v>
      </c>
      <c r="BJ195" s="24" t="s">
        <v>87</v>
      </c>
      <c r="BK195" s="233">
        <f>ROUND(I195*H195,2)</f>
        <v>0</v>
      </c>
      <c r="BL195" s="24" t="s">
        <v>174</v>
      </c>
      <c r="BM195" s="24" t="s">
        <v>571</v>
      </c>
    </row>
    <row r="196" s="1" customFormat="1" ht="22.8" customHeight="1">
      <c r="B196" s="47"/>
      <c r="C196" s="222" t="s">
        <v>761</v>
      </c>
      <c r="D196" s="222" t="s">
        <v>169</v>
      </c>
      <c r="E196" s="223" t="s">
        <v>2363</v>
      </c>
      <c r="F196" s="224" t="s">
        <v>2364</v>
      </c>
      <c r="G196" s="225" t="s">
        <v>321</v>
      </c>
      <c r="H196" s="226">
        <v>36</v>
      </c>
      <c r="I196" s="227"/>
      <c r="J196" s="228">
        <f>ROUND(I196*H196,2)</f>
        <v>0</v>
      </c>
      <c r="K196" s="224" t="s">
        <v>173</v>
      </c>
      <c r="L196" s="73"/>
      <c r="M196" s="229" t="s">
        <v>34</v>
      </c>
      <c r="N196" s="230" t="s">
        <v>50</v>
      </c>
      <c r="O196" s="48"/>
      <c r="P196" s="231">
        <f>O196*H196</f>
        <v>0</v>
      </c>
      <c r="Q196" s="231">
        <v>0</v>
      </c>
      <c r="R196" s="231">
        <f>Q196*H196</f>
        <v>0</v>
      </c>
      <c r="S196" s="231">
        <v>0</v>
      </c>
      <c r="T196" s="232">
        <f>S196*H196</f>
        <v>0</v>
      </c>
      <c r="AR196" s="24" t="s">
        <v>174</v>
      </c>
      <c r="AT196" s="24" t="s">
        <v>169</v>
      </c>
      <c r="AU196" s="24" t="s">
        <v>89</v>
      </c>
      <c r="AY196" s="24" t="s">
        <v>167</v>
      </c>
      <c r="BE196" s="233">
        <f>IF(N196="základní",J196,0)</f>
        <v>0</v>
      </c>
      <c r="BF196" s="233">
        <f>IF(N196="snížená",J196,0)</f>
        <v>0</v>
      </c>
      <c r="BG196" s="233">
        <f>IF(N196="zákl. přenesená",J196,0)</f>
        <v>0</v>
      </c>
      <c r="BH196" s="233">
        <f>IF(N196="sníž. přenesená",J196,0)</f>
        <v>0</v>
      </c>
      <c r="BI196" s="233">
        <f>IF(N196="nulová",J196,0)</f>
        <v>0</v>
      </c>
      <c r="BJ196" s="24" t="s">
        <v>87</v>
      </c>
      <c r="BK196" s="233">
        <f>ROUND(I196*H196,2)</f>
        <v>0</v>
      </c>
      <c r="BL196" s="24" t="s">
        <v>174</v>
      </c>
      <c r="BM196" s="24" t="s">
        <v>2365</v>
      </c>
    </row>
    <row r="197" s="1" customFormat="1" ht="14.4" customHeight="1">
      <c r="B197" s="47"/>
      <c r="C197" s="270" t="s">
        <v>767</v>
      </c>
      <c r="D197" s="270" t="s">
        <v>336</v>
      </c>
      <c r="E197" s="271" t="s">
        <v>2366</v>
      </c>
      <c r="F197" s="272" t="s">
        <v>2367</v>
      </c>
      <c r="G197" s="273" t="s">
        <v>936</v>
      </c>
      <c r="H197" s="274">
        <v>6</v>
      </c>
      <c r="I197" s="275"/>
      <c r="J197" s="276">
        <f>ROUND(I197*H197,2)</f>
        <v>0</v>
      </c>
      <c r="K197" s="272" t="s">
        <v>477</v>
      </c>
      <c r="L197" s="277"/>
      <c r="M197" s="278" t="s">
        <v>34</v>
      </c>
      <c r="N197" s="279" t="s">
        <v>50</v>
      </c>
      <c r="O197" s="48"/>
      <c r="P197" s="231">
        <f>O197*H197</f>
        <v>0</v>
      </c>
      <c r="Q197" s="231">
        <v>0</v>
      </c>
      <c r="R197" s="231">
        <f>Q197*H197</f>
        <v>0</v>
      </c>
      <c r="S197" s="231">
        <v>0</v>
      </c>
      <c r="T197" s="232">
        <f>S197*H197</f>
        <v>0</v>
      </c>
      <c r="AR197" s="24" t="s">
        <v>225</v>
      </c>
      <c r="AT197" s="24" t="s">
        <v>336</v>
      </c>
      <c r="AU197" s="24" t="s">
        <v>89</v>
      </c>
      <c r="AY197" s="24" t="s">
        <v>167</v>
      </c>
      <c r="BE197" s="233">
        <f>IF(N197="základní",J197,0)</f>
        <v>0</v>
      </c>
      <c r="BF197" s="233">
        <f>IF(N197="snížená",J197,0)</f>
        <v>0</v>
      </c>
      <c r="BG197" s="233">
        <f>IF(N197="zákl. přenesená",J197,0)</f>
        <v>0</v>
      </c>
      <c r="BH197" s="233">
        <f>IF(N197="sníž. přenesená",J197,0)</f>
        <v>0</v>
      </c>
      <c r="BI197" s="233">
        <f>IF(N197="nulová",J197,0)</f>
        <v>0</v>
      </c>
      <c r="BJ197" s="24" t="s">
        <v>87</v>
      </c>
      <c r="BK197" s="233">
        <f>ROUND(I197*H197,2)</f>
        <v>0</v>
      </c>
      <c r="BL197" s="24" t="s">
        <v>174</v>
      </c>
      <c r="BM197" s="24" t="s">
        <v>2368</v>
      </c>
    </row>
    <row r="198" s="1" customFormat="1" ht="14.4" customHeight="1">
      <c r="B198" s="47"/>
      <c r="C198" s="270" t="s">
        <v>778</v>
      </c>
      <c r="D198" s="270" t="s">
        <v>336</v>
      </c>
      <c r="E198" s="271" t="s">
        <v>2369</v>
      </c>
      <c r="F198" s="272" t="s">
        <v>2370</v>
      </c>
      <c r="G198" s="273" t="s">
        <v>936</v>
      </c>
      <c r="H198" s="274">
        <v>12</v>
      </c>
      <c r="I198" s="275"/>
      <c r="J198" s="276">
        <f>ROUND(I198*H198,2)</f>
        <v>0</v>
      </c>
      <c r="K198" s="272" t="s">
        <v>477</v>
      </c>
      <c r="L198" s="277"/>
      <c r="M198" s="278" t="s">
        <v>34</v>
      </c>
      <c r="N198" s="279" t="s">
        <v>50</v>
      </c>
      <c r="O198" s="48"/>
      <c r="P198" s="231">
        <f>O198*H198</f>
        <v>0</v>
      </c>
      <c r="Q198" s="231">
        <v>0</v>
      </c>
      <c r="R198" s="231">
        <f>Q198*H198</f>
        <v>0</v>
      </c>
      <c r="S198" s="231">
        <v>0</v>
      </c>
      <c r="T198" s="232">
        <f>S198*H198</f>
        <v>0</v>
      </c>
      <c r="AR198" s="24" t="s">
        <v>225</v>
      </c>
      <c r="AT198" s="24" t="s">
        <v>336</v>
      </c>
      <c r="AU198" s="24" t="s">
        <v>89</v>
      </c>
      <c r="AY198" s="24" t="s">
        <v>167</v>
      </c>
      <c r="BE198" s="233">
        <f>IF(N198="základní",J198,0)</f>
        <v>0</v>
      </c>
      <c r="BF198" s="233">
        <f>IF(N198="snížená",J198,0)</f>
        <v>0</v>
      </c>
      <c r="BG198" s="233">
        <f>IF(N198="zákl. přenesená",J198,0)</f>
        <v>0</v>
      </c>
      <c r="BH198" s="233">
        <f>IF(N198="sníž. přenesená",J198,0)</f>
        <v>0</v>
      </c>
      <c r="BI198" s="233">
        <f>IF(N198="nulová",J198,0)</f>
        <v>0</v>
      </c>
      <c r="BJ198" s="24" t="s">
        <v>87</v>
      </c>
      <c r="BK198" s="233">
        <f>ROUND(I198*H198,2)</f>
        <v>0</v>
      </c>
      <c r="BL198" s="24" t="s">
        <v>174</v>
      </c>
      <c r="BM198" s="24" t="s">
        <v>2371</v>
      </c>
    </row>
    <row r="199" s="1" customFormat="1" ht="14.4" customHeight="1">
      <c r="B199" s="47"/>
      <c r="C199" s="270" t="s">
        <v>782</v>
      </c>
      <c r="D199" s="270" t="s">
        <v>336</v>
      </c>
      <c r="E199" s="271" t="s">
        <v>2372</v>
      </c>
      <c r="F199" s="272" t="s">
        <v>2373</v>
      </c>
      <c r="G199" s="273" t="s">
        <v>936</v>
      </c>
      <c r="H199" s="274">
        <v>12</v>
      </c>
      <c r="I199" s="275"/>
      <c r="J199" s="276">
        <f>ROUND(I199*H199,2)</f>
        <v>0</v>
      </c>
      <c r="K199" s="272" t="s">
        <v>477</v>
      </c>
      <c r="L199" s="277"/>
      <c r="M199" s="278" t="s">
        <v>34</v>
      </c>
      <c r="N199" s="279" t="s">
        <v>50</v>
      </c>
      <c r="O199" s="48"/>
      <c r="P199" s="231">
        <f>O199*H199</f>
        <v>0</v>
      </c>
      <c r="Q199" s="231">
        <v>0</v>
      </c>
      <c r="R199" s="231">
        <f>Q199*H199</f>
        <v>0</v>
      </c>
      <c r="S199" s="231">
        <v>0</v>
      </c>
      <c r="T199" s="232">
        <f>S199*H199</f>
        <v>0</v>
      </c>
      <c r="AR199" s="24" t="s">
        <v>225</v>
      </c>
      <c r="AT199" s="24" t="s">
        <v>336</v>
      </c>
      <c r="AU199" s="24" t="s">
        <v>89</v>
      </c>
      <c r="AY199" s="24" t="s">
        <v>167</v>
      </c>
      <c r="BE199" s="233">
        <f>IF(N199="základní",J199,0)</f>
        <v>0</v>
      </c>
      <c r="BF199" s="233">
        <f>IF(N199="snížená",J199,0)</f>
        <v>0</v>
      </c>
      <c r="BG199" s="233">
        <f>IF(N199="zákl. přenesená",J199,0)</f>
        <v>0</v>
      </c>
      <c r="BH199" s="233">
        <f>IF(N199="sníž. přenesená",J199,0)</f>
        <v>0</v>
      </c>
      <c r="BI199" s="233">
        <f>IF(N199="nulová",J199,0)</f>
        <v>0</v>
      </c>
      <c r="BJ199" s="24" t="s">
        <v>87</v>
      </c>
      <c r="BK199" s="233">
        <f>ROUND(I199*H199,2)</f>
        <v>0</v>
      </c>
      <c r="BL199" s="24" t="s">
        <v>174</v>
      </c>
      <c r="BM199" s="24" t="s">
        <v>2374</v>
      </c>
    </row>
    <row r="200" s="1" customFormat="1" ht="14.4" customHeight="1">
      <c r="B200" s="47"/>
      <c r="C200" s="270" t="s">
        <v>786</v>
      </c>
      <c r="D200" s="270" t="s">
        <v>336</v>
      </c>
      <c r="E200" s="271" t="s">
        <v>2375</v>
      </c>
      <c r="F200" s="272" t="s">
        <v>2376</v>
      </c>
      <c r="G200" s="273" t="s">
        <v>936</v>
      </c>
      <c r="H200" s="274">
        <v>3</v>
      </c>
      <c r="I200" s="275"/>
      <c r="J200" s="276">
        <f>ROUND(I200*H200,2)</f>
        <v>0</v>
      </c>
      <c r="K200" s="272" t="s">
        <v>477</v>
      </c>
      <c r="L200" s="277"/>
      <c r="M200" s="278" t="s">
        <v>34</v>
      </c>
      <c r="N200" s="279" t="s">
        <v>50</v>
      </c>
      <c r="O200" s="48"/>
      <c r="P200" s="231">
        <f>O200*H200</f>
        <v>0</v>
      </c>
      <c r="Q200" s="231">
        <v>0</v>
      </c>
      <c r="R200" s="231">
        <f>Q200*H200</f>
        <v>0</v>
      </c>
      <c r="S200" s="231">
        <v>0</v>
      </c>
      <c r="T200" s="232">
        <f>S200*H200</f>
        <v>0</v>
      </c>
      <c r="AR200" s="24" t="s">
        <v>225</v>
      </c>
      <c r="AT200" s="24" t="s">
        <v>336</v>
      </c>
      <c r="AU200" s="24" t="s">
        <v>89</v>
      </c>
      <c r="AY200" s="24" t="s">
        <v>167</v>
      </c>
      <c r="BE200" s="233">
        <f>IF(N200="základní",J200,0)</f>
        <v>0</v>
      </c>
      <c r="BF200" s="233">
        <f>IF(N200="snížená",J200,0)</f>
        <v>0</v>
      </c>
      <c r="BG200" s="233">
        <f>IF(N200="zákl. přenesená",J200,0)</f>
        <v>0</v>
      </c>
      <c r="BH200" s="233">
        <f>IF(N200="sníž. přenesená",J200,0)</f>
        <v>0</v>
      </c>
      <c r="BI200" s="233">
        <f>IF(N200="nulová",J200,0)</f>
        <v>0</v>
      </c>
      <c r="BJ200" s="24" t="s">
        <v>87</v>
      </c>
      <c r="BK200" s="233">
        <f>ROUND(I200*H200,2)</f>
        <v>0</v>
      </c>
      <c r="BL200" s="24" t="s">
        <v>174</v>
      </c>
      <c r="BM200" s="24" t="s">
        <v>2377</v>
      </c>
    </row>
    <row r="201" s="1" customFormat="1" ht="14.4" customHeight="1">
      <c r="B201" s="47"/>
      <c r="C201" s="270" t="s">
        <v>794</v>
      </c>
      <c r="D201" s="270" t="s">
        <v>336</v>
      </c>
      <c r="E201" s="271" t="s">
        <v>2378</v>
      </c>
      <c r="F201" s="272" t="s">
        <v>2379</v>
      </c>
      <c r="G201" s="273" t="s">
        <v>936</v>
      </c>
      <c r="H201" s="274">
        <v>3</v>
      </c>
      <c r="I201" s="275"/>
      <c r="J201" s="276">
        <f>ROUND(I201*H201,2)</f>
        <v>0</v>
      </c>
      <c r="K201" s="272" t="s">
        <v>477</v>
      </c>
      <c r="L201" s="277"/>
      <c r="M201" s="278" t="s">
        <v>34</v>
      </c>
      <c r="N201" s="279" t="s">
        <v>50</v>
      </c>
      <c r="O201" s="48"/>
      <c r="P201" s="231">
        <f>O201*H201</f>
        <v>0</v>
      </c>
      <c r="Q201" s="231">
        <v>0</v>
      </c>
      <c r="R201" s="231">
        <f>Q201*H201</f>
        <v>0</v>
      </c>
      <c r="S201" s="231">
        <v>0</v>
      </c>
      <c r="T201" s="232">
        <f>S201*H201</f>
        <v>0</v>
      </c>
      <c r="AR201" s="24" t="s">
        <v>225</v>
      </c>
      <c r="AT201" s="24" t="s">
        <v>336</v>
      </c>
      <c r="AU201" s="24" t="s">
        <v>89</v>
      </c>
      <c r="AY201" s="24" t="s">
        <v>167</v>
      </c>
      <c r="BE201" s="233">
        <f>IF(N201="základní",J201,0)</f>
        <v>0</v>
      </c>
      <c r="BF201" s="233">
        <f>IF(N201="snížená",J201,0)</f>
        <v>0</v>
      </c>
      <c r="BG201" s="233">
        <f>IF(N201="zákl. přenesená",J201,0)</f>
        <v>0</v>
      </c>
      <c r="BH201" s="233">
        <f>IF(N201="sníž. přenesená",J201,0)</f>
        <v>0</v>
      </c>
      <c r="BI201" s="233">
        <f>IF(N201="nulová",J201,0)</f>
        <v>0</v>
      </c>
      <c r="BJ201" s="24" t="s">
        <v>87</v>
      </c>
      <c r="BK201" s="233">
        <f>ROUND(I201*H201,2)</f>
        <v>0</v>
      </c>
      <c r="BL201" s="24" t="s">
        <v>174</v>
      </c>
      <c r="BM201" s="24" t="s">
        <v>2380</v>
      </c>
    </row>
    <row r="202" s="1" customFormat="1" ht="14.4" customHeight="1">
      <c r="B202" s="47"/>
      <c r="C202" s="222" t="s">
        <v>801</v>
      </c>
      <c r="D202" s="222" t="s">
        <v>169</v>
      </c>
      <c r="E202" s="223" t="s">
        <v>2381</v>
      </c>
      <c r="F202" s="224" t="s">
        <v>2382</v>
      </c>
      <c r="G202" s="225" t="s">
        <v>936</v>
      </c>
      <c r="H202" s="226">
        <v>2</v>
      </c>
      <c r="I202" s="227"/>
      <c r="J202" s="228">
        <f>ROUND(I202*H202,2)</f>
        <v>0</v>
      </c>
      <c r="K202" s="224" t="s">
        <v>477</v>
      </c>
      <c r="L202" s="73"/>
      <c r="M202" s="229" t="s">
        <v>34</v>
      </c>
      <c r="N202" s="230" t="s">
        <v>50</v>
      </c>
      <c r="O202" s="48"/>
      <c r="P202" s="231">
        <f>O202*H202</f>
        <v>0</v>
      </c>
      <c r="Q202" s="231">
        <v>0</v>
      </c>
      <c r="R202" s="231">
        <f>Q202*H202</f>
        <v>0</v>
      </c>
      <c r="S202" s="231">
        <v>0</v>
      </c>
      <c r="T202" s="232">
        <f>S202*H202</f>
        <v>0</v>
      </c>
      <c r="AR202" s="24" t="s">
        <v>174</v>
      </c>
      <c r="AT202" s="24" t="s">
        <v>169</v>
      </c>
      <c r="AU202" s="24" t="s">
        <v>89</v>
      </c>
      <c r="AY202" s="24" t="s">
        <v>167</v>
      </c>
      <c r="BE202" s="233">
        <f>IF(N202="základní",J202,0)</f>
        <v>0</v>
      </c>
      <c r="BF202" s="233">
        <f>IF(N202="snížená",J202,0)</f>
        <v>0</v>
      </c>
      <c r="BG202" s="233">
        <f>IF(N202="zákl. přenesená",J202,0)</f>
        <v>0</v>
      </c>
      <c r="BH202" s="233">
        <f>IF(N202="sníž. přenesená",J202,0)</f>
        <v>0</v>
      </c>
      <c r="BI202" s="233">
        <f>IF(N202="nulová",J202,0)</f>
        <v>0</v>
      </c>
      <c r="BJ202" s="24" t="s">
        <v>87</v>
      </c>
      <c r="BK202" s="233">
        <f>ROUND(I202*H202,2)</f>
        <v>0</v>
      </c>
      <c r="BL202" s="24" t="s">
        <v>174</v>
      </c>
      <c r="BM202" s="24" t="s">
        <v>631</v>
      </c>
    </row>
    <row r="203" s="1" customFormat="1" ht="14.4" customHeight="1">
      <c r="B203" s="47"/>
      <c r="C203" s="222" t="s">
        <v>807</v>
      </c>
      <c r="D203" s="222" t="s">
        <v>169</v>
      </c>
      <c r="E203" s="223" t="s">
        <v>2383</v>
      </c>
      <c r="F203" s="224" t="s">
        <v>2384</v>
      </c>
      <c r="G203" s="225" t="s">
        <v>936</v>
      </c>
      <c r="H203" s="226">
        <v>16</v>
      </c>
      <c r="I203" s="227"/>
      <c r="J203" s="228">
        <f>ROUND(I203*H203,2)</f>
        <v>0</v>
      </c>
      <c r="K203" s="224" t="s">
        <v>477</v>
      </c>
      <c r="L203" s="73"/>
      <c r="M203" s="229" t="s">
        <v>34</v>
      </c>
      <c r="N203" s="230" t="s">
        <v>50</v>
      </c>
      <c r="O203" s="48"/>
      <c r="P203" s="231">
        <f>O203*H203</f>
        <v>0</v>
      </c>
      <c r="Q203" s="231">
        <v>0</v>
      </c>
      <c r="R203" s="231">
        <f>Q203*H203</f>
        <v>0</v>
      </c>
      <c r="S203" s="231">
        <v>0</v>
      </c>
      <c r="T203" s="232">
        <f>S203*H203</f>
        <v>0</v>
      </c>
      <c r="AR203" s="24" t="s">
        <v>174</v>
      </c>
      <c r="AT203" s="24" t="s">
        <v>169</v>
      </c>
      <c r="AU203" s="24" t="s">
        <v>89</v>
      </c>
      <c r="AY203" s="24" t="s">
        <v>167</v>
      </c>
      <c r="BE203" s="233">
        <f>IF(N203="základní",J203,0)</f>
        <v>0</v>
      </c>
      <c r="BF203" s="233">
        <f>IF(N203="snížená",J203,0)</f>
        <v>0</v>
      </c>
      <c r="BG203" s="233">
        <f>IF(N203="zákl. přenesená",J203,0)</f>
        <v>0</v>
      </c>
      <c r="BH203" s="233">
        <f>IF(N203="sníž. přenesená",J203,0)</f>
        <v>0</v>
      </c>
      <c r="BI203" s="233">
        <f>IF(N203="nulová",J203,0)</f>
        <v>0</v>
      </c>
      <c r="BJ203" s="24" t="s">
        <v>87</v>
      </c>
      <c r="BK203" s="233">
        <f>ROUND(I203*H203,2)</f>
        <v>0</v>
      </c>
      <c r="BL203" s="24" t="s">
        <v>174</v>
      </c>
      <c r="BM203" s="24" t="s">
        <v>638</v>
      </c>
    </row>
    <row r="204" s="1" customFormat="1" ht="14.4" customHeight="1">
      <c r="B204" s="47"/>
      <c r="C204" s="222" t="s">
        <v>814</v>
      </c>
      <c r="D204" s="222" t="s">
        <v>169</v>
      </c>
      <c r="E204" s="223" t="s">
        <v>2385</v>
      </c>
      <c r="F204" s="224" t="s">
        <v>2386</v>
      </c>
      <c r="G204" s="225" t="s">
        <v>936</v>
      </c>
      <c r="H204" s="226">
        <v>14</v>
      </c>
      <c r="I204" s="227"/>
      <c r="J204" s="228">
        <f>ROUND(I204*H204,2)</f>
        <v>0</v>
      </c>
      <c r="K204" s="224" t="s">
        <v>477</v>
      </c>
      <c r="L204" s="73"/>
      <c r="M204" s="229" t="s">
        <v>34</v>
      </c>
      <c r="N204" s="230" t="s">
        <v>50</v>
      </c>
      <c r="O204" s="48"/>
      <c r="P204" s="231">
        <f>O204*H204</f>
        <v>0</v>
      </c>
      <c r="Q204" s="231">
        <v>0</v>
      </c>
      <c r="R204" s="231">
        <f>Q204*H204</f>
        <v>0</v>
      </c>
      <c r="S204" s="231">
        <v>0</v>
      </c>
      <c r="T204" s="232">
        <f>S204*H204</f>
        <v>0</v>
      </c>
      <c r="AR204" s="24" t="s">
        <v>174</v>
      </c>
      <c r="AT204" s="24" t="s">
        <v>169</v>
      </c>
      <c r="AU204" s="24" t="s">
        <v>89</v>
      </c>
      <c r="AY204" s="24" t="s">
        <v>167</v>
      </c>
      <c r="BE204" s="233">
        <f>IF(N204="základní",J204,0)</f>
        <v>0</v>
      </c>
      <c r="BF204" s="233">
        <f>IF(N204="snížená",J204,0)</f>
        <v>0</v>
      </c>
      <c r="BG204" s="233">
        <f>IF(N204="zákl. přenesená",J204,0)</f>
        <v>0</v>
      </c>
      <c r="BH204" s="233">
        <f>IF(N204="sníž. přenesená",J204,0)</f>
        <v>0</v>
      </c>
      <c r="BI204" s="233">
        <f>IF(N204="nulová",J204,0)</f>
        <v>0</v>
      </c>
      <c r="BJ204" s="24" t="s">
        <v>87</v>
      </c>
      <c r="BK204" s="233">
        <f>ROUND(I204*H204,2)</f>
        <v>0</v>
      </c>
      <c r="BL204" s="24" t="s">
        <v>174</v>
      </c>
      <c r="BM204" s="24" t="s">
        <v>646</v>
      </c>
    </row>
    <row r="205" s="1" customFormat="1" ht="14.4" customHeight="1">
      <c r="B205" s="47"/>
      <c r="C205" s="222" t="s">
        <v>823</v>
      </c>
      <c r="D205" s="222" t="s">
        <v>169</v>
      </c>
      <c r="E205" s="223" t="s">
        <v>2387</v>
      </c>
      <c r="F205" s="224" t="s">
        <v>2388</v>
      </c>
      <c r="G205" s="225" t="s">
        <v>936</v>
      </c>
      <c r="H205" s="226">
        <v>18</v>
      </c>
      <c r="I205" s="227"/>
      <c r="J205" s="228">
        <f>ROUND(I205*H205,2)</f>
        <v>0</v>
      </c>
      <c r="K205" s="224" t="s">
        <v>477</v>
      </c>
      <c r="L205" s="73"/>
      <c r="M205" s="229" t="s">
        <v>34</v>
      </c>
      <c r="N205" s="230" t="s">
        <v>50</v>
      </c>
      <c r="O205" s="48"/>
      <c r="P205" s="231">
        <f>O205*H205</f>
        <v>0</v>
      </c>
      <c r="Q205" s="231">
        <v>0</v>
      </c>
      <c r="R205" s="231">
        <f>Q205*H205</f>
        <v>0</v>
      </c>
      <c r="S205" s="231">
        <v>0</v>
      </c>
      <c r="T205" s="232">
        <f>S205*H205</f>
        <v>0</v>
      </c>
      <c r="AR205" s="24" t="s">
        <v>174</v>
      </c>
      <c r="AT205" s="24" t="s">
        <v>169</v>
      </c>
      <c r="AU205" s="24" t="s">
        <v>89</v>
      </c>
      <c r="AY205" s="24" t="s">
        <v>167</v>
      </c>
      <c r="BE205" s="233">
        <f>IF(N205="základní",J205,0)</f>
        <v>0</v>
      </c>
      <c r="BF205" s="233">
        <f>IF(N205="snížená",J205,0)</f>
        <v>0</v>
      </c>
      <c r="BG205" s="233">
        <f>IF(N205="zákl. přenesená",J205,0)</f>
        <v>0</v>
      </c>
      <c r="BH205" s="233">
        <f>IF(N205="sníž. přenesená",J205,0)</f>
        <v>0</v>
      </c>
      <c r="BI205" s="233">
        <f>IF(N205="nulová",J205,0)</f>
        <v>0</v>
      </c>
      <c r="BJ205" s="24" t="s">
        <v>87</v>
      </c>
      <c r="BK205" s="233">
        <f>ROUND(I205*H205,2)</f>
        <v>0</v>
      </c>
      <c r="BL205" s="24" t="s">
        <v>174</v>
      </c>
      <c r="BM205" s="24" t="s">
        <v>650</v>
      </c>
    </row>
    <row r="206" s="1" customFormat="1" ht="14.4" customHeight="1">
      <c r="B206" s="47"/>
      <c r="C206" s="222" t="s">
        <v>828</v>
      </c>
      <c r="D206" s="222" t="s">
        <v>169</v>
      </c>
      <c r="E206" s="223" t="s">
        <v>2389</v>
      </c>
      <c r="F206" s="224" t="s">
        <v>2390</v>
      </c>
      <c r="G206" s="225" t="s">
        <v>936</v>
      </c>
      <c r="H206" s="226">
        <v>54</v>
      </c>
      <c r="I206" s="227"/>
      <c r="J206" s="228">
        <f>ROUND(I206*H206,2)</f>
        <v>0</v>
      </c>
      <c r="K206" s="224" t="s">
        <v>477</v>
      </c>
      <c r="L206" s="73"/>
      <c r="M206" s="229" t="s">
        <v>34</v>
      </c>
      <c r="N206" s="230" t="s">
        <v>50</v>
      </c>
      <c r="O206" s="48"/>
      <c r="P206" s="231">
        <f>O206*H206</f>
        <v>0</v>
      </c>
      <c r="Q206" s="231">
        <v>0</v>
      </c>
      <c r="R206" s="231">
        <f>Q206*H206</f>
        <v>0</v>
      </c>
      <c r="S206" s="231">
        <v>0</v>
      </c>
      <c r="T206" s="232">
        <f>S206*H206</f>
        <v>0</v>
      </c>
      <c r="AR206" s="24" t="s">
        <v>174</v>
      </c>
      <c r="AT206" s="24" t="s">
        <v>169</v>
      </c>
      <c r="AU206" s="24" t="s">
        <v>89</v>
      </c>
      <c r="AY206" s="24" t="s">
        <v>167</v>
      </c>
      <c r="BE206" s="233">
        <f>IF(N206="základní",J206,0)</f>
        <v>0</v>
      </c>
      <c r="BF206" s="233">
        <f>IF(N206="snížená",J206,0)</f>
        <v>0</v>
      </c>
      <c r="BG206" s="233">
        <f>IF(N206="zákl. přenesená",J206,0)</f>
        <v>0</v>
      </c>
      <c r="BH206" s="233">
        <f>IF(N206="sníž. přenesená",J206,0)</f>
        <v>0</v>
      </c>
      <c r="BI206" s="233">
        <f>IF(N206="nulová",J206,0)</f>
        <v>0</v>
      </c>
      <c r="BJ206" s="24" t="s">
        <v>87</v>
      </c>
      <c r="BK206" s="233">
        <f>ROUND(I206*H206,2)</f>
        <v>0</v>
      </c>
      <c r="BL206" s="24" t="s">
        <v>174</v>
      </c>
      <c r="BM206" s="24" t="s">
        <v>657</v>
      </c>
    </row>
    <row r="207" s="1" customFormat="1" ht="14.4" customHeight="1">
      <c r="B207" s="47"/>
      <c r="C207" s="222" t="s">
        <v>833</v>
      </c>
      <c r="D207" s="222" t="s">
        <v>169</v>
      </c>
      <c r="E207" s="223" t="s">
        <v>2391</v>
      </c>
      <c r="F207" s="224" t="s">
        <v>2392</v>
      </c>
      <c r="G207" s="225" t="s">
        <v>936</v>
      </c>
      <c r="H207" s="226">
        <v>18</v>
      </c>
      <c r="I207" s="227"/>
      <c r="J207" s="228">
        <f>ROUND(I207*H207,2)</f>
        <v>0</v>
      </c>
      <c r="K207" s="224" t="s">
        <v>477</v>
      </c>
      <c r="L207" s="73"/>
      <c r="M207" s="229" t="s">
        <v>34</v>
      </c>
      <c r="N207" s="230" t="s">
        <v>50</v>
      </c>
      <c r="O207" s="48"/>
      <c r="P207" s="231">
        <f>O207*H207</f>
        <v>0</v>
      </c>
      <c r="Q207" s="231">
        <v>0</v>
      </c>
      <c r="R207" s="231">
        <f>Q207*H207</f>
        <v>0</v>
      </c>
      <c r="S207" s="231">
        <v>0</v>
      </c>
      <c r="T207" s="232">
        <f>S207*H207</f>
        <v>0</v>
      </c>
      <c r="AR207" s="24" t="s">
        <v>174</v>
      </c>
      <c r="AT207" s="24" t="s">
        <v>169</v>
      </c>
      <c r="AU207" s="24" t="s">
        <v>89</v>
      </c>
      <c r="AY207" s="24" t="s">
        <v>167</v>
      </c>
      <c r="BE207" s="233">
        <f>IF(N207="základní",J207,0)</f>
        <v>0</v>
      </c>
      <c r="BF207" s="233">
        <f>IF(N207="snížená",J207,0)</f>
        <v>0</v>
      </c>
      <c r="BG207" s="233">
        <f>IF(N207="zákl. přenesená",J207,0)</f>
        <v>0</v>
      </c>
      <c r="BH207" s="233">
        <f>IF(N207="sníž. přenesená",J207,0)</f>
        <v>0</v>
      </c>
      <c r="BI207" s="233">
        <f>IF(N207="nulová",J207,0)</f>
        <v>0</v>
      </c>
      <c r="BJ207" s="24" t="s">
        <v>87</v>
      </c>
      <c r="BK207" s="233">
        <f>ROUND(I207*H207,2)</f>
        <v>0</v>
      </c>
      <c r="BL207" s="24" t="s">
        <v>174</v>
      </c>
      <c r="BM207" s="24" t="s">
        <v>671</v>
      </c>
    </row>
    <row r="208" s="1" customFormat="1" ht="14.4" customHeight="1">
      <c r="B208" s="47"/>
      <c r="C208" s="270" t="s">
        <v>838</v>
      </c>
      <c r="D208" s="270" t="s">
        <v>336</v>
      </c>
      <c r="E208" s="271" t="s">
        <v>2227</v>
      </c>
      <c r="F208" s="272" t="s">
        <v>2228</v>
      </c>
      <c r="G208" s="273" t="s">
        <v>2229</v>
      </c>
      <c r="H208" s="274">
        <v>16</v>
      </c>
      <c r="I208" s="275"/>
      <c r="J208" s="276">
        <f>ROUND(I208*H208,2)</f>
        <v>0</v>
      </c>
      <c r="K208" s="272" t="s">
        <v>477</v>
      </c>
      <c r="L208" s="277"/>
      <c r="M208" s="278" t="s">
        <v>34</v>
      </c>
      <c r="N208" s="279" t="s">
        <v>50</v>
      </c>
      <c r="O208" s="48"/>
      <c r="P208" s="231">
        <f>O208*H208</f>
        <v>0</v>
      </c>
      <c r="Q208" s="231">
        <v>0</v>
      </c>
      <c r="R208" s="231">
        <f>Q208*H208</f>
        <v>0</v>
      </c>
      <c r="S208" s="231">
        <v>0</v>
      </c>
      <c r="T208" s="232">
        <f>S208*H208</f>
        <v>0</v>
      </c>
      <c r="AR208" s="24" t="s">
        <v>225</v>
      </c>
      <c r="AT208" s="24" t="s">
        <v>336</v>
      </c>
      <c r="AU208" s="24" t="s">
        <v>89</v>
      </c>
      <c r="AY208" s="24" t="s">
        <v>167</v>
      </c>
      <c r="BE208" s="233">
        <f>IF(N208="základní",J208,0)</f>
        <v>0</v>
      </c>
      <c r="BF208" s="233">
        <f>IF(N208="snížená",J208,0)</f>
        <v>0</v>
      </c>
      <c r="BG208" s="233">
        <f>IF(N208="zákl. přenesená",J208,0)</f>
        <v>0</v>
      </c>
      <c r="BH208" s="233">
        <f>IF(N208="sníž. přenesená",J208,0)</f>
        <v>0</v>
      </c>
      <c r="BI208" s="233">
        <f>IF(N208="nulová",J208,0)</f>
        <v>0</v>
      </c>
      <c r="BJ208" s="24" t="s">
        <v>87</v>
      </c>
      <c r="BK208" s="233">
        <f>ROUND(I208*H208,2)</f>
        <v>0</v>
      </c>
      <c r="BL208" s="24" t="s">
        <v>174</v>
      </c>
      <c r="BM208" s="24" t="s">
        <v>2393</v>
      </c>
    </row>
    <row r="209" s="10" customFormat="1" ht="29.88" customHeight="1">
      <c r="B209" s="206"/>
      <c r="C209" s="207"/>
      <c r="D209" s="208" t="s">
        <v>78</v>
      </c>
      <c r="E209" s="220" t="s">
        <v>2394</v>
      </c>
      <c r="F209" s="220" t="s">
        <v>2395</v>
      </c>
      <c r="G209" s="207"/>
      <c r="H209" s="207"/>
      <c r="I209" s="210"/>
      <c r="J209" s="221">
        <f>BK209</f>
        <v>0</v>
      </c>
      <c r="K209" s="207"/>
      <c r="L209" s="212"/>
      <c r="M209" s="213"/>
      <c r="N209" s="214"/>
      <c r="O209" s="214"/>
      <c r="P209" s="215">
        <f>SUM(P210:P224)</f>
        <v>0</v>
      </c>
      <c r="Q209" s="214"/>
      <c r="R209" s="215">
        <f>SUM(R210:R224)</f>
        <v>0.013560000000000001</v>
      </c>
      <c r="S209" s="214"/>
      <c r="T209" s="216">
        <f>SUM(T210:T224)</f>
        <v>0</v>
      </c>
      <c r="AR209" s="217" t="s">
        <v>87</v>
      </c>
      <c r="AT209" s="218" t="s">
        <v>78</v>
      </c>
      <c r="AU209" s="218" t="s">
        <v>87</v>
      </c>
      <c r="AY209" s="217" t="s">
        <v>167</v>
      </c>
      <c r="BK209" s="219">
        <f>SUM(BK210:BK224)</f>
        <v>0</v>
      </c>
    </row>
    <row r="210" s="1" customFormat="1" ht="14.4" customHeight="1">
      <c r="B210" s="47"/>
      <c r="C210" s="222" t="s">
        <v>656</v>
      </c>
      <c r="D210" s="222" t="s">
        <v>169</v>
      </c>
      <c r="E210" s="223" t="s">
        <v>2396</v>
      </c>
      <c r="F210" s="224" t="s">
        <v>2397</v>
      </c>
      <c r="G210" s="225" t="s">
        <v>936</v>
      </c>
      <c r="H210" s="226">
        <v>1</v>
      </c>
      <c r="I210" s="227"/>
      <c r="J210" s="228">
        <f>ROUND(I210*H210,2)</f>
        <v>0</v>
      </c>
      <c r="K210" s="224" t="s">
        <v>477</v>
      </c>
      <c r="L210" s="73"/>
      <c r="M210" s="229" t="s">
        <v>34</v>
      </c>
      <c r="N210" s="230" t="s">
        <v>50</v>
      </c>
      <c r="O210" s="48"/>
      <c r="P210" s="231">
        <f>O210*H210</f>
        <v>0</v>
      </c>
      <c r="Q210" s="231">
        <v>0</v>
      </c>
      <c r="R210" s="231">
        <f>Q210*H210</f>
        <v>0</v>
      </c>
      <c r="S210" s="231">
        <v>0</v>
      </c>
      <c r="T210" s="232">
        <f>S210*H210</f>
        <v>0</v>
      </c>
      <c r="AR210" s="24" t="s">
        <v>174</v>
      </c>
      <c r="AT210" s="24" t="s">
        <v>169</v>
      </c>
      <c r="AU210" s="24" t="s">
        <v>89</v>
      </c>
      <c r="AY210" s="24" t="s">
        <v>167</v>
      </c>
      <c r="BE210" s="233">
        <f>IF(N210="základní",J210,0)</f>
        <v>0</v>
      </c>
      <c r="BF210" s="233">
        <f>IF(N210="snížená",J210,0)</f>
        <v>0</v>
      </c>
      <c r="BG210" s="233">
        <f>IF(N210="zákl. přenesená",J210,0)</f>
        <v>0</v>
      </c>
      <c r="BH210" s="233">
        <f>IF(N210="sníž. přenesená",J210,0)</f>
        <v>0</v>
      </c>
      <c r="BI210" s="233">
        <f>IF(N210="nulová",J210,0)</f>
        <v>0</v>
      </c>
      <c r="BJ210" s="24" t="s">
        <v>87</v>
      </c>
      <c r="BK210" s="233">
        <f>ROUND(I210*H210,2)</f>
        <v>0</v>
      </c>
      <c r="BL210" s="24" t="s">
        <v>174</v>
      </c>
      <c r="BM210" s="24" t="s">
        <v>708</v>
      </c>
    </row>
    <row r="211" s="1" customFormat="1" ht="14.4" customHeight="1">
      <c r="B211" s="47"/>
      <c r="C211" s="270" t="s">
        <v>847</v>
      </c>
      <c r="D211" s="270" t="s">
        <v>336</v>
      </c>
      <c r="E211" s="271" t="s">
        <v>2398</v>
      </c>
      <c r="F211" s="272" t="s">
        <v>2399</v>
      </c>
      <c r="G211" s="273" t="s">
        <v>936</v>
      </c>
      <c r="H211" s="274">
        <v>1</v>
      </c>
      <c r="I211" s="275"/>
      <c r="J211" s="276">
        <f>ROUND(I211*H211,2)</f>
        <v>0</v>
      </c>
      <c r="K211" s="272" t="s">
        <v>477</v>
      </c>
      <c r="L211" s="277"/>
      <c r="M211" s="278" t="s">
        <v>34</v>
      </c>
      <c r="N211" s="279" t="s">
        <v>50</v>
      </c>
      <c r="O211" s="48"/>
      <c r="P211" s="231">
        <f>O211*H211</f>
        <v>0</v>
      </c>
      <c r="Q211" s="231">
        <v>0</v>
      </c>
      <c r="R211" s="231">
        <f>Q211*H211</f>
        <v>0</v>
      </c>
      <c r="S211" s="231">
        <v>0</v>
      </c>
      <c r="T211" s="232">
        <f>S211*H211</f>
        <v>0</v>
      </c>
      <c r="AR211" s="24" t="s">
        <v>225</v>
      </c>
      <c r="AT211" s="24" t="s">
        <v>336</v>
      </c>
      <c r="AU211" s="24" t="s">
        <v>89</v>
      </c>
      <c r="AY211" s="24" t="s">
        <v>167</v>
      </c>
      <c r="BE211" s="233">
        <f>IF(N211="základní",J211,0)</f>
        <v>0</v>
      </c>
      <c r="BF211" s="233">
        <f>IF(N211="snížená",J211,0)</f>
        <v>0</v>
      </c>
      <c r="BG211" s="233">
        <f>IF(N211="zákl. přenesená",J211,0)</f>
        <v>0</v>
      </c>
      <c r="BH211" s="233">
        <f>IF(N211="sníž. přenesená",J211,0)</f>
        <v>0</v>
      </c>
      <c r="BI211" s="233">
        <f>IF(N211="nulová",J211,0)</f>
        <v>0</v>
      </c>
      <c r="BJ211" s="24" t="s">
        <v>87</v>
      </c>
      <c r="BK211" s="233">
        <f>ROUND(I211*H211,2)</f>
        <v>0</v>
      </c>
      <c r="BL211" s="24" t="s">
        <v>174</v>
      </c>
      <c r="BM211" s="24" t="s">
        <v>2400</v>
      </c>
    </row>
    <row r="212" s="1" customFormat="1" ht="14.4" customHeight="1">
      <c r="B212" s="47"/>
      <c r="C212" s="222" t="s">
        <v>853</v>
      </c>
      <c r="D212" s="222" t="s">
        <v>169</v>
      </c>
      <c r="E212" s="223" t="s">
        <v>2401</v>
      </c>
      <c r="F212" s="224" t="s">
        <v>2402</v>
      </c>
      <c r="G212" s="225" t="s">
        <v>936</v>
      </c>
      <c r="H212" s="226">
        <v>1</v>
      </c>
      <c r="I212" s="227"/>
      <c r="J212" s="228">
        <f>ROUND(I212*H212,2)</f>
        <v>0</v>
      </c>
      <c r="K212" s="224" t="s">
        <v>477</v>
      </c>
      <c r="L212" s="73"/>
      <c r="M212" s="229" t="s">
        <v>34</v>
      </c>
      <c r="N212" s="230" t="s">
        <v>50</v>
      </c>
      <c r="O212" s="48"/>
      <c r="P212" s="231">
        <f>O212*H212</f>
        <v>0</v>
      </c>
      <c r="Q212" s="231">
        <v>0</v>
      </c>
      <c r="R212" s="231">
        <f>Q212*H212</f>
        <v>0</v>
      </c>
      <c r="S212" s="231">
        <v>0</v>
      </c>
      <c r="T212" s="232">
        <f>S212*H212</f>
        <v>0</v>
      </c>
      <c r="AR212" s="24" t="s">
        <v>174</v>
      </c>
      <c r="AT212" s="24" t="s">
        <v>169</v>
      </c>
      <c r="AU212" s="24" t="s">
        <v>89</v>
      </c>
      <c r="AY212" s="24" t="s">
        <v>167</v>
      </c>
      <c r="BE212" s="233">
        <f>IF(N212="základní",J212,0)</f>
        <v>0</v>
      </c>
      <c r="BF212" s="233">
        <f>IF(N212="snížená",J212,0)</f>
        <v>0</v>
      </c>
      <c r="BG212" s="233">
        <f>IF(N212="zákl. přenesená",J212,0)</f>
        <v>0</v>
      </c>
      <c r="BH212" s="233">
        <f>IF(N212="sníž. přenesená",J212,0)</f>
        <v>0</v>
      </c>
      <c r="BI212" s="233">
        <f>IF(N212="nulová",J212,0)</f>
        <v>0</v>
      </c>
      <c r="BJ212" s="24" t="s">
        <v>87</v>
      </c>
      <c r="BK212" s="233">
        <f>ROUND(I212*H212,2)</f>
        <v>0</v>
      </c>
      <c r="BL212" s="24" t="s">
        <v>174</v>
      </c>
      <c r="BM212" s="24" t="s">
        <v>714</v>
      </c>
    </row>
    <row r="213" s="1" customFormat="1" ht="22.8" customHeight="1">
      <c r="B213" s="47"/>
      <c r="C213" s="222" t="s">
        <v>857</v>
      </c>
      <c r="D213" s="222" t="s">
        <v>169</v>
      </c>
      <c r="E213" s="223" t="s">
        <v>2403</v>
      </c>
      <c r="F213" s="224" t="s">
        <v>2404</v>
      </c>
      <c r="G213" s="225" t="s">
        <v>356</v>
      </c>
      <c r="H213" s="226">
        <v>24</v>
      </c>
      <c r="I213" s="227"/>
      <c r="J213" s="228">
        <f>ROUND(I213*H213,2)</f>
        <v>0</v>
      </c>
      <c r="K213" s="224" t="s">
        <v>173</v>
      </c>
      <c r="L213" s="73"/>
      <c r="M213" s="229" t="s">
        <v>34</v>
      </c>
      <c r="N213" s="230" t="s">
        <v>50</v>
      </c>
      <c r="O213" s="48"/>
      <c r="P213" s="231">
        <f>O213*H213</f>
        <v>0</v>
      </c>
      <c r="Q213" s="231">
        <v>0</v>
      </c>
      <c r="R213" s="231">
        <f>Q213*H213</f>
        <v>0</v>
      </c>
      <c r="S213" s="231">
        <v>0</v>
      </c>
      <c r="T213" s="232">
        <f>S213*H213</f>
        <v>0</v>
      </c>
      <c r="AR213" s="24" t="s">
        <v>174</v>
      </c>
      <c r="AT213" s="24" t="s">
        <v>169</v>
      </c>
      <c r="AU213" s="24" t="s">
        <v>89</v>
      </c>
      <c r="AY213" s="24" t="s">
        <v>167</v>
      </c>
      <c r="BE213" s="233">
        <f>IF(N213="základní",J213,0)</f>
        <v>0</v>
      </c>
      <c r="BF213" s="233">
        <f>IF(N213="snížená",J213,0)</f>
        <v>0</v>
      </c>
      <c r="BG213" s="233">
        <f>IF(N213="zákl. přenesená",J213,0)</f>
        <v>0</v>
      </c>
      <c r="BH213" s="233">
        <f>IF(N213="sníž. přenesená",J213,0)</f>
        <v>0</v>
      </c>
      <c r="BI213" s="233">
        <f>IF(N213="nulová",J213,0)</f>
        <v>0</v>
      </c>
      <c r="BJ213" s="24" t="s">
        <v>87</v>
      </c>
      <c r="BK213" s="233">
        <f>ROUND(I213*H213,2)</f>
        <v>0</v>
      </c>
      <c r="BL213" s="24" t="s">
        <v>174</v>
      </c>
      <c r="BM213" s="24" t="s">
        <v>2405</v>
      </c>
    </row>
    <row r="214" s="1" customFormat="1" ht="14.4" customHeight="1">
      <c r="B214" s="47"/>
      <c r="C214" s="270" t="s">
        <v>863</v>
      </c>
      <c r="D214" s="270" t="s">
        <v>336</v>
      </c>
      <c r="E214" s="271" t="s">
        <v>2406</v>
      </c>
      <c r="F214" s="272" t="s">
        <v>2407</v>
      </c>
      <c r="G214" s="273" t="s">
        <v>356</v>
      </c>
      <c r="H214" s="274">
        <v>24</v>
      </c>
      <c r="I214" s="275"/>
      <c r="J214" s="276">
        <f>ROUND(I214*H214,2)</f>
        <v>0</v>
      </c>
      <c r="K214" s="272" t="s">
        <v>173</v>
      </c>
      <c r="L214" s="277"/>
      <c r="M214" s="278" t="s">
        <v>34</v>
      </c>
      <c r="N214" s="279" t="s">
        <v>50</v>
      </c>
      <c r="O214" s="48"/>
      <c r="P214" s="231">
        <f>O214*H214</f>
        <v>0</v>
      </c>
      <c r="Q214" s="231">
        <v>0.00029</v>
      </c>
      <c r="R214" s="231">
        <f>Q214*H214</f>
        <v>0.00696</v>
      </c>
      <c r="S214" s="231">
        <v>0</v>
      </c>
      <c r="T214" s="232">
        <f>S214*H214</f>
        <v>0</v>
      </c>
      <c r="AR214" s="24" t="s">
        <v>225</v>
      </c>
      <c r="AT214" s="24" t="s">
        <v>336</v>
      </c>
      <c r="AU214" s="24" t="s">
        <v>89</v>
      </c>
      <c r="AY214" s="24" t="s">
        <v>167</v>
      </c>
      <c r="BE214" s="233">
        <f>IF(N214="základní",J214,0)</f>
        <v>0</v>
      </c>
      <c r="BF214" s="233">
        <f>IF(N214="snížená",J214,0)</f>
        <v>0</v>
      </c>
      <c r="BG214" s="233">
        <f>IF(N214="zákl. přenesená",J214,0)</f>
        <v>0</v>
      </c>
      <c r="BH214" s="233">
        <f>IF(N214="sníž. přenesená",J214,0)</f>
        <v>0</v>
      </c>
      <c r="BI214" s="233">
        <f>IF(N214="nulová",J214,0)</f>
        <v>0</v>
      </c>
      <c r="BJ214" s="24" t="s">
        <v>87</v>
      </c>
      <c r="BK214" s="233">
        <f>ROUND(I214*H214,2)</f>
        <v>0</v>
      </c>
      <c r="BL214" s="24" t="s">
        <v>174</v>
      </c>
      <c r="BM214" s="24" t="s">
        <v>2408</v>
      </c>
    </row>
    <row r="215" s="1" customFormat="1">
      <c r="B215" s="47"/>
      <c r="C215" s="75"/>
      <c r="D215" s="234" t="s">
        <v>340</v>
      </c>
      <c r="E215" s="75"/>
      <c r="F215" s="235" t="s">
        <v>2409</v>
      </c>
      <c r="G215" s="75"/>
      <c r="H215" s="75"/>
      <c r="I215" s="192"/>
      <c r="J215" s="75"/>
      <c r="K215" s="75"/>
      <c r="L215" s="73"/>
      <c r="M215" s="236"/>
      <c r="N215" s="48"/>
      <c r="O215" s="48"/>
      <c r="P215" s="48"/>
      <c r="Q215" s="48"/>
      <c r="R215" s="48"/>
      <c r="S215" s="48"/>
      <c r="T215" s="96"/>
      <c r="AT215" s="24" t="s">
        <v>340</v>
      </c>
      <c r="AU215" s="24" t="s">
        <v>89</v>
      </c>
    </row>
    <row r="216" s="1" customFormat="1" ht="22.8" customHeight="1">
      <c r="B216" s="47"/>
      <c r="C216" s="222" t="s">
        <v>868</v>
      </c>
      <c r="D216" s="222" t="s">
        <v>169</v>
      </c>
      <c r="E216" s="223" t="s">
        <v>1785</v>
      </c>
      <c r="F216" s="224" t="s">
        <v>1786</v>
      </c>
      <c r="G216" s="225" t="s">
        <v>356</v>
      </c>
      <c r="H216" s="226">
        <v>12</v>
      </c>
      <c r="I216" s="227"/>
      <c r="J216" s="228">
        <f>ROUND(I216*H216,2)</f>
        <v>0</v>
      </c>
      <c r="K216" s="224" t="s">
        <v>173</v>
      </c>
      <c r="L216" s="73"/>
      <c r="M216" s="229" t="s">
        <v>34</v>
      </c>
      <c r="N216" s="230" t="s">
        <v>50</v>
      </c>
      <c r="O216" s="48"/>
      <c r="P216" s="231">
        <f>O216*H216</f>
        <v>0</v>
      </c>
      <c r="Q216" s="231">
        <v>0</v>
      </c>
      <c r="R216" s="231">
        <f>Q216*H216</f>
        <v>0</v>
      </c>
      <c r="S216" s="231">
        <v>0</v>
      </c>
      <c r="T216" s="232">
        <f>S216*H216</f>
        <v>0</v>
      </c>
      <c r="AR216" s="24" t="s">
        <v>174</v>
      </c>
      <c r="AT216" s="24" t="s">
        <v>169</v>
      </c>
      <c r="AU216" s="24" t="s">
        <v>89</v>
      </c>
      <c r="AY216" s="24" t="s">
        <v>167</v>
      </c>
      <c r="BE216" s="233">
        <f>IF(N216="základní",J216,0)</f>
        <v>0</v>
      </c>
      <c r="BF216" s="233">
        <f>IF(N216="snížená",J216,0)</f>
        <v>0</v>
      </c>
      <c r="BG216" s="233">
        <f>IF(N216="zákl. přenesená",J216,0)</f>
        <v>0</v>
      </c>
      <c r="BH216" s="233">
        <f>IF(N216="sníž. přenesená",J216,0)</f>
        <v>0</v>
      </c>
      <c r="BI216" s="233">
        <f>IF(N216="nulová",J216,0)</f>
        <v>0</v>
      </c>
      <c r="BJ216" s="24" t="s">
        <v>87</v>
      </c>
      <c r="BK216" s="233">
        <f>ROUND(I216*H216,2)</f>
        <v>0</v>
      </c>
      <c r="BL216" s="24" t="s">
        <v>174</v>
      </c>
      <c r="BM216" s="24" t="s">
        <v>2410</v>
      </c>
    </row>
    <row r="217" s="1" customFormat="1" ht="14.4" customHeight="1">
      <c r="B217" s="47"/>
      <c r="C217" s="270" t="s">
        <v>874</v>
      </c>
      <c r="D217" s="270" t="s">
        <v>336</v>
      </c>
      <c r="E217" s="271" t="s">
        <v>1789</v>
      </c>
      <c r="F217" s="272" t="s">
        <v>1790</v>
      </c>
      <c r="G217" s="273" t="s">
        <v>356</v>
      </c>
      <c r="H217" s="274">
        <v>12</v>
      </c>
      <c r="I217" s="275"/>
      <c r="J217" s="276">
        <f>ROUND(I217*H217,2)</f>
        <v>0</v>
      </c>
      <c r="K217" s="272" t="s">
        <v>173</v>
      </c>
      <c r="L217" s="277"/>
      <c r="M217" s="278" t="s">
        <v>34</v>
      </c>
      <c r="N217" s="279" t="s">
        <v>50</v>
      </c>
      <c r="O217" s="48"/>
      <c r="P217" s="231">
        <f>O217*H217</f>
        <v>0</v>
      </c>
      <c r="Q217" s="231">
        <v>0.00016000000000000001</v>
      </c>
      <c r="R217" s="231">
        <f>Q217*H217</f>
        <v>0.0019200000000000003</v>
      </c>
      <c r="S217" s="231">
        <v>0</v>
      </c>
      <c r="T217" s="232">
        <f>S217*H217</f>
        <v>0</v>
      </c>
      <c r="AR217" s="24" t="s">
        <v>225</v>
      </c>
      <c r="AT217" s="24" t="s">
        <v>336</v>
      </c>
      <c r="AU217" s="24" t="s">
        <v>89</v>
      </c>
      <c r="AY217" s="24" t="s">
        <v>167</v>
      </c>
      <c r="BE217" s="233">
        <f>IF(N217="základní",J217,0)</f>
        <v>0</v>
      </c>
      <c r="BF217" s="233">
        <f>IF(N217="snížená",J217,0)</f>
        <v>0</v>
      </c>
      <c r="BG217" s="233">
        <f>IF(N217="zákl. přenesená",J217,0)</f>
        <v>0</v>
      </c>
      <c r="BH217" s="233">
        <f>IF(N217="sníž. přenesená",J217,0)</f>
        <v>0</v>
      </c>
      <c r="BI217" s="233">
        <f>IF(N217="nulová",J217,0)</f>
        <v>0</v>
      </c>
      <c r="BJ217" s="24" t="s">
        <v>87</v>
      </c>
      <c r="BK217" s="233">
        <f>ROUND(I217*H217,2)</f>
        <v>0</v>
      </c>
      <c r="BL217" s="24" t="s">
        <v>174</v>
      </c>
      <c r="BM217" s="24" t="s">
        <v>2411</v>
      </c>
    </row>
    <row r="218" s="1" customFormat="1">
      <c r="B218" s="47"/>
      <c r="C218" s="75"/>
      <c r="D218" s="234" t="s">
        <v>340</v>
      </c>
      <c r="E218" s="75"/>
      <c r="F218" s="235" t="s">
        <v>1784</v>
      </c>
      <c r="G218" s="75"/>
      <c r="H218" s="75"/>
      <c r="I218" s="192"/>
      <c r="J218" s="75"/>
      <c r="K218" s="75"/>
      <c r="L218" s="73"/>
      <c r="M218" s="236"/>
      <c r="N218" s="48"/>
      <c r="O218" s="48"/>
      <c r="P218" s="48"/>
      <c r="Q218" s="48"/>
      <c r="R218" s="48"/>
      <c r="S218" s="48"/>
      <c r="T218" s="96"/>
      <c r="AT218" s="24" t="s">
        <v>340</v>
      </c>
      <c r="AU218" s="24" t="s">
        <v>89</v>
      </c>
    </row>
    <row r="219" s="1" customFormat="1" ht="14.4" customHeight="1">
      <c r="B219" s="47"/>
      <c r="C219" s="222" t="s">
        <v>882</v>
      </c>
      <c r="D219" s="222" t="s">
        <v>169</v>
      </c>
      <c r="E219" s="223" t="s">
        <v>2412</v>
      </c>
      <c r="F219" s="224" t="s">
        <v>2413</v>
      </c>
      <c r="G219" s="225" t="s">
        <v>336</v>
      </c>
      <c r="H219" s="226">
        <v>12</v>
      </c>
      <c r="I219" s="227"/>
      <c r="J219" s="228">
        <f>ROUND(I219*H219,2)</f>
        <v>0</v>
      </c>
      <c r="K219" s="224" t="s">
        <v>477</v>
      </c>
      <c r="L219" s="73"/>
      <c r="M219" s="229" t="s">
        <v>34</v>
      </c>
      <c r="N219" s="230" t="s">
        <v>50</v>
      </c>
      <c r="O219" s="48"/>
      <c r="P219" s="231">
        <f>O219*H219</f>
        <v>0</v>
      </c>
      <c r="Q219" s="231">
        <v>0</v>
      </c>
      <c r="R219" s="231">
        <f>Q219*H219</f>
        <v>0</v>
      </c>
      <c r="S219" s="231">
        <v>0</v>
      </c>
      <c r="T219" s="232">
        <f>S219*H219</f>
        <v>0</v>
      </c>
      <c r="AR219" s="24" t="s">
        <v>174</v>
      </c>
      <c r="AT219" s="24" t="s">
        <v>169</v>
      </c>
      <c r="AU219" s="24" t="s">
        <v>89</v>
      </c>
      <c r="AY219" s="24" t="s">
        <v>167</v>
      </c>
      <c r="BE219" s="233">
        <f>IF(N219="základní",J219,0)</f>
        <v>0</v>
      </c>
      <c r="BF219" s="233">
        <f>IF(N219="snížená",J219,0)</f>
        <v>0</v>
      </c>
      <c r="BG219" s="233">
        <f>IF(N219="zákl. přenesená",J219,0)</f>
        <v>0</v>
      </c>
      <c r="BH219" s="233">
        <f>IF(N219="sníž. přenesená",J219,0)</f>
        <v>0</v>
      </c>
      <c r="BI219" s="233">
        <f>IF(N219="nulová",J219,0)</f>
        <v>0</v>
      </c>
      <c r="BJ219" s="24" t="s">
        <v>87</v>
      </c>
      <c r="BK219" s="233">
        <f>ROUND(I219*H219,2)</f>
        <v>0</v>
      </c>
      <c r="BL219" s="24" t="s">
        <v>174</v>
      </c>
      <c r="BM219" s="24" t="s">
        <v>726</v>
      </c>
    </row>
    <row r="220" s="1" customFormat="1" ht="14.4" customHeight="1">
      <c r="B220" s="47"/>
      <c r="C220" s="222" t="s">
        <v>892</v>
      </c>
      <c r="D220" s="222" t="s">
        <v>169</v>
      </c>
      <c r="E220" s="223" t="s">
        <v>2414</v>
      </c>
      <c r="F220" s="224" t="s">
        <v>2415</v>
      </c>
      <c r="G220" s="225" t="s">
        <v>336</v>
      </c>
      <c r="H220" s="226">
        <v>24</v>
      </c>
      <c r="I220" s="227"/>
      <c r="J220" s="228">
        <f>ROUND(I220*H220,2)</f>
        <v>0</v>
      </c>
      <c r="K220" s="224" t="s">
        <v>477</v>
      </c>
      <c r="L220" s="73"/>
      <c r="M220" s="229" t="s">
        <v>34</v>
      </c>
      <c r="N220" s="230" t="s">
        <v>50</v>
      </c>
      <c r="O220" s="48"/>
      <c r="P220" s="231">
        <f>O220*H220</f>
        <v>0</v>
      </c>
      <c r="Q220" s="231">
        <v>0</v>
      </c>
      <c r="R220" s="231">
        <f>Q220*H220</f>
        <v>0</v>
      </c>
      <c r="S220" s="231">
        <v>0</v>
      </c>
      <c r="T220" s="232">
        <f>S220*H220</f>
        <v>0</v>
      </c>
      <c r="AR220" s="24" t="s">
        <v>174</v>
      </c>
      <c r="AT220" s="24" t="s">
        <v>169</v>
      </c>
      <c r="AU220" s="24" t="s">
        <v>89</v>
      </c>
      <c r="AY220" s="24" t="s">
        <v>167</v>
      </c>
      <c r="BE220" s="233">
        <f>IF(N220="základní",J220,0)</f>
        <v>0</v>
      </c>
      <c r="BF220" s="233">
        <f>IF(N220="snížená",J220,0)</f>
        <v>0</v>
      </c>
      <c r="BG220" s="233">
        <f>IF(N220="zákl. přenesená",J220,0)</f>
        <v>0</v>
      </c>
      <c r="BH220" s="233">
        <f>IF(N220="sníž. přenesená",J220,0)</f>
        <v>0</v>
      </c>
      <c r="BI220" s="233">
        <f>IF(N220="nulová",J220,0)</f>
        <v>0</v>
      </c>
      <c r="BJ220" s="24" t="s">
        <v>87</v>
      </c>
      <c r="BK220" s="233">
        <f>ROUND(I220*H220,2)</f>
        <v>0</v>
      </c>
      <c r="BL220" s="24" t="s">
        <v>174</v>
      </c>
      <c r="BM220" s="24" t="s">
        <v>737</v>
      </c>
    </row>
    <row r="221" s="1" customFormat="1" ht="14.4" customHeight="1">
      <c r="B221" s="47"/>
      <c r="C221" s="222" t="s">
        <v>900</v>
      </c>
      <c r="D221" s="222" t="s">
        <v>169</v>
      </c>
      <c r="E221" s="223" t="s">
        <v>2416</v>
      </c>
      <c r="F221" s="224" t="s">
        <v>2417</v>
      </c>
      <c r="G221" s="225" t="s">
        <v>936</v>
      </c>
      <c r="H221" s="226">
        <v>8</v>
      </c>
      <c r="I221" s="227"/>
      <c r="J221" s="228">
        <f>ROUND(I221*H221,2)</f>
        <v>0</v>
      </c>
      <c r="K221" s="224" t="s">
        <v>477</v>
      </c>
      <c r="L221" s="73"/>
      <c r="M221" s="229" t="s">
        <v>34</v>
      </c>
      <c r="N221" s="230" t="s">
        <v>50</v>
      </c>
      <c r="O221" s="48"/>
      <c r="P221" s="231">
        <f>O221*H221</f>
        <v>0</v>
      </c>
      <c r="Q221" s="231">
        <v>0</v>
      </c>
      <c r="R221" s="231">
        <f>Q221*H221</f>
        <v>0</v>
      </c>
      <c r="S221" s="231">
        <v>0</v>
      </c>
      <c r="T221" s="232">
        <f>S221*H221</f>
        <v>0</v>
      </c>
      <c r="AR221" s="24" t="s">
        <v>174</v>
      </c>
      <c r="AT221" s="24" t="s">
        <v>169</v>
      </c>
      <c r="AU221" s="24" t="s">
        <v>89</v>
      </c>
      <c r="AY221" s="24" t="s">
        <v>167</v>
      </c>
      <c r="BE221" s="233">
        <f>IF(N221="základní",J221,0)</f>
        <v>0</v>
      </c>
      <c r="BF221" s="233">
        <f>IF(N221="snížená",J221,0)</f>
        <v>0</v>
      </c>
      <c r="BG221" s="233">
        <f>IF(N221="zákl. přenesená",J221,0)</f>
        <v>0</v>
      </c>
      <c r="BH221" s="233">
        <f>IF(N221="sníž. přenesená",J221,0)</f>
        <v>0</v>
      </c>
      <c r="BI221" s="233">
        <f>IF(N221="nulová",J221,0)</f>
        <v>0</v>
      </c>
      <c r="BJ221" s="24" t="s">
        <v>87</v>
      </c>
      <c r="BK221" s="233">
        <f>ROUND(I221*H221,2)</f>
        <v>0</v>
      </c>
      <c r="BL221" s="24" t="s">
        <v>174</v>
      </c>
      <c r="BM221" s="24" t="s">
        <v>744</v>
      </c>
    </row>
    <row r="222" s="1" customFormat="1" ht="14.4" customHeight="1">
      <c r="B222" s="47"/>
      <c r="C222" s="222" t="s">
        <v>904</v>
      </c>
      <c r="D222" s="222" t="s">
        <v>169</v>
      </c>
      <c r="E222" s="223" t="s">
        <v>2418</v>
      </c>
      <c r="F222" s="224" t="s">
        <v>2419</v>
      </c>
      <c r="G222" s="225" t="s">
        <v>936</v>
      </c>
      <c r="H222" s="226">
        <v>34</v>
      </c>
      <c r="I222" s="227"/>
      <c r="J222" s="228">
        <f>ROUND(I222*H222,2)</f>
        <v>0</v>
      </c>
      <c r="K222" s="224" t="s">
        <v>477</v>
      </c>
      <c r="L222" s="73"/>
      <c r="M222" s="229" t="s">
        <v>34</v>
      </c>
      <c r="N222" s="230" t="s">
        <v>50</v>
      </c>
      <c r="O222" s="48"/>
      <c r="P222" s="231">
        <f>O222*H222</f>
        <v>0</v>
      </c>
      <c r="Q222" s="231">
        <v>0</v>
      </c>
      <c r="R222" s="231">
        <f>Q222*H222</f>
        <v>0</v>
      </c>
      <c r="S222" s="231">
        <v>0</v>
      </c>
      <c r="T222" s="232">
        <f>S222*H222</f>
        <v>0</v>
      </c>
      <c r="AR222" s="24" t="s">
        <v>174</v>
      </c>
      <c r="AT222" s="24" t="s">
        <v>169</v>
      </c>
      <c r="AU222" s="24" t="s">
        <v>89</v>
      </c>
      <c r="AY222" s="24" t="s">
        <v>167</v>
      </c>
      <c r="BE222" s="233">
        <f>IF(N222="základní",J222,0)</f>
        <v>0</v>
      </c>
      <c r="BF222" s="233">
        <f>IF(N222="snížená",J222,0)</f>
        <v>0</v>
      </c>
      <c r="BG222" s="233">
        <f>IF(N222="zákl. přenesená",J222,0)</f>
        <v>0</v>
      </c>
      <c r="BH222" s="233">
        <f>IF(N222="sníž. přenesená",J222,0)</f>
        <v>0</v>
      </c>
      <c r="BI222" s="233">
        <f>IF(N222="nulová",J222,0)</f>
        <v>0</v>
      </c>
      <c r="BJ222" s="24" t="s">
        <v>87</v>
      </c>
      <c r="BK222" s="233">
        <f>ROUND(I222*H222,2)</f>
        <v>0</v>
      </c>
      <c r="BL222" s="24" t="s">
        <v>174</v>
      </c>
      <c r="BM222" s="24" t="s">
        <v>751</v>
      </c>
    </row>
    <row r="223" s="1" customFormat="1" ht="22.8" customHeight="1">
      <c r="B223" s="47"/>
      <c r="C223" s="222" t="s">
        <v>908</v>
      </c>
      <c r="D223" s="222" t="s">
        <v>169</v>
      </c>
      <c r="E223" s="223" t="s">
        <v>2420</v>
      </c>
      <c r="F223" s="224" t="s">
        <v>2421</v>
      </c>
      <c r="G223" s="225" t="s">
        <v>356</v>
      </c>
      <c r="H223" s="226">
        <v>12</v>
      </c>
      <c r="I223" s="227"/>
      <c r="J223" s="228">
        <f>ROUND(I223*H223,2)</f>
        <v>0</v>
      </c>
      <c r="K223" s="224" t="s">
        <v>173</v>
      </c>
      <c r="L223" s="73"/>
      <c r="M223" s="229" t="s">
        <v>34</v>
      </c>
      <c r="N223" s="230" t="s">
        <v>50</v>
      </c>
      <c r="O223" s="48"/>
      <c r="P223" s="231">
        <f>O223*H223</f>
        <v>0</v>
      </c>
      <c r="Q223" s="231">
        <v>0</v>
      </c>
      <c r="R223" s="231">
        <f>Q223*H223</f>
        <v>0</v>
      </c>
      <c r="S223" s="231">
        <v>0</v>
      </c>
      <c r="T223" s="232">
        <f>S223*H223</f>
        <v>0</v>
      </c>
      <c r="AR223" s="24" t="s">
        <v>174</v>
      </c>
      <c r="AT223" s="24" t="s">
        <v>169</v>
      </c>
      <c r="AU223" s="24" t="s">
        <v>89</v>
      </c>
      <c r="AY223" s="24" t="s">
        <v>167</v>
      </c>
      <c r="BE223" s="233">
        <f>IF(N223="základní",J223,0)</f>
        <v>0</v>
      </c>
      <c r="BF223" s="233">
        <f>IF(N223="snížená",J223,0)</f>
        <v>0</v>
      </c>
      <c r="BG223" s="233">
        <f>IF(N223="zákl. přenesená",J223,0)</f>
        <v>0</v>
      </c>
      <c r="BH223" s="233">
        <f>IF(N223="sníž. přenesená",J223,0)</f>
        <v>0</v>
      </c>
      <c r="BI223" s="233">
        <f>IF(N223="nulová",J223,0)</f>
        <v>0</v>
      </c>
      <c r="BJ223" s="24" t="s">
        <v>87</v>
      </c>
      <c r="BK223" s="233">
        <f>ROUND(I223*H223,2)</f>
        <v>0</v>
      </c>
      <c r="BL223" s="24" t="s">
        <v>174</v>
      </c>
      <c r="BM223" s="24" t="s">
        <v>2422</v>
      </c>
    </row>
    <row r="224" s="1" customFormat="1" ht="14.4" customHeight="1">
      <c r="B224" s="47"/>
      <c r="C224" s="270" t="s">
        <v>913</v>
      </c>
      <c r="D224" s="270" t="s">
        <v>336</v>
      </c>
      <c r="E224" s="271" t="s">
        <v>1819</v>
      </c>
      <c r="F224" s="272" t="s">
        <v>1820</v>
      </c>
      <c r="G224" s="273" t="s">
        <v>321</v>
      </c>
      <c r="H224" s="274">
        <v>12</v>
      </c>
      <c r="I224" s="275"/>
      <c r="J224" s="276">
        <f>ROUND(I224*H224,2)</f>
        <v>0</v>
      </c>
      <c r="K224" s="272" t="s">
        <v>173</v>
      </c>
      <c r="L224" s="277"/>
      <c r="M224" s="278" t="s">
        <v>34</v>
      </c>
      <c r="N224" s="279" t="s">
        <v>50</v>
      </c>
      <c r="O224" s="48"/>
      <c r="P224" s="231">
        <f>O224*H224</f>
        <v>0</v>
      </c>
      <c r="Q224" s="231">
        <v>0.00038999999999999999</v>
      </c>
      <c r="R224" s="231">
        <f>Q224*H224</f>
        <v>0.0046800000000000001</v>
      </c>
      <c r="S224" s="231">
        <v>0</v>
      </c>
      <c r="T224" s="232">
        <f>S224*H224</f>
        <v>0</v>
      </c>
      <c r="AR224" s="24" t="s">
        <v>225</v>
      </c>
      <c r="AT224" s="24" t="s">
        <v>336</v>
      </c>
      <c r="AU224" s="24" t="s">
        <v>89</v>
      </c>
      <c r="AY224" s="24" t="s">
        <v>167</v>
      </c>
      <c r="BE224" s="233">
        <f>IF(N224="základní",J224,0)</f>
        <v>0</v>
      </c>
      <c r="BF224" s="233">
        <f>IF(N224="snížená",J224,0)</f>
        <v>0</v>
      </c>
      <c r="BG224" s="233">
        <f>IF(N224="zákl. přenesená",J224,0)</f>
        <v>0</v>
      </c>
      <c r="BH224" s="233">
        <f>IF(N224="sníž. přenesená",J224,0)</f>
        <v>0</v>
      </c>
      <c r="BI224" s="233">
        <f>IF(N224="nulová",J224,0)</f>
        <v>0</v>
      </c>
      <c r="BJ224" s="24" t="s">
        <v>87</v>
      </c>
      <c r="BK224" s="233">
        <f>ROUND(I224*H224,2)</f>
        <v>0</v>
      </c>
      <c r="BL224" s="24" t="s">
        <v>174</v>
      </c>
      <c r="BM224" s="24" t="s">
        <v>2423</v>
      </c>
    </row>
    <row r="225" s="10" customFormat="1" ht="29.88" customHeight="1">
      <c r="B225" s="206"/>
      <c r="C225" s="207"/>
      <c r="D225" s="208" t="s">
        <v>78</v>
      </c>
      <c r="E225" s="220" t="s">
        <v>2424</v>
      </c>
      <c r="F225" s="220" t="s">
        <v>2425</v>
      </c>
      <c r="G225" s="207"/>
      <c r="H225" s="207"/>
      <c r="I225" s="210"/>
      <c r="J225" s="221">
        <f>BK225</f>
        <v>0</v>
      </c>
      <c r="K225" s="207"/>
      <c r="L225" s="212"/>
      <c r="M225" s="213"/>
      <c r="N225" s="214"/>
      <c r="O225" s="214"/>
      <c r="P225" s="215">
        <f>SUM(P226:P228)</f>
        <v>0</v>
      </c>
      <c r="Q225" s="214"/>
      <c r="R225" s="215">
        <f>SUM(R226:R228)</f>
        <v>0</v>
      </c>
      <c r="S225" s="214"/>
      <c r="T225" s="216">
        <f>SUM(T226:T228)</f>
        <v>0</v>
      </c>
      <c r="AR225" s="217" t="s">
        <v>87</v>
      </c>
      <c r="AT225" s="218" t="s">
        <v>78</v>
      </c>
      <c r="AU225" s="218" t="s">
        <v>87</v>
      </c>
      <c r="AY225" s="217" t="s">
        <v>167</v>
      </c>
      <c r="BK225" s="219">
        <f>SUM(BK226:BK228)</f>
        <v>0</v>
      </c>
    </row>
    <row r="226" s="1" customFormat="1" ht="14.4" customHeight="1">
      <c r="B226" s="47"/>
      <c r="C226" s="222" t="s">
        <v>917</v>
      </c>
      <c r="D226" s="222" t="s">
        <v>169</v>
      </c>
      <c r="E226" s="223" t="s">
        <v>2426</v>
      </c>
      <c r="F226" s="224" t="s">
        <v>2427</v>
      </c>
      <c r="G226" s="225" t="s">
        <v>936</v>
      </c>
      <c r="H226" s="226">
        <v>2</v>
      </c>
      <c r="I226" s="227"/>
      <c r="J226" s="228">
        <f>ROUND(I226*H226,2)</f>
        <v>0</v>
      </c>
      <c r="K226" s="224" t="s">
        <v>477</v>
      </c>
      <c r="L226" s="73"/>
      <c r="M226" s="229" t="s">
        <v>34</v>
      </c>
      <c r="N226" s="230" t="s">
        <v>50</v>
      </c>
      <c r="O226" s="48"/>
      <c r="P226" s="231">
        <f>O226*H226</f>
        <v>0</v>
      </c>
      <c r="Q226" s="231">
        <v>0</v>
      </c>
      <c r="R226" s="231">
        <f>Q226*H226</f>
        <v>0</v>
      </c>
      <c r="S226" s="231">
        <v>0</v>
      </c>
      <c r="T226" s="232">
        <f>S226*H226</f>
        <v>0</v>
      </c>
      <c r="AR226" s="24" t="s">
        <v>174</v>
      </c>
      <c r="AT226" s="24" t="s">
        <v>169</v>
      </c>
      <c r="AU226" s="24" t="s">
        <v>89</v>
      </c>
      <c r="AY226" s="24" t="s">
        <v>167</v>
      </c>
      <c r="BE226" s="233">
        <f>IF(N226="základní",J226,0)</f>
        <v>0</v>
      </c>
      <c r="BF226" s="233">
        <f>IF(N226="snížená",J226,0)</f>
        <v>0</v>
      </c>
      <c r="BG226" s="233">
        <f>IF(N226="zákl. přenesená",J226,0)</f>
        <v>0</v>
      </c>
      <c r="BH226" s="233">
        <f>IF(N226="sníž. přenesená",J226,0)</f>
        <v>0</v>
      </c>
      <c r="BI226" s="233">
        <f>IF(N226="nulová",J226,0)</f>
        <v>0</v>
      </c>
      <c r="BJ226" s="24" t="s">
        <v>87</v>
      </c>
      <c r="BK226" s="233">
        <f>ROUND(I226*H226,2)</f>
        <v>0</v>
      </c>
      <c r="BL226" s="24" t="s">
        <v>174</v>
      </c>
      <c r="BM226" s="24" t="s">
        <v>761</v>
      </c>
    </row>
    <row r="227" s="1" customFormat="1" ht="14.4" customHeight="1">
      <c r="B227" s="47"/>
      <c r="C227" s="222" t="s">
        <v>921</v>
      </c>
      <c r="D227" s="222" t="s">
        <v>169</v>
      </c>
      <c r="E227" s="223" t="s">
        <v>2428</v>
      </c>
      <c r="F227" s="224" t="s">
        <v>2429</v>
      </c>
      <c r="G227" s="225" t="s">
        <v>936</v>
      </c>
      <c r="H227" s="226">
        <v>2</v>
      </c>
      <c r="I227" s="227"/>
      <c r="J227" s="228">
        <f>ROUND(I227*H227,2)</f>
        <v>0</v>
      </c>
      <c r="K227" s="224" t="s">
        <v>477</v>
      </c>
      <c r="L227" s="73"/>
      <c r="M227" s="229" t="s">
        <v>34</v>
      </c>
      <c r="N227" s="230" t="s">
        <v>50</v>
      </c>
      <c r="O227" s="48"/>
      <c r="P227" s="231">
        <f>O227*H227</f>
        <v>0</v>
      </c>
      <c r="Q227" s="231">
        <v>0</v>
      </c>
      <c r="R227" s="231">
        <f>Q227*H227</f>
        <v>0</v>
      </c>
      <c r="S227" s="231">
        <v>0</v>
      </c>
      <c r="T227" s="232">
        <f>S227*H227</f>
        <v>0</v>
      </c>
      <c r="AR227" s="24" t="s">
        <v>174</v>
      </c>
      <c r="AT227" s="24" t="s">
        <v>169</v>
      </c>
      <c r="AU227" s="24" t="s">
        <v>89</v>
      </c>
      <c r="AY227" s="24" t="s">
        <v>167</v>
      </c>
      <c r="BE227" s="233">
        <f>IF(N227="základní",J227,0)</f>
        <v>0</v>
      </c>
      <c r="BF227" s="233">
        <f>IF(N227="snížená",J227,0)</f>
        <v>0</v>
      </c>
      <c r="BG227" s="233">
        <f>IF(N227="zákl. přenesená",J227,0)</f>
        <v>0</v>
      </c>
      <c r="BH227" s="233">
        <f>IF(N227="sníž. přenesená",J227,0)</f>
        <v>0</v>
      </c>
      <c r="BI227" s="233">
        <f>IF(N227="nulová",J227,0)</f>
        <v>0</v>
      </c>
      <c r="BJ227" s="24" t="s">
        <v>87</v>
      </c>
      <c r="BK227" s="233">
        <f>ROUND(I227*H227,2)</f>
        <v>0</v>
      </c>
      <c r="BL227" s="24" t="s">
        <v>174</v>
      </c>
      <c r="BM227" s="24" t="s">
        <v>767</v>
      </c>
    </row>
    <row r="228" s="1" customFormat="1" ht="14.4" customHeight="1">
      <c r="B228" s="47"/>
      <c r="C228" s="222" t="s">
        <v>925</v>
      </c>
      <c r="D228" s="222" t="s">
        <v>169</v>
      </c>
      <c r="E228" s="223" t="s">
        <v>2430</v>
      </c>
      <c r="F228" s="224" t="s">
        <v>2431</v>
      </c>
      <c r="G228" s="225" t="s">
        <v>936</v>
      </c>
      <c r="H228" s="226">
        <v>2</v>
      </c>
      <c r="I228" s="227"/>
      <c r="J228" s="228">
        <f>ROUND(I228*H228,2)</f>
        <v>0</v>
      </c>
      <c r="K228" s="224" t="s">
        <v>477</v>
      </c>
      <c r="L228" s="73"/>
      <c r="M228" s="229" t="s">
        <v>34</v>
      </c>
      <c r="N228" s="230" t="s">
        <v>50</v>
      </c>
      <c r="O228" s="48"/>
      <c r="P228" s="231">
        <f>O228*H228</f>
        <v>0</v>
      </c>
      <c r="Q228" s="231">
        <v>0</v>
      </c>
      <c r="R228" s="231">
        <f>Q228*H228</f>
        <v>0</v>
      </c>
      <c r="S228" s="231">
        <v>0</v>
      </c>
      <c r="T228" s="232">
        <f>S228*H228</f>
        <v>0</v>
      </c>
      <c r="AR228" s="24" t="s">
        <v>174</v>
      </c>
      <c r="AT228" s="24" t="s">
        <v>169</v>
      </c>
      <c r="AU228" s="24" t="s">
        <v>89</v>
      </c>
      <c r="AY228" s="24" t="s">
        <v>167</v>
      </c>
      <c r="BE228" s="233">
        <f>IF(N228="základní",J228,0)</f>
        <v>0</v>
      </c>
      <c r="BF228" s="233">
        <f>IF(N228="snížená",J228,0)</f>
        <v>0</v>
      </c>
      <c r="BG228" s="233">
        <f>IF(N228="zákl. přenesená",J228,0)</f>
        <v>0</v>
      </c>
      <c r="BH228" s="233">
        <f>IF(N228="sníž. přenesená",J228,0)</f>
        <v>0</v>
      </c>
      <c r="BI228" s="233">
        <f>IF(N228="nulová",J228,0)</f>
        <v>0</v>
      </c>
      <c r="BJ228" s="24" t="s">
        <v>87</v>
      </c>
      <c r="BK228" s="233">
        <f>ROUND(I228*H228,2)</f>
        <v>0</v>
      </c>
      <c r="BL228" s="24" t="s">
        <v>174</v>
      </c>
      <c r="BM228" s="24" t="s">
        <v>778</v>
      </c>
    </row>
    <row r="229" s="10" customFormat="1" ht="29.88" customHeight="1">
      <c r="B229" s="206"/>
      <c r="C229" s="207"/>
      <c r="D229" s="208" t="s">
        <v>78</v>
      </c>
      <c r="E229" s="220" t="s">
        <v>2432</v>
      </c>
      <c r="F229" s="220" t="s">
        <v>2433</v>
      </c>
      <c r="G229" s="207"/>
      <c r="H229" s="207"/>
      <c r="I229" s="210"/>
      <c r="J229" s="221">
        <f>BK229</f>
        <v>0</v>
      </c>
      <c r="K229" s="207"/>
      <c r="L229" s="212"/>
      <c r="M229" s="213"/>
      <c r="N229" s="214"/>
      <c r="O229" s="214"/>
      <c r="P229" s="215">
        <f>SUM(P230:P247)</f>
        <v>0</v>
      </c>
      <c r="Q229" s="214"/>
      <c r="R229" s="215">
        <f>SUM(R230:R247)</f>
        <v>0.090320000000000011</v>
      </c>
      <c r="S229" s="214"/>
      <c r="T229" s="216">
        <f>SUM(T230:T247)</f>
        <v>0</v>
      </c>
      <c r="AR229" s="217" t="s">
        <v>87</v>
      </c>
      <c r="AT229" s="218" t="s">
        <v>78</v>
      </c>
      <c r="AU229" s="218" t="s">
        <v>87</v>
      </c>
      <c r="AY229" s="217" t="s">
        <v>167</v>
      </c>
      <c r="BK229" s="219">
        <f>SUM(BK230:BK247)</f>
        <v>0</v>
      </c>
    </row>
    <row r="230" s="1" customFormat="1" ht="34.2" customHeight="1">
      <c r="B230" s="47"/>
      <c r="C230" s="222" t="s">
        <v>929</v>
      </c>
      <c r="D230" s="222" t="s">
        <v>169</v>
      </c>
      <c r="E230" s="223" t="s">
        <v>2434</v>
      </c>
      <c r="F230" s="224" t="s">
        <v>2435</v>
      </c>
      <c r="G230" s="225" t="s">
        <v>356</v>
      </c>
      <c r="H230" s="226">
        <v>90</v>
      </c>
      <c r="I230" s="227"/>
      <c r="J230" s="228">
        <f>ROUND(I230*H230,2)</f>
        <v>0</v>
      </c>
      <c r="K230" s="224" t="s">
        <v>173</v>
      </c>
      <c r="L230" s="73"/>
      <c r="M230" s="229" t="s">
        <v>34</v>
      </c>
      <c r="N230" s="230" t="s">
        <v>50</v>
      </c>
      <c r="O230" s="48"/>
      <c r="P230" s="231">
        <f>O230*H230</f>
        <v>0</v>
      </c>
      <c r="Q230" s="231">
        <v>0</v>
      </c>
      <c r="R230" s="231">
        <f>Q230*H230</f>
        <v>0</v>
      </c>
      <c r="S230" s="231">
        <v>0</v>
      </c>
      <c r="T230" s="232">
        <f>S230*H230</f>
        <v>0</v>
      </c>
      <c r="AR230" s="24" t="s">
        <v>174</v>
      </c>
      <c r="AT230" s="24" t="s">
        <v>169</v>
      </c>
      <c r="AU230" s="24" t="s">
        <v>89</v>
      </c>
      <c r="AY230" s="24" t="s">
        <v>167</v>
      </c>
      <c r="BE230" s="233">
        <f>IF(N230="základní",J230,0)</f>
        <v>0</v>
      </c>
      <c r="BF230" s="233">
        <f>IF(N230="snížená",J230,0)</f>
        <v>0</v>
      </c>
      <c r="BG230" s="233">
        <f>IF(N230="zákl. přenesená",J230,0)</f>
        <v>0</v>
      </c>
      <c r="BH230" s="233">
        <f>IF(N230="sníž. přenesená",J230,0)</f>
        <v>0</v>
      </c>
      <c r="BI230" s="233">
        <f>IF(N230="nulová",J230,0)</f>
        <v>0</v>
      </c>
      <c r="BJ230" s="24" t="s">
        <v>87</v>
      </c>
      <c r="BK230" s="233">
        <f>ROUND(I230*H230,2)</f>
        <v>0</v>
      </c>
      <c r="BL230" s="24" t="s">
        <v>174</v>
      </c>
      <c r="BM230" s="24" t="s">
        <v>2436</v>
      </c>
    </row>
    <row r="231" s="1" customFormat="1" ht="14.4" customHeight="1">
      <c r="B231" s="47"/>
      <c r="C231" s="270" t="s">
        <v>933</v>
      </c>
      <c r="D231" s="270" t="s">
        <v>336</v>
      </c>
      <c r="E231" s="271" t="s">
        <v>2437</v>
      </c>
      <c r="F231" s="272" t="s">
        <v>2438</v>
      </c>
      <c r="G231" s="273" t="s">
        <v>1093</v>
      </c>
      <c r="H231" s="274">
        <v>85.5</v>
      </c>
      <c r="I231" s="275"/>
      <c r="J231" s="276">
        <f>ROUND(I231*H231,2)</f>
        <v>0</v>
      </c>
      <c r="K231" s="272" t="s">
        <v>173</v>
      </c>
      <c r="L231" s="277"/>
      <c r="M231" s="278" t="s">
        <v>34</v>
      </c>
      <c r="N231" s="279" t="s">
        <v>50</v>
      </c>
      <c r="O231" s="48"/>
      <c r="P231" s="231">
        <f>O231*H231</f>
        <v>0</v>
      </c>
      <c r="Q231" s="231">
        <v>0.001</v>
      </c>
      <c r="R231" s="231">
        <f>Q231*H231</f>
        <v>0.085500000000000007</v>
      </c>
      <c r="S231" s="231">
        <v>0</v>
      </c>
      <c r="T231" s="232">
        <f>S231*H231</f>
        <v>0</v>
      </c>
      <c r="AR231" s="24" t="s">
        <v>225</v>
      </c>
      <c r="AT231" s="24" t="s">
        <v>336</v>
      </c>
      <c r="AU231" s="24" t="s">
        <v>89</v>
      </c>
      <c r="AY231" s="24" t="s">
        <v>167</v>
      </c>
      <c r="BE231" s="233">
        <f>IF(N231="základní",J231,0)</f>
        <v>0</v>
      </c>
      <c r="BF231" s="233">
        <f>IF(N231="snížená",J231,0)</f>
        <v>0</v>
      </c>
      <c r="BG231" s="233">
        <f>IF(N231="zákl. přenesená",J231,0)</f>
        <v>0</v>
      </c>
      <c r="BH231" s="233">
        <f>IF(N231="sníž. přenesená",J231,0)</f>
        <v>0</v>
      </c>
      <c r="BI231" s="233">
        <f>IF(N231="nulová",J231,0)</f>
        <v>0</v>
      </c>
      <c r="BJ231" s="24" t="s">
        <v>87</v>
      </c>
      <c r="BK231" s="233">
        <f>ROUND(I231*H231,2)</f>
        <v>0</v>
      </c>
      <c r="BL231" s="24" t="s">
        <v>174</v>
      </c>
      <c r="BM231" s="24" t="s">
        <v>2439</v>
      </c>
    </row>
    <row r="232" s="1" customFormat="1" ht="14.4" customHeight="1">
      <c r="B232" s="47"/>
      <c r="C232" s="222" t="s">
        <v>939</v>
      </c>
      <c r="D232" s="222" t="s">
        <v>169</v>
      </c>
      <c r="E232" s="223" t="s">
        <v>2440</v>
      </c>
      <c r="F232" s="224" t="s">
        <v>2441</v>
      </c>
      <c r="G232" s="225" t="s">
        <v>336</v>
      </c>
      <c r="H232" s="226">
        <v>60</v>
      </c>
      <c r="I232" s="227"/>
      <c r="J232" s="228">
        <f>ROUND(I232*H232,2)</f>
        <v>0</v>
      </c>
      <c r="K232" s="224" t="s">
        <v>477</v>
      </c>
      <c r="L232" s="73"/>
      <c r="M232" s="229" t="s">
        <v>34</v>
      </c>
      <c r="N232" s="230" t="s">
        <v>50</v>
      </c>
      <c r="O232" s="48"/>
      <c r="P232" s="231">
        <f>O232*H232</f>
        <v>0</v>
      </c>
      <c r="Q232" s="231">
        <v>0</v>
      </c>
      <c r="R232" s="231">
        <f>Q232*H232</f>
        <v>0</v>
      </c>
      <c r="S232" s="231">
        <v>0</v>
      </c>
      <c r="T232" s="232">
        <f>S232*H232</f>
        <v>0</v>
      </c>
      <c r="AR232" s="24" t="s">
        <v>174</v>
      </c>
      <c r="AT232" s="24" t="s">
        <v>169</v>
      </c>
      <c r="AU232" s="24" t="s">
        <v>89</v>
      </c>
      <c r="AY232" s="24" t="s">
        <v>167</v>
      </c>
      <c r="BE232" s="233">
        <f>IF(N232="základní",J232,0)</f>
        <v>0</v>
      </c>
      <c r="BF232" s="233">
        <f>IF(N232="snížená",J232,0)</f>
        <v>0</v>
      </c>
      <c r="BG232" s="233">
        <f>IF(N232="zákl. přenesená",J232,0)</f>
        <v>0</v>
      </c>
      <c r="BH232" s="233">
        <f>IF(N232="sníž. přenesená",J232,0)</f>
        <v>0</v>
      </c>
      <c r="BI232" s="233">
        <f>IF(N232="nulová",J232,0)</f>
        <v>0</v>
      </c>
      <c r="BJ232" s="24" t="s">
        <v>87</v>
      </c>
      <c r="BK232" s="233">
        <f>ROUND(I232*H232,2)</f>
        <v>0</v>
      </c>
      <c r="BL232" s="24" t="s">
        <v>174</v>
      </c>
      <c r="BM232" s="24" t="s">
        <v>782</v>
      </c>
    </row>
    <row r="233" s="1" customFormat="1" ht="14.4" customHeight="1">
      <c r="B233" s="47"/>
      <c r="C233" s="222" t="s">
        <v>943</v>
      </c>
      <c r="D233" s="222" t="s">
        <v>169</v>
      </c>
      <c r="E233" s="223" t="s">
        <v>2442</v>
      </c>
      <c r="F233" s="224" t="s">
        <v>2443</v>
      </c>
      <c r="G233" s="225" t="s">
        <v>336</v>
      </c>
      <c r="H233" s="226">
        <v>180</v>
      </c>
      <c r="I233" s="227"/>
      <c r="J233" s="228">
        <f>ROUND(I233*H233,2)</f>
        <v>0</v>
      </c>
      <c r="K233" s="224" t="s">
        <v>477</v>
      </c>
      <c r="L233" s="73"/>
      <c r="M233" s="229" t="s">
        <v>34</v>
      </c>
      <c r="N233" s="230" t="s">
        <v>50</v>
      </c>
      <c r="O233" s="48"/>
      <c r="P233" s="231">
        <f>O233*H233</f>
        <v>0</v>
      </c>
      <c r="Q233" s="231">
        <v>0</v>
      </c>
      <c r="R233" s="231">
        <f>Q233*H233</f>
        <v>0</v>
      </c>
      <c r="S233" s="231">
        <v>0</v>
      </c>
      <c r="T233" s="232">
        <f>S233*H233</f>
        <v>0</v>
      </c>
      <c r="AR233" s="24" t="s">
        <v>174</v>
      </c>
      <c r="AT233" s="24" t="s">
        <v>169</v>
      </c>
      <c r="AU233" s="24" t="s">
        <v>89</v>
      </c>
      <c r="AY233" s="24" t="s">
        <v>167</v>
      </c>
      <c r="BE233" s="233">
        <f>IF(N233="základní",J233,0)</f>
        <v>0</v>
      </c>
      <c r="BF233" s="233">
        <f>IF(N233="snížená",J233,0)</f>
        <v>0</v>
      </c>
      <c r="BG233" s="233">
        <f>IF(N233="zákl. přenesená",J233,0)</f>
        <v>0</v>
      </c>
      <c r="BH233" s="233">
        <f>IF(N233="sníž. přenesená",J233,0)</f>
        <v>0</v>
      </c>
      <c r="BI233" s="233">
        <f>IF(N233="nulová",J233,0)</f>
        <v>0</v>
      </c>
      <c r="BJ233" s="24" t="s">
        <v>87</v>
      </c>
      <c r="BK233" s="233">
        <f>ROUND(I233*H233,2)</f>
        <v>0</v>
      </c>
      <c r="BL233" s="24" t="s">
        <v>174</v>
      </c>
      <c r="BM233" s="24" t="s">
        <v>794</v>
      </c>
    </row>
    <row r="234" s="1" customFormat="1" ht="14.4" customHeight="1">
      <c r="B234" s="47"/>
      <c r="C234" s="222" t="s">
        <v>947</v>
      </c>
      <c r="D234" s="222" t="s">
        <v>169</v>
      </c>
      <c r="E234" s="223" t="s">
        <v>2444</v>
      </c>
      <c r="F234" s="224" t="s">
        <v>2445</v>
      </c>
      <c r="G234" s="225" t="s">
        <v>321</v>
      </c>
      <c r="H234" s="226">
        <v>62</v>
      </c>
      <c r="I234" s="227"/>
      <c r="J234" s="228">
        <f>ROUND(I234*H234,2)</f>
        <v>0</v>
      </c>
      <c r="K234" s="224" t="s">
        <v>173</v>
      </c>
      <c r="L234" s="73"/>
      <c r="M234" s="229" t="s">
        <v>34</v>
      </c>
      <c r="N234" s="230" t="s">
        <v>50</v>
      </c>
      <c r="O234" s="48"/>
      <c r="P234" s="231">
        <f>O234*H234</f>
        <v>0</v>
      </c>
      <c r="Q234" s="231">
        <v>0</v>
      </c>
      <c r="R234" s="231">
        <f>Q234*H234</f>
        <v>0</v>
      </c>
      <c r="S234" s="231">
        <v>0</v>
      </c>
      <c r="T234" s="232">
        <f>S234*H234</f>
        <v>0</v>
      </c>
      <c r="AR234" s="24" t="s">
        <v>174</v>
      </c>
      <c r="AT234" s="24" t="s">
        <v>169</v>
      </c>
      <c r="AU234" s="24" t="s">
        <v>89</v>
      </c>
      <c r="AY234" s="24" t="s">
        <v>167</v>
      </c>
      <c r="BE234" s="233">
        <f>IF(N234="základní",J234,0)</f>
        <v>0</v>
      </c>
      <c r="BF234" s="233">
        <f>IF(N234="snížená",J234,0)</f>
        <v>0</v>
      </c>
      <c r="BG234" s="233">
        <f>IF(N234="zákl. přenesená",J234,0)</f>
        <v>0</v>
      </c>
      <c r="BH234" s="233">
        <f>IF(N234="sníž. přenesená",J234,0)</f>
        <v>0</v>
      </c>
      <c r="BI234" s="233">
        <f>IF(N234="nulová",J234,0)</f>
        <v>0</v>
      </c>
      <c r="BJ234" s="24" t="s">
        <v>87</v>
      </c>
      <c r="BK234" s="233">
        <f>ROUND(I234*H234,2)</f>
        <v>0</v>
      </c>
      <c r="BL234" s="24" t="s">
        <v>174</v>
      </c>
      <c r="BM234" s="24" t="s">
        <v>2446</v>
      </c>
    </row>
    <row r="235" s="1" customFormat="1">
      <c r="B235" s="47"/>
      <c r="C235" s="75"/>
      <c r="D235" s="234" t="s">
        <v>176</v>
      </c>
      <c r="E235" s="75"/>
      <c r="F235" s="235" t="s">
        <v>2447</v>
      </c>
      <c r="G235" s="75"/>
      <c r="H235" s="75"/>
      <c r="I235" s="192"/>
      <c r="J235" s="75"/>
      <c r="K235" s="75"/>
      <c r="L235" s="73"/>
      <c r="M235" s="236"/>
      <c r="N235" s="48"/>
      <c r="O235" s="48"/>
      <c r="P235" s="48"/>
      <c r="Q235" s="48"/>
      <c r="R235" s="48"/>
      <c r="S235" s="48"/>
      <c r="T235" s="96"/>
      <c r="AT235" s="24" t="s">
        <v>176</v>
      </c>
      <c r="AU235" s="24" t="s">
        <v>89</v>
      </c>
    </row>
    <row r="236" s="1" customFormat="1" ht="14.4" customHeight="1">
      <c r="B236" s="47"/>
      <c r="C236" s="270" t="s">
        <v>957</v>
      </c>
      <c r="D236" s="270" t="s">
        <v>336</v>
      </c>
      <c r="E236" s="271" t="s">
        <v>2448</v>
      </c>
      <c r="F236" s="272" t="s">
        <v>2449</v>
      </c>
      <c r="G236" s="273" t="s">
        <v>321</v>
      </c>
      <c r="H236" s="274">
        <v>26</v>
      </c>
      <c r="I236" s="275"/>
      <c r="J236" s="276">
        <f>ROUND(I236*H236,2)</f>
        <v>0</v>
      </c>
      <c r="K236" s="272" t="s">
        <v>173</v>
      </c>
      <c r="L236" s="277"/>
      <c r="M236" s="278" t="s">
        <v>34</v>
      </c>
      <c r="N236" s="279" t="s">
        <v>50</v>
      </c>
      <c r="O236" s="48"/>
      <c r="P236" s="231">
        <f>O236*H236</f>
        <v>0</v>
      </c>
      <c r="Q236" s="231">
        <v>0.00014999999999999999</v>
      </c>
      <c r="R236" s="231">
        <f>Q236*H236</f>
        <v>0.0038999999999999998</v>
      </c>
      <c r="S236" s="231">
        <v>0</v>
      </c>
      <c r="T236" s="232">
        <f>S236*H236</f>
        <v>0</v>
      </c>
      <c r="AR236" s="24" t="s">
        <v>225</v>
      </c>
      <c r="AT236" s="24" t="s">
        <v>336</v>
      </c>
      <c r="AU236" s="24" t="s">
        <v>89</v>
      </c>
      <c r="AY236" s="24" t="s">
        <v>167</v>
      </c>
      <c r="BE236" s="233">
        <f>IF(N236="základní",J236,0)</f>
        <v>0</v>
      </c>
      <c r="BF236" s="233">
        <f>IF(N236="snížená",J236,0)</f>
        <v>0</v>
      </c>
      <c r="BG236" s="233">
        <f>IF(N236="zákl. přenesená",J236,0)</f>
        <v>0</v>
      </c>
      <c r="BH236" s="233">
        <f>IF(N236="sníž. přenesená",J236,0)</f>
        <v>0</v>
      </c>
      <c r="BI236" s="233">
        <f>IF(N236="nulová",J236,0)</f>
        <v>0</v>
      </c>
      <c r="BJ236" s="24" t="s">
        <v>87</v>
      </c>
      <c r="BK236" s="233">
        <f>ROUND(I236*H236,2)</f>
        <v>0</v>
      </c>
      <c r="BL236" s="24" t="s">
        <v>174</v>
      </c>
      <c r="BM236" s="24" t="s">
        <v>2450</v>
      </c>
    </row>
    <row r="237" s="1" customFormat="1" ht="14.4" customHeight="1">
      <c r="B237" s="47"/>
      <c r="C237" s="270" t="s">
        <v>961</v>
      </c>
      <c r="D237" s="270" t="s">
        <v>336</v>
      </c>
      <c r="E237" s="271" t="s">
        <v>2451</v>
      </c>
      <c r="F237" s="272" t="s">
        <v>2452</v>
      </c>
      <c r="G237" s="273" t="s">
        <v>321</v>
      </c>
      <c r="H237" s="274">
        <v>4</v>
      </c>
      <c r="I237" s="275"/>
      <c r="J237" s="276">
        <f>ROUND(I237*H237,2)</f>
        <v>0</v>
      </c>
      <c r="K237" s="272" t="s">
        <v>173</v>
      </c>
      <c r="L237" s="277"/>
      <c r="M237" s="278" t="s">
        <v>34</v>
      </c>
      <c r="N237" s="279" t="s">
        <v>50</v>
      </c>
      <c r="O237" s="48"/>
      <c r="P237" s="231">
        <f>O237*H237</f>
        <v>0</v>
      </c>
      <c r="Q237" s="231">
        <v>0.00023000000000000001</v>
      </c>
      <c r="R237" s="231">
        <f>Q237*H237</f>
        <v>0.00092000000000000003</v>
      </c>
      <c r="S237" s="231">
        <v>0</v>
      </c>
      <c r="T237" s="232">
        <f>S237*H237</f>
        <v>0</v>
      </c>
      <c r="AR237" s="24" t="s">
        <v>225</v>
      </c>
      <c r="AT237" s="24" t="s">
        <v>336</v>
      </c>
      <c r="AU237" s="24" t="s">
        <v>89</v>
      </c>
      <c r="AY237" s="24" t="s">
        <v>167</v>
      </c>
      <c r="BE237" s="233">
        <f>IF(N237="základní",J237,0)</f>
        <v>0</v>
      </c>
      <c r="BF237" s="233">
        <f>IF(N237="snížená",J237,0)</f>
        <v>0</v>
      </c>
      <c r="BG237" s="233">
        <f>IF(N237="zákl. přenesená",J237,0)</f>
        <v>0</v>
      </c>
      <c r="BH237" s="233">
        <f>IF(N237="sníž. přenesená",J237,0)</f>
        <v>0</v>
      </c>
      <c r="BI237" s="233">
        <f>IF(N237="nulová",J237,0)</f>
        <v>0</v>
      </c>
      <c r="BJ237" s="24" t="s">
        <v>87</v>
      </c>
      <c r="BK237" s="233">
        <f>ROUND(I237*H237,2)</f>
        <v>0</v>
      </c>
      <c r="BL237" s="24" t="s">
        <v>174</v>
      </c>
      <c r="BM237" s="24" t="s">
        <v>2453</v>
      </c>
    </row>
    <row r="238" s="1" customFormat="1" ht="14.4" customHeight="1">
      <c r="B238" s="47"/>
      <c r="C238" s="270" t="s">
        <v>971</v>
      </c>
      <c r="D238" s="270" t="s">
        <v>336</v>
      </c>
      <c r="E238" s="271" t="s">
        <v>2454</v>
      </c>
      <c r="F238" s="272" t="s">
        <v>2455</v>
      </c>
      <c r="G238" s="273" t="s">
        <v>936</v>
      </c>
      <c r="H238" s="274">
        <v>32</v>
      </c>
      <c r="I238" s="275"/>
      <c r="J238" s="276">
        <f>ROUND(I238*H238,2)</f>
        <v>0</v>
      </c>
      <c r="K238" s="272" t="s">
        <v>477</v>
      </c>
      <c r="L238" s="277"/>
      <c r="M238" s="278" t="s">
        <v>34</v>
      </c>
      <c r="N238" s="279" t="s">
        <v>50</v>
      </c>
      <c r="O238" s="48"/>
      <c r="P238" s="231">
        <f>O238*H238</f>
        <v>0</v>
      </c>
      <c r="Q238" s="231">
        <v>0</v>
      </c>
      <c r="R238" s="231">
        <f>Q238*H238</f>
        <v>0</v>
      </c>
      <c r="S238" s="231">
        <v>0</v>
      </c>
      <c r="T238" s="232">
        <f>S238*H238</f>
        <v>0</v>
      </c>
      <c r="AR238" s="24" t="s">
        <v>225</v>
      </c>
      <c r="AT238" s="24" t="s">
        <v>336</v>
      </c>
      <c r="AU238" s="24" t="s">
        <v>89</v>
      </c>
      <c r="AY238" s="24" t="s">
        <v>167</v>
      </c>
      <c r="BE238" s="233">
        <f>IF(N238="základní",J238,0)</f>
        <v>0</v>
      </c>
      <c r="BF238" s="233">
        <f>IF(N238="snížená",J238,0)</f>
        <v>0</v>
      </c>
      <c r="BG238" s="233">
        <f>IF(N238="zákl. přenesená",J238,0)</f>
        <v>0</v>
      </c>
      <c r="BH238" s="233">
        <f>IF(N238="sníž. přenesená",J238,0)</f>
        <v>0</v>
      </c>
      <c r="BI238" s="233">
        <f>IF(N238="nulová",J238,0)</f>
        <v>0</v>
      </c>
      <c r="BJ238" s="24" t="s">
        <v>87</v>
      </c>
      <c r="BK238" s="233">
        <f>ROUND(I238*H238,2)</f>
        <v>0</v>
      </c>
      <c r="BL238" s="24" t="s">
        <v>174</v>
      </c>
      <c r="BM238" s="24" t="s">
        <v>2456</v>
      </c>
    </row>
    <row r="239" s="1" customFormat="1" ht="14.4" customHeight="1">
      <c r="B239" s="47"/>
      <c r="C239" s="222" t="s">
        <v>976</v>
      </c>
      <c r="D239" s="222" t="s">
        <v>169</v>
      </c>
      <c r="E239" s="223" t="s">
        <v>2457</v>
      </c>
      <c r="F239" s="224" t="s">
        <v>2458</v>
      </c>
      <c r="G239" s="225" t="s">
        <v>936</v>
      </c>
      <c r="H239" s="226">
        <v>190</v>
      </c>
      <c r="I239" s="227"/>
      <c r="J239" s="228">
        <f>ROUND(I239*H239,2)</f>
        <v>0</v>
      </c>
      <c r="K239" s="224" t="s">
        <v>477</v>
      </c>
      <c r="L239" s="73"/>
      <c r="M239" s="229" t="s">
        <v>34</v>
      </c>
      <c r="N239" s="230" t="s">
        <v>50</v>
      </c>
      <c r="O239" s="48"/>
      <c r="P239" s="231">
        <f>O239*H239</f>
        <v>0</v>
      </c>
      <c r="Q239" s="231">
        <v>0</v>
      </c>
      <c r="R239" s="231">
        <f>Q239*H239</f>
        <v>0</v>
      </c>
      <c r="S239" s="231">
        <v>0</v>
      </c>
      <c r="T239" s="232">
        <f>S239*H239</f>
        <v>0</v>
      </c>
      <c r="AR239" s="24" t="s">
        <v>174</v>
      </c>
      <c r="AT239" s="24" t="s">
        <v>169</v>
      </c>
      <c r="AU239" s="24" t="s">
        <v>89</v>
      </c>
      <c r="AY239" s="24" t="s">
        <v>167</v>
      </c>
      <c r="BE239" s="233">
        <f>IF(N239="základní",J239,0)</f>
        <v>0</v>
      </c>
      <c r="BF239" s="233">
        <f>IF(N239="snížená",J239,0)</f>
        <v>0</v>
      </c>
      <c r="BG239" s="233">
        <f>IF(N239="zákl. přenesená",J239,0)</f>
        <v>0</v>
      </c>
      <c r="BH239" s="233">
        <f>IF(N239="sníž. přenesená",J239,0)</f>
        <v>0</v>
      </c>
      <c r="BI239" s="233">
        <f>IF(N239="nulová",J239,0)</f>
        <v>0</v>
      </c>
      <c r="BJ239" s="24" t="s">
        <v>87</v>
      </c>
      <c r="BK239" s="233">
        <f>ROUND(I239*H239,2)</f>
        <v>0</v>
      </c>
      <c r="BL239" s="24" t="s">
        <v>174</v>
      </c>
      <c r="BM239" s="24" t="s">
        <v>828</v>
      </c>
    </row>
    <row r="240" s="1" customFormat="1" ht="14.4" customHeight="1">
      <c r="B240" s="47"/>
      <c r="C240" s="222" t="s">
        <v>981</v>
      </c>
      <c r="D240" s="222" t="s">
        <v>169</v>
      </c>
      <c r="E240" s="223" t="s">
        <v>2459</v>
      </c>
      <c r="F240" s="224" t="s">
        <v>2460</v>
      </c>
      <c r="G240" s="225" t="s">
        <v>936</v>
      </c>
      <c r="H240" s="226">
        <v>16</v>
      </c>
      <c r="I240" s="227"/>
      <c r="J240" s="228">
        <f>ROUND(I240*H240,2)</f>
        <v>0</v>
      </c>
      <c r="K240" s="224" t="s">
        <v>477</v>
      </c>
      <c r="L240" s="73"/>
      <c r="M240" s="229" t="s">
        <v>34</v>
      </c>
      <c r="N240" s="230" t="s">
        <v>50</v>
      </c>
      <c r="O240" s="48"/>
      <c r="P240" s="231">
        <f>O240*H240</f>
        <v>0</v>
      </c>
      <c r="Q240" s="231">
        <v>0</v>
      </c>
      <c r="R240" s="231">
        <f>Q240*H240</f>
        <v>0</v>
      </c>
      <c r="S240" s="231">
        <v>0</v>
      </c>
      <c r="T240" s="232">
        <f>S240*H240</f>
        <v>0</v>
      </c>
      <c r="AR240" s="24" t="s">
        <v>174</v>
      </c>
      <c r="AT240" s="24" t="s">
        <v>169</v>
      </c>
      <c r="AU240" s="24" t="s">
        <v>89</v>
      </c>
      <c r="AY240" s="24" t="s">
        <v>167</v>
      </c>
      <c r="BE240" s="233">
        <f>IF(N240="základní",J240,0)</f>
        <v>0</v>
      </c>
      <c r="BF240" s="233">
        <f>IF(N240="snížená",J240,0)</f>
        <v>0</v>
      </c>
      <c r="BG240" s="233">
        <f>IF(N240="zákl. přenesená",J240,0)</f>
        <v>0</v>
      </c>
      <c r="BH240" s="233">
        <f>IF(N240="sníž. přenesená",J240,0)</f>
        <v>0</v>
      </c>
      <c r="BI240" s="233">
        <f>IF(N240="nulová",J240,0)</f>
        <v>0</v>
      </c>
      <c r="BJ240" s="24" t="s">
        <v>87</v>
      </c>
      <c r="BK240" s="233">
        <f>ROUND(I240*H240,2)</f>
        <v>0</v>
      </c>
      <c r="BL240" s="24" t="s">
        <v>174</v>
      </c>
      <c r="BM240" s="24" t="s">
        <v>833</v>
      </c>
    </row>
    <row r="241" s="1" customFormat="1" ht="14.4" customHeight="1">
      <c r="B241" s="47"/>
      <c r="C241" s="270" t="s">
        <v>986</v>
      </c>
      <c r="D241" s="270" t="s">
        <v>336</v>
      </c>
      <c r="E241" s="271" t="s">
        <v>2461</v>
      </c>
      <c r="F241" s="272" t="s">
        <v>2462</v>
      </c>
      <c r="G241" s="273" t="s">
        <v>936</v>
      </c>
      <c r="H241" s="274">
        <v>20</v>
      </c>
      <c r="I241" s="275"/>
      <c r="J241" s="276">
        <f>ROUND(I241*H241,2)</f>
        <v>0</v>
      </c>
      <c r="K241" s="272" t="s">
        <v>477</v>
      </c>
      <c r="L241" s="277"/>
      <c r="M241" s="278" t="s">
        <v>34</v>
      </c>
      <c r="N241" s="279" t="s">
        <v>50</v>
      </c>
      <c r="O241" s="48"/>
      <c r="P241" s="231">
        <f>O241*H241</f>
        <v>0</v>
      </c>
      <c r="Q241" s="231">
        <v>0</v>
      </c>
      <c r="R241" s="231">
        <f>Q241*H241</f>
        <v>0</v>
      </c>
      <c r="S241" s="231">
        <v>0</v>
      </c>
      <c r="T241" s="232">
        <f>S241*H241</f>
        <v>0</v>
      </c>
      <c r="AR241" s="24" t="s">
        <v>225</v>
      </c>
      <c r="AT241" s="24" t="s">
        <v>336</v>
      </c>
      <c r="AU241" s="24" t="s">
        <v>89</v>
      </c>
      <c r="AY241" s="24" t="s">
        <v>167</v>
      </c>
      <c r="BE241" s="233">
        <f>IF(N241="základní",J241,0)</f>
        <v>0</v>
      </c>
      <c r="BF241" s="233">
        <f>IF(N241="snížená",J241,0)</f>
        <v>0</v>
      </c>
      <c r="BG241" s="233">
        <f>IF(N241="zákl. přenesená",J241,0)</f>
        <v>0</v>
      </c>
      <c r="BH241" s="233">
        <f>IF(N241="sníž. přenesená",J241,0)</f>
        <v>0</v>
      </c>
      <c r="BI241" s="233">
        <f>IF(N241="nulová",J241,0)</f>
        <v>0</v>
      </c>
      <c r="BJ241" s="24" t="s">
        <v>87</v>
      </c>
      <c r="BK241" s="233">
        <f>ROUND(I241*H241,2)</f>
        <v>0</v>
      </c>
      <c r="BL241" s="24" t="s">
        <v>174</v>
      </c>
      <c r="BM241" s="24" t="s">
        <v>2463</v>
      </c>
    </row>
    <row r="242" s="1" customFormat="1" ht="14.4" customHeight="1">
      <c r="B242" s="47"/>
      <c r="C242" s="270" t="s">
        <v>992</v>
      </c>
      <c r="D242" s="270" t="s">
        <v>336</v>
      </c>
      <c r="E242" s="271" t="s">
        <v>2464</v>
      </c>
      <c r="F242" s="272" t="s">
        <v>2465</v>
      </c>
      <c r="G242" s="273" t="s">
        <v>936</v>
      </c>
      <c r="H242" s="274">
        <v>20</v>
      </c>
      <c r="I242" s="275"/>
      <c r="J242" s="276">
        <f>ROUND(I242*H242,2)</f>
        <v>0</v>
      </c>
      <c r="K242" s="272" t="s">
        <v>477</v>
      </c>
      <c r="L242" s="277"/>
      <c r="M242" s="278" t="s">
        <v>34</v>
      </c>
      <c r="N242" s="279" t="s">
        <v>50</v>
      </c>
      <c r="O242" s="48"/>
      <c r="P242" s="231">
        <f>O242*H242</f>
        <v>0</v>
      </c>
      <c r="Q242" s="231">
        <v>0</v>
      </c>
      <c r="R242" s="231">
        <f>Q242*H242</f>
        <v>0</v>
      </c>
      <c r="S242" s="231">
        <v>0</v>
      </c>
      <c r="T242" s="232">
        <f>S242*H242</f>
        <v>0</v>
      </c>
      <c r="AR242" s="24" t="s">
        <v>225</v>
      </c>
      <c r="AT242" s="24" t="s">
        <v>336</v>
      </c>
      <c r="AU242" s="24" t="s">
        <v>89</v>
      </c>
      <c r="AY242" s="24" t="s">
        <v>167</v>
      </c>
      <c r="BE242" s="233">
        <f>IF(N242="základní",J242,0)</f>
        <v>0</v>
      </c>
      <c r="BF242" s="233">
        <f>IF(N242="snížená",J242,0)</f>
        <v>0</v>
      </c>
      <c r="BG242" s="233">
        <f>IF(N242="zákl. přenesená",J242,0)</f>
        <v>0</v>
      </c>
      <c r="BH242" s="233">
        <f>IF(N242="sníž. přenesená",J242,0)</f>
        <v>0</v>
      </c>
      <c r="BI242" s="233">
        <f>IF(N242="nulová",J242,0)</f>
        <v>0</v>
      </c>
      <c r="BJ242" s="24" t="s">
        <v>87</v>
      </c>
      <c r="BK242" s="233">
        <f>ROUND(I242*H242,2)</f>
        <v>0</v>
      </c>
      <c r="BL242" s="24" t="s">
        <v>174</v>
      </c>
      <c r="BM242" s="24" t="s">
        <v>2466</v>
      </c>
    </row>
    <row r="243" s="1" customFormat="1" ht="14.4" customHeight="1">
      <c r="B243" s="47"/>
      <c r="C243" s="270" t="s">
        <v>998</v>
      </c>
      <c r="D243" s="270" t="s">
        <v>336</v>
      </c>
      <c r="E243" s="271" t="s">
        <v>2467</v>
      </c>
      <c r="F243" s="272" t="s">
        <v>2468</v>
      </c>
      <c r="G243" s="273" t="s">
        <v>936</v>
      </c>
      <c r="H243" s="274">
        <v>20</v>
      </c>
      <c r="I243" s="275"/>
      <c r="J243" s="276">
        <f>ROUND(I243*H243,2)</f>
        <v>0</v>
      </c>
      <c r="K243" s="272" t="s">
        <v>477</v>
      </c>
      <c r="L243" s="277"/>
      <c r="M243" s="278" t="s">
        <v>34</v>
      </c>
      <c r="N243" s="279" t="s">
        <v>50</v>
      </c>
      <c r="O243" s="48"/>
      <c r="P243" s="231">
        <f>O243*H243</f>
        <v>0</v>
      </c>
      <c r="Q243" s="231">
        <v>0</v>
      </c>
      <c r="R243" s="231">
        <f>Q243*H243</f>
        <v>0</v>
      </c>
      <c r="S243" s="231">
        <v>0</v>
      </c>
      <c r="T243" s="232">
        <f>S243*H243</f>
        <v>0</v>
      </c>
      <c r="AR243" s="24" t="s">
        <v>225</v>
      </c>
      <c r="AT243" s="24" t="s">
        <v>336</v>
      </c>
      <c r="AU243" s="24" t="s">
        <v>89</v>
      </c>
      <c r="AY243" s="24" t="s">
        <v>167</v>
      </c>
      <c r="BE243" s="233">
        <f>IF(N243="základní",J243,0)</f>
        <v>0</v>
      </c>
      <c r="BF243" s="233">
        <f>IF(N243="snížená",J243,0)</f>
        <v>0</v>
      </c>
      <c r="BG243" s="233">
        <f>IF(N243="zákl. přenesená",J243,0)</f>
        <v>0</v>
      </c>
      <c r="BH243" s="233">
        <f>IF(N243="sníž. přenesená",J243,0)</f>
        <v>0</v>
      </c>
      <c r="BI243" s="233">
        <f>IF(N243="nulová",J243,0)</f>
        <v>0</v>
      </c>
      <c r="BJ243" s="24" t="s">
        <v>87</v>
      </c>
      <c r="BK243" s="233">
        <f>ROUND(I243*H243,2)</f>
        <v>0</v>
      </c>
      <c r="BL243" s="24" t="s">
        <v>174</v>
      </c>
      <c r="BM243" s="24" t="s">
        <v>2469</v>
      </c>
    </row>
    <row r="244" s="1" customFormat="1" ht="14.4" customHeight="1">
      <c r="B244" s="47"/>
      <c r="C244" s="222" t="s">
        <v>1007</v>
      </c>
      <c r="D244" s="222" t="s">
        <v>169</v>
      </c>
      <c r="E244" s="223" t="s">
        <v>2470</v>
      </c>
      <c r="F244" s="224" t="s">
        <v>2471</v>
      </c>
      <c r="G244" s="225" t="s">
        <v>936</v>
      </c>
      <c r="H244" s="226">
        <v>2</v>
      </c>
      <c r="I244" s="227"/>
      <c r="J244" s="228">
        <f>ROUND(I244*H244,2)</f>
        <v>0</v>
      </c>
      <c r="K244" s="224" t="s">
        <v>477</v>
      </c>
      <c r="L244" s="73"/>
      <c r="M244" s="229" t="s">
        <v>34</v>
      </c>
      <c r="N244" s="230" t="s">
        <v>50</v>
      </c>
      <c r="O244" s="48"/>
      <c r="P244" s="231">
        <f>O244*H244</f>
        <v>0</v>
      </c>
      <c r="Q244" s="231">
        <v>0</v>
      </c>
      <c r="R244" s="231">
        <f>Q244*H244</f>
        <v>0</v>
      </c>
      <c r="S244" s="231">
        <v>0</v>
      </c>
      <c r="T244" s="232">
        <f>S244*H244</f>
        <v>0</v>
      </c>
      <c r="AR244" s="24" t="s">
        <v>174</v>
      </c>
      <c r="AT244" s="24" t="s">
        <v>169</v>
      </c>
      <c r="AU244" s="24" t="s">
        <v>89</v>
      </c>
      <c r="AY244" s="24" t="s">
        <v>167</v>
      </c>
      <c r="BE244" s="233">
        <f>IF(N244="základní",J244,0)</f>
        <v>0</v>
      </c>
      <c r="BF244" s="233">
        <f>IF(N244="snížená",J244,0)</f>
        <v>0</v>
      </c>
      <c r="BG244" s="233">
        <f>IF(N244="zákl. přenesená",J244,0)</f>
        <v>0</v>
      </c>
      <c r="BH244" s="233">
        <f>IF(N244="sníž. přenesená",J244,0)</f>
        <v>0</v>
      </c>
      <c r="BI244" s="233">
        <f>IF(N244="nulová",J244,0)</f>
        <v>0</v>
      </c>
      <c r="BJ244" s="24" t="s">
        <v>87</v>
      </c>
      <c r="BK244" s="233">
        <f>ROUND(I244*H244,2)</f>
        <v>0</v>
      </c>
      <c r="BL244" s="24" t="s">
        <v>174</v>
      </c>
      <c r="BM244" s="24" t="s">
        <v>853</v>
      </c>
    </row>
    <row r="245" s="1" customFormat="1" ht="22.8" customHeight="1">
      <c r="B245" s="47"/>
      <c r="C245" s="222" t="s">
        <v>1013</v>
      </c>
      <c r="D245" s="222" t="s">
        <v>169</v>
      </c>
      <c r="E245" s="223" t="s">
        <v>2472</v>
      </c>
      <c r="F245" s="224" t="s">
        <v>2473</v>
      </c>
      <c r="G245" s="225" t="s">
        <v>356</v>
      </c>
      <c r="H245" s="226">
        <v>4</v>
      </c>
      <c r="I245" s="227"/>
      <c r="J245" s="228">
        <f>ROUND(I245*H245,2)</f>
        <v>0</v>
      </c>
      <c r="K245" s="224" t="s">
        <v>173</v>
      </c>
      <c r="L245" s="73"/>
      <c r="M245" s="229" t="s">
        <v>34</v>
      </c>
      <c r="N245" s="230" t="s">
        <v>50</v>
      </c>
      <c r="O245" s="48"/>
      <c r="P245" s="231">
        <f>O245*H245</f>
        <v>0</v>
      </c>
      <c r="Q245" s="231">
        <v>0</v>
      </c>
      <c r="R245" s="231">
        <f>Q245*H245</f>
        <v>0</v>
      </c>
      <c r="S245" s="231">
        <v>0</v>
      </c>
      <c r="T245" s="232">
        <f>S245*H245</f>
        <v>0</v>
      </c>
      <c r="AR245" s="24" t="s">
        <v>174</v>
      </c>
      <c r="AT245" s="24" t="s">
        <v>169</v>
      </c>
      <c r="AU245" s="24" t="s">
        <v>89</v>
      </c>
      <c r="AY245" s="24" t="s">
        <v>167</v>
      </c>
      <c r="BE245" s="233">
        <f>IF(N245="základní",J245,0)</f>
        <v>0</v>
      </c>
      <c r="BF245" s="233">
        <f>IF(N245="snížená",J245,0)</f>
        <v>0</v>
      </c>
      <c r="BG245" s="233">
        <f>IF(N245="zákl. přenesená",J245,0)</f>
        <v>0</v>
      </c>
      <c r="BH245" s="233">
        <f>IF(N245="sníž. přenesená",J245,0)</f>
        <v>0</v>
      </c>
      <c r="BI245" s="233">
        <f>IF(N245="nulová",J245,0)</f>
        <v>0</v>
      </c>
      <c r="BJ245" s="24" t="s">
        <v>87</v>
      </c>
      <c r="BK245" s="233">
        <f>ROUND(I245*H245,2)</f>
        <v>0</v>
      </c>
      <c r="BL245" s="24" t="s">
        <v>174</v>
      </c>
      <c r="BM245" s="24" t="s">
        <v>2474</v>
      </c>
    </row>
    <row r="246" s="1" customFormat="1" ht="14.4" customHeight="1">
      <c r="B246" s="47"/>
      <c r="C246" s="270" t="s">
        <v>1018</v>
      </c>
      <c r="D246" s="270" t="s">
        <v>336</v>
      </c>
      <c r="E246" s="271" t="s">
        <v>2475</v>
      </c>
      <c r="F246" s="272" t="s">
        <v>2476</v>
      </c>
      <c r="G246" s="273" t="s">
        <v>336</v>
      </c>
      <c r="H246" s="274">
        <v>4</v>
      </c>
      <c r="I246" s="275"/>
      <c r="J246" s="276">
        <f>ROUND(I246*H246,2)</f>
        <v>0</v>
      </c>
      <c r="K246" s="272" t="s">
        <v>477</v>
      </c>
      <c r="L246" s="277"/>
      <c r="M246" s="278" t="s">
        <v>34</v>
      </c>
      <c r="N246" s="279" t="s">
        <v>50</v>
      </c>
      <c r="O246" s="48"/>
      <c r="P246" s="231">
        <f>O246*H246</f>
        <v>0</v>
      </c>
      <c r="Q246" s="231">
        <v>0</v>
      </c>
      <c r="R246" s="231">
        <f>Q246*H246</f>
        <v>0</v>
      </c>
      <c r="S246" s="231">
        <v>0</v>
      </c>
      <c r="T246" s="232">
        <f>S246*H246</f>
        <v>0</v>
      </c>
      <c r="AR246" s="24" t="s">
        <v>225</v>
      </c>
      <c r="AT246" s="24" t="s">
        <v>336</v>
      </c>
      <c r="AU246" s="24" t="s">
        <v>89</v>
      </c>
      <c r="AY246" s="24" t="s">
        <v>167</v>
      </c>
      <c r="BE246" s="233">
        <f>IF(N246="základní",J246,0)</f>
        <v>0</v>
      </c>
      <c r="BF246" s="233">
        <f>IF(N246="snížená",J246,0)</f>
        <v>0</v>
      </c>
      <c r="BG246" s="233">
        <f>IF(N246="zákl. přenesená",J246,0)</f>
        <v>0</v>
      </c>
      <c r="BH246" s="233">
        <f>IF(N246="sníž. přenesená",J246,0)</f>
        <v>0</v>
      </c>
      <c r="BI246" s="233">
        <f>IF(N246="nulová",J246,0)</f>
        <v>0</v>
      </c>
      <c r="BJ246" s="24" t="s">
        <v>87</v>
      </c>
      <c r="BK246" s="233">
        <f>ROUND(I246*H246,2)</f>
        <v>0</v>
      </c>
      <c r="BL246" s="24" t="s">
        <v>174</v>
      </c>
      <c r="BM246" s="24" t="s">
        <v>2477</v>
      </c>
    </row>
    <row r="247" s="1" customFormat="1" ht="14.4" customHeight="1">
      <c r="B247" s="47"/>
      <c r="C247" s="270" t="s">
        <v>1023</v>
      </c>
      <c r="D247" s="270" t="s">
        <v>336</v>
      </c>
      <c r="E247" s="271" t="s">
        <v>2478</v>
      </c>
      <c r="F247" s="272" t="s">
        <v>2479</v>
      </c>
      <c r="G247" s="273" t="s">
        <v>936</v>
      </c>
      <c r="H247" s="274">
        <v>4</v>
      </c>
      <c r="I247" s="275"/>
      <c r="J247" s="276">
        <f>ROUND(I247*H247,2)</f>
        <v>0</v>
      </c>
      <c r="K247" s="272" t="s">
        <v>477</v>
      </c>
      <c r="L247" s="277"/>
      <c r="M247" s="278" t="s">
        <v>34</v>
      </c>
      <c r="N247" s="279" t="s">
        <v>50</v>
      </c>
      <c r="O247" s="48"/>
      <c r="P247" s="231">
        <f>O247*H247</f>
        <v>0</v>
      </c>
      <c r="Q247" s="231">
        <v>0</v>
      </c>
      <c r="R247" s="231">
        <f>Q247*H247</f>
        <v>0</v>
      </c>
      <c r="S247" s="231">
        <v>0</v>
      </c>
      <c r="T247" s="232">
        <f>S247*H247</f>
        <v>0</v>
      </c>
      <c r="AR247" s="24" t="s">
        <v>225</v>
      </c>
      <c r="AT247" s="24" t="s">
        <v>336</v>
      </c>
      <c r="AU247" s="24" t="s">
        <v>89</v>
      </c>
      <c r="AY247" s="24" t="s">
        <v>167</v>
      </c>
      <c r="BE247" s="233">
        <f>IF(N247="základní",J247,0)</f>
        <v>0</v>
      </c>
      <c r="BF247" s="233">
        <f>IF(N247="snížená",J247,0)</f>
        <v>0</v>
      </c>
      <c r="BG247" s="233">
        <f>IF(N247="zákl. přenesená",J247,0)</f>
        <v>0</v>
      </c>
      <c r="BH247" s="233">
        <f>IF(N247="sníž. přenesená",J247,0)</f>
        <v>0</v>
      </c>
      <c r="BI247" s="233">
        <f>IF(N247="nulová",J247,0)</f>
        <v>0</v>
      </c>
      <c r="BJ247" s="24" t="s">
        <v>87</v>
      </c>
      <c r="BK247" s="233">
        <f>ROUND(I247*H247,2)</f>
        <v>0</v>
      </c>
      <c r="BL247" s="24" t="s">
        <v>174</v>
      </c>
      <c r="BM247" s="24" t="s">
        <v>2480</v>
      </c>
    </row>
    <row r="248" s="10" customFormat="1" ht="37.44" customHeight="1">
      <c r="B248" s="206"/>
      <c r="C248" s="207"/>
      <c r="D248" s="208" t="s">
        <v>78</v>
      </c>
      <c r="E248" s="209" t="s">
        <v>2481</v>
      </c>
      <c r="F248" s="209" t="s">
        <v>2482</v>
      </c>
      <c r="G248" s="207"/>
      <c r="H248" s="207"/>
      <c r="I248" s="210"/>
      <c r="J248" s="211">
        <f>BK248</f>
        <v>0</v>
      </c>
      <c r="K248" s="207"/>
      <c r="L248" s="212"/>
      <c r="M248" s="213"/>
      <c r="N248" s="214"/>
      <c r="O248" s="214"/>
      <c r="P248" s="215">
        <f>P249</f>
        <v>0</v>
      </c>
      <c r="Q248" s="214"/>
      <c r="R248" s="215">
        <f>R249</f>
        <v>0.0315</v>
      </c>
      <c r="S248" s="214"/>
      <c r="T248" s="216">
        <f>T249</f>
        <v>0</v>
      </c>
      <c r="AR248" s="217" t="s">
        <v>87</v>
      </c>
      <c r="AT248" s="218" t="s">
        <v>78</v>
      </c>
      <c r="AU248" s="218" t="s">
        <v>79</v>
      </c>
      <c r="AY248" s="217" t="s">
        <v>167</v>
      </c>
      <c r="BK248" s="219">
        <f>BK249</f>
        <v>0</v>
      </c>
    </row>
    <row r="249" s="10" customFormat="1" ht="19.92" customHeight="1">
      <c r="B249" s="206"/>
      <c r="C249" s="207"/>
      <c r="D249" s="208" t="s">
        <v>78</v>
      </c>
      <c r="E249" s="220" t="s">
        <v>2483</v>
      </c>
      <c r="F249" s="220" t="s">
        <v>2484</v>
      </c>
      <c r="G249" s="207"/>
      <c r="H249" s="207"/>
      <c r="I249" s="210"/>
      <c r="J249" s="221">
        <f>BK249</f>
        <v>0</v>
      </c>
      <c r="K249" s="207"/>
      <c r="L249" s="212"/>
      <c r="M249" s="213"/>
      <c r="N249" s="214"/>
      <c r="O249" s="214"/>
      <c r="P249" s="215">
        <f>SUM(P250:P273)</f>
        <v>0</v>
      </c>
      <c r="Q249" s="214"/>
      <c r="R249" s="215">
        <f>SUM(R250:R273)</f>
        <v>0.0315</v>
      </c>
      <c r="S249" s="214"/>
      <c r="T249" s="216">
        <f>SUM(T250:T273)</f>
        <v>0</v>
      </c>
      <c r="AR249" s="217" t="s">
        <v>87</v>
      </c>
      <c r="AT249" s="218" t="s">
        <v>78</v>
      </c>
      <c r="AU249" s="218" t="s">
        <v>87</v>
      </c>
      <c r="AY249" s="217" t="s">
        <v>167</v>
      </c>
      <c r="BK249" s="219">
        <f>SUM(BK250:BK273)</f>
        <v>0</v>
      </c>
    </row>
    <row r="250" s="1" customFormat="1" ht="14.4" customHeight="1">
      <c r="B250" s="47"/>
      <c r="C250" s="222" t="s">
        <v>1030</v>
      </c>
      <c r="D250" s="222" t="s">
        <v>169</v>
      </c>
      <c r="E250" s="223" t="s">
        <v>2485</v>
      </c>
      <c r="F250" s="224" t="s">
        <v>2486</v>
      </c>
      <c r="G250" s="225" t="s">
        <v>336</v>
      </c>
      <c r="H250" s="226">
        <v>24</v>
      </c>
      <c r="I250" s="227"/>
      <c r="J250" s="228">
        <f>ROUND(I250*H250,2)</f>
        <v>0</v>
      </c>
      <c r="K250" s="224" t="s">
        <v>477</v>
      </c>
      <c r="L250" s="73"/>
      <c r="M250" s="229" t="s">
        <v>34</v>
      </c>
      <c r="N250" s="230" t="s">
        <v>50</v>
      </c>
      <c r="O250" s="48"/>
      <c r="P250" s="231">
        <f>O250*H250</f>
        <v>0</v>
      </c>
      <c r="Q250" s="231">
        <v>0</v>
      </c>
      <c r="R250" s="231">
        <f>Q250*H250</f>
        <v>0</v>
      </c>
      <c r="S250" s="231">
        <v>0</v>
      </c>
      <c r="T250" s="232">
        <f>S250*H250</f>
        <v>0</v>
      </c>
      <c r="AR250" s="24" t="s">
        <v>174</v>
      </c>
      <c r="AT250" s="24" t="s">
        <v>169</v>
      </c>
      <c r="AU250" s="24" t="s">
        <v>89</v>
      </c>
      <c r="AY250" s="24" t="s">
        <v>167</v>
      </c>
      <c r="BE250" s="233">
        <f>IF(N250="základní",J250,0)</f>
        <v>0</v>
      </c>
      <c r="BF250" s="233">
        <f>IF(N250="snížená",J250,0)</f>
        <v>0</v>
      </c>
      <c r="BG250" s="233">
        <f>IF(N250="zákl. přenesená",J250,0)</f>
        <v>0</v>
      </c>
      <c r="BH250" s="233">
        <f>IF(N250="sníž. přenesená",J250,0)</f>
        <v>0</v>
      </c>
      <c r="BI250" s="233">
        <f>IF(N250="nulová",J250,0)</f>
        <v>0</v>
      </c>
      <c r="BJ250" s="24" t="s">
        <v>87</v>
      </c>
      <c r="BK250" s="233">
        <f>ROUND(I250*H250,2)</f>
        <v>0</v>
      </c>
      <c r="BL250" s="24" t="s">
        <v>174</v>
      </c>
      <c r="BM250" s="24" t="s">
        <v>913</v>
      </c>
    </row>
    <row r="251" s="1" customFormat="1" ht="34.2" customHeight="1">
      <c r="B251" s="47"/>
      <c r="C251" s="222" t="s">
        <v>1039</v>
      </c>
      <c r="D251" s="222" t="s">
        <v>169</v>
      </c>
      <c r="E251" s="223" t="s">
        <v>2487</v>
      </c>
      <c r="F251" s="224" t="s">
        <v>2488</v>
      </c>
      <c r="G251" s="225" t="s">
        <v>356</v>
      </c>
      <c r="H251" s="226">
        <v>24</v>
      </c>
      <c r="I251" s="227"/>
      <c r="J251" s="228">
        <f>ROUND(I251*H251,2)</f>
        <v>0</v>
      </c>
      <c r="K251" s="224" t="s">
        <v>173</v>
      </c>
      <c r="L251" s="73"/>
      <c r="M251" s="229" t="s">
        <v>34</v>
      </c>
      <c r="N251" s="230" t="s">
        <v>50</v>
      </c>
      <c r="O251" s="48"/>
      <c r="P251" s="231">
        <f>O251*H251</f>
        <v>0</v>
      </c>
      <c r="Q251" s="231">
        <v>0</v>
      </c>
      <c r="R251" s="231">
        <f>Q251*H251</f>
        <v>0</v>
      </c>
      <c r="S251" s="231">
        <v>0</v>
      </c>
      <c r="T251" s="232">
        <f>S251*H251</f>
        <v>0</v>
      </c>
      <c r="AR251" s="24" t="s">
        <v>174</v>
      </c>
      <c r="AT251" s="24" t="s">
        <v>169</v>
      </c>
      <c r="AU251" s="24" t="s">
        <v>89</v>
      </c>
      <c r="AY251" s="24" t="s">
        <v>167</v>
      </c>
      <c r="BE251" s="233">
        <f>IF(N251="základní",J251,0)</f>
        <v>0</v>
      </c>
      <c r="BF251" s="233">
        <f>IF(N251="snížená",J251,0)</f>
        <v>0</v>
      </c>
      <c r="BG251" s="233">
        <f>IF(N251="zákl. přenesená",J251,0)</f>
        <v>0</v>
      </c>
      <c r="BH251" s="233">
        <f>IF(N251="sníž. přenesená",J251,0)</f>
        <v>0</v>
      </c>
      <c r="BI251" s="233">
        <f>IF(N251="nulová",J251,0)</f>
        <v>0</v>
      </c>
      <c r="BJ251" s="24" t="s">
        <v>87</v>
      </c>
      <c r="BK251" s="233">
        <f>ROUND(I251*H251,2)</f>
        <v>0</v>
      </c>
      <c r="BL251" s="24" t="s">
        <v>174</v>
      </c>
      <c r="BM251" s="24" t="s">
        <v>2489</v>
      </c>
    </row>
    <row r="252" s="1" customFormat="1" ht="14.4" customHeight="1">
      <c r="B252" s="47"/>
      <c r="C252" s="270" t="s">
        <v>1047</v>
      </c>
      <c r="D252" s="270" t="s">
        <v>336</v>
      </c>
      <c r="E252" s="271" t="s">
        <v>2490</v>
      </c>
      <c r="F252" s="272" t="s">
        <v>2491</v>
      </c>
      <c r="G252" s="273" t="s">
        <v>356</v>
      </c>
      <c r="H252" s="274">
        <v>15</v>
      </c>
      <c r="I252" s="275"/>
      <c r="J252" s="276">
        <f>ROUND(I252*H252,2)</f>
        <v>0</v>
      </c>
      <c r="K252" s="272" t="s">
        <v>173</v>
      </c>
      <c r="L252" s="277"/>
      <c r="M252" s="278" t="s">
        <v>34</v>
      </c>
      <c r="N252" s="279" t="s">
        <v>50</v>
      </c>
      <c r="O252" s="48"/>
      <c r="P252" s="231">
        <f>O252*H252</f>
        <v>0</v>
      </c>
      <c r="Q252" s="231">
        <v>0.0020999999999999999</v>
      </c>
      <c r="R252" s="231">
        <f>Q252*H252</f>
        <v>0.0315</v>
      </c>
      <c r="S252" s="231">
        <v>0</v>
      </c>
      <c r="T252" s="232">
        <f>S252*H252</f>
        <v>0</v>
      </c>
      <c r="AR252" s="24" t="s">
        <v>225</v>
      </c>
      <c r="AT252" s="24" t="s">
        <v>336</v>
      </c>
      <c r="AU252" s="24" t="s">
        <v>89</v>
      </c>
      <c r="AY252" s="24" t="s">
        <v>167</v>
      </c>
      <c r="BE252" s="233">
        <f>IF(N252="základní",J252,0)</f>
        <v>0</v>
      </c>
      <c r="BF252" s="233">
        <f>IF(N252="snížená",J252,0)</f>
        <v>0</v>
      </c>
      <c r="BG252" s="233">
        <f>IF(N252="zákl. přenesená",J252,0)</f>
        <v>0</v>
      </c>
      <c r="BH252" s="233">
        <f>IF(N252="sníž. přenesená",J252,0)</f>
        <v>0</v>
      </c>
      <c r="BI252" s="233">
        <f>IF(N252="nulová",J252,0)</f>
        <v>0</v>
      </c>
      <c r="BJ252" s="24" t="s">
        <v>87</v>
      </c>
      <c r="BK252" s="233">
        <f>ROUND(I252*H252,2)</f>
        <v>0</v>
      </c>
      <c r="BL252" s="24" t="s">
        <v>174</v>
      </c>
      <c r="BM252" s="24" t="s">
        <v>2492</v>
      </c>
    </row>
    <row r="253" s="1" customFormat="1">
      <c r="B253" s="47"/>
      <c r="C253" s="75"/>
      <c r="D253" s="234" t="s">
        <v>340</v>
      </c>
      <c r="E253" s="75"/>
      <c r="F253" s="235" t="s">
        <v>2493</v>
      </c>
      <c r="G253" s="75"/>
      <c r="H253" s="75"/>
      <c r="I253" s="192"/>
      <c r="J253" s="75"/>
      <c r="K253" s="75"/>
      <c r="L253" s="73"/>
      <c r="M253" s="236"/>
      <c r="N253" s="48"/>
      <c r="O253" s="48"/>
      <c r="P253" s="48"/>
      <c r="Q253" s="48"/>
      <c r="R253" s="48"/>
      <c r="S253" s="48"/>
      <c r="T253" s="96"/>
      <c r="AT253" s="24" t="s">
        <v>340</v>
      </c>
      <c r="AU253" s="24" t="s">
        <v>89</v>
      </c>
    </row>
    <row r="254" s="1" customFormat="1" ht="22.8" customHeight="1">
      <c r="B254" s="47"/>
      <c r="C254" s="222" t="s">
        <v>1054</v>
      </c>
      <c r="D254" s="222" t="s">
        <v>169</v>
      </c>
      <c r="E254" s="223" t="s">
        <v>2494</v>
      </c>
      <c r="F254" s="224" t="s">
        <v>2495</v>
      </c>
      <c r="G254" s="225" t="s">
        <v>356</v>
      </c>
      <c r="H254" s="226">
        <v>104</v>
      </c>
      <c r="I254" s="227"/>
      <c r="J254" s="228">
        <f>ROUND(I254*H254,2)</f>
        <v>0</v>
      </c>
      <c r="K254" s="224" t="s">
        <v>173</v>
      </c>
      <c r="L254" s="73"/>
      <c r="M254" s="229" t="s">
        <v>34</v>
      </c>
      <c r="N254" s="230" t="s">
        <v>50</v>
      </c>
      <c r="O254" s="48"/>
      <c r="P254" s="231">
        <f>O254*H254</f>
        <v>0</v>
      </c>
      <c r="Q254" s="231">
        <v>0</v>
      </c>
      <c r="R254" s="231">
        <f>Q254*H254</f>
        <v>0</v>
      </c>
      <c r="S254" s="231">
        <v>0</v>
      </c>
      <c r="T254" s="232">
        <f>S254*H254</f>
        <v>0</v>
      </c>
      <c r="AR254" s="24" t="s">
        <v>174</v>
      </c>
      <c r="AT254" s="24" t="s">
        <v>169</v>
      </c>
      <c r="AU254" s="24" t="s">
        <v>89</v>
      </c>
      <c r="AY254" s="24" t="s">
        <v>167</v>
      </c>
      <c r="BE254" s="233">
        <f>IF(N254="základní",J254,0)</f>
        <v>0</v>
      </c>
      <c r="BF254" s="233">
        <f>IF(N254="snížená",J254,0)</f>
        <v>0</v>
      </c>
      <c r="BG254" s="233">
        <f>IF(N254="zákl. přenesená",J254,0)</f>
        <v>0</v>
      </c>
      <c r="BH254" s="233">
        <f>IF(N254="sníž. přenesená",J254,0)</f>
        <v>0</v>
      </c>
      <c r="BI254" s="233">
        <f>IF(N254="nulová",J254,0)</f>
        <v>0</v>
      </c>
      <c r="BJ254" s="24" t="s">
        <v>87</v>
      </c>
      <c r="BK254" s="233">
        <f>ROUND(I254*H254,2)</f>
        <v>0</v>
      </c>
      <c r="BL254" s="24" t="s">
        <v>174</v>
      </c>
      <c r="BM254" s="24" t="s">
        <v>2496</v>
      </c>
    </row>
    <row r="255" s="1" customFormat="1" ht="14.4" customHeight="1">
      <c r="B255" s="47"/>
      <c r="C255" s="222" t="s">
        <v>1060</v>
      </c>
      <c r="D255" s="222" t="s">
        <v>169</v>
      </c>
      <c r="E255" s="223" t="s">
        <v>2497</v>
      </c>
      <c r="F255" s="224" t="s">
        <v>2498</v>
      </c>
      <c r="G255" s="225" t="s">
        <v>936</v>
      </c>
      <c r="H255" s="226">
        <v>3</v>
      </c>
      <c r="I255" s="227"/>
      <c r="J255" s="228">
        <f>ROUND(I255*H255,2)</f>
        <v>0</v>
      </c>
      <c r="K255" s="224" t="s">
        <v>477</v>
      </c>
      <c r="L255" s="73"/>
      <c r="M255" s="229" t="s">
        <v>34</v>
      </c>
      <c r="N255" s="230" t="s">
        <v>50</v>
      </c>
      <c r="O255" s="48"/>
      <c r="P255" s="231">
        <f>O255*H255</f>
        <v>0</v>
      </c>
      <c r="Q255" s="231">
        <v>0</v>
      </c>
      <c r="R255" s="231">
        <f>Q255*H255</f>
        <v>0</v>
      </c>
      <c r="S255" s="231">
        <v>0</v>
      </c>
      <c r="T255" s="232">
        <f>S255*H255</f>
        <v>0</v>
      </c>
      <c r="AR255" s="24" t="s">
        <v>174</v>
      </c>
      <c r="AT255" s="24" t="s">
        <v>169</v>
      </c>
      <c r="AU255" s="24" t="s">
        <v>89</v>
      </c>
      <c r="AY255" s="24" t="s">
        <v>167</v>
      </c>
      <c r="BE255" s="233">
        <f>IF(N255="základní",J255,0)</f>
        <v>0</v>
      </c>
      <c r="BF255" s="233">
        <f>IF(N255="snížená",J255,0)</f>
        <v>0</v>
      </c>
      <c r="BG255" s="233">
        <f>IF(N255="zákl. přenesená",J255,0)</f>
        <v>0</v>
      </c>
      <c r="BH255" s="233">
        <f>IF(N255="sníž. přenesená",J255,0)</f>
        <v>0</v>
      </c>
      <c r="BI255" s="233">
        <f>IF(N255="nulová",J255,0)</f>
        <v>0</v>
      </c>
      <c r="BJ255" s="24" t="s">
        <v>87</v>
      </c>
      <c r="BK255" s="233">
        <f>ROUND(I255*H255,2)</f>
        <v>0</v>
      </c>
      <c r="BL255" s="24" t="s">
        <v>174</v>
      </c>
      <c r="BM255" s="24" t="s">
        <v>925</v>
      </c>
    </row>
    <row r="256" s="1" customFormat="1" ht="14.4" customHeight="1">
      <c r="B256" s="47"/>
      <c r="C256" s="222" t="s">
        <v>1065</v>
      </c>
      <c r="D256" s="222" t="s">
        <v>169</v>
      </c>
      <c r="E256" s="223" t="s">
        <v>2499</v>
      </c>
      <c r="F256" s="224" t="s">
        <v>2500</v>
      </c>
      <c r="G256" s="225" t="s">
        <v>936</v>
      </c>
      <c r="H256" s="226">
        <v>2</v>
      </c>
      <c r="I256" s="227"/>
      <c r="J256" s="228">
        <f>ROUND(I256*H256,2)</f>
        <v>0</v>
      </c>
      <c r="K256" s="224" t="s">
        <v>477</v>
      </c>
      <c r="L256" s="73"/>
      <c r="M256" s="229" t="s">
        <v>34</v>
      </c>
      <c r="N256" s="230" t="s">
        <v>50</v>
      </c>
      <c r="O256" s="48"/>
      <c r="P256" s="231">
        <f>O256*H256</f>
        <v>0</v>
      </c>
      <c r="Q256" s="231">
        <v>0</v>
      </c>
      <c r="R256" s="231">
        <f>Q256*H256</f>
        <v>0</v>
      </c>
      <c r="S256" s="231">
        <v>0</v>
      </c>
      <c r="T256" s="232">
        <f>S256*H256</f>
        <v>0</v>
      </c>
      <c r="AR256" s="24" t="s">
        <v>174</v>
      </c>
      <c r="AT256" s="24" t="s">
        <v>169</v>
      </c>
      <c r="AU256" s="24" t="s">
        <v>89</v>
      </c>
      <c r="AY256" s="24" t="s">
        <v>167</v>
      </c>
      <c r="BE256" s="233">
        <f>IF(N256="základní",J256,0)</f>
        <v>0</v>
      </c>
      <c r="BF256" s="233">
        <f>IF(N256="snížená",J256,0)</f>
        <v>0</v>
      </c>
      <c r="BG256" s="233">
        <f>IF(N256="zákl. přenesená",J256,0)</f>
        <v>0</v>
      </c>
      <c r="BH256" s="233">
        <f>IF(N256="sníž. přenesená",J256,0)</f>
        <v>0</v>
      </c>
      <c r="BI256" s="233">
        <f>IF(N256="nulová",J256,0)</f>
        <v>0</v>
      </c>
      <c r="BJ256" s="24" t="s">
        <v>87</v>
      </c>
      <c r="BK256" s="233">
        <f>ROUND(I256*H256,2)</f>
        <v>0</v>
      </c>
      <c r="BL256" s="24" t="s">
        <v>174</v>
      </c>
      <c r="BM256" s="24" t="s">
        <v>929</v>
      </c>
    </row>
    <row r="257" s="1" customFormat="1" ht="14.4" customHeight="1">
      <c r="B257" s="47"/>
      <c r="C257" s="270" t="s">
        <v>1070</v>
      </c>
      <c r="D257" s="270" t="s">
        <v>336</v>
      </c>
      <c r="E257" s="271" t="s">
        <v>2478</v>
      </c>
      <c r="F257" s="272" t="s">
        <v>2479</v>
      </c>
      <c r="G257" s="273" t="s">
        <v>936</v>
      </c>
      <c r="H257" s="274">
        <v>2</v>
      </c>
      <c r="I257" s="275"/>
      <c r="J257" s="276">
        <f>ROUND(I257*H257,2)</f>
        <v>0</v>
      </c>
      <c r="K257" s="272" t="s">
        <v>477</v>
      </c>
      <c r="L257" s="277"/>
      <c r="M257" s="278" t="s">
        <v>34</v>
      </c>
      <c r="N257" s="279" t="s">
        <v>50</v>
      </c>
      <c r="O257" s="48"/>
      <c r="P257" s="231">
        <f>O257*H257</f>
        <v>0</v>
      </c>
      <c r="Q257" s="231">
        <v>0</v>
      </c>
      <c r="R257" s="231">
        <f>Q257*H257</f>
        <v>0</v>
      </c>
      <c r="S257" s="231">
        <v>0</v>
      </c>
      <c r="T257" s="232">
        <f>S257*H257</f>
        <v>0</v>
      </c>
      <c r="AR257" s="24" t="s">
        <v>225</v>
      </c>
      <c r="AT257" s="24" t="s">
        <v>336</v>
      </c>
      <c r="AU257" s="24" t="s">
        <v>89</v>
      </c>
      <c r="AY257" s="24" t="s">
        <v>167</v>
      </c>
      <c r="BE257" s="233">
        <f>IF(N257="základní",J257,0)</f>
        <v>0</v>
      </c>
      <c r="BF257" s="233">
        <f>IF(N257="snížená",J257,0)</f>
        <v>0</v>
      </c>
      <c r="BG257" s="233">
        <f>IF(N257="zákl. přenesená",J257,0)</f>
        <v>0</v>
      </c>
      <c r="BH257" s="233">
        <f>IF(N257="sníž. přenesená",J257,0)</f>
        <v>0</v>
      </c>
      <c r="BI257" s="233">
        <f>IF(N257="nulová",J257,0)</f>
        <v>0</v>
      </c>
      <c r="BJ257" s="24" t="s">
        <v>87</v>
      </c>
      <c r="BK257" s="233">
        <f>ROUND(I257*H257,2)</f>
        <v>0</v>
      </c>
      <c r="BL257" s="24" t="s">
        <v>174</v>
      </c>
      <c r="BM257" s="24" t="s">
        <v>2501</v>
      </c>
    </row>
    <row r="258" s="1" customFormat="1" ht="14.4" customHeight="1">
      <c r="B258" s="47"/>
      <c r="C258" s="270" t="s">
        <v>1075</v>
      </c>
      <c r="D258" s="270" t="s">
        <v>336</v>
      </c>
      <c r="E258" s="271" t="s">
        <v>2502</v>
      </c>
      <c r="F258" s="272" t="s">
        <v>2503</v>
      </c>
      <c r="G258" s="273" t="s">
        <v>936</v>
      </c>
      <c r="H258" s="274">
        <v>6</v>
      </c>
      <c r="I258" s="275"/>
      <c r="J258" s="276">
        <f>ROUND(I258*H258,2)</f>
        <v>0</v>
      </c>
      <c r="K258" s="272" t="s">
        <v>477</v>
      </c>
      <c r="L258" s="277"/>
      <c r="M258" s="278" t="s">
        <v>34</v>
      </c>
      <c r="N258" s="279" t="s">
        <v>50</v>
      </c>
      <c r="O258" s="48"/>
      <c r="P258" s="231">
        <f>O258*H258</f>
        <v>0</v>
      </c>
      <c r="Q258" s="231">
        <v>0</v>
      </c>
      <c r="R258" s="231">
        <f>Q258*H258</f>
        <v>0</v>
      </c>
      <c r="S258" s="231">
        <v>0</v>
      </c>
      <c r="T258" s="232">
        <f>S258*H258</f>
        <v>0</v>
      </c>
      <c r="AR258" s="24" t="s">
        <v>225</v>
      </c>
      <c r="AT258" s="24" t="s">
        <v>336</v>
      </c>
      <c r="AU258" s="24" t="s">
        <v>89</v>
      </c>
      <c r="AY258" s="24" t="s">
        <v>167</v>
      </c>
      <c r="BE258" s="233">
        <f>IF(N258="základní",J258,0)</f>
        <v>0</v>
      </c>
      <c r="BF258" s="233">
        <f>IF(N258="snížená",J258,0)</f>
        <v>0</v>
      </c>
      <c r="BG258" s="233">
        <f>IF(N258="zákl. přenesená",J258,0)</f>
        <v>0</v>
      </c>
      <c r="BH258" s="233">
        <f>IF(N258="sníž. přenesená",J258,0)</f>
        <v>0</v>
      </c>
      <c r="BI258" s="233">
        <f>IF(N258="nulová",J258,0)</f>
        <v>0</v>
      </c>
      <c r="BJ258" s="24" t="s">
        <v>87</v>
      </c>
      <c r="BK258" s="233">
        <f>ROUND(I258*H258,2)</f>
        <v>0</v>
      </c>
      <c r="BL258" s="24" t="s">
        <v>174</v>
      </c>
      <c r="BM258" s="24" t="s">
        <v>2504</v>
      </c>
    </row>
    <row r="259" s="1" customFormat="1" ht="14.4" customHeight="1">
      <c r="B259" s="47"/>
      <c r="C259" s="222" t="s">
        <v>1083</v>
      </c>
      <c r="D259" s="222" t="s">
        <v>169</v>
      </c>
      <c r="E259" s="223" t="s">
        <v>2505</v>
      </c>
      <c r="F259" s="224" t="s">
        <v>2506</v>
      </c>
      <c r="G259" s="225" t="s">
        <v>936</v>
      </c>
      <c r="H259" s="226">
        <v>7</v>
      </c>
      <c r="I259" s="227"/>
      <c r="J259" s="228">
        <f>ROUND(I259*H259,2)</f>
        <v>0</v>
      </c>
      <c r="K259" s="224" t="s">
        <v>477</v>
      </c>
      <c r="L259" s="73"/>
      <c r="M259" s="229" t="s">
        <v>34</v>
      </c>
      <c r="N259" s="230" t="s">
        <v>50</v>
      </c>
      <c r="O259" s="48"/>
      <c r="P259" s="231">
        <f>O259*H259</f>
        <v>0</v>
      </c>
      <c r="Q259" s="231">
        <v>0</v>
      </c>
      <c r="R259" s="231">
        <f>Q259*H259</f>
        <v>0</v>
      </c>
      <c r="S259" s="231">
        <v>0</v>
      </c>
      <c r="T259" s="232">
        <f>S259*H259</f>
        <v>0</v>
      </c>
      <c r="AR259" s="24" t="s">
        <v>174</v>
      </c>
      <c r="AT259" s="24" t="s">
        <v>169</v>
      </c>
      <c r="AU259" s="24" t="s">
        <v>89</v>
      </c>
      <c r="AY259" s="24" t="s">
        <v>167</v>
      </c>
      <c r="BE259" s="233">
        <f>IF(N259="základní",J259,0)</f>
        <v>0</v>
      </c>
      <c r="BF259" s="233">
        <f>IF(N259="snížená",J259,0)</f>
        <v>0</v>
      </c>
      <c r="BG259" s="233">
        <f>IF(N259="zákl. přenesená",J259,0)</f>
        <v>0</v>
      </c>
      <c r="BH259" s="233">
        <f>IF(N259="sníž. přenesená",J259,0)</f>
        <v>0</v>
      </c>
      <c r="BI259" s="233">
        <f>IF(N259="nulová",J259,0)</f>
        <v>0</v>
      </c>
      <c r="BJ259" s="24" t="s">
        <v>87</v>
      </c>
      <c r="BK259" s="233">
        <f>ROUND(I259*H259,2)</f>
        <v>0</v>
      </c>
      <c r="BL259" s="24" t="s">
        <v>174</v>
      </c>
      <c r="BM259" s="24" t="s">
        <v>943</v>
      </c>
    </row>
    <row r="260" s="1" customFormat="1" ht="14.4" customHeight="1">
      <c r="B260" s="47"/>
      <c r="C260" s="222" t="s">
        <v>1090</v>
      </c>
      <c r="D260" s="222" t="s">
        <v>169</v>
      </c>
      <c r="E260" s="223" t="s">
        <v>2507</v>
      </c>
      <c r="F260" s="224" t="s">
        <v>2508</v>
      </c>
      <c r="G260" s="225" t="s">
        <v>936</v>
      </c>
      <c r="H260" s="226">
        <v>3</v>
      </c>
      <c r="I260" s="227"/>
      <c r="J260" s="228">
        <f>ROUND(I260*H260,2)</f>
        <v>0</v>
      </c>
      <c r="K260" s="224" t="s">
        <v>477</v>
      </c>
      <c r="L260" s="73"/>
      <c r="M260" s="229" t="s">
        <v>34</v>
      </c>
      <c r="N260" s="230" t="s">
        <v>50</v>
      </c>
      <c r="O260" s="48"/>
      <c r="P260" s="231">
        <f>O260*H260</f>
        <v>0</v>
      </c>
      <c r="Q260" s="231">
        <v>0</v>
      </c>
      <c r="R260" s="231">
        <f>Q260*H260</f>
        <v>0</v>
      </c>
      <c r="S260" s="231">
        <v>0</v>
      </c>
      <c r="T260" s="232">
        <f>S260*H260</f>
        <v>0</v>
      </c>
      <c r="AR260" s="24" t="s">
        <v>174</v>
      </c>
      <c r="AT260" s="24" t="s">
        <v>169</v>
      </c>
      <c r="AU260" s="24" t="s">
        <v>89</v>
      </c>
      <c r="AY260" s="24" t="s">
        <v>167</v>
      </c>
      <c r="BE260" s="233">
        <f>IF(N260="základní",J260,0)</f>
        <v>0</v>
      </c>
      <c r="BF260" s="233">
        <f>IF(N260="snížená",J260,0)</f>
        <v>0</v>
      </c>
      <c r="BG260" s="233">
        <f>IF(N260="zákl. přenesená",J260,0)</f>
        <v>0</v>
      </c>
      <c r="BH260" s="233">
        <f>IF(N260="sníž. přenesená",J260,0)</f>
        <v>0</v>
      </c>
      <c r="BI260" s="233">
        <f>IF(N260="nulová",J260,0)</f>
        <v>0</v>
      </c>
      <c r="BJ260" s="24" t="s">
        <v>87</v>
      </c>
      <c r="BK260" s="233">
        <f>ROUND(I260*H260,2)</f>
        <v>0</v>
      </c>
      <c r="BL260" s="24" t="s">
        <v>174</v>
      </c>
      <c r="BM260" s="24" t="s">
        <v>947</v>
      </c>
    </row>
    <row r="261" s="1" customFormat="1" ht="14.4" customHeight="1">
      <c r="B261" s="47"/>
      <c r="C261" s="270" t="s">
        <v>1096</v>
      </c>
      <c r="D261" s="270" t="s">
        <v>336</v>
      </c>
      <c r="E261" s="271" t="s">
        <v>2509</v>
      </c>
      <c r="F261" s="272" t="s">
        <v>2510</v>
      </c>
      <c r="G261" s="273" t="s">
        <v>936</v>
      </c>
      <c r="H261" s="274">
        <v>3</v>
      </c>
      <c r="I261" s="275"/>
      <c r="J261" s="276">
        <f>ROUND(I261*H261,2)</f>
        <v>0</v>
      </c>
      <c r="K261" s="272" t="s">
        <v>477</v>
      </c>
      <c r="L261" s="277"/>
      <c r="M261" s="278" t="s">
        <v>34</v>
      </c>
      <c r="N261" s="279" t="s">
        <v>50</v>
      </c>
      <c r="O261" s="48"/>
      <c r="P261" s="231">
        <f>O261*H261</f>
        <v>0</v>
      </c>
      <c r="Q261" s="231">
        <v>0</v>
      </c>
      <c r="R261" s="231">
        <f>Q261*H261</f>
        <v>0</v>
      </c>
      <c r="S261" s="231">
        <v>0</v>
      </c>
      <c r="T261" s="232">
        <f>S261*H261</f>
        <v>0</v>
      </c>
      <c r="AR261" s="24" t="s">
        <v>225</v>
      </c>
      <c r="AT261" s="24" t="s">
        <v>336</v>
      </c>
      <c r="AU261" s="24" t="s">
        <v>89</v>
      </c>
      <c r="AY261" s="24" t="s">
        <v>167</v>
      </c>
      <c r="BE261" s="233">
        <f>IF(N261="základní",J261,0)</f>
        <v>0</v>
      </c>
      <c r="BF261" s="233">
        <f>IF(N261="snížená",J261,0)</f>
        <v>0</v>
      </c>
      <c r="BG261" s="233">
        <f>IF(N261="zákl. přenesená",J261,0)</f>
        <v>0</v>
      </c>
      <c r="BH261" s="233">
        <f>IF(N261="sníž. přenesená",J261,0)</f>
        <v>0</v>
      </c>
      <c r="BI261" s="233">
        <f>IF(N261="nulová",J261,0)</f>
        <v>0</v>
      </c>
      <c r="BJ261" s="24" t="s">
        <v>87</v>
      </c>
      <c r="BK261" s="233">
        <f>ROUND(I261*H261,2)</f>
        <v>0</v>
      </c>
      <c r="BL261" s="24" t="s">
        <v>174</v>
      </c>
      <c r="BM261" s="24" t="s">
        <v>2511</v>
      </c>
    </row>
    <row r="262" s="1" customFormat="1" ht="14.4" customHeight="1">
      <c r="B262" s="47"/>
      <c r="C262" s="270" t="s">
        <v>1103</v>
      </c>
      <c r="D262" s="270" t="s">
        <v>336</v>
      </c>
      <c r="E262" s="271" t="s">
        <v>2512</v>
      </c>
      <c r="F262" s="272" t="s">
        <v>2513</v>
      </c>
      <c r="G262" s="273" t="s">
        <v>936</v>
      </c>
      <c r="H262" s="274">
        <v>9</v>
      </c>
      <c r="I262" s="275"/>
      <c r="J262" s="276">
        <f>ROUND(I262*H262,2)</f>
        <v>0</v>
      </c>
      <c r="K262" s="272" t="s">
        <v>477</v>
      </c>
      <c r="L262" s="277"/>
      <c r="M262" s="278" t="s">
        <v>34</v>
      </c>
      <c r="N262" s="279" t="s">
        <v>50</v>
      </c>
      <c r="O262" s="48"/>
      <c r="P262" s="231">
        <f>O262*H262</f>
        <v>0</v>
      </c>
      <c r="Q262" s="231">
        <v>0</v>
      </c>
      <c r="R262" s="231">
        <f>Q262*H262</f>
        <v>0</v>
      </c>
      <c r="S262" s="231">
        <v>0</v>
      </c>
      <c r="T262" s="232">
        <f>S262*H262</f>
        <v>0</v>
      </c>
      <c r="AR262" s="24" t="s">
        <v>225</v>
      </c>
      <c r="AT262" s="24" t="s">
        <v>336</v>
      </c>
      <c r="AU262" s="24" t="s">
        <v>89</v>
      </c>
      <c r="AY262" s="24" t="s">
        <v>167</v>
      </c>
      <c r="BE262" s="233">
        <f>IF(N262="základní",J262,0)</f>
        <v>0</v>
      </c>
      <c r="BF262" s="233">
        <f>IF(N262="snížená",J262,0)</f>
        <v>0</v>
      </c>
      <c r="BG262" s="233">
        <f>IF(N262="zákl. přenesená",J262,0)</f>
        <v>0</v>
      </c>
      <c r="BH262" s="233">
        <f>IF(N262="sníž. přenesená",J262,0)</f>
        <v>0</v>
      </c>
      <c r="BI262" s="233">
        <f>IF(N262="nulová",J262,0)</f>
        <v>0</v>
      </c>
      <c r="BJ262" s="24" t="s">
        <v>87</v>
      </c>
      <c r="BK262" s="233">
        <f>ROUND(I262*H262,2)</f>
        <v>0</v>
      </c>
      <c r="BL262" s="24" t="s">
        <v>174</v>
      </c>
      <c r="BM262" s="24" t="s">
        <v>2514</v>
      </c>
    </row>
    <row r="263" s="1" customFormat="1" ht="14.4" customHeight="1">
      <c r="B263" s="47"/>
      <c r="C263" s="222" t="s">
        <v>1110</v>
      </c>
      <c r="D263" s="222" t="s">
        <v>169</v>
      </c>
      <c r="E263" s="223" t="s">
        <v>2515</v>
      </c>
      <c r="F263" s="224" t="s">
        <v>2326</v>
      </c>
      <c r="G263" s="225" t="s">
        <v>336</v>
      </c>
      <c r="H263" s="226">
        <v>104</v>
      </c>
      <c r="I263" s="227"/>
      <c r="J263" s="228">
        <f>ROUND(I263*H263,2)</f>
        <v>0</v>
      </c>
      <c r="K263" s="224" t="s">
        <v>477</v>
      </c>
      <c r="L263" s="73"/>
      <c r="M263" s="229" t="s">
        <v>34</v>
      </c>
      <c r="N263" s="230" t="s">
        <v>50</v>
      </c>
      <c r="O263" s="48"/>
      <c r="P263" s="231">
        <f>O263*H263</f>
        <v>0</v>
      </c>
      <c r="Q263" s="231">
        <v>0</v>
      </c>
      <c r="R263" s="231">
        <f>Q263*H263</f>
        <v>0</v>
      </c>
      <c r="S263" s="231">
        <v>0</v>
      </c>
      <c r="T263" s="232">
        <f>S263*H263</f>
        <v>0</v>
      </c>
      <c r="AR263" s="24" t="s">
        <v>174</v>
      </c>
      <c r="AT263" s="24" t="s">
        <v>169</v>
      </c>
      <c r="AU263" s="24" t="s">
        <v>89</v>
      </c>
      <c r="AY263" s="24" t="s">
        <v>167</v>
      </c>
      <c r="BE263" s="233">
        <f>IF(N263="základní",J263,0)</f>
        <v>0</v>
      </c>
      <c r="BF263" s="233">
        <f>IF(N263="snížená",J263,0)</f>
        <v>0</v>
      </c>
      <c r="BG263" s="233">
        <f>IF(N263="zákl. přenesená",J263,0)</f>
        <v>0</v>
      </c>
      <c r="BH263" s="233">
        <f>IF(N263="sníž. přenesená",J263,0)</f>
        <v>0</v>
      </c>
      <c r="BI263" s="233">
        <f>IF(N263="nulová",J263,0)</f>
        <v>0</v>
      </c>
      <c r="BJ263" s="24" t="s">
        <v>87</v>
      </c>
      <c r="BK263" s="233">
        <f>ROUND(I263*H263,2)</f>
        <v>0</v>
      </c>
      <c r="BL263" s="24" t="s">
        <v>174</v>
      </c>
      <c r="BM263" s="24" t="s">
        <v>971</v>
      </c>
    </row>
    <row r="264" s="1" customFormat="1" ht="14.4" customHeight="1">
      <c r="B264" s="47"/>
      <c r="C264" s="222" t="s">
        <v>1114</v>
      </c>
      <c r="D264" s="222" t="s">
        <v>169</v>
      </c>
      <c r="E264" s="223" t="s">
        <v>2516</v>
      </c>
      <c r="F264" s="224" t="s">
        <v>2517</v>
      </c>
      <c r="G264" s="225" t="s">
        <v>936</v>
      </c>
      <c r="H264" s="226">
        <v>11</v>
      </c>
      <c r="I264" s="227"/>
      <c r="J264" s="228">
        <f>ROUND(I264*H264,2)</f>
        <v>0</v>
      </c>
      <c r="K264" s="224" t="s">
        <v>477</v>
      </c>
      <c r="L264" s="73"/>
      <c r="M264" s="229" t="s">
        <v>34</v>
      </c>
      <c r="N264" s="230" t="s">
        <v>50</v>
      </c>
      <c r="O264" s="48"/>
      <c r="P264" s="231">
        <f>O264*H264</f>
        <v>0</v>
      </c>
      <c r="Q264" s="231">
        <v>0</v>
      </c>
      <c r="R264" s="231">
        <f>Q264*H264</f>
        <v>0</v>
      </c>
      <c r="S264" s="231">
        <v>0</v>
      </c>
      <c r="T264" s="232">
        <f>S264*H264</f>
        <v>0</v>
      </c>
      <c r="AR264" s="24" t="s">
        <v>174</v>
      </c>
      <c r="AT264" s="24" t="s">
        <v>169</v>
      </c>
      <c r="AU264" s="24" t="s">
        <v>89</v>
      </c>
      <c r="AY264" s="24" t="s">
        <v>167</v>
      </c>
      <c r="BE264" s="233">
        <f>IF(N264="základní",J264,0)</f>
        <v>0</v>
      </c>
      <c r="BF264" s="233">
        <f>IF(N264="snížená",J264,0)</f>
        <v>0</v>
      </c>
      <c r="BG264" s="233">
        <f>IF(N264="zákl. přenesená",J264,0)</f>
        <v>0</v>
      </c>
      <c r="BH264" s="233">
        <f>IF(N264="sníž. přenesená",J264,0)</f>
        <v>0</v>
      </c>
      <c r="BI264" s="233">
        <f>IF(N264="nulová",J264,0)</f>
        <v>0</v>
      </c>
      <c r="BJ264" s="24" t="s">
        <v>87</v>
      </c>
      <c r="BK264" s="233">
        <f>ROUND(I264*H264,2)</f>
        <v>0</v>
      </c>
      <c r="BL264" s="24" t="s">
        <v>174</v>
      </c>
      <c r="BM264" s="24" t="s">
        <v>981</v>
      </c>
    </row>
    <row r="265" s="1" customFormat="1" ht="14.4" customHeight="1">
      <c r="B265" s="47"/>
      <c r="C265" s="222" t="s">
        <v>1119</v>
      </c>
      <c r="D265" s="222" t="s">
        <v>169</v>
      </c>
      <c r="E265" s="223" t="s">
        <v>2518</v>
      </c>
      <c r="F265" s="224" t="s">
        <v>2519</v>
      </c>
      <c r="G265" s="225" t="s">
        <v>936</v>
      </c>
      <c r="H265" s="226">
        <v>2</v>
      </c>
      <c r="I265" s="227"/>
      <c r="J265" s="228">
        <f>ROUND(I265*H265,2)</f>
        <v>0</v>
      </c>
      <c r="K265" s="224" t="s">
        <v>477</v>
      </c>
      <c r="L265" s="73"/>
      <c r="M265" s="229" t="s">
        <v>34</v>
      </c>
      <c r="N265" s="230" t="s">
        <v>50</v>
      </c>
      <c r="O265" s="48"/>
      <c r="P265" s="231">
        <f>O265*H265</f>
        <v>0</v>
      </c>
      <c r="Q265" s="231">
        <v>0</v>
      </c>
      <c r="R265" s="231">
        <f>Q265*H265</f>
        <v>0</v>
      </c>
      <c r="S265" s="231">
        <v>0</v>
      </c>
      <c r="T265" s="232">
        <f>S265*H265</f>
        <v>0</v>
      </c>
      <c r="AR265" s="24" t="s">
        <v>174</v>
      </c>
      <c r="AT265" s="24" t="s">
        <v>169</v>
      </c>
      <c r="AU265" s="24" t="s">
        <v>89</v>
      </c>
      <c r="AY265" s="24" t="s">
        <v>167</v>
      </c>
      <c r="BE265" s="233">
        <f>IF(N265="základní",J265,0)</f>
        <v>0</v>
      </c>
      <c r="BF265" s="233">
        <f>IF(N265="snížená",J265,0)</f>
        <v>0</v>
      </c>
      <c r="BG265" s="233">
        <f>IF(N265="zákl. přenesená",J265,0)</f>
        <v>0</v>
      </c>
      <c r="BH265" s="233">
        <f>IF(N265="sníž. přenesená",J265,0)</f>
        <v>0</v>
      </c>
      <c r="BI265" s="233">
        <f>IF(N265="nulová",J265,0)</f>
        <v>0</v>
      </c>
      <c r="BJ265" s="24" t="s">
        <v>87</v>
      </c>
      <c r="BK265" s="233">
        <f>ROUND(I265*H265,2)</f>
        <v>0</v>
      </c>
      <c r="BL265" s="24" t="s">
        <v>174</v>
      </c>
      <c r="BM265" s="24" t="s">
        <v>986</v>
      </c>
    </row>
    <row r="266" s="1" customFormat="1" ht="14.4" customHeight="1">
      <c r="B266" s="47"/>
      <c r="C266" s="270" t="s">
        <v>1126</v>
      </c>
      <c r="D266" s="270" t="s">
        <v>336</v>
      </c>
      <c r="E266" s="271" t="s">
        <v>2502</v>
      </c>
      <c r="F266" s="272" t="s">
        <v>2503</v>
      </c>
      <c r="G266" s="273" t="s">
        <v>936</v>
      </c>
      <c r="H266" s="274">
        <v>2</v>
      </c>
      <c r="I266" s="275"/>
      <c r="J266" s="276">
        <f>ROUND(I266*H266,2)</f>
        <v>0</v>
      </c>
      <c r="K266" s="272" t="s">
        <v>477</v>
      </c>
      <c r="L266" s="277"/>
      <c r="M266" s="278" t="s">
        <v>34</v>
      </c>
      <c r="N266" s="279" t="s">
        <v>50</v>
      </c>
      <c r="O266" s="48"/>
      <c r="P266" s="231">
        <f>O266*H266</f>
        <v>0</v>
      </c>
      <c r="Q266" s="231">
        <v>0</v>
      </c>
      <c r="R266" s="231">
        <f>Q266*H266</f>
        <v>0</v>
      </c>
      <c r="S266" s="231">
        <v>0</v>
      </c>
      <c r="T266" s="232">
        <f>S266*H266</f>
        <v>0</v>
      </c>
      <c r="AR266" s="24" t="s">
        <v>225</v>
      </c>
      <c r="AT266" s="24" t="s">
        <v>336</v>
      </c>
      <c r="AU266" s="24" t="s">
        <v>89</v>
      </c>
      <c r="AY266" s="24" t="s">
        <v>167</v>
      </c>
      <c r="BE266" s="233">
        <f>IF(N266="základní",J266,0)</f>
        <v>0</v>
      </c>
      <c r="BF266" s="233">
        <f>IF(N266="snížená",J266,0)</f>
        <v>0</v>
      </c>
      <c r="BG266" s="233">
        <f>IF(N266="zákl. přenesená",J266,0)</f>
        <v>0</v>
      </c>
      <c r="BH266" s="233">
        <f>IF(N266="sníž. přenesená",J266,0)</f>
        <v>0</v>
      </c>
      <c r="BI266" s="233">
        <f>IF(N266="nulová",J266,0)</f>
        <v>0</v>
      </c>
      <c r="BJ266" s="24" t="s">
        <v>87</v>
      </c>
      <c r="BK266" s="233">
        <f>ROUND(I266*H266,2)</f>
        <v>0</v>
      </c>
      <c r="BL266" s="24" t="s">
        <v>174</v>
      </c>
      <c r="BM266" s="24" t="s">
        <v>2520</v>
      </c>
    </row>
    <row r="267" s="1" customFormat="1" ht="14.4" customHeight="1">
      <c r="B267" s="47"/>
      <c r="C267" s="270" t="s">
        <v>1130</v>
      </c>
      <c r="D267" s="270" t="s">
        <v>336</v>
      </c>
      <c r="E267" s="271" t="s">
        <v>2521</v>
      </c>
      <c r="F267" s="272" t="s">
        <v>2522</v>
      </c>
      <c r="G267" s="273" t="s">
        <v>936</v>
      </c>
      <c r="H267" s="274">
        <v>6</v>
      </c>
      <c r="I267" s="275"/>
      <c r="J267" s="276">
        <f>ROUND(I267*H267,2)</f>
        <v>0</v>
      </c>
      <c r="K267" s="272" t="s">
        <v>477</v>
      </c>
      <c r="L267" s="277"/>
      <c r="M267" s="278" t="s">
        <v>34</v>
      </c>
      <c r="N267" s="279" t="s">
        <v>50</v>
      </c>
      <c r="O267" s="48"/>
      <c r="P267" s="231">
        <f>O267*H267</f>
        <v>0</v>
      </c>
      <c r="Q267" s="231">
        <v>0</v>
      </c>
      <c r="R267" s="231">
        <f>Q267*H267</f>
        <v>0</v>
      </c>
      <c r="S267" s="231">
        <v>0</v>
      </c>
      <c r="T267" s="232">
        <f>S267*H267</f>
        <v>0</v>
      </c>
      <c r="AR267" s="24" t="s">
        <v>225</v>
      </c>
      <c r="AT267" s="24" t="s">
        <v>336</v>
      </c>
      <c r="AU267" s="24" t="s">
        <v>89</v>
      </c>
      <c r="AY267" s="24" t="s">
        <v>167</v>
      </c>
      <c r="BE267" s="233">
        <f>IF(N267="základní",J267,0)</f>
        <v>0</v>
      </c>
      <c r="BF267" s="233">
        <f>IF(N267="snížená",J267,0)</f>
        <v>0</v>
      </c>
      <c r="BG267" s="233">
        <f>IF(N267="zákl. přenesená",J267,0)</f>
        <v>0</v>
      </c>
      <c r="BH267" s="233">
        <f>IF(N267="sníž. přenesená",J267,0)</f>
        <v>0</v>
      </c>
      <c r="BI267" s="233">
        <f>IF(N267="nulová",J267,0)</f>
        <v>0</v>
      </c>
      <c r="BJ267" s="24" t="s">
        <v>87</v>
      </c>
      <c r="BK267" s="233">
        <f>ROUND(I267*H267,2)</f>
        <v>0</v>
      </c>
      <c r="BL267" s="24" t="s">
        <v>174</v>
      </c>
      <c r="BM267" s="24" t="s">
        <v>2523</v>
      </c>
    </row>
    <row r="268" s="1" customFormat="1" ht="14.4" customHeight="1">
      <c r="B268" s="47"/>
      <c r="C268" s="222" t="s">
        <v>1140</v>
      </c>
      <c r="D268" s="222" t="s">
        <v>169</v>
      </c>
      <c r="E268" s="223" t="s">
        <v>2361</v>
      </c>
      <c r="F268" s="224" t="s">
        <v>2362</v>
      </c>
      <c r="G268" s="225" t="s">
        <v>936</v>
      </c>
      <c r="H268" s="226">
        <v>39</v>
      </c>
      <c r="I268" s="227"/>
      <c r="J268" s="228">
        <f>ROUND(I268*H268,2)</f>
        <v>0</v>
      </c>
      <c r="K268" s="224" t="s">
        <v>477</v>
      </c>
      <c r="L268" s="73"/>
      <c r="M268" s="229" t="s">
        <v>34</v>
      </c>
      <c r="N268" s="230" t="s">
        <v>50</v>
      </c>
      <c r="O268" s="48"/>
      <c r="P268" s="231">
        <f>O268*H268</f>
        <v>0</v>
      </c>
      <c r="Q268" s="231">
        <v>0</v>
      </c>
      <c r="R268" s="231">
        <f>Q268*H268</f>
        <v>0</v>
      </c>
      <c r="S268" s="231">
        <v>0</v>
      </c>
      <c r="T268" s="232">
        <f>S268*H268</f>
        <v>0</v>
      </c>
      <c r="AR268" s="24" t="s">
        <v>174</v>
      </c>
      <c r="AT268" s="24" t="s">
        <v>169</v>
      </c>
      <c r="AU268" s="24" t="s">
        <v>89</v>
      </c>
      <c r="AY268" s="24" t="s">
        <v>167</v>
      </c>
      <c r="BE268" s="233">
        <f>IF(N268="základní",J268,0)</f>
        <v>0</v>
      </c>
      <c r="BF268" s="233">
        <f>IF(N268="snížená",J268,0)</f>
        <v>0</v>
      </c>
      <c r="BG268" s="233">
        <f>IF(N268="zákl. přenesená",J268,0)</f>
        <v>0</v>
      </c>
      <c r="BH268" s="233">
        <f>IF(N268="sníž. přenesená",J268,0)</f>
        <v>0</v>
      </c>
      <c r="BI268" s="233">
        <f>IF(N268="nulová",J268,0)</f>
        <v>0</v>
      </c>
      <c r="BJ268" s="24" t="s">
        <v>87</v>
      </c>
      <c r="BK268" s="233">
        <f>ROUND(I268*H268,2)</f>
        <v>0</v>
      </c>
      <c r="BL268" s="24" t="s">
        <v>174</v>
      </c>
      <c r="BM268" s="24" t="s">
        <v>1007</v>
      </c>
    </row>
    <row r="269" s="1" customFormat="1" ht="14.4" customHeight="1">
      <c r="B269" s="47"/>
      <c r="C269" s="222" t="s">
        <v>1143</v>
      </c>
      <c r="D269" s="222" t="s">
        <v>169</v>
      </c>
      <c r="E269" s="223" t="s">
        <v>2524</v>
      </c>
      <c r="F269" s="224" t="s">
        <v>2525</v>
      </c>
      <c r="G269" s="225" t="s">
        <v>936</v>
      </c>
      <c r="H269" s="226">
        <v>4</v>
      </c>
      <c r="I269" s="227"/>
      <c r="J269" s="228">
        <f>ROUND(I269*H269,2)</f>
        <v>0</v>
      </c>
      <c r="K269" s="224" t="s">
        <v>477</v>
      </c>
      <c r="L269" s="73"/>
      <c r="M269" s="229" t="s">
        <v>34</v>
      </c>
      <c r="N269" s="230" t="s">
        <v>50</v>
      </c>
      <c r="O269" s="48"/>
      <c r="P269" s="231">
        <f>O269*H269</f>
        <v>0</v>
      </c>
      <c r="Q269" s="231">
        <v>0</v>
      </c>
      <c r="R269" s="231">
        <f>Q269*H269</f>
        <v>0</v>
      </c>
      <c r="S269" s="231">
        <v>0</v>
      </c>
      <c r="T269" s="232">
        <f>S269*H269</f>
        <v>0</v>
      </c>
      <c r="AR269" s="24" t="s">
        <v>174</v>
      </c>
      <c r="AT269" s="24" t="s">
        <v>169</v>
      </c>
      <c r="AU269" s="24" t="s">
        <v>89</v>
      </c>
      <c r="AY269" s="24" t="s">
        <v>167</v>
      </c>
      <c r="BE269" s="233">
        <f>IF(N269="základní",J269,0)</f>
        <v>0</v>
      </c>
      <c r="BF269" s="233">
        <f>IF(N269="snížená",J269,0)</f>
        <v>0</v>
      </c>
      <c r="BG269" s="233">
        <f>IF(N269="zákl. přenesená",J269,0)</f>
        <v>0</v>
      </c>
      <c r="BH269" s="233">
        <f>IF(N269="sníž. přenesená",J269,0)</f>
        <v>0</v>
      </c>
      <c r="BI269" s="233">
        <f>IF(N269="nulová",J269,0)</f>
        <v>0</v>
      </c>
      <c r="BJ269" s="24" t="s">
        <v>87</v>
      </c>
      <c r="BK269" s="233">
        <f>ROUND(I269*H269,2)</f>
        <v>0</v>
      </c>
      <c r="BL269" s="24" t="s">
        <v>174</v>
      </c>
      <c r="BM269" s="24" t="s">
        <v>1013</v>
      </c>
    </row>
    <row r="270" s="1" customFormat="1" ht="14.4" customHeight="1">
      <c r="B270" s="47"/>
      <c r="C270" s="270" t="s">
        <v>1149</v>
      </c>
      <c r="D270" s="270" t="s">
        <v>336</v>
      </c>
      <c r="E270" s="271" t="s">
        <v>2512</v>
      </c>
      <c r="F270" s="272" t="s">
        <v>2513</v>
      </c>
      <c r="G270" s="273" t="s">
        <v>936</v>
      </c>
      <c r="H270" s="274">
        <v>4</v>
      </c>
      <c r="I270" s="275"/>
      <c r="J270" s="276">
        <f>ROUND(I270*H270,2)</f>
        <v>0</v>
      </c>
      <c r="K270" s="272" t="s">
        <v>477</v>
      </c>
      <c r="L270" s="277"/>
      <c r="M270" s="278" t="s">
        <v>34</v>
      </c>
      <c r="N270" s="279" t="s">
        <v>50</v>
      </c>
      <c r="O270" s="48"/>
      <c r="P270" s="231">
        <f>O270*H270</f>
        <v>0</v>
      </c>
      <c r="Q270" s="231">
        <v>0</v>
      </c>
      <c r="R270" s="231">
        <f>Q270*H270</f>
        <v>0</v>
      </c>
      <c r="S270" s="231">
        <v>0</v>
      </c>
      <c r="T270" s="232">
        <f>S270*H270</f>
        <v>0</v>
      </c>
      <c r="AR270" s="24" t="s">
        <v>225</v>
      </c>
      <c r="AT270" s="24" t="s">
        <v>336</v>
      </c>
      <c r="AU270" s="24" t="s">
        <v>89</v>
      </c>
      <c r="AY270" s="24" t="s">
        <v>167</v>
      </c>
      <c r="BE270" s="233">
        <f>IF(N270="základní",J270,0)</f>
        <v>0</v>
      </c>
      <c r="BF270" s="233">
        <f>IF(N270="snížená",J270,0)</f>
        <v>0</v>
      </c>
      <c r="BG270" s="233">
        <f>IF(N270="zákl. přenesená",J270,0)</f>
        <v>0</v>
      </c>
      <c r="BH270" s="233">
        <f>IF(N270="sníž. přenesená",J270,0)</f>
        <v>0</v>
      </c>
      <c r="BI270" s="233">
        <f>IF(N270="nulová",J270,0)</f>
        <v>0</v>
      </c>
      <c r="BJ270" s="24" t="s">
        <v>87</v>
      </c>
      <c r="BK270" s="233">
        <f>ROUND(I270*H270,2)</f>
        <v>0</v>
      </c>
      <c r="BL270" s="24" t="s">
        <v>174</v>
      </c>
      <c r="BM270" s="24" t="s">
        <v>2526</v>
      </c>
    </row>
    <row r="271" s="1" customFormat="1" ht="14.4" customHeight="1">
      <c r="B271" s="47"/>
      <c r="C271" s="270" t="s">
        <v>1154</v>
      </c>
      <c r="D271" s="270" t="s">
        <v>336</v>
      </c>
      <c r="E271" s="271" t="s">
        <v>2527</v>
      </c>
      <c r="F271" s="272" t="s">
        <v>2528</v>
      </c>
      <c r="G271" s="273" t="s">
        <v>936</v>
      </c>
      <c r="H271" s="274">
        <v>12</v>
      </c>
      <c r="I271" s="275"/>
      <c r="J271" s="276">
        <f>ROUND(I271*H271,2)</f>
        <v>0</v>
      </c>
      <c r="K271" s="272" t="s">
        <v>477</v>
      </c>
      <c r="L271" s="277"/>
      <c r="M271" s="278" t="s">
        <v>34</v>
      </c>
      <c r="N271" s="279" t="s">
        <v>50</v>
      </c>
      <c r="O271" s="48"/>
      <c r="P271" s="231">
        <f>O271*H271</f>
        <v>0</v>
      </c>
      <c r="Q271" s="231">
        <v>0</v>
      </c>
      <c r="R271" s="231">
        <f>Q271*H271</f>
        <v>0</v>
      </c>
      <c r="S271" s="231">
        <v>0</v>
      </c>
      <c r="T271" s="232">
        <f>S271*H271</f>
        <v>0</v>
      </c>
      <c r="AR271" s="24" t="s">
        <v>225</v>
      </c>
      <c r="AT271" s="24" t="s">
        <v>336</v>
      </c>
      <c r="AU271" s="24" t="s">
        <v>89</v>
      </c>
      <c r="AY271" s="24" t="s">
        <v>167</v>
      </c>
      <c r="BE271" s="233">
        <f>IF(N271="základní",J271,0)</f>
        <v>0</v>
      </c>
      <c r="BF271" s="233">
        <f>IF(N271="snížená",J271,0)</f>
        <v>0</v>
      </c>
      <c r="BG271" s="233">
        <f>IF(N271="zákl. přenesená",J271,0)</f>
        <v>0</v>
      </c>
      <c r="BH271" s="233">
        <f>IF(N271="sníž. přenesená",J271,0)</f>
        <v>0</v>
      </c>
      <c r="BI271" s="233">
        <f>IF(N271="nulová",J271,0)</f>
        <v>0</v>
      </c>
      <c r="BJ271" s="24" t="s">
        <v>87</v>
      </c>
      <c r="BK271" s="233">
        <f>ROUND(I271*H271,2)</f>
        <v>0</v>
      </c>
      <c r="BL271" s="24" t="s">
        <v>174</v>
      </c>
      <c r="BM271" s="24" t="s">
        <v>2529</v>
      </c>
    </row>
    <row r="272" s="1" customFormat="1" ht="14.4" customHeight="1">
      <c r="B272" s="47"/>
      <c r="C272" s="270" t="s">
        <v>1160</v>
      </c>
      <c r="D272" s="270" t="s">
        <v>336</v>
      </c>
      <c r="E272" s="271" t="s">
        <v>2530</v>
      </c>
      <c r="F272" s="272" t="s">
        <v>2531</v>
      </c>
      <c r="G272" s="273" t="s">
        <v>936</v>
      </c>
      <c r="H272" s="274">
        <v>16</v>
      </c>
      <c r="I272" s="275"/>
      <c r="J272" s="276">
        <f>ROUND(I272*H272,2)</f>
        <v>0</v>
      </c>
      <c r="K272" s="272" t="s">
        <v>477</v>
      </c>
      <c r="L272" s="277"/>
      <c r="M272" s="278" t="s">
        <v>34</v>
      </c>
      <c r="N272" s="279" t="s">
        <v>50</v>
      </c>
      <c r="O272" s="48"/>
      <c r="P272" s="231">
        <f>O272*H272</f>
        <v>0</v>
      </c>
      <c r="Q272" s="231">
        <v>0</v>
      </c>
      <c r="R272" s="231">
        <f>Q272*H272</f>
        <v>0</v>
      </c>
      <c r="S272" s="231">
        <v>0</v>
      </c>
      <c r="T272" s="232">
        <f>S272*H272</f>
        <v>0</v>
      </c>
      <c r="AR272" s="24" t="s">
        <v>225</v>
      </c>
      <c r="AT272" s="24" t="s">
        <v>336</v>
      </c>
      <c r="AU272" s="24" t="s">
        <v>89</v>
      </c>
      <c r="AY272" s="24" t="s">
        <v>167</v>
      </c>
      <c r="BE272" s="233">
        <f>IF(N272="základní",J272,0)</f>
        <v>0</v>
      </c>
      <c r="BF272" s="233">
        <f>IF(N272="snížená",J272,0)</f>
        <v>0</v>
      </c>
      <c r="BG272" s="233">
        <f>IF(N272="zákl. přenesená",J272,0)</f>
        <v>0</v>
      </c>
      <c r="BH272" s="233">
        <f>IF(N272="sníž. přenesená",J272,0)</f>
        <v>0</v>
      </c>
      <c r="BI272" s="233">
        <f>IF(N272="nulová",J272,0)</f>
        <v>0</v>
      </c>
      <c r="BJ272" s="24" t="s">
        <v>87</v>
      </c>
      <c r="BK272" s="233">
        <f>ROUND(I272*H272,2)</f>
        <v>0</v>
      </c>
      <c r="BL272" s="24" t="s">
        <v>174</v>
      </c>
      <c r="BM272" s="24" t="s">
        <v>2532</v>
      </c>
    </row>
    <row r="273" s="1" customFormat="1" ht="14.4" customHeight="1">
      <c r="B273" s="47"/>
      <c r="C273" s="270" t="s">
        <v>1166</v>
      </c>
      <c r="D273" s="270" t="s">
        <v>336</v>
      </c>
      <c r="E273" s="271" t="s">
        <v>2533</v>
      </c>
      <c r="F273" s="272" t="s">
        <v>2534</v>
      </c>
      <c r="G273" s="273" t="s">
        <v>936</v>
      </c>
      <c r="H273" s="274">
        <v>2</v>
      </c>
      <c r="I273" s="275"/>
      <c r="J273" s="276">
        <f>ROUND(I273*H273,2)</f>
        <v>0</v>
      </c>
      <c r="K273" s="272" t="s">
        <v>477</v>
      </c>
      <c r="L273" s="277"/>
      <c r="M273" s="278" t="s">
        <v>34</v>
      </c>
      <c r="N273" s="279" t="s">
        <v>50</v>
      </c>
      <c r="O273" s="48"/>
      <c r="P273" s="231">
        <f>O273*H273</f>
        <v>0</v>
      </c>
      <c r="Q273" s="231">
        <v>0</v>
      </c>
      <c r="R273" s="231">
        <f>Q273*H273</f>
        <v>0</v>
      </c>
      <c r="S273" s="231">
        <v>0</v>
      </c>
      <c r="T273" s="232">
        <f>S273*H273</f>
        <v>0</v>
      </c>
      <c r="AR273" s="24" t="s">
        <v>225</v>
      </c>
      <c r="AT273" s="24" t="s">
        <v>336</v>
      </c>
      <c r="AU273" s="24" t="s">
        <v>89</v>
      </c>
      <c r="AY273" s="24" t="s">
        <v>167</v>
      </c>
      <c r="BE273" s="233">
        <f>IF(N273="základní",J273,0)</f>
        <v>0</v>
      </c>
      <c r="BF273" s="233">
        <f>IF(N273="snížená",J273,0)</f>
        <v>0</v>
      </c>
      <c r="BG273" s="233">
        <f>IF(N273="zákl. přenesená",J273,0)</f>
        <v>0</v>
      </c>
      <c r="BH273" s="233">
        <f>IF(N273="sníž. přenesená",J273,0)</f>
        <v>0</v>
      </c>
      <c r="BI273" s="233">
        <f>IF(N273="nulová",J273,0)</f>
        <v>0</v>
      </c>
      <c r="BJ273" s="24" t="s">
        <v>87</v>
      </c>
      <c r="BK273" s="233">
        <f>ROUND(I273*H273,2)</f>
        <v>0</v>
      </c>
      <c r="BL273" s="24" t="s">
        <v>174</v>
      </c>
      <c r="BM273" s="24" t="s">
        <v>2535</v>
      </c>
    </row>
    <row r="274" s="10" customFormat="1" ht="37.44" customHeight="1">
      <c r="B274" s="206"/>
      <c r="C274" s="207"/>
      <c r="D274" s="208" t="s">
        <v>78</v>
      </c>
      <c r="E274" s="209" t="s">
        <v>2536</v>
      </c>
      <c r="F274" s="209" t="s">
        <v>2537</v>
      </c>
      <c r="G274" s="207"/>
      <c r="H274" s="207"/>
      <c r="I274" s="210"/>
      <c r="J274" s="211">
        <f>BK274</f>
        <v>0</v>
      </c>
      <c r="K274" s="207"/>
      <c r="L274" s="212"/>
      <c r="M274" s="213"/>
      <c r="N274" s="214"/>
      <c r="O274" s="214"/>
      <c r="P274" s="215">
        <f>P275+P286+P309+P323</f>
        <v>0</v>
      </c>
      <c r="Q274" s="214"/>
      <c r="R274" s="215">
        <f>R275+R286+R309+R323</f>
        <v>2.1450499999999999</v>
      </c>
      <c r="S274" s="214"/>
      <c r="T274" s="216">
        <f>T275+T286+T309+T323</f>
        <v>0</v>
      </c>
      <c r="AR274" s="217" t="s">
        <v>87</v>
      </c>
      <c r="AT274" s="218" t="s">
        <v>78</v>
      </c>
      <c r="AU274" s="218" t="s">
        <v>79</v>
      </c>
      <c r="AY274" s="217" t="s">
        <v>167</v>
      </c>
      <c r="BK274" s="219">
        <f>BK275+BK286+BK309+BK323</f>
        <v>0</v>
      </c>
    </row>
    <row r="275" s="10" customFormat="1" ht="19.92" customHeight="1">
      <c r="B275" s="206"/>
      <c r="C275" s="207"/>
      <c r="D275" s="208" t="s">
        <v>78</v>
      </c>
      <c r="E275" s="220" t="s">
        <v>2538</v>
      </c>
      <c r="F275" s="220" t="s">
        <v>2539</v>
      </c>
      <c r="G275" s="207"/>
      <c r="H275" s="207"/>
      <c r="I275" s="210"/>
      <c r="J275" s="221">
        <f>BK275</f>
        <v>0</v>
      </c>
      <c r="K275" s="207"/>
      <c r="L275" s="212"/>
      <c r="M275" s="213"/>
      <c r="N275" s="214"/>
      <c r="O275" s="214"/>
      <c r="P275" s="215">
        <f>SUM(P276:P285)</f>
        <v>0</v>
      </c>
      <c r="Q275" s="214"/>
      <c r="R275" s="215">
        <f>SUM(R276:R285)</f>
        <v>0.44009999999999999</v>
      </c>
      <c r="S275" s="214"/>
      <c r="T275" s="216">
        <f>SUM(T276:T285)</f>
        <v>0</v>
      </c>
      <c r="AR275" s="217" t="s">
        <v>87</v>
      </c>
      <c r="AT275" s="218" t="s">
        <v>78</v>
      </c>
      <c r="AU275" s="218" t="s">
        <v>87</v>
      </c>
      <c r="AY275" s="217" t="s">
        <v>167</v>
      </c>
      <c r="BK275" s="219">
        <f>SUM(BK276:BK285)</f>
        <v>0</v>
      </c>
    </row>
    <row r="276" s="1" customFormat="1" ht="22.8" customHeight="1">
      <c r="B276" s="47"/>
      <c r="C276" s="222" t="s">
        <v>1172</v>
      </c>
      <c r="D276" s="222" t="s">
        <v>169</v>
      </c>
      <c r="E276" s="223" t="s">
        <v>2540</v>
      </c>
      <c r="F276" s="224" t="s">
        <v>2541</v>
      </c>
      <c r="G276" s="225" t="s">
        <v>356</v>
      </c>
      <c r="H276" s="226">
        <v>70</v>
      </c>
      <c r="I276" s="227"/>
      <c r="J276" s="228">
        <f>ROUND(I276*H276,2)</f>
        <v>0</v>
      </c>
      <c r="K276" s="224" t="s">
        <v>173</v>
      </c>
      <c r="L276" s="73"/>
      <c r="M276" s="229" t="s">
        <v>34</v>
      </c>
      <c r="N276" s="230" t="s">
        <v>50</v>
      </c>
      <c r="O276" s="48"/>
      <c r="P276" s="231">
        <f>O276*H276</f>
        <v>0</v>
      </c>
      <c r="Q276" s="231">
        <v>0</v>
      </c>
      <c r="R276" s="231">
        <f>Q276*H276</f>
        <v>0</v>
      </c>
      <c r="S276" s="231">
        <v>0</v>
      </c>
      <c r="T276" s="232">
        <f>S276*H276</f>
        <v>0</v>
      </c>
      <c r="AR276" s="24" t="s">
        <v>174</v>
      </c>
      <c r="AT276" s="24" t="s">
        <v>169</v>
      </c>
      <c r="AU276" s="24" t="s">
        <v>89</v>
      </c>
      <c r="AY276" s="24" t="s">
        <v>167</v>
      </c>
      <c r="BE276" s="233">
        <f>IF(N276="základní",J276,0)</f>
        <v>0</v>
      </c>
      <c r="BF276" s="233">
        <f>IF(N276="snížená",J276,0)</f>
        <v>0</v>
      </c>
      <c r="BG276" s="233">
        <f>IF(N276="zákl. přenesená",J276,0)</f>
        <v>0</v>
      </c>
      <c r="BH276" s="233">
        <f>IF(N276="sníž. přenesená",J276,0)</f>
        <v>0</v>
      </c>
      <c r="BI276" s="233">
        <f>IF(N276="nulová",J276,0)</f>
        <v>0</v>
      </c>
      <c r="BJ276" s="24" t="s">
        <v>87</v>
      </c>
      <c r="BK276" s="233">
        <f>ROUND(I276*H276,2)</f>
        <v>0</v>
      </c>
      <c r="BL276" s="24" t="s">
        <v>174</v>
      </c>
      <c r="BM276" s="24" t="s">
        <v>2542</v>
      </c>
    </row>
    <row r="277" s="1" customFormat="1" ht="14.4" customHeight="1">
      <c r="B277" s="47"/>
      <c r="C277" s="270" t="s">
        <v>1176</v>
      </c>
      <c r="D277" s="270" t="s">
        <v>336</v>
      </c>
      <c r="E277" s="271" t="s">
        <v>2543</v>
      </c>
      <c r="F277" s="272" t="s">
        <v>2544</v>
      </c>
      <c r="G277" s="273" t="s">
        <v>356</v>
      </c>
      <c r="H277" s="274">
        <v>70</v>
      </c>
      <c r="I277" s="275"/>
      <c r="J277" s="276">
        <f>ROUND(I277*H277,2)</f>
        <v>0</v>
      </c>
      <c r="K277" s="272" t="s">
        <v>173</v>
      </c>
      <c r="L277" s="277"/>
      <c r="M277" s="278" t="s">
        <v>34</v>
      </c>
      <c r="N277" s="279" t="s">
        <v>50</v>
      </c>
      <c r="O277" s="48"/>
      <c r="P277" s="231">
        <f>O277*H277</f>
        <v>0</v>
      </c>
      <c r="Q277" s="231">
        <v>0.0016299999999999999</v>
      </c>
      <c r="R277" s="231">
        <f>Q277*H277</f>
        <v>0.11409999999999999</v>
      </c>
      <c r="S277" s="231">
        <v>0</v>
      </c>
      <c r="T277" s="232">
        <f>S277*H277</f>
        <v>0</v>
      </c>
      <c r="AR277" s="24" t="s">
        <v>225</v>
      </c>
      <c r="AT277" s="24" t="s">
        <v>336</v>
      </c>
      <c r="AU277" s="24" t="s">
        <v>89</v>
      </c>
      <c r="AY277" s="24" t="s">
        <v>167</v>
      </c>
      <c r="BE277" s="233">
        <f>IF(N277="základní",J277,0)</f>
        <v>0</v>
      </c>
      <c r="BF277" s="233">
        <f>IF(N277="snížená",J277,0)</f>
        <v>0</v>
      </c>
      <c r="BG277" s="233">
        <f>IF(N277="zákl. přenesená",J277,0)</f>
        <v>0</v>
      </c>
      <c r="BH277" s="233">
        <f>IF(N277="sníž. přenesená",J277,0)</f>
        <v>0</v>
      </c>
      <c r="BI277" s="233">
        <f>IF(N277="nulová",J277,0)</f>
        <v>0</v>
      </c>
      <c r="BJ277" s="24" t="s">
        <v>87</v>
      </c>
      <c r="BK277" s="233">
        <f>ROUND(I277*H277,2)</f>
        <v>0</v>
      </c>
      <c r="BL277" s="24" t="s">
        <v>174</v>
      </c>
      <c r="BM277" s="24" t="s">
        <v>2545</v>
      </c>
    </row>
    <row r="278" s="1" customFormat="1">
      <c r="B278" s="47"/>
      <c r="C278" s="75"/>
      <c r="D278" s="234" t="s">
        <v>340</v>
      </c>
      <c r="E278" s="75"/>
      <c r="F278" s="235" t="s">
        <v>2546</v>
      </c>
      <c r="G278" s="75"/>
      <c r="H278" s="75"/>
      <c r="I278" s="192"/>
      <c r="J278" s="75"/>
      <c r="K278" s="75"/>
      <c r="L278" s="73"/>
      <c r="M278" s="236"/>
      <c r="N278" s="48"/>
      <c r="O278" s="48"/>
      <c r="P278" s="48"/>
      <c r="Q278" s="48"/>
      <c r="R278" s="48"/>
      <c r="S278" s="48"/>
      <c r="T278" s="96"/>
      <c r="AT278" s="24" t="s">
        <v>340</v>
      </c>
      <c r="AU278" s="24" t="s">
        <v>89</v>
      </c>
    </row>
    <row r="279" s="1" customFormat="1" ht="34.2" customHeight="1">
      <c r="B279" s="47"/>
      <c r="C279" s="222" t="s">
        <v>1180</v>
      </c>
      <c r="D279" s="222" t="s">
        <v>169</v>
      </c>
      <c r="E279" s="223" t="s">
        <v>2547</v>
      </c>
      <c r="F279" s="224" t="s">
        <v>2548</v>
      </c>
      <c r="G279" s="225" t="s">
        <v>356</v>
      </c>
      <c r="H279" s="226">
        <v>8</v>
      </c>
      <c r="I279" s="227"/>
      <c r="J279" s="228">
        <f>ROUND(I279*H279,2)</f>
        <v>0</v>
      </c>
      <c r="K279" s="224" t="s">
        <v>173</v>
      </c>
      <c r="L279" s="73"/>
      <c r="M279" s="229" t="s">
        <v>34</v>
      </c>
      <c r="N279" s="230" t="s">
        <v>50</v>
      </c>
      <c r="O279" s="48"/>
      <c r="P279" s="231">
        <f>O279*H279</f>
        <v>0</v>
      </c>
      <c r="Q279" s="231">
        <v>0</v>
      </c>
      <c r="R279" s="231">
        <f>Q279*H279</f>
        <v>0</v>
      </c>
      <c r="S279" s="231">
        <v>0</v>
      </c>
      <c r="T279" s="232">
        <f>S279*H279</f>
        <v>0</v>
      </c>
      <c r="AR279" s="24" t="s">
        <v>174</v>
      </c>
      <c r="AT279" s="24" t="s">
        <v>169</v>
      </c>
      <c r="AU279" s="24" t="s">
        <v>89</v>
      </c>
      <c r="AY279" s="24" t="s">
        <v>167</v>
      </c>
      <c r="BE279" s="233">
        <f>IF(N279="základní",J279,0)</f>
        <v>0</v>
      </c>
      <c r="BF279" s="233">
        <f>IF(N279="snížená",J279,0)</f>
        <v>0</v>
      </c>
      <c r="BG279" s="233">
        <f>IF(N279="zákl. přenesená",J279,0)</f>
        <v>0</v>
      </c>
      <c r="BH279" s="233">
        <f>IF(N279="sníž. přenesená",J279,0)</f>
        <v>0</v>
      </c>
      <c r="BI279" s="233">
        <f>IF(N279="nulová",J279,0)</f>
        <v>0</v>
      </c>
      <c r="BJ279" s="24" t="s">
        <v>87</v>
      </c>
      <c r="BK279" s="233">
        <f>ROUND(I279*H279,2)</f>
        <v>0</v>
      </c>
      <c r="BL279" s="24" t="s">
        <v>174</v>
      </c>
      <c r="BM279" s="24" t="s">
        <v>2549</v>
      </c>
    </row>
    <row r="280" s="1" customFormat="1" ht="34.2" customHeight="1">
      <c r="B280" s="47"/>
      <c r="C280" s="222" t="s">
        <v>1185</v>
      </c>
      <c r="D280" s="222" t="s">
        <v>169</v>
      </c>
      <c r="E280" s="223" t="s">
        <v>2550</v>
      </c>
      <c r="F280" s="224" t="s">
        <v>2551</v>
      </c>
      <c r="G280" s="225" t="s">
        <v>356</v>
      </c>
      <c r="H280" s="226">
        <v>200</v>
      </c>
      <c r="I280" s="227"/>
      <c r="J280" s="228">
        <f>ROUND(I280*H280,2)</f>
        <v>0</v>
      </c>
      <c r="K280" s="224" t="s">
        <v>173</v>
      </c>
      <c r="L280" s="73"/>
      <c r="M280" s="229" t="s">
        <v>34</v>
      </c>
      <c r="N280" s="230" t="s">
        <v>50</v>
      </c>
      <c r="O280" s="48"/>
      <c r="P280" s="231">
        <f>O280*H280</f>
        <v>0</v>
      </c>
      <c r="Q280" s="231">
        <v>0</v>
      </c>
      <c r="R280" s="231">
        <f>Q280*H280</f>
        <v>0</v>
      </c>
      <c r="S280" s="231">
        <v>0</v>
      </c>
      <c r="T280" s="232">
        <f>S280*H280</f>
        <v>0</v>
      </c>
      <c r="AR280" s="24" t="s">
        <v>281</v>
      </c>
      <c r="AT280" s="24" t="s">
        <v>169</v>
      </c>
      <c r="AU280" s="24" t="s">
        <v>89</v>
      </c>
      <c r="AY280" s="24" t="s">
        <v>167</v>
      </c>
      <c r="BE280" s="233">
        <f>IF(N280="základní",J280,0)</f>
        <v>0</v>
      </c>
      <c r="BF280" s="233">
        <f>IF(N280="snížená",J280,0)</f>
        <v>0</v>
      </c>
      <c r="BG280" s="233">
        <f>IF(N280="zákl. přenesená",J280,0)</f>
        <v>0</v>
      </c>
      <c r="BH280" s="233">
        <f>IF(N280="sníž. přenesená",J280,0)</f>
        <v>0</v>
      </c>
      <c r="BI280" s="233">
        <f>IF(N280="nulová",J280,0)</f>
        <v>0</v>
      </c>
      <c r="BJ280" s="24" t="s">
        <v>87</v>
      </c>
      <c r="BK280" s="233">
        <f>ROUND(I280*H280,2)</f>
        <v>0</v>
      </c>
      <c r="BL280" s="24" t="s">
        <v>281</v>
      </c>
      <c r="BM280" s="24" t="s">
        <v>2552</v>
      </c>
    </row>
    <row r="281" s="1" customFormat="1" ht="14.4" customHeight="1">
      <c r="B281" s="47"/>
      <c r="C281" s="270" t="s">
        <v>1189</v>
      </c>
      <c r="D281" s="270" t="s">
        <v>336</v>
      </c>
      <c r="E281" s="271" t="s">
        <v>2553</v>
      </c>
      <c r="F281" s="272" t="s">
        <v>2554</v>
      </c>
      <c r="G281" s="273" t="s">
        <v>356</v>
      </c>
      <c r="H281" s="274">
        <v>200</v>
      </c>
      <c r="I281" s="275"/>
      <c r="J281" s="276">
        <f>ROUND(I281*H281,2)</f>
        <v>0</v>
      </c>
      <c r="K281" s="272" t="s">
        <v>477</v>
      </c>
      <c r="L281" s="277"/>
      <c r="M281" s="278" t="s">
        <v>34</v>
      </c>
      <c r="N281" s="279" t="s">
        <v>50</v>
      </c>
      <c r="O281" s="48"/>
      <c r="P281" s="231">
        <f>O281*H281</f>
        <v>0</v>
      </c>
      <c r="Q281" s="231">
        <v>0.0016299999999999999</v>
      </c>
      <c r="R281" s="231">
        <f>Q281*H281</f>
        <v>0.32600000000000001</v>
      </c>
      <c r="S281" s="231">
        <v>0</v>
      </c>
      <c r="T281" s="232">
        <f>S281*H281</f>
        <v>0</v>
      </c>
      <c r="AR281" s="24" t="s">
        <v>225</v>
      </c>
      <c r="AT281" s="24" t="s">
        <v>336</v>
      </c>
      <c r="AU281" s="24" t="s">
        <v>89</v>
      </c>
      <c r="AY281" s="24" t="s">
        <v>167</v>
      </c>
      <c r="BE281" s="233">
        <f>IF(N281="základní",J281,0)</f>
        <v>0</v>
      </c>
      <c r="BF281" s="233">
        <f>IF(N281="snížená",J281,0)</f>
        <v>0</v>
      </c>
      <c r="BG281" s="233">
        <f>IF(N281="zákl. přenesená",J281,0)</f>
        <v>0</v>
      </c>
      <c r="BH281" s="233">
        <f>IF(N281="sníž. přenesená",J281,0)</f>
        <v>0</v>
      </c>
      <c r="BI281" s="233">
        <f>IF(N281="nulová",J281,0)</f>
        <v>0</v>
      </c>
      <c r="BJ281" s="24" t="s">
        <v>87</v>
      </c>
      <c r="BK281" s="233">
        <f>ROUND(I281*H281,2)</f>
        <v>0</v>
      </c>
      <c r="BL281" s="24" t="s">
        <v>174</v>
      </c>
      <c r="BM281" s="24" t="s">
        <v>2555</v>
      </c>
    </row>
    <row r="282" s="1" customFormat="1" ht="14.4" customHeight="1">
      <c r="B282" s="47"/>
      <c r="C282" s="222" t="s">
        <v>1194</v>
      </c>
      <c r="D282" s="222" t="s">
        <v>169</v>
      </c>
      <c r="E282" s="223" t="s">
        <v>2556</v>
      </c>
      <c r="F282" s="224" t="s">
        <v>2557</v>
      </c>
      <c r="G282" s="225" t="s">
        <v>336</v>
      </c>
      <c r="H282" s="226">
        <v>4</v>
      </c>
      <c r="I282" s="227"/>
      <c r="J282" s="228">
        <f>ROUND(I282*H282,2)</f>
        <v>0</v>
      </c>
      <c r="K282" s="224" t="s">
        <v>477</v>
      </c>
      <c r="L282" s="73"/>
      <c r="M282" s="229" t="s">
        <v>34</v>
      </c>
      <c r="N282" s="230" t="s">
        <v>50</v>
      </c>
      <c r="O282" s="48"/>
      <c r="P282" s="231">
        <f>O282*H282</f>
        <v>0</v>
      </c>
      <c r="Q282" s="231">
        <v>0</v>
      </c>
      <c r="R282" s="231">
        <f>Q282*H282</f>
        <v>0</v>
      </c>
      <c r="S282" s="231">
        <v>0</v>
      </c>
      <c r="T282" s="232">
        <f>S282*H282</f>
        <v>0</v>
      </c>
      <c r="AR282" s="24" t="s">
        <v>174</v>
      </c>
      <c r="AT282" s="24" t="s">
        <v>169</v>
      </c>
      <c r="AU282" s="24" t="s">
        <v>89</v>
      </c>
      <c r="AY282" s="24" t="s">
        <v>167</v>
      </c>
      <c r="BE282" s="233">
        <f>IF(N282="základní",J282,0)</f>
        <v>0</v>
      </c>
      <c r="BF282" s="233">
        <f>IF(N282="snížená",J282,0)</f>
        <v>0</v>
      </c>
      <c r="BG282" s="233">
        <f>IF(N282="zákl. přenesená",J282,0)</f>
        <v>0</v>
      </c>
      <c r="BH282" s="233">
        <f>IF(N282="sníž. přenesená",J282,0)</f>
        <v>0</v>
      </c>
      <c r="BI282" s="233">
        <f>IF(N282="nulová",J282,0)</f>
        <v>0</v>
      </c>
      <c r="BJ282" s="24" t="s">
        <v>87</v>
      </c>
      <c r="BK282" s="233">
        <f>ROUND(I282*H282,2)</f>
        <v>0</v>
      </c>
      <c r="BL282" s="24" t="s">
        <v>174</v>
      </c>
      <c r="BM282" s="24" t="s">
        <v>1130</v>
      </c>
    </row>
    <row r="283" s="1" customFormat="1" ht="14.4" customHeight="1">
      <c r="B283" s="47"/>
      <c r="C283" s="222" t="s">
        <v>1200</v>
      </c>
      <c r="D283" s="222" t="s">
        <v>169</v>
      </c>
      <c r="E283" s="223" t="s">
        <v>2558</v>
      </c>
      <c r="F283" s="224" t="s">
        <v>2559</v>
      </c>
      <c r="G283" s="225" t="s">
        <v>2220</v>
      </c>
      <c r="H283" s="226">
        <v>2</v>
      </c>
      <c r="I283" s="227"/>
      <c r="J283" s="228">
        <f>ROUND(I283*H283,2)</f>
        <v>0</v>
      </c>
      <c r="K283" s="224" t="s">
        <v>477</v>
      </c>
      <c r="L283" s="73"/>
      <c r="M283" s="229" t="s">
        <v>34</v>
      </c>
      <c r="N283" s="230" t="s">
        <v>50</v>
      </c>
      <c r="O283" s="48"/>
      <c r="P283" s="231">
        <f>O283*H283</f>
        <v>0</v>
      </c>
      <c r="Q283" s="231">
        <v>0</v>
      </c>
      <c r="R283" s="231">
        <f>Q283*H283</f>
        <v>0</v>
      </c>
      <c r="S283" s="231">
        <v>0</v>
      </c>
      <c r="T283" s="232">
        <f>S283*H283</f>
        <v>0</v>
      </c>
      <c r="AR283" s="24" t="s">
        <v>174</v>
      </c>
      <c r="AT283" s="24" t="s">
        <v>169</v>
      </c>
      <c r="AU283" s="24" t="s">
        <v>89</v>
      </c>
      <c r="AY283" s="24" t="s">
        <v>167</v>
      </c>
      <c r="BE283" s="233">
        <f>IF(N283="základní",J283,0)</f>
        <v>0</v>
      </c>
      <c r="BF283" s="233">
        <f>IF(N283="snížená",J283,0)</f>
        <v>0</v>
      </c>
      <c r="BG283" s="233">
        <f>IF(N283="zákl. přenesená",J283,0)</f>
        <v>0</v>
      </c>
      <c r="BH283" s="233">
        <f>IF(N283="sníž. přenesená",J283,0)</f>
        <v>0</v>
      </c>
      <c r="BI283" s="233">
        <f>IF(N283="nulová",J283,0)</f>
        <v>0</v>
      </c>
      <c r="BJ283" s="24" t="s">
        <v>87</v>
      </c>
      <c r="BK283" s="233">
        <f>ROUND(I283*H283,2)</f>
        <v>0</v>
      </c>
      <c r="BL283" s="24" t="s">
        <v>174</v>
      </c>
      <c r="BM283" s="24" t="s">
        <v>1140</v>
      </c>
    </row>
    <row r="284" s="1" customFormat="1" ht="14.4" customHeight="1">
      <c r="B284" s="47"/>
      <c r="C284" s="222" t="s">
        <v>1207</v>
      </c>
      <c r="D284" s="222" t="s">
        <v>169</v>
      </c>
      <c r="E284" s="223" t="s">
        <v>2560</v>
      </c>
      <c r="F284" s="224" t="s">
        <v>2561</v>
      </c>
      <c r="G284" s="225" t="s">
        <v>936</v>
      </c>
      <c r="H284" s="226">
        <v>1</v>
      </c>
      <c r="I284" s="227"/>
      <c r="J284" s="228">
        <f>ROUND(I284*H284,2)</f>
        <v>0</v>
      </c>
      <c r="K284" s="224" t="s">
        <v>477</v>
      </c>
      <c r="L284" s="73"/>
      <c r="M284" s="229" t="s">
        <v>34</v>
      </c>
      <c r="N284" s="230" t="s">
        <v>50</v>
      </c>
      <c r="O284" s="48"/>
      <c r="P284" s="231">
        <f>O284*H284</f>
        <v>0</v>
      </c>
      <c r="Q284" s="231">
        <v>0</v>
      </c>
      <c r="R284" s="231">
        <f>Q284*H284</f>
        <v>0</v>
      </c>
      <c r="S284" s="231">
        <v>0</v>
      </c>
      <c r="T284" s="232">
        <f>S284*H284</f>
        <v>0</v>
      </c>
      <c r="AR284" s="24" t="s">
        <v>174</v>
      </c>
      <c r="AT284" s="24" t="s">
        <v>169</v>
      </c>
      <c r="AU284" s="24" t="s">
        <v>89</v>
      </c>
      <c r="AY284" s="24" t="s">
        <v>167</v>
      </c>
      <c r="BE284" s="233">
        <f>IF(N284="základní",J284,0)</f>
        <v>0</v>
      </c>
      <c r="BF284" s="233">
        <f>IF(N284="snížená",J284,0)</f>
        <v>0</v>
      </c>
      <c r="BG284" s="233">
        <f>IF(N284="zákl. přenesená",J284,0)</f>
        <v>0</v>
      </c>
      <c r="BH284" s="233">
        <f>IF(N284="sníž. přenesená",J284,0)</f>
        <v>0</v>
      </c>
      <c r="BI284" s="233">
        <f>IF(N284="nulová",J284,0)</f>
        <v>0</v>
      </c>
      <c r="BJ284" s="24" t="s">
        <v>87</v>
      </c>
      <c r="BK284" s="233">
        <f>ROUND(I284*H284,2)</f>
        <v>0</v>
      </c>
      <c r="BL284" s="24" t="s">
        <v>174</v>
      </c>
      <c r="BM284" s="24" t="s">
        <v>1143</v>
      </c>
    </row>
    <row r="285" s="1" customFormat="1" ht="14.4" customHeight="1">
      <c r="B285" s="47"/>
      <c r="C285" s="222" t="s">
        <v>1212</v>
      </c>
      <c r="D285" s="222" t="s">
        <v>169</v>
      </c>
      <c r="E285" s="223" t="s">
        <v>2562</v>
      </c>
      <c r="F285" s="224" t="s">
        <v>2563</v>
      </c>
      <c r="G285" s="225" t="s">
        <v>936</v>
      </c>
      <c r="H285" s="226">
        <v>2</v>
      </c>
      <c r="I285" s="227"/>
      <c r="J285" s="228">
        <f>ROUND(I285*H285,2)</f>
        <v>0</v>
      </c>
      <c r="K285" s="224" t="s">
        <v>477</v>
      </c>
      <c r="L285" s="73"/>
      <c r="M285" s="229" t="s">
        <v>34</v>
      </c>
      <c r="N285" s="230" t="s">
        <v>50</v>
      </c>
      <c r="O285" s="48"/>
      <c r="P285" s="231">
        <f>O285*H285</f>
        <v>0</v>
      </c>
      <c r="Q285" s="231">
        <v>0</v>
      </c>
      <c r="R285" s="231">
        <f>Q285*H285</f>
        <v>0</v>
      </c>
      <c r="S285" s="231">
        <v>0</v>
      </c>
      <c r="T285" s="232">
        <f>S285*H285</f>
        <v>0</v>
      </c>
      <c r="AR285" s="24" t="s">
        <v>174</v>
      </c>
      <c r="AT285" s="24" t="s">
        <v>169</v>
      </c>
      <c r="AU285" s="24" t="s">
        <v>89</v>
      </c>
      <c r="AY285" s="24" t="s">
        <v>167</v>
      </c>
      <c r="BE285" s="233">
        <f>IF(N285="základní",J285,0)</f>
        <v>0</v>
      </c>
      <c r="BF285" s="233">
        <f>IF(N285="snížená",J285,0)</f>
        <v>0</v>
      </c>
      <c r="BG285" s="233">
        <f>IF(N285="zákl. přenesená",J285,0)</f>
        <v>0</v>
      </c>
      <c r="BH285" s="233">
        <f>IF(N285="sníž. přenesená",J285,0)</f>
        <v>0</v>
      </c>
      <c r="BI285" s="233">
        <f>IF(N285="nulová",J285,0)</f>
        <v>0</v>
      </c>
      <c r="BJ285" s="24" t="s">
        <v>87</v>
      </c>
      <c r="BK285" s="233">
        <f>ROUND(I285*H285,2)</f>
        <v>0</v>
      </c>
      <c r="BL285" s="24" t="s">
        <v>174</v>
      </c>
      <c r="BM285" s="24" t="s">
        <v>1149</v>
      </c>
    </row>
    <row r="286" s="10" customFormat="1" ht="29.88" customHeight="1">
      <c r="B286" s="206"/>
      <c r="C286" s="207"/>
      <c r="D286" s="208" t="s">
        <v>78</v>
      </c>
      <c r="E286" s="220" t="s">
        <v>2564</v>
      </c>
      <c r="F286" s="220" t="s">
        <v>2565</v>
      </c>
      <c r="G286" s="207"/>
      <c r="H286" s="207"/>
      <c r="I286" s="210"/>
      <c r="J286" s="221">
        <f>BK286</f>
        <v>0</v>
      </c>
      <c r="K286" s="207"/>
      <c r="L286" s="212"/>
      <c r="M286" s="213"/>
      <c r="N286" s="214"/>
      <c r="O286" s="214"/>
      <c r="P286" s="215">
        <f>SUM(P287:P308)</f>
        <v>0</v>
      </c>
      <c r="Q286" s="214"/>
      <c r="R286" s="215">
        <f>SUM(R287:R308)</f>
        <v>1.70495</v>
      </c>
      <c r="S286" s="214"/>
      <c r="T286" s="216">
        <f>SUM(T287:T308)</f>
        <v>0</v>
      </c>
      <c r="AR286" s="217" t="s">
        <v>87</v>
      </c>
      <c r="AT286" s="218" t="s">
        <v>78</v>
      </c>
      <c r="AU286" s="218" t="s">
        <v>87</v>
      </c>
      <c r="AY286" s="217" t="s">
        <v>167</v>
      </c>
      <c r="BK286" s="219">
        <f>SUM(BK287:BK308)</f>
        <v>0</v>
      </c>
    </row>
    <row r="287" s="1" customFormat="1" ht="34.2" customHeight="1">
      <c r="B287" s="47"/>
      <c r="C287" s="222" t="s">
        <v>1219</v>
      </c>
      <c r="D287" s="222" t="s">
        <v>169</v>
      </c>
      <c r="E287" s="223" t="s">
        <v>2487</v>
      </c>
      <c r="F287" s="224" t="s">
        <v>2488</v>
      </c>
      <c r="G287" s="225" t="s">
        <v>356</v>
      </c>
      <c r="H287" s="226">
        <v>52.5</v>
      </c>
      <c r="I287" s="227"/>
      <c r="J287" s="228">
        <f>ROUND(I287*H287,2)</f>
        <v>0</v>
      </c>
      <c r="K287" s="224" t="s">
        <v>173</v>
      </c>
      <c r="L287" s="73"/>
      <c r="M287" s="229" t="s">
        <v>34</v>
      </c>
      <c r="N287" s="230" t="s">
        <v>50</v>
      </c>
      <c r="O287" s="48"/>
      <c r="P287" s="231">
        <f>O287*H287</f>
        <v>0</v>
      </c>
      <c r="Q287" s="231">
        <v>0</v>
      </c>
      <c r="R287" s="231">
        <f>Q287*H287</f>
        <v>0</v>
      </c>
      <c r="S287" s="231">
        <v>0</v>
      </c>
      <c r="T287" s="232">
        <f>S287*H287</f>
        <v>0</v>
      </c>
      <c r="AR287" s="24" t="s">
        <v>174</v>
      </c>
      <c r="AT287" s="24" t="s">
        <v>169</v>
      </c>
      <c r="AU287" s="24" t="s">
        <v>89</v>
      </c>
      <c r="AY287" s="24" t="s">
        <v>167</v>
      </c>
      <c r="BE287" s="233">
        <f>IF(N287="základní",J287,0)</f>
        <v>0</v>
      </c>
      <c r="BF287" s="233">
        <f>IF(N287="snížená",J287,0)</f>
        <v>0</v>
      </c>
      <c r="BG287" s="233">
        <f>IF(N287="zákl. přenesená",J287,0)</f>
        <v>0</v>
      </c>
      <c r="BH287" s="233">
        <f>IF(N287="sníž. přenesená",J287,0)</f>
        <v>0</v>
      </c>
      <c r="BI287" s="233">
        <f>IF(N287="nulová",J287,0)</f>
        <v>0</v>
      </c>
      <c r="BJ287" s="24" t="s">
        <v>87</v>
      </c>
      <c r="BK287" s="233">
        <f>ROUND(I287*H287,2)</f>
        <v>0</v>
      </c>
      <c r="BL287" s="24" t="s">
        <v>174</v>
      </c>
      <c r="BM287" s="24" t="s">
        <v>2566</v>
      </c>
    </row>
    <row r="288" s="1" customFormat="1" ht="14.4" customHeight="1">
      <c r="B288" s="47"/>
      <c r="C288" s="270" t="s">
        <v>1225</v>
      </c>
      <c r="D288" s="270" t="s">
        <v>336</v>
      </c>
      <c r="E288" s="271" t="s">
        <v>2490</v>
      </c>
      <c r="F288" s="272" t="s">
        <v>2491</v>
      </c>
      <c r="G288" s="273" t="s">
        <v>356</v>
      </c>
      <c r="H288" s="274">
        <v>52.5</v>
      </c>
      <c r="I288" s="275"/>
      <c r="J288" s="276">
        <f>ROUND(I288*H288,2)</f>
        <v>0</v>
      </c>
      <c r="K288" s="272" t="s">
        <v>173</v>
      </c>
      <c r="L288" s="277"/>
      <c r="M288" s="278" t="s">
        <v>34</v>
      </c>
      <c r="N288" s="279" t="s">
        <v>50</v>
      </c>
      <c r="O288" s="48"/>
      <c r="P288" s="231">
        <f>O288*H288</f>
        <v>0</v>
      </c>
      <c r="Q288" s="231">
        <v>0.0020999999999999999</v>
      </c>
      <c r="R288" s="231">
        <f>Q288*H288</f>
        <v>0.11024999999999999</v>
      </c>
      <c r="S288" s="231">
        <v>0</v>
      </c>
      <c r="T288" s="232">
        <f>S288*H288</f>
        <v>0</v>
      </c>
      <c r="AR288" s="24" t="s">
        <v>225</v>
      </c>
      <c r="AT288" s="24" t="s">
        <v>336</v>
      </c>
      <c r="AU288" s="24" t="s">
        <v>89</v>
      </c>
      <c r="AY288" s="24" t="s">
        <v>167</v>
      </c>
      <c r="BE288" s="233">
        <f>IF(N288="základní",J288,0)</f>
        <v>0</v>
      </c>
      <c r="BF288" s="233">
        <f>IF(N288="snížená",J288,0)</f>
        <v>0</v>
      </c>
      <c r="BG288" s="233">
        <f>IF(N288="zákl. přenesená",J288,0)</f>
        <v>0</v>
      </c>
      <c r="BH288" s="233">
        <f>IF(N288="sníž. přenesená",J288,0)</f>
        <v>0</v>
      </c>
      <c r="BI288" s="233">
        <f>IF(N288="nulová",J288,0)</f>
        <v>0</v>
      </c>
      <c r="BJ288" s="24" t="s">
        <v>87</v>
      </c>
      <c r="BK288" s="233">
        <f>ROUND(I288*H288,2)</f>
        <v>0</v>
      </c>
      <c r="BL288" s="24" t="s">
        <v>174</v>
      </c>
      <c r="BM288" s="24" t="s">
        <v>2567</v>
      </c>
    </row>
    <row r="289" s="1" customFormat="1">
      <c r="B289" s="47"/>
      <c r="C289" s="75"/>
      <c r="D289" s="234" t="s">
        <v>340</v>
      </c>
      <c r="E289" s="75"/>
      <c r="F289" s="235" t="s">
        <v>2493</v>
      </c>
      <c r="G289" s="75"/>
      <c r="H289" s="75"/>
      <c r="I289" s="192"/>
      <c r="J289" s="75"/>
      <c r="K289" s="75"/>
      <c r="L289" s="73"/>
      <c r="M289" s="236"/>
      <c r="N289" s="48"/>
      <c r="O289" s="48"/>
      <c r="P289" s="48"/>
      <c r="Q289" s="48"/>
      <c r="R289" s="48"/>
      <c r="S289" s="48"/>
      <c r="T289" s="96"/>
      <c r="AT289" s="24" t="s">
        <v>340</v>
      </c>
      <c r="AU289" s="24" t="s">
        <v>89</v>
      </c>
    </row>
    <row r="290" s="1" customFormat="1" ht="34.2" customHeight="1">
      <c r="B290" s="47"/>
      <c r="C290" s="222" t="s">
        <v>1231</v>
      </c>
      <c r="D290" s="222" t="s">
        <v>169</v>
      </c>
      <c r="E290" s="223" t="s">
        <v>2354</v>
      </c>
      <c r="F290" s="224" t="s">
        <v>2355</v>
      </c>
      <c r="G290" s="225" t="s">
        <v>356</v>
      </c>
      <c r="H290" s="226">
        <v>431</v>
      </c>
      <c r="I290" s="227"/>
      <c r="J290" s="228">
        <f>ROUND(I290*H290,2)</f>
        <v>0</v>
      </c>
      <c r="K290" s="224" t="s">
        <v>173</v>
      </c>
      <c r="L290" s="73"/>
      <c r="M290" s="229" t="s">
        <v>34</v>
      </c>
      <c r="N290" s="230" t="s">
        <v>50</v>
      </c>
      <c r="O290" s="48"/>
      <c r="P290" s="231">
        <f>O290*H290</f>
        <v>0</v>
      </c>
      <c r="Q290" s="231">
        <v>0</v>
      </c>
      <c r="R290" s="231">
        <f>Q290*H290</f>
        <v>0</v>
      </c>
      <c r="S290" s="231">
        <v>0</v>
      </c>
      <c r="T290" s="232">
        <f>S290*H290</f>
        <v>0</v>
      </c>
      <c r="AR290" s="24" t="s">
        <v>174</v>
      </c>
      <c r="AT290" s="24" t="s">
        <v>169</v>
      </c>
      <c r="AU290" s="24" t="s">
        <v>89</v>
      </c>
      <c r="AY290" s="24" t="s">
        <v>167</v>
      </c>
      <c r="BE290" s="233">
        <f>IF(N290="základní",J290,0)</f>
        <v>0</v>
      </c>
      <c r="BF290" s="233">
        <f>IF(N290="snížená",J290,0)</f>
        <v>0</v>
      </c>
      <c r="BG290" s="233">
        <f>IF(N290="zákl. přenesená",J290,0)</f>
        <v>0</v>
      </c>
      <c r="BH290" s="233">
        <f>IF(N290="sníž. přenesená",J290,0)</f>
        <v>0</v>
      </c>
      <c r="BI290" s="233">
        <f>IF(N290="nulová",J290,0)</f>
        <v>0</v>
      </c>
      <c r="BJ290" s="24" t="s">
        <v>87</v>
      </c>
      <c r="BK290" s="233">
        <f>ROUND(I290*H290,2)</f>
        <v>0</v>
      </c>
      <c r="BL290" s="24" t="s">
        <v>174</v>
      </c>
      <c r="BM290" s="24" t="s">
        <v>2568</v>
      </c>
    </row>
    <row r="291" s="1" customFormat="1" ht="14.4" customHeight="1">
      <c r="B291" s="47"/>
      <c r="C291" s="270" t="s">
        <v>1235</v>
      </c>
      <c r="D291" s="270" t="s">
        <v>336</v>
      </c>
      <c r="E291" s="271" t="s">
        <v>2357</v>
      </c>
      <c r="F291" s="272" t="s">
        <v>2358</v>
      </c>
      <c r="G291" s="273" t="s">
        <v>356</v>
      </c>
      <c r="H291" s="274">
        <v>431</v>
      </c>
      <c r="I291" s="275"/>
      <c r="J291" s="276">
        <f>ROUND(I291*H291,2)</f>
        <v>0</v>
      </c>
      <c r="K291" s="272" t="s">
        <v>173</v>
      </c>
      <c r="L291" s="277"/>
      <c r="M291" s="278" t="s">
        <v>34</v>
      </c>
      <c r="N291" s="279" t="s">
        <v>50</v>
      </c>
      <c r="O291" s="48"/>
      <c r="P291" s="231">
        <f>O291*H291</f>
        <v>0</v>
      </c>
      <c r="Q291" s="231">
        <v>0.0037000000000000002</v>
      </c>
      <c r="R291" s="231">
        <f>Q291*H291</f>
        <v>1.5947</v>
      </c>
      <c r="S291" s="231">
        <v>0</v>
      </c>
      <c r="T291" s="232">
        <f>S291*H291</f>
        <v>0</v>
      </c>
      <c r="AR291" s="24" t="s">
        <v>225</v>
      </c>
      <c r="AT291" s="24" t="s">
        <v>336</v>
      </c>
      <c r="AU291" s="24" t="s">
        <v>89</v>
      </c>
      <c r="AY291" s="24" t="s">
        <v>167</v>
      </c>
      <c r="BE291" s="233">
        <f>IF(N291="základní",J291,0)</f>
        <v>0</v>
      </c>
      <c r="BF291" s="233">
        <f>IF(N291="snížená",J291,0)</f>
        <v>0</v>
      </c>
      <c r="BG291" s="233">
        <f>IF(N291="zákl. přenesená",J291,0)</f>
        <v>0</v>
      </c>
      <c r="BH291" s="233">
        <f>IF(N291="sníž. přenesená",J291,0)</f>
        <v>0</v>
      </c>
      <c r="BI291" s="233">
        <f>IF(N291="nulová",J291,0)</f>
        <v>0</v>
      </c>
      <c r="BJ291" s="24" t="s">
        <v>87</v>
      </c>
      <c r="BK291" s="233">
        <f>ROUND(I291*H291,2)</f>
        <v>0</v>
      </c>
      <c r="BL291" s="24" t="s">
        <v>174</v>
      </c>
      <c r="BM291" s="24" t="s">
        <v>2569</v>
      </c>
    </row>
    <row r="292" s="1" customFormat="1">
      <c r="B292" s="47"/>
      <c r="C292" s="75"/>
      <c r="D292" s="234" t="s">
        <v>340</v>
      </c>
      <c r="E292" s="75"/>
      <c r="F292" s="235" t="s">
        <v>2360</v>
      </c>
      <c r="G292" s="75"/>
      <c r="H292" s="75"/>
      <c r="I292" s="192"/>
      <c r="J292" s="75"/>
      <c r="K292" s="75"/>
      <c r="L292" s="73"/>
      <c r="M292" s="236"/>
      <c r="N292" s="48"/>
      <c r="O292" s="48"/>
      <c r="P292" s="48"/>
      <c r="Q292" s="48"/>
      <c r="R292" s="48"/>
      <c r="S292" s="48"/>
      <c r="T292" s="96"/>
      <c r="AT292" s="24" t="s">
        <v>340</v>
      </c>
      <c r="AU292" s="24" t="s">
        <v>89</v>
      </c>
    </row>
    <row r="293" s="1" customFormat="1" ht="14.4" customHeight="1">
      <c r="B293" s="47"/>
      <c r="C293" s="222" t="s">
        <v>1239</v>
      </c>
      <c r="D293" s="222" t="s">
        <v>169</v>
      </c>
      <c r="E293" s="223" t="s">
        <v>2361</v>
      </c>
      <c r="F293" s="224" t="s">
        <v>2362</v>
      </c>
      <c r="G293" s="225" t="s">
        <v>936</v>
      </c>
      <c r="H293" s="226">
        <v>16</v>
      </c>
      <c r="I293" s="227"/>
      <c r="J293" s="228">
        <f>ROUND(I293*H293,2)</f>
        <v>0</v>
      </c>
      <c r="K293" s="224" t="s">
        <v>477</v>
      </c>
      <c r="L293" s="73"/>
      <c r="M293" s="229" t="s">
        <v>34</v>
      </c>
      <c r="N293" s="230" t="s">
        <v>50</v>
      </c>
      <c r="O293" s="48"/>
      <c r="P293" s="231">
        <f>O293*H293</f>
        <v>0</v>
      </c>
      <c r="Q293" s="231">
        <v>0</v>
      </c>
      <c r="R293" s="231">
        <f>Q293*H293</f>
        <v>0</v>
      </c>
      <c r="S293" s="231">
        <v>0</v>
      </c>
      <c r="T293" s="232">
        <f>S293*H293</f>
        <v>0</v>
      </c>
      <c r="AR293" s="24" t="s">
        <v>174</v>
      </c>
      <c r="AT293" s="24" t="s">
        <v>169</v>
      </c>
      <c r="AU293" s="24" t="s">
        <v>89</v>
      </c>
      <c r="AY293" s="24" t="s">
        <v>167</v>
      </c>
      <c r="BE293" s="233">
        <f>IF(N293="základní",J293,0)</f>
        <v>0</v>
      </c>
      <c r="BF293" s="233">
        <f>IF(N293="snížená",J293,0)</f>
        <v>0</v>
      </c>
      <c r="BG293" s="233">
        <f>IF(N293="zákl. přenesená",J293,0)</f>
        <v>0</v>
      </c>
      <c r="BH293" s="233">
        <f>IF(N293="sníž. přenesená",J293,0)</f>
        <v>0</v>
      </c>
      <c r="BI293" s="233">
        <f>IF(N293="nulová",J293,0)</f>
        <v>0</v>
      </c>
      <c r="BJ293" s="24" t="s">
        <v>87</v>
      </c>
      <c r="BK293" s="233">
        <f>ROUND(I293*H293,2)</f>
        <v>0</v>
      </c>
      <c r="BL293" s="24" t="s">
        <v>174</v>
      </c>
      <c r="BM293" s="24" t="s">
        <v>1160</v>
      </c>
    </row>
    <row r="294" s="1" customFormat="1" ht="14.4" customHeight="1">
      <c r="B294" s="47"/>
      <c r="C294" s="222" t="s">
        <v>1243</v>
      </c>
      <c r="D294" s="222" t="s">
        <v>169</v>
      </c>
      <c r="E294" s="223" t="s">
        <v>2336</v>
      </c>
      <c r="F294" s="224" t="s">
        <v>2337</v>
      </c>
      <c r="G294" s="225" t="s">
        <v>936</v>
      </c>
      <c r="H294" s="226">
        <v>64</v>
      </c>
      <c r="I294" s="227"/>
      <c r="J294" s="228">
        <f>ROUND(I294*H294,2)</f>
        <v>0</v>
      </c>
      <c r="K294" s="224" t="s">
        <v>477</v>
      </c>
      <c r="L294" s="73"/>
      <c r="M294" s="229" t="s">
        <v>34</v>
      </c>
      <c r="N294" s="230" t="s">
        <v>50</v>
      </c>
      <c r="O294" s="48"/>
      <c r="P294" s="231">
        <f>O294*H294</f>
        <v>0</v>
      </c>
      <c r="Q294" s="231">
        <v>0</v>
      </c>
      <c r="R294" s="231">
        <f>Q294*H294</f>
        <v>0</v>
      </c>
      <c r="S294" s="231">
        <v>0</v>
      </c>
      <c r="T294" s="232">
        <f>S294*H294</f>
        <v>0</v>
      </c>
      <c r="AR294" s="24" t="s">
        <v>174</v>
      </c>
      <c r="AT294" s="24" t="s">
        <v>169</v>
      </c>
      <c r="AU294" s="24" t="s">
        <v>89</v>
      </c>
      <c r="AY294" s="24" t="s">
        <v>167</v>
      </c>
      <c r="BE294" s="233">
        <f>IF(N294="základní",J294,0)</f>
        <v>0</v>
      </c>
      <c r="BF294" s="233">
        <f>IF(N294="snížená",J294,0)</f>
        <v>0</v>
      </c>
      <c r="BG294" s="233">
        <f>IF(N294="zákl. přenesená",J294,0)</f>
        <v>0</v>
      </c>
      <c r="BH294" s="233">
        <f>IF(N294="sníž. přenesená",J294,0)</f>
        <v>0</v>
      </c>
      <c r="BI294" s="233">
        <f>IF(N294="nulová",J294,0)</f>
        <v>0</v>
      </c>
      <c r="BJ294" s="24" t="s">
        <v>87</v>
      </c>
      <c r="BK294" s="233">
        <f>ROUND(I294*H294,2)</f>
        <v>0</v>
      </c>
      <c r="BL294" s="24" t="s">
        <v>174</v>
      </c>
      <c r="BM294" s="24" t="s">
        <v>1166</v>
      </c>
    </row>
    <row r="295" s="1" customFormat="1" ht="14.4" customHeight="1">
      <c r="B295" s="47"/>
      <c r="C295" s="222" t="s">
        <v>1249</v>
      </c>
      <c r="D295" s="222" t="s">
        <v>169</v>
      </c>
      <c r="E295" s="223" t="s">
        <v>2524</v>
      </c>
      <c r="F295" s="224" t="s">
        <v>2525</v>
      </c>
      <c r="G295" s="225" t="s">
        <v>936</v>
      </c>
      <c r="H295" s="226">
        <v>7</v>
      </c>
      <c r="I295" s="227"/>
      <c r="J295" s="228">
        <f>ROUND(I295*H295,2)</f>
        <v>0</v>
      </c>
      <c r="K295" s="224" t="s">
        <v>477</v>
      </c>
      <c r="L295" s="73"/>
      <c r="M295" s="229" t="s">
        <v>34</v>
      </c>
      <c r="N295" s="230" t="s">
        <v>50</v>
      </c>
      <c r="O295" s="48"/>
      <c r="P295" s="231">
        <f>O295*H295</f>
        <v>0</v>
      </c>
      <c r="Q295" s="231">
        <v>0</v>
      </c>
      <c r="R295" s="231">
        <f>Q295*H295</f>
        <v>0</v>
      </c>
      <c r="S295" s="231">
        <v>0</v>
      </c>
      <c r="T295" s="232">
        <f>S295*H295</f>
        <v>0</v>
      </c>
      <c r="AR295" s="24" t="s">
        <v>174</v>
      </c>
      <c r="AT295" s="24" t="s">
        <v>169</v>
      </c>
      <c r="AU295" s="24" t="s">
        <v>89</v>
      </c>
      <c r="AY295" s="24" t="s">
        <v>167</v>
      </c>
      <c r="BE295" s="233">
        <f>IF(N295="základní",J295,0)</f>
        <v>0</v>
      </c>
      <c r="BF295" s="233">
        <f>IF(N295="snížená",J295,0)</f>
        <v>0</v>
      </c>
      <c r="BG295" s="233">
        <f>IF(N295="zákl. přenesená",J295,0)</f>
        <v>0</v>
      </c>
      <c r="BH295" s="233">
        <f>IF(N295="sníž. přenesená",J295,0)</f>
        <v>0</v>
      </c>
      <c r="BI295" s="233">
        <f>IF(N295="nulová",J295,0)</f>
        <v>0</v>
      </c>
      <c r="BJ295" s="24" t="s">
        <v>87</v>
      </c>
      <c r="BK295" s="233">
        <f>ROUND(I295*H295,2)</f>
        <v>0</v>
      </c>
      <c r="BL295" s="24" t="s">
        <v>174</v>
      </c>
      <c r="BM295" s="24" t="s">
        <v>1172</v>
      </c>
    </row>
    <row r="296" s="1" customFormat="1" ht="14.4" customHeight="1">
      <c r="B296" s="47"/>
      <c r="C296" s="270" t="s">
        <v>1253</v>
      </c>
      <c r="D296" s="270" t="s">
        <v>336</v>
      </c>
      <c r="E296" s="271" t="s">
        <v>1180</v>
      </c>
      <c r="F296" s="272" t="s">
        <v>2528</v>
      </c>
      <c r="G296" s="273" t="s">
        <v>936</v>
      </c>
      <c r="H296" s="274">
        <v>21</v>
      </c>
      <c r="I296" s="275"/>
      <c r="J296" s="276">
        <f>ROUND(I296*H296,2)</f>
        <v>0</v>
      </c>
      <c r="K296" s="272" t="s">
        <v>477</v>
      </c>
      <c r="L296" s="277"/>
      <c r="M296" s="278" t="s">
        <v>34</v>
      </c>
      <c r="N296" s="279" t="s">
        <v>50</v>
      </c>
      <c r="O296" s="48"/>
      <c r="P296" s="231">
        <f>O296*H296</f>
        <v>0</v>
      </c>
      <c r="Q296" s="231">
        <v>0</v>
      </c>
      <c r="R296" s="231">
        <f>Q296*H296</f>
        <v>0</v>
      </c>
      <c r="S296" s="231">
        <v>0</v>
      </c>
      <c r="T296" s="232">
        <f>S296*H296</f>
        <v>0</v>
      </c>
      <c r="AR296" s="24" t="s">
        <v>225</v>
      </c>
      <c r="AT296" s="24" t="s">
        <v>336</v>
      </c>
      <c r="AU296" s="24" t="s">
        <v>89</v>
      </c>
      <c r="AY296" s="24" t="s">
        <v>167</v>
      </c>
      <c r="BE296" s="233">
        <f>IF(N296="základní",J296,0)</f>
        <v>0</v>
      </c>
      <c r="BF296" s="233">
        <f>IF(N296="snížená",J296,0)</f>
        <v>0</v>
      </c>
      <c r="BG296" s="233">
        <f>IF(N296="zákl. přenesená",J296,0)</f>
        <v>0</v>
      </c>
      <c r="BH296" s="233">
        <f>IF(N296="sníž. přenesená",J296,0)</f>
        <v>0</v>
      </c>
      <c r="BI296" s="233">
        <f>IF(N296="nulová",J296,0)</f>
        <v>0</v>
      </c>
      <c r="BJ296" s="24" t="s">
        <v>87</v>
      </c>
      <c r="BK296" s="233">
        <f>ROUND(I296*H296,2)</f>
        <v>0</v>
      </c>
      <c r="BL296" s="24" t="s">
        <v>174</v>
      </c>
      <c r="BM296" s="24" t="s">
        <v>2570</v>
      </c>
    </row>
    <row r="297" s="1" customFormat="1" ht="14.4" customHeight="1">
      <c r="B297" s="47"/>
      <c r="C297" s="270" t="s">
        <v>1259</v>
      </c>
      <c r="D297" s="270" t="s">
        <v>336</v>
      </c>
      <c r="E297" s="271" t="s">
        <v>1185</v>
      </c>
      <c r="F297" s="272" t="s">
        <v>2513</v>
      </c>
      <c r="G297" s="273" t="s">
        <v>936</v>
      </c>
      <c r="H297" s="274">
        <v>7</v>
      </c>
      <c r="I297" s="275"/>
      <c r="J297" s="276">
        <f>ROUND(I297*H297,2)</f>
        <v>0</v>
      </c>
      <c r="K297" s="272" t="s">
        <v>477</v>
      </c>
      <c r="L297" s="277"/>
      <c r="M297" s="278" t="s">
        <v>34</v>
      </c>
      <c r="N297" s="279" t="s">
        <v>50</v>
      </c>
      <c r="O297" s="48"/>
      <c r="P297" s="231">
        <f>O297*H297</f>
        <v>0</v>
      </c>
      <c r="Q297" s="231">
        <v>0</v>
      </c>
      <c r="R297" s="231">
        <f>Q297*H297</f>
        <v>0</v>
      </c>
      <c r="S297" s="231">
        <v>0</v>
      </c>
      <c r="T297" s="232">
        <f>S297*H297</f>
        <v>0</v>
      </c>
      <c r="AR297" s="24" t="s">
        <v>225</v>
      </c>
      <c r="AT297" s="24" t="s">
        <v>336</v>
      </c>
      <c r="AU297" s="24" t="s">
        <v>89</v>
      </c>
      <c r="AY297" s="24" t="s">
        <v>167</v>
      </c>
      <c r="BE297" s="233">
        <f>IF(N297="základní",J297,0)</f>
        <v>0</v>
      </c>
      <c r="BF297" s="233">
        <f>IF(N297="snížená",J297,0)</f>
        <v>0</v>
      </c>
      <c r="BG297" s="233">
        <f>IF(N297="zákl. přenesená",J297,0)</f>
        <v>0</v>
      </c>
      <c r="BH297" s="233">
        <f>IF(N297="sníž. přenesená",J297,0)</f>
        <v>0</v>
      </c>
      <c r="BI297" s="233">
        <f>IF(N297="nulová",J297,0)</f>
        <v>0</v>
      </c>
      <c r="BJ297" s="24" t="s">
        <v>87</v>
      </c>
      <c r="BK297" s="233">
        <f>ROUND(I297*H297,2)</f>
        <v>0</v>
      </c>
      <c r="BL297" s="24" t="s">
        <v>174</v>
      </c>
      <c r="BM297" s="24" t="s">
        <v>2571</v>
      </c>
    </row>
    <row r="298" s="1" customFormat="1" ht="22.8" customHeight="1">
      <c r="B298" s="47"/>
      <c r="C298" s="222" t="s">
        <v>1263</v>
      </c>
      <c r="D298" s="222" t="s">
        <v>169</v>
      </c>
      <c r="E298" s="223" t="s">
        <v>2363</v>
      </c>
      <c r="F298" s="224" t="s">
        <v>2364</v>
      </c>
      <c r="G298" s="225" t="s">
        <v>321</v>
      </c>
      <c r="H298" s="226">
        <v>30</v>
      </c>
      <c r="I298" s="227"/>
      <c r="J298" s="228">
        <f>ROUND(I298*H298,2)</f>
        <v>0</v>
      </c>
      <c r="K298" s="224" t="s">
        <v>173</v>
      </c>
      <c r="L298" s="73"/>
      <c r="M298" s="229" t="s">
        <v>34</v>
      </c>
      <c r="N298" s="230" t="s">
        <v>50</v>
      </c>
      <c r="O298" s="48"/>
      <c r="P298" s="231">
        <f>O298*H298</f>
        <v>0</v>
      </c>
      <c r="Q298" s="231">
        <v>0</v>
      </c>
      <c r="R298" s="231">
        <f>Q298*H298</f>
        <v>0</v>
      </c>
      <c r="S298" s="231">
        <v>0</v>
      </c>
      <c r="T298" s="232">
        <f>S298*H298</f>
        <v>0</v>
      </c>
      <c r="AR298" s="24" t="s">
        <v>174</v>
      </c>
      <c r="AT298" s="24" t="s">
        <v>169</v>
      </c>
      <c r="AU298" s="24" t="s">
        <v>89</v>
      </c>
      <c r="AY298" s="24" t="s">
        <v>167</v>
      </c>
      <c r="BE298" s="233">
        <f>IF(N298="základní",J298,0)</f>
        <v>0</v>
      </c>
      <c r="BF298" s="233">
        <f>IF(N298="snížená",J298,0)</f>
        <v>0</v>
      </c>
      <c r="BG298" s="233">
        <f>IF(N298="zákl. přenesená",J298,0)</f>
        <v>0</v>
      </c>
      <c r="BH298" s="233">
        <f>IF(N298="sníž. přenesená",J298,0)</f>
        <v>0</v>
      </c>
      <c r="BI298" s="233">
        <f>IF(N298="nulová",J298,0)</f>
        <v>0</v>
      </c>
      <c r="BJ298" s="24" t="s">
        <v>87</v>
      </c>
      <c r="BK298" s="233">
        <f>ROUND(I298*H298,2)</f>
        <v>0</v>
      </c>
      <c r="BL298" s="24" t="s">
        <v>174</v>
      </c>
      <c r="BM298" s="24" t="s">
        <v>2572</v>
      </c>
    </row>
    <row r="299" s="1" customFormat="1" ht="14.4" customHeight="1">
      <c r="B299" s="47"/>
      <c r="C299" s="270" t="s">
        <v>1270</v>
      </c>
      <c r="D299" s="270" t="s">
        <v>336</v>
      </c>
      <c r="E299" s="271" t="s">
        <v>2366</v>
      </c>
      <c r="F299" s="272" t="s">
        <v>2367</v>
      </c>
      <c r="G299" s="273" t="s">
        <v>936</v>
      </c>
      <c r="H299" s="274">
        <v>3</v>
      </c>
      <c r="I299" s="275"/>
      <c r="J299" s="276">
        <f>ROUND(I299*H299,2)</f>
        <v>0</v>
      </c>
      <c r="K299" s="272" t="s">
        <v>477</v>
      </c>
      <c r="L299" s="277"/>
      <c r="M299" s="278" t="s">
        <v>34</v>
      </c>
      <c r="N299" s="279" t="s">
        <v>50</v>
      </c>
      <c r="O299" s="48"/>
      <c r="P299" s="231">
        <f>O299*H299</f>
        <v>0</v>
      </c>
      <c r="Q299" s="231">
        <v>0</v>
      </c>
      <c r="R299" s="231">
        <f>Q299*H299</f>
        <v>0</v>
      </c>
      <c r="S299" s="231">
        <v>0</v>
      </c>
      <c r="T299" s="232">
        <f>S299*H299</f>
        <v>0</v>
      </c>
      <c r="AR299" s="24" t="s">
        <v>225</v>
      </c>
      <c r="AT299" s="24" t="s">
        <v>336</v>
      </c>
      <c r="AU299" s="24" t="s">
        <v>89</v>
      </c>
      <c r="AY299" s="24" t="s">
        <v>167</v>
      </c>
      <c r="BE299" s="233">
        <f>IF(N299="základní",J299,0)</f>
        <v>0</v>
      </c>
      <c r="BF299" s="233">
        <f>IF(N299="snížená",J299,0)</f>
        <v>0</v>
      </c>
      <c r="BG299" s="233">
        <f>IF(N299="zákl. přenesená",J299,0)</f>
        <v>0</v>
      </c>
      <c r="BH299" s="233">
        <f>IF(N299="sníž. přenesená",J299,0)</f>
        <v>0</v>
      </c>
      <c r="BI299" s="233">
        <f>IF(N299="nulová",J299,0)</f>
        <v>0</v>
      </c>
      <c r="BJ299" s="24" t="s">
        <v>87</v>
      </c>
      <c r="BK299" s="233">
        <f>ROUND(I299*H299,2)</f>
        <v>0</v>
      </c>
      <c r="BL299" s="24" t="s">
        <v>174</v>
      </c>
      <c r="BM299" s="24" t="s">
        <v>2573</v>
      </c>
    </row>
    <row r="300" s="1" customFormat="1" ht="14.4" customHeight="1">
      <c r="B300" s="47"/>
      <c r="C300" s="270" t="s">
        <v>1276</v>
      </c>
      <c r="D300" s="270" t="s">
        <v>336</v>
      </c>
      <c r="E300" s="271" t="s">
        <v>2369</v>
      </c>
      <c r="F300" s="272" t="s">
        <v>2370</v>
      </c>
      <c r="G300" s="273" t="s">
        <v>936</v>
      </c>
      <c r="H300" s="274">
        <v>24</v>
      </c>
      <c r="I300" s="275"/>
      <c r="J300" s="276">
        <f>ROUND(I300*H300,2)</f>
        <v>0</v>
      </c>
      <c r="K300" s="272" t="s">
        <v>477</v>
      </c>
      <c r="L300" s="277"/>
      <c r="M300" s="278" t="s">
        <v>34</v>
      </c>
      <c r="N300" s="279" t="s">
        <v>50</v>
      </c>
      <c r="O300" s="48"/>
      <c r="P300" s="231">
        <f>O300*H300</f>
        <v>0</v>
      </c>
      <c r="Q300" s="231">
        <v>0</v>
      </c>
      <c r="R300" s="231">
        <f>Q300*H300</f>
        <v>0</v>
      </c>
      <c r="S300" s="231">
        <v>0</v>
      </c>
      <c r="T300" s="232">
        <f>S300*H300</f>
        <v>0</v>
      </c>
      <c r="AR300" s="24" t="s">
        <v>225</v>
      </c>
      <c r="AT300" s="24" t="s">
        <v>336</v>
      </c>
      <c r="AU300" s="24" t="s">
        <v>89</v>
      </c>
      <c r="AY300" s="24" t="s">
        <v>167</v>
      </c>
      <c r="BE300" s="233">
        <f>IF(N300="základní",J300,0)</f>
        <v>0</v>
      </c>
      <c r="BF300" s="233">
        <f>IF(N300="snížená",J300,0)</f>
        <v>0</v>
      </c>
      <c r="BG300" s="233">
        <f>IF(N300="zákl. přenesená",J300,0)</f>
        <v>0</v>
      </c>
      <c r="BH300" s="233">
        <f>IF(N300="sníž. přenesená",J300,0)</f>
        <v>0</v>
      </c>
      <c r="BI300" s="233">
        <f>IF(N300="nulová",J300,0)</f>
        <v>0</v>
      </c>
      <c r="BJ300" s="24" t="s">
        <v>87</v>
      </c>
      <c r="BK300" s="233">
        <f>ROUND(I300*H300,2)</f>
        <v>0</v>
      </c>
      <c r="BL300" s="24" t="s">
        <v>174</v>
      </c>
      <c r="BM300" s="24" t="s">
        <v>2574</v>
      </c>
    </row>
    <row r="301" s="1" customFormat="1" ht="14.4" customHeight="1">
      <c r="B301" s="47"/>
      <c r="C301" s="270" t="s">
        <v>1280</v>
      </c>
      <c r="D301" s="270" t="s">
        <v>336</v>
      </c>
      <c r="E301" s="271" t="s">
        <v>2372</v>
      </c>
      <c r="F301" s="272" t="s">
        <v>2373</v>
      </c>
      <c r="G301" s="273" t="s">
        <v>936</v>
      </c>
      <c r="H301" s="274">
        <v>3</v>
      </c>
      <c r="I301" s="275"/>
      <c r="J301" s="276">
        <f>ROUND(I301*H301,2)</f>
        <v>0</v>
      </c>
      <c r="K301" s="272" t="s">
        <v>477</v>
      </c>
      <c r="L301" s="277"/>
      <c r="M301" s="278" t="s">
        <v>34</v>
      </c>
      <c r="N301" s="279" t="s">
        <v>50</v>
      </c>
      <c r="O301" s="48"/>
      <c r="P301" s="231">
        <f>O301*H301</f>
        <v>0</v>
      </c>
      <c r="Q301" s="231">
        <v>0</v>
      </c>
      <c r="R301" s="231">
        <f>Q301*H301</f>
        <v>0</v>
      </c>
      <c r="S301" s="231">
        <v>0</v>
      </c>
      <c r="T301" s="232">
        <f>S301*H301</f>
        <v>0</v>
      </c>
      <c r="AR301" s="24" t="s">
        <v>225</v>
      </c>
      <c r="AT301" s="24" t="s">
        <v>336</v>
      </c>
      <c r="AU301" s="24" t="s">
        <v>89</v>
      </c>
      <c r="AY301" s="24" t="s">
        <v>167</v>
      </c>
      <c r="BE301" s="233">
        <f>IF(N301="základní",J301,0)</f>
        <v>0</v>
      </c>
      <c r="BF301" s="233">
        <f>IF(N301="snížená",J301,0)</f>
        <v>0</v>
      </c>
      <c r="BG301" s="233">
        <f>IF(N301="zákl. přenesená",J301,0)</f>
        <v>0</v>
      </c>
      <c r="BH301" s="233">
        <f>IF(N301="sníž. přenesená",J301,0)</f>
        <v>0</v>
      </c>
      <c r="BI301" s="233">
        <f>IF(N301="nulová",J301,0)</f>
        <v>0</v>
      </c>
      <c r="BJ301" s="24" t="s">
        <v>87</v>
      </c>
      <c r="BK301" s="233">
        <f>ROUND(I301*H301,2)</f>
        <v>0</v>
      </c>
      <c r="BL301" s="24" t="s">
        <v>174</v>
      </c>
      <c r="BM301" s="24" t="s">
        <v>2575</v>
      </c>
    </row>
    <row r="302" s="1" customFormat="1" ht="14.4" customHeight="1">
      <c r="B302" s="47"/>
      <c r="C302" s="222" t="s">
        <v>1284</v>
      </c>
      <c r="D302" s="222" t="s">
        <v>169</v>
      </c>
      <c r="E302" s="223" t="s">
        <v>2505</v>
      </c>
      <c r="F302" s="224" t="s">
        <v>2506</v>
      </c>
      <c r="G302" s="225" t="s">
        <v>936</v>
      </c>
      <c r="H302" s="226">
        <v>2</v>
      </c>
      <c r="I302" s="227"/>
      <c r="J302" s="228">
        <f>ROUND(I302*H302,2)</f>
        <v>0</v>
      </c>
      <c r="K302" s="224" t="s">
        <v>477</v>
      </c>
      <c r="L302" s="73"/>
      <c r="M302" s="229" t="s">
        <v>34</v>
      </c>
      <c r="N302" s="230" t="s">
        <v>50</v>
      </c>
      <c r="O302" s="48"/>
      <c r="P302" s="231">
        <f>O302*H302</f>
        <v>0</v>
      </c>
      <c r="Q302" s="231">
        <v>0</v>
      </c>
      <c r="R302" s="231">
        <f>Q302*H302</f>
        <v>0</v>
      </c>
      <c r="S302" s="231">
        <v>0</v>
      </c>
      <c r="T302" s="232">
        <f>S302*H302</f>
        <v>0</v>
      </c>
      <c r="AR302" s="24" t="s">
        <v>174</v>
      </c>
      <c r="AT302" s="24" t="s">
        <v>169</v>
      </c>
      <c r="AU302" s="24" t="s">
        <v>89</v>
      </c>
      <c r="AY302" s="24" t="s">
        <v>167</v>
      </c>
      <c r="BE302" s="233">
        <f>IF(N302="základní",J302,0)</f>
        <v>0</v>
      </c>
      <c r="BF302" s="233">
        <f>IF(N302="snížená",J302,0)</f>
        <v>0</v>
      </c>
      <c r="BG302" s="233">
        <f>IF(N302="zákl. přenesená",J302,0)</f>
        <v>0</v>
      </c>
      <c r="BH302" s="233">
        <f>IF(N302="sníž. přenesená",J302,0)</f>
        <v>0</v>
      </c>
      <c r="BI302" s="233">
        <f>IF(N302="nulová",J302,0)</f>
        <v>0</v>
      </c>
      <c r="BJ302" s="24" t="s">
        <v>87</v>
      </c>
      <c r="BK302" s="233">
        <f>ROUND(I302*H302,2)</f>
        <v>0</v>
      </c>
      <c r="BL302" s="24" t="s">
        <v>174</v>
      </c>
      <c r="BM302" s="24" t="s">
        <v>1207</v>
      </c>
    </row>
    <row r="303" s="1" customFormat="1" ht="14.4" customHeight="1">
      <c r="B303" s="47"/>
      <c r="C303" s="222" t="s">
        <v>1288</v>
      </c>
      <c r="D303" s="222" t="s">
        <v>169</v>
      </c>
      <c r="E303" s="223" t="s">
        <v>2336</v>
      </c>
      <c r="F303" s="224" t="s">
        <v>2337</v>
      </c>
      <c r="G303" s="225" t="s">
        <v>936</v>
      </c>
      <c r="H303" s="226">
        <v>8</v>
      </c>
      <c r="I303" s="227"/>
      <c r="J303" s="228">
        <f>ROUND(I303*H303,2)</f>
        <v>0</v>
      </c>
      <c r="K303" s="224" t="s">
        <v>477</v>
      </c>
      <c r="L303" s="73"/>
      <c r="M303" s="229" t="s">
        <v>34</v>
      </c>
      <c r="N303" s="230" t="s">
        <v>50</v>
      </c>
      <c r="O303" s="48"/>
      <c r="P303" s="231">
        <f>O303*H303</f>
        <v>0</v>
      </c>
      <c r="Q303" s="231">
        <v>0</v>
      </c>
      <c r="R303" s="231">
        <f>Q303*H303</f>
        <v>0</v>
      </c>
      <c r="S303" s="231">
        <v>0</v>
      </c>
      <c r="T303" s="232">
        <f>S303*H303</f>
        <v>0</v>
      </c>
      <c r="AR303" s="24" t="s">
        <v>174</v>
      </c>
      <c r="AT303" s="24" t="s">
        <v>169</v>
      </c>
      <c r="AU303" s="24" t="s">
        <v>89</v>
      </c>
      <c r="AY303" s="24" t="s">
        <v>167</v>
      </c>
      <c r="BE303" s="233">
        <f>IF(N303="základní",J303,0)</f>
        <v>0</v>
      </c>
      <c r="BF303" s="233">
        <f>IF(N303="snížená",J303,0)</f>
        <v>0</v>
      </c>
      <c r="BG303" s="233">
        <f>IF(N303="zákl. přenesená",J303,0)</f>
        <v>0</v>
      </c>
      <c r="BH303" s="233">
        <f>IF(N303="sníž. přenesená",J303,0)</f>
        <v>0</v>
      </c>
      <c r="BI303" s="233">
        <f>IF(N303="nulová",J303,0)</f>
        <v>0</v>
      </c>
      <c r="BJ303" s="24" t="s">
        <v>87</v>
      </c>
      <c r="BK303" s="233">
        <f>ROUND(I303*H303,2)</f>
        <v>0</v>
      </c>
      <c r="BL303" s="24" t="s">
        <v>174</v>
      </c>
      <c r="BM303" s="24" t="s">
        <v>1212</v>
      </c>
    </row>
    <row r="304" s="1" customFormat="1" ht="14.4" customHeight="1">
      <c r="B304" s="47"/>
      <c r="C304" s="222" t="s">
        <v>1297</v>
      </c>
      <c r="D304" s="222" t="s">
        <v>169</v>
      </c>
      <c r="E304" s="223" t="s">
        <v>2507</v>
      </c>
      <c r="F304" s="224" t="s">
        <v>2508</v>
      </c>
      <c r="G304" s="225" t="s">
        <v>936</v>
      </c>
      <c r="H304" s="226">
        <v>1</v>
      </c>
      <c r="I304" s="227"/>
      <c r="J304" s="228">
        <f>ROUND(I304*H304,2)</f>
        <v>0</v>
      </c>
      <c r="K304" s="224" t="s">
        <v>477</v>
      </c>
      <c r="L304" s="73"/>
      <c r="M304" s="229" t="s">
        <v>34</v>
      </c>
      <c r="N304" s="230" t="s">
        <v>50</v>
      </c>
      <c r="O304" s="48"/>
      <c r="P304" s="231">
        <f>O304*H304</f>
        <v>0</v>
      </c>
      <c r="Q304" s="231">
        <v>0</v>
      </c>
      <c r="R304" s="231">
        <f>Q304*H304</f>
        <v>0</v>
      </c>
      <c r="S304" s="231">
        <v>0</v>
      </c>
      <c r="T304" s="232">
        <f>S304*H304</f>
        <v>0</v>
      </c>
      <c r="AR304" s="24" t="s">
        <v>174</v>
      </c>
      <c r="AT304" s="24" t="s">
        <v>169</v>
      </c>
      <c r="AU304" s="24" t="s">
        <v>89</v>
      </c>
      <c r="AY304" s="24" t="s">
        <v>167</v>
      </c>
      <c r="BE304" s="233">
        <f>IF(N304="základní",J304,0)</f>
        <v>0</v>
      </c>
      <c r="BF304" s="233">
        <f>IF(N304="snížená",J304,0)</f>
        <v>0</v>
      </c>
      <c r="BG304" s="233">
        <f>IF(N304="zákl. přenesená",J304,0)</f>
        <v>0</v>
      </c>
      <c r="BH304" s="233">
        <f>IF(N304="sníž. přenesená",J304,0)</f>
        <v>0</v>
      </c>
      <c r="BI304" s="233">
        <f>IF(N304="nulová",J304,0)</f>
        <v>0</v>
      </c>
      <c r="BJ304" s="24" t="s">
        <v>87</v>
      </c>
      <c r="BK304" s="233">
        <f>ROUND(I304*H304,2)</f>
        <v>0</v>
      </c>
      <c r="BL304" s="24" t="s">
        <v>174</v>
      </c>
      <c r="BM304" s="24" t="s">
        <v>1219</v>
      </c>
    </row>
    <row r="305" s="1" customFormat="1" ht="14.4" customHeight="1">
      <c r="B305" s="47"/>
      <c r="C305" s="270" t="s">
        <v>1301</v>
      </c>
      <c r="D305" s="270" t="s">
        <v>336</v>
      </c>
      <c r="E305" s="271" t="s">
        <v>2512</v>
      </c>
      <c r="F305" s="272" t="s">
        <v>2513</v>
      </c>
      <c r="G305" s="273" t="s">
        <v>936</v>
      </c>
      <c r="H305" s="274">
        <v>3</v>
      </c>
      <c r="I305" s="275"/>
      <c r="J305" s="276">
        <f>ROUND(I305*H305,2)</f>
        <v>0</v>
      </c>
      <c r="K305" s="272" t="s">
        <v>477</v>
      </c>
      <c r="L305" s="277"/>
      <c r="M305" s="278" t="s">
        <v>34</v>
      </c>
      <c r="N305" s="279" t="s">
        <v>50</v>
      </c>
      <c r="O305" s="48"/>
      <c r="P305" s="231">
        <f>O305*H305</f>
        <v>0</v>
      </c>
      <c r="Q305" s="231">
        <v>0</v>
      </c>
      <c r="R305" s="231">
        <f>Q305*H305</f>
        <v>0</v>
      </c>
      <c r="S305" s="231">
        <v>0</v>
      </c>
      <c r="T305" s="232">
        <f>S305*H305</f>
        <v>0</v>
      </c>
      <c r="AR305" s="24" t="s">
        <v>225</v>
      </c>
      <c r="AT305" s="24" t="s">
        <v>336</v>
      </c>
      <c r="AU305" s="24" t="s">
        <v>89</v>
      </c>
      <c r="AY305" s="24" t="s">
        <v>167</v>
      </c>
      <c r="BE305" s="233">
        <f>IF(N305="základní",J305,0)</f>
        <v>0</v>
      </c>
      <c r="BF305" s="233">
        <f>IF(N305="snížená",J305,0)</f>
        <v>0</v>
      </c>
      <c r="BG305" s="233">
        <f>IF(N305="zákl. přenesená",J305,0)</f>
        <v>0</v>
      </c>
      <c r="BH305" s="233">
        <f>IF(N305="sníž. přenesená",J305,0)</f>
        <v>0</v>
      </c>
      <c r="BI305" s="233">
        <f>IF(N305="nulová",J305,0)</f>
        <v>0</v>
      </c>
      <c r="BJ305" s="24" t="s">
        <v>87</v>
      </c>
      <c r="BK305" s="233">
        <f>ROUND(I305*H305,2)</f>
        <v>0</v>
      </c>
      <c r="BL305" s="24" t="s">
        <v>174</v>
      </c>
      <c r="BM305" s="24" t="s">
        <v>2576</v>
      </c>
    </row>
    <row r="306" s="1" customFormat="1" ht="14.4" customHeight="1">
      <c r="B306" s="47"/>
      <c r="C306" s="270" t="s">
        <v>1308</v>
      </c>
      <c r="D306" s="270" t="s">
        <v>336</v>
      </c>
      <c r="E306" s="271" t="s">
        <v>2509</v>
      </c>
      <c r="F306" s="272" t="s">
        <v>2510</v>
      </c>
      <c r="G306" s="273" t="s">
        <v>936</v>
      </c>
      <c r="H306" s="274">
        <v>1</v>
      </c>
      <c r="I306" s="275"/>
      <c r="J306" s="276">
        <f>ROUND(I306*H306,2)</f>
        <v>0</v>
      </c>
      <c r="K306" s="272" t="s">
        <v>477</v>
      </c>
      <c r="L306" s="277"/>
      <c r="M306" s="278" t="s">
        <v>34</v>
      </c>
      <c r="N306" s="279" t="s">
        <v>50</v>
      </c>
      <c r="O306" s="48"/>
      <c r="P306" s="231">
        <f>O306*H306</f>
        <v>0</v>
      </c>
      <c r="Q306" s="231">
        <v>0</v>
      </c>
      <c r="R306" s="231">
        <f>Q306*H306</f>
        <v>0</v>
      </c>
      <c r="S306" s="231">
        <v>0</v>
      </c>
      <c r="T306" s="232">
        <f>S306*H306</f>
        <v>0</v>
      </c>
      <c r="AR306" s="24" t="s">
        <v>225</v>
      </c>
      <c r="AT306" s="24" t="s">
        <v>336</v>
      </c>
      <c r="AU306" s="24" t="s">
        <v>89</v>
      </c>
      <c r="AY306" s="24" t="s">
        <v>167</v>
      </c>
      <c r="BE306" s="233">
        <f>IF(N306="základní",J306,0)</f>
        <v>0</v>
      </c>
      <c r="BF306" s="233">
        <f>IF(N306="snížená",J306,0)</f>
        <v>0</v>
      </c>
      <c r="BG306" s="233">
        <f>IF(N306="zákl. přenesená",J306,0)</f>
        <v>0</v>
      </c>
      <c r="BH306" s="233">
        <f>IF(N306="sníž. přenesená",J306,0)</f>
        <v>0</v>
      </c>
      <c r="BI306" s="233">
        <f>IF(N306="nulová",J306,0)</f>
        <v>0</v>
      </c>
      <c r="BJ306" s="24" t="s">
        <v>87</v>
      </c>
      <c r="BK306" s="233">
        <f>ROUND(I306*H306,2)</f>
        <v>0</v>
      </c>
      <c r="BL306" s="24" t="s">
        <v>174</v>
      </c>
      <c r="BM306" s="24" t="s">
        <v>2577</v>
      </c>
    </row>
    <row r="307" s="1" customFormat="1" ht="14.4" customHeight="1">
      <c r="B307" s="47"/>
      <c r="C307" s="222" t="s">
        <v>1313</v>
      </c>
      <c r="D307" s="222" t="s">
        <v>169</v>
      </c>
      <c r="E307" s="223" t="s">
        <v>2578</v>
      </c>
      <c r="F307" s="224" t="s">
        <v>2579</v>
      </c>
      <c r="G307" s="225" t="s">
        <v>336</v>
      </c>
      <c r="H307" s="226">
        <v>80</v>
      </c>
      <c r="I307" s="227"/>
      <c r="J307" s="228">
        <f>ROUND(I307*H307,2)</f>
        <v>0</v>
      </c>
      <c r="K307" s="224" t="s">
        <v>477</v>
      </c>
      <c r="L307" s="73"/>
      <c r="M307" s="229" t="s">
        <v>34</v>
      </c>
      <c r="N307" s="230" t="s">
        <v>50</v>
      </c>
      <c r="O307" s="48"/>
      <c r="P307" s="231">
        <f>O307*H307</f>
        <v>0</v>
      </c>
      <c r="Q307" s="231">
        <v>0</v>
      </c>
      <c r="R307" s="231">
        <f>Q307*H307</f>
        <v>0</v>
      </c>
      <c r="S307" s="231">
        <v>0</v>
      </c>
      <c r="T307" s="232">
        <f>S307*H307</f>
        <v>0</v>
      </c>
      <c r="AR307" s="24" t="s">
        <v>174</v>
      </c>
      <c r="AT307" s="24" t="s">
        <v>169</v>
      </c>
      <c r="AU307" s="24" t="s">
        <v>89</v>
      </c>
      <c r="AY307" s="24" t="s">
        <v>167</v>
      </c>
      <c r="BE307" s="233">
        <f>IF(N307="základní",J307,0)</f>
        <v>0</v>
      </c>
      <c r="BF307" s="233">
        <f>IF(N307="snížená",J307,0)</f>
        <v>0</v>
      </c>
      <c r="BG307" s="233">
        <f>IF(N307="zákl. přenesená",J307,0)</f>
        <v>0</v>
      </c>
      <c r="BH307" s="233">
        <f>IF(N307="sníž. přenesená",J307,0)</f>
        <v>0</v>
      </c>
      <c r="BI307" s="233">
        <f>IF(N307="nulová",J307,0)</f>
        <v>0</v>
      </c>
      <c r="BJ307" s="24" t="s">
        <v>87</v>
      </c>
      <c r="BK307" s="233">
        <f>ROUND(I307*H307,2)</f>
        <v>0</v>
      </c>
      <c r="BL307" s="24" t="s">
        <v>174</v>
      </c>
      <c r="BM307" s="24" t="s">
        <v>1284</v>
      </c>
    </row>
    <row r="308" s="1" customFormat="1" ht="14.4" customHeight="1">
      <c r="B308" s="47"/>
      <c r="C308" s="222" t="s">
        <v>1318</v>
      </c>
      <c r="D308" s="222" t="s">
        <v>169</v>
      </c>
      <c r="E308" s="223" t="s">
        <v>2580</v>
      </c>
      <c r="F308" s="224" t="s">
        <v>2581</v>
      </c>
      <c r="G308" s="225" t="s">
        <v>336</v>
      </c>
      <c r="H308" s="226">
        <v>16</v>
      </c>
      <c r="I308" s="227"/>
      <c r="J308" s="228">
        <f>ROUND(I308*H308,2)</f>
        <v>0</v>
      </c>
      <c r="K308" s="224" t="s">
        <v>477</v>
      </c>
      <c r="L308" s="73"/>
      <c r="M308" s="229" t="s">
        <v>34</v>
      </c>
      <c r="N308" s="230" t="s">
        <v>50</v>
      </c>
      <c r="O308" s="48"/>
      <c r="P308" s="231">
        <f>O308*H308</f>
        <v>0</v>
      </c>
      <c r="Q308" s="231">
        <v>0</v>
      </c>
      <c r="R308" s="231">
        <f>Q308*H308</f>
        <v>0</v>
      </c>
      <c r="S308" s="231">
        <v>0</v>
      </c>
      <c r="T308" s="232">
        <f>S308*H308</f>
        <v>0</v>
      </c>
      <c r="AR308" s="24" t="s">
        <v>174</v>
      </c>
      <c r="AT308" s="24" t="s">
        <v>169</v>
      </c>
      <c r="AU308" s="24" t="s">
        <v>89</v>
      </c>
      <c r="AY308" s="24" t="s">
        <v>167</v>
      </c>
      <c r="BE308" s="233">
        <f>IF(N308="základní",J308,0)</f>
        <v>0</v>
      </c>
      <c r="BF308" s="233">
        <f>IF(N308="snížená",J308,0)</f>
        <v>0</v>
      </c>
      <c r="BG308" s="233">
        <f>IF(N308="zákl. přenesená",J308,0)</f>
        <v>0</v>
      </c>
      <c r="BH308" s="233">
        <f>IF(N308="sníž. přenesená",J308,0)</f>
        <v>0</v>
      </c>
      <c r="BI308" s="233">
        <f>IF(N308="nulová",J308,0)</f>
        <v>0</v>
      </c>
      <c r="BJ308" s="24" t="s">
        <v>87</v>
      </c>
      <c r="BK308" s="233">
        <f>ROUND(I308*H308,2)</f>
        <v>0</v>
      </c>
      <c r="BL308" s="24" t="s">
        <v>174</v>
      </c>
      <c r="BM308" s="24" t="s">
        <v>1288</v>
      </c>
    </row>
    <row r="309" s="10" customFormat="1" ht="29.88" customHeight="1">
      <c r="B309" s="206"/>
      <c r="C309" s="207"/>
      <c r="D309" s="208" t="s">
        <v>78</v>
      </c>
      <c r="E309" s="220" t="s">
        <v>2582</v>
      </c>
      <c r="F309" s="220" t="s">
        <v>2583</v>
      </c>
      <c r="G309" s="207"/>
      <c r="H309" s="207"/>
      <c r="I309" s="210"/>
      <c r="J309" s="221">
        <f>BK309</f>
        <v>0</v>
      </c>
      <c r="K309" s="207"/>
      <c r="L309" s="212"/>
      <c r="M309" s="213"/>
      <c r="N309" s="214"/>
      <c r="O309" s="214"/>
      <c r="P309" s="215">
        <f>SUM(P310:P322)</f>
        <v>0</v>
      </c>
      <c r="Q309" s="214"/>
      <c r="R309" s="215">
        <f>SUM(R310:R322)</f>
        <v>0</v>
      </c>
      <c r="S309" s="214"/>
      <c r="T309" s="216">
        <f>SUM(T310:T322)</f>
        <v>0</v>
      </c>
      <c r="AR309" s="217" t="s">
        <v>87</v>
      </c>
      <c r="AT309" s="218" t="s">
        <v>78</v>
      </c>
      <c r="AU309" s="218" t="s">
        <v>87</v>
      </c>
      <c r="AY309" s="217" t="s">
        <v>167</v>
      </c>
      <c r="BK309" s="219">
        <f>SUM(BK310:BK322)</f>
        <v>0</v>
      </c>
    </row>
    <row r="310" s="1" customFormat="1" ht="14.4" customHeight="1">
      <c r="B310" s="47"/>
      <c r="C310" s="222" t="s">
        <v>1325</v>
      </c>
      <c r="D310" s="222" t="s">
        <v>169</v>
      </c>
      <c r="E310" s="223" t="s">
        <v>2584</v>
      </c>
      <c r="F310" s="224" t="s">
        <v>2326</v>
      </c>
      <c r="G310" s="225" t="s">
        <v>336</v>
      </c>
      <c r="H310" s="226">
        <v>410</v>
      </c>
      <c r="I310" s="227"/>
      <c r="J310" s="228">
        <f>ROUND(I310*H310,2)</f>
        <v>0</v>
      </c>
      <c r="K310" s="224" t="s">
        <v>477</v>
      </c>
      <c r="L310" s="73"/>
      <c r="M310" s="229" t="s">
        <v>34</v>
      </c>
      <c r="N310" s="230" t="s">
        <v>50</v>
      </c>
      <c r="O310" s="48"/>
      <c r="P310" s="231">
        <f>O310*H310</f>
        <v>0</v>
      </c>
      <c r="Q310" s="231">
        <v>0</v>
      </c>
      <c r="R310" s="231">
        <f>Q310*H310</f>
        <v>0</v>
      </c>
      <c r="S310" s="231">
        <v>0</v>
      </c>
      <c r="T310" s="232">
        <f>S310*H310</f>
        <v>0</v>
      </c>
      <c r="AR310" s="24" t="s">
        <v>174</v>
      </c>
      <c r="AT310" s="24" t="s">
        <v>169</v>
      </c>
      <c r="AU310" s="24" t="s">
        <v>89</v>
      </c>
      <c r="AY310" s="24" t="s">
        <v>167</v>
      </c>
      <c r="BE310" s="233">
        <f>IF(N310="základní",J310,0)</f>
        <v>0</v>
      </c>
      <c r="BF310" s="233">
        <f>IF(N310="snížená",J310,0)</f>
        <v>0</v>
      </c>
      <c r="BG310" s="233">
        <f>IF(N310="zákl. přenesená",J310,0)</f>
        <v>0</v>
      </c>
      <c r="BH310" s="233">
        <f>IF(N310="sníž. přenesená",J310,0)</f>
        <v>0</v>
      </c>
      <c r="BI310" s="233">
        <f>IF(N310="nulová",J310,0)</f>
        <v>0</v>
      </c>
      <c r="BJ310" s="24" t="s">
        <v>87</v>
      </c>
      <c r="BK310" s="233">
        <f>ROUND(I310*H310,2)</f>
        <v>0</v>
      </c>
      <c r="BL310" s="24" t="s">
        <v>174</v>
      </c>
      <c r="BM310" s="24" t="s">
        <v>1297</v>
      </c>
    </row>
    <row r="311" s="1" customFormat="1" ht="14.4" customHeight="1">
      <c r="B311" s="47"/>
      <c r="C311" s="222" t="s">
        <v>1331</v>
      </c>
      <c r="D311" s="222" t="s">
        <v>169</v>
      </c>
      <c r="E311" s="223" t="s">
        <v>2585</v>
      </c>
      <c r="F311" s="224" t="s">
        <v>2586</v>
      </c>
      <c r="G311" s="225" t="s">
        <v>936</v>
      </c>
      <c r="H311" s="226">
        <v>16</v>
      </c>
      <c r="I311" s="227"/>
      <c r="J311" s="228">
        <f>ROUND(I311*H311,2)</f>
        <v>0</v>
      </c>
      <c r="K311" s="224" t="s">
        <v>477</v>
      </c>
      <c r="L311" s="73"/>
      <c r="M311" s="229" t="s">
        <v>34</v>
      </c>
      <c r="N311" s="230" t="s">
        <v>50</v>
      </c>
      <c r="O311" s="48"/>
      <c r="P311" s="231">
        <f>O311*H311</f>
        <v>0</v>
      </c>
      <c r="Q311" s="231">
        <v>0</v>
      </c>
      <c r="R311" s="231">
        <f>Q311*H311</f>
        <v>0</v>
      </c>
      <c r="S311" s="231">
        <v>0</v>
      </c>
      <c r="T311" s="232">
        <f>S311*H311</f>
        <v>0</v>
      </c>
      <c r="AR311" s="24" t="s">
        <v>174</v>
      </c>
      <c r="AT311" s="24" t="s">
        <v>169</v>
      </c>
      <c r="AU311" s="24" t="s">
        <v>89</v>
      </c>
      <c r="AY311" s="24" t="s">
        <v>167</v>
      </c>
      <c r="BE311" s="233">
        <f>IF(N311="základní",J311,0)</f>
        <v>0</v>
      </c>
      <c r="BF311" s="233">
        <f>IF(N311="snížená",J311,0)</f>
        <v>0</v>
      </c>
      <c r="BG311" s="233">
        <f>IF(N311="zákl. přenesená",J311,0)</f>
        <v>0</v>
      </c>
      <c r="BH311" s="233">
        <f>IF(N311="sníž. přenesená",J311,0)</f>
        <v>0</v>
      </c>
      <c r="BI311" s="233">
        <f>IF(N311="nulová",J311,0)</f>
        <v>0</v>
      </c>
      <c r="BJ311" s="24" t="s">
        <v>87</v>
      </c>
      <c r="BK311" s="233">
        <f>ROUND(I311*H311,2)</f>
        <v>0</v>
      </c>
      <c r="BL311" s="24" t="s">
        <v>174</v>
      </c>
      <c r="BM311" s="24" t="s">
        <v>1301</v>
      </c>
    </row>
    <row r="312" s="1" customFormat="1" ht="14.4" customHeight="1">
      <c r="B312" s="47"/>
      <c r="C312" s="222" t="s">
        <v>1337</v>
      </c>
      <c r="D312" s="222" t="s">
        <v>169</v>
      </c>
      <c r="E312" s="223" t="s">
        <v>2587</v>
      </c>
      <c r="F312" s="224" t="s">
        <v>2588</v>
      </c>
      <c r="G312" s="225" t="s">
        <v>936</v>
      </c>
      <c r="H312" s="226">
        <v>64</v>
      </c>
      <c r="I312" s="227"/>
      <c r="J312" s="228">
        <f>ROUND(I312*H312,2)</f>
        <v>0</v>
      </c>
      <c r="K312" s="224" t="s">
        <v>477</v>
      </c>
      <c r="L312" s="73"/>
      <c r="M312" s="229" t="s">
        <v>34</v>
      </c>
      <c r="N312" s="230" t="s">
        <v>50</v>
      </c>
      <c r="O312" s="48"/>
      <c r="P312" s="231">
        <f>O312*H312</f>
        <v>0</v>
      </c>
      <c r="Q312" s="231">
        <v>0</v>
      </c>
      <c r="R312" s="231">
        <f>Q312*H312</f>
        <v>0</v>
      </c>
      <c r="S312" s="231">
        <v>0</v>
      </c>
      <c r="T312" s="232">
        <f>S312*H312</f>
        <v>0</v>
      </c>
      <c r="AR312" s="24" t="s">
        <v>174</v>
      </c>
      <c r="AT312" s="24" t="s">
        <v>169</v>
      </c>
      <c r="AU312" s="24" t="s">
        <v>89</v>
      </c>
      <c r="AY312" s="24" t="s">
        <v>167</v>
      </c>
      <c r="BE312" s="233">
        <f>IF(N312="základní",J312,0)</f>
        <v>0</v>
      </c>
      <c r="BF312" s="233">
        <f>IF(N312="snížená",J312,0)</f>
        <v>0</v>
      </c>
      <c r="BG312" s="233">
        <f>IF(N312="zákl. přenesená",J312,0)</f>
        <v>0</v>
      </c>
      <c r="BH312" s="233">
        <f>IF(N312="sníž. přenesená",J312,0)</f>
        <v>0</v>
      </c>
      <c r="BI312" s="233">
        <f>IF(N312="nulová",J312,0)</f>
        <v>0</v>
      </c>
      <c r="BJ312" s="24" t="s">
        <v>87</v>
      </c>
      <c r="BK312" s="233">
        <f>ROUND(I312*H312,2)</f>
        <v>0</v>
      </c>
      <c r="BL312" s="24" t="s">
        <v>174</v>
      </c>
      <c r="BM312" s="24" t="s">
        <v>1308</v>
      </c>
    </row>
    <row r="313" s="1" customFormat="1" ht="14.4" customHeight="1">
      <c r="B313" s="47"/>
      <c r="C313" s="222" t="s">
        <v>1342</v>
      </c>
      <c r="D313" s="222" t="s">
        <v>169</v>
      </c>
      <c r="E313" s="223" t="s">
        <v>2589</v>
      </c>
      <c r="F313" s="224" t="s">
        <v>2590</v>
      </c>
      <c r="G313" s="225" t="s">
        <v>936</v>
      </c>
      <c r="H313" s="226">
        <v>7</v>
      </c>
      <c r="I313" s="227"/>
      <c r="J313" s="228">
        <f>ROUND(I313*H313,2)</f>
        <v>0</v>
      </c>
      <c r="K313" s="224" t="s">
        <v>477</v>
      </c>
      <c r="L313" s="73"/>
      <c r="M313" s="229" t="s">
        <v>34</v>
      </c>
      <c r="N313" s="230" t="s">
        <v>50</v>
      </c>
      <c r="O313" s="48"/>
      <c r="P313" s="231">
        <f>O313*H313</f>
        <v>0</v>
      </c>
      <c r="Q313" s="231">
        <v>0</v>
      </c>
      <c r="R313" s="231">
        <f>Q313*H313</f>
        <v>0</v>
      </c>
      <c r="S313" s="231">
        <v>0</v>
      </c>
      <c r="T313" s="232">
        <f>S313*H313</f>
        <v>0</v>
      </c>
      <c r="AR313" s="24" t="s">
        <v>174</v>
      </c>
      <c r="AT313" s="24" t="s">
        <v>169</v>
      </c>
      <c r="AU313" s="24" t="s">
        <v>89</v>
      </c>
      <c r="AY313" s="24" t="s">
        <v>167</v>
      </c>
      <c r="BE313" s="233">
        <f>IF(N313="základní",J313,0)</f>
        <v>0</v>
      </c>
      <c r="BF313" s="233">
        <f>IF(N313="snížená",J313,0)</f>
        <v>0</v>
      </c>
      <c r="BG313" s="233">
        <f>IF(N313="zákl. přenesená",J313,0)</f>
        <v>0</v>
      </c>
      <c r="BH313" s="233">
        <f>IF(N313="sníž. přenesená",J313,0)</f>
        <v>0</v>
      </c>
      <c r="BI313" s="233">
        <f>IF(N313="nulová",J313,0)</f>
        <v>0</v>
      </c>
      <c r="BJ313" s="24" t="s">
        <v>87</v>
      </c>
      <c r="BK313" s="233">
        <f>ROUND(I313*H313,2)</f>
        <v>0</v>
      </c>
      <c r="BL313" s="24" t="s">
        <v>174</v>
      </c>
      <c r="BM313" s="24" t="s">
        <v>1313</v>
      </c>
    </row>
    <row r="314" s="1" customFormat="1" ht="14.4" customHeight="1">
      <c r="B314" s="47"/>
      <c r="C314" s="222" t="s">
        <v>1346</v>
      </c>
      <c r="D314" s="222" t="s">
        <v>169</v>
      </c>
      <c r="E314" s="223" t="s">
        <v>2591</v>
      </c>
      <c r="F314" s="224" t="s">
        <v>2592</v>
      </c>
      <c r="G314" s="225" t="s">
        <v>936</v>
      </c>
      <c r="H314" s="226">
        <v>3</v>
      </c>
      <c r="I314" s="227"/>
      <c r="J314" s="228">
        <f>ROUND(I314*H314,2)</f>
        <v>0</v>
      </c>
      <c r="K314" s="224" t="s">
        <v>477</v>
      </c>
      <c r="L314" s="73"/>
      <c r="M314" s="229" t="s">
        <v>34</v>
      </c>
      <c r="N314" s="230" t="s">
        <v>50</v>
      </c>
      <c r="O314" s="48"/>
      <c r="P314" s="231">
        <f>O314*H314</f>
        <v>0</v>
      </c>
      <c r="Q314" s="231">
        <v>0</v>
      </c>
      <c r="R314" s="231">
        <f>Q314*H314</f>
        <v>0</v>
      </c>
      <c r="S314" s="231">
        <v>0</v>
      </c>
      <c r="T314" s="232">
        <f>S314*H314</f>
        <v>0</v>
      </c>
      <c r="AR314" s="24" t="s">
        <v>174</v>
      </c>
      <c r="AT314" s="24" t="s">
        <v>169</v>
      </c>
      <c r="AU314" s="24" t="s">
        <v>89</v>
      </c>
      <c r="AY314" s="24" t="s">
        <v>167</v>
      </c>
      <c r="BE314" s="233">
        <f>IF(N314="základní",J314,0)</f>
        <v>0</v>
      </c>
      <c r="BF314" s="233">
        <f>IF(N314="snížená",J314,0)</f>
        <v>0</v>
      </c>
      <c r="BG314" s="233">
        <f>IF(N314="zákl. přenesená",J314,0)</f>
        <v>0</v>
      </c>
      <c r="BH314" s="233">
        <f>IF(N314="sníž. přenesená",J314,0)</f>
        <v>0</v>
      </c>
      <c r="BI314" s="233">
        <f>IF(N314="nulová",J314,0)</f>
        <v>0</v>
      </c>
      <c r="BJ314" s="24" t="s">
        <v>87</v>
      </c>
      <c r="BK314" s="233">
        <f>ROUND(I314*H314,2)</f>
        <v>0</v>
      </c>
      <c r="BL314" s="24" t="s">
        <v>174</v>
      </c>
      <c r="BM314" s="24" t="s">
        <v>1318</v>
      </c>
    </row>
    <row r="315" s="1" customFormat="1" ht="14.4" customHeight="1">
      <c r="B315" s="47"/>
      <c r="C315" s="222" t="s">
        <v>1352</v>
      </c>
      <c r="D315" s="222" t="s">
        <v>169</v>
      </c>
      <c r="E315" s="223" t="s">
        <v>2593</v>
      </c>
      <c r="F315" s="224" t="s">
        <v>2594</v>
      </c>
      <c r="G315" s="225" t="s">
        <v>936</v>
      </c>
      <c r="H315" s="226">
        <v>24</v>
      </c>
      <c r="I315" s="227"/>
      <c r="J315" s="228">
        <f>ROUND(I315*H315,2)</f>
        <v>0</v>
      </c>
      <c r="K315" s="224" t="s">
        <v>477</v>
      </c>
      <c r="L315" s="73"/>
      <c r="M315" s="229" t="s">
        <v>34</v>
      </c>
      <c r="N315" s="230" t="s">
        <v>50</v>
      </c>
      <c r="O315" s="48"/>
      <c r="P315" s="231">
        <f>O315*H315</f>
        <v>0</v>
      </c>
      <c r="Q315" s="231">
        <v>0</v>
      </c>
      <c r="R315" s="231">
        <f>Q315*H315</f>
        <v>0</v>
      </c>
      <c r="S315" s="231">
        <v>0</v>
      </c>
      <c r="T315" s="232">
        <f>S315*H315</f>
        <v>0</v>
      </c>
      <c r="AR315" s="24" t="s">
        <v>174</v>
      </c>
      <c r="AT315" s="24" t="s">
        <v>169</v>
      </c>
      <c r="AU315" s="24" t="s">
        <v>89</v>
      </c>
      <c r="AY315" s="24" t="s">
        <v>167</v>
      </c>
      <c r="BE315" s="233">
        <f>IF(N315="základní",J315,0)</f>
        <v>0</v>
      </c>
      <c r="BF315" s="233">
        <f>IF(N315="snížená",J315,0)</f>
        <v>0</v>
      </c>
      <c r="BG315" s="233">
        <f>IF(N315="zákl. přenesená",J315,0)</f>
        <v>0</v>
      </c>
      <c r="BH315" s="233">
        <f>IF(N315="sníž. přenesená",J315,0)</f>
        <v>0</v>
      </c>
      <c r="BI315" s="233">
        <f>IF(N315="nulová",J315,0)</f>
        <v>0</v>
      </c>
      <c r="BJ315" s="24" t="s">
        <v>87</v>
      </c>
      <c r="BK315" s="233">
        <f>ROUND(I315*H315,2)</f>
        <v>0</v>
      </c>
      <c r="BL315" s="24" t="s">
        <v>174</v>
      </c>
      <c r="BM315" s="24" t="s">
        <v>1325</v>
      </c>
    </row>
    <row r="316" s="1" customFormat="1" ht="14.4" customHeight="1">
      <c r="B316" s="47"/>
      <c r="C316" s="222" t="s">
        <v>1357</v>
      </c>
      <c r="D316" s="222" t="s">
        <v>169</v>
      </c>
      <c r="E316" s="223" t="s">
        <v>2595</v>
      </c>
      <c r="F316" s="224" t="s">
        <v>2596</v>
      </c>
      <c r="G316" s="225" t="s">
        <v>936</v>
      </c>
      <c r="H316" s="226">
        <v>3</v>
      </c>
      <c r="I316" s="227"/>
      <c r="J316" s="228">
        <f>ROUND(I316*H316,2)</f>
        <v>0</v>
      </c>
      <c r="K316" s="224" t="s">
        <v>477</v>
      </c>
      <c r="L316" s="73"/>
      <c r="M316" s="229" t="s">
        <v>34</v>
      </c>
      <c r="N316" s="230" t="s">
        <v>50</v>
      </c>
      <c r="O316" s="48"/>
      <c r="P316" s="231">
        <f>O316*H316</f>
        <v>0</v>
      </c>
      <c r="Q316" s="231">
        <v>0</v>
      </c>
      <c r="R316" s="231">
        <f>Q316*H316</f>
        <v>0</v>
      </c>
      <c r="S316" s="231">
        <v>0</v>
      </c>
      <c r="T316" s="232">
        <f>S316*H316</f>
        <v>0</v>
      </c>
      <c r="AR316" s="24" t="s">
        <v>174</v>
      </c>
      <c r="AT316" s="24" t="s">
        <v>169</v>
      </c>
      <c r="AU316" s="24" t="s">
        <v>89</v>
      </c>
      <c r="AY316" s="24" t="s">
        <v>167</v>
      </c>
      <c r="BE316" s="233">
        <f>IF(N316="základní",J316,0)</f>
        <v>0</v>
      </c>
      <c r="BF316" s="233">
        <f>IF(N316="snížená",J316,0)</f>
        <v>0</v>
      </c>
      <c r="BG316" s="233">
        <f>IF(N316="zákl. přenesená",J316,0)</f>
        <v>0</v>
      </c>
      <c r="BH316" s="233">
        <f>IF(N316="sníž. přenesená",J316,0)</f>
        <v>0</v>
      </c>
      <c r="BI316" s="233">
        <f>IF(N316="nulová",J316,0)</f>
        <v>0</v>
      </c>
      <c r="BJ316" s="24" t="s">
        <v>87</v>
      </c>
      <c r="BK316" s="233">
        <f>ROUND(I316*H316,2)</f>
        <v>0</v>
      </c>
      <c r="BL316" s="24" t="s">
        <v>174</v>
      </c>
      <c r="BM316" s="24" t="s">
        <v>1331</v>
      </c>
    </row>
    <row r="317" s="1" customFormat="1" ht="14.4" customHeight="1">
      <c r="B317" s="47"/>
      <c r="C317" s="222" t="s">
        <v>1361</v>
      </c>
      <c r="D317" s="222" t="s">
        <v>169</v>
      </c>
      <c r="E317" s="223" t="s">
        <v>2597</v>
      </c>
      <c r="F317" s="224" t="s">
        <v>2486</v>
      </c>
      <c r="G317" s="225" t="s">
        <v>336</v>
      </c>
      <c r="H317" s="226">
        <v>50</v>
      </c>
      <c r="I317" s="227"/>
      <c r="J317" s="228">
        <f>ROUND(I317*H317,2)</f>
        <v>0</v>
      </c>
      <c r="K317" s="224" t="s">
        <v>477</v>
      </c>
      <c r="L317" s="73"/>
      <c r="M317" s="229" t="s">
        <v>34</v>
      </c>
      <c r="N317" s="230" t="s">
        <v>50</v>
      </c>
      <c r="O317" s="48"/>
      <c r="P317" s="231">
        <f>O317*H317</f>
        <v>0</v>
      </c>
      <c r="Q317" s="231">
        <v>0</v>
      </c>
      <c r="R317" s="231">
        <f>Q317*H317</f>
        <v>0</v>
      </c>
      <c r="S317" s="231">
        <v>0</v>
      </c>
      <c r="T317" s="232">
        <f>S317*H317</f>
        <v>0</v>
      </c>
      <c r="AR317" s="24" t="s">
        <v>174</v>
      </c>
      <c r="AT317" s="24" t="s">
        <v>169</v>
      </c>
      <c r="AU317" s="24" t="s">
        <v>89</v>
      </c>
      <c r="AY317" s="24" t="s">
        <v>167</v>
      </c>
      <c r="BE317" s="233">
        <f>IF(N317="základní",J317,0)</f>
        <v>0</v>
      </c>
      <c r="BF317" s="233">
        <f>IF(N317="snížená",J317,0)</f>
        <v>0</v>
      </c>
      <c r="BG317" s="233">
        <f>IF(N317="zákl. přenesená",J317,0)</f>
        <v>0</v>
      </c>
      <c r="BH317" s="233">
        <f>IF(N317="sníž. přenesená",J317,0)</f>
        <v>0</v>
      </c>
      <c r="BI317" s="233">
        <f>IF(N317="nulová",J317,0)</f>
        <v>0</v>
      </c>
      <c r="BJ317" s="24" t="s">
        <v>87</v>
      </c>
      <c r="BK317" s="233">
        <f>ROUND(I317*H317,2)</f>
        <v>0</v>
      </c>
      <c r="BL317" s="24" t="s">
        <v>174</v>
      </c>
      <c r="BM317" s="24" t="s">
        <v>1337</v>
      </c>
    </row>
    <row r="318" s="1" customFormat="1" ht="14.4" customHeight="1">
      <c r="B318" s="47"/>
      <c r="C318" s="222" t="s">
        <v>1365</v>
      </c>
      <c r="D318" s="222" t="s">
        <v>169</v>
      </c>
      <c r="E318" s="223" t="s">
        <v>2598</v>
      </c>
      <c r="F318" s="224" t="s">
        <v>2599</v>
      </c>
      <c r="G318" s="225" t="s">
        <v>936</v>
      </c>
      <c r="H318" s="226">
        <v>2</v>
      </c>
      <c r="I318" s="227"/>
      <c r="J318" s="228">
        <f>ROUND(I318*H318,2)</f>
        <v>0</v>
      </c>
      <c r="K318" s="224" t="s">
        <v>477</v>
      </c>
      <c r="L318" s="73"/>
      <c r="M318" s="229" t="s">
        <v>34</v>
      </c>
      <c r="N318" s="230" t="s">
        <v>50</v>
      </c>
      <c r="O318" s="48"/>
      <c r="P318" s="231">
        <f>O318*H318</f>
        <v>0</v>
      </c>
      <c r="Q318" s="231">
        <v>0</v>
      </c>
      <c r="R318" s="231">
        <f>Q318*H318</f>
        <v>0</v>
      </c>
      <c r="S318" s="231">
        <v>0</v>
      </c>
      <c r="T318" s="232">
        <f>S318*H318</f>
        <v>0</v>
      </c>
      <c r="AR318" s="24" t="s">
        <v>174</v>
      </c>
      <c r="AT318" s="24" t="s">
        <v>169</v>
      </c>
      <c r="AU318" s="24" t="s">
        <v>89</v>
      </c>
      <c r="AY318" s="24" t="s">
        <v>167</v>
      </c>
      <c r="BE318" s="233">
        <f>IF(N318="základní",J318,0)</f>
        <v>0</v>
      </c>
      <c r="BF318" s="233">
        <f>IF(N318="snížená",J318,0)</f>
        <v>0</v>
      </c>
      <c r="BG318" s="233">
        <f>IF(N318="zákl. přenesená",J318,0)</f>
        <v>0</v>
      </c>
      <c r="BH318" s="233">
        <f>IF(N318="sníž. přenesená",J318,0)</f>
        <v>0</v>
      </c>
      <c r="BI318" s="233">
        <f>IF(N318="nulová",J318,0)</f>
        <v>0</v>
      </c>
      <c r="BJ318" s="24" t="s">
        <v>87</v>
      </c>
      <c r="BK318" s="233">
        <f>ROUND(I318*H318,2)</f>
        <v>0</v>
      </c>
      <c r="BL318" s="24" t="s">
        <v>174</v>
      </c>
      <c r="BM318" s="24" t="s">
        <v>1342</v>
      </c>
    </row>
    <row r="319" s="1" customFormat="1" ht="14.4" customHeight="1">
      <c r="B319" s="47"/>
      <c r="C319" s="222" t="s">
        <v>1373</v>
      </c>
      <c r="D319" s="222" t="s">
        <v>169</v>
      </c>
      <c r="E319" s="223" t="s">
        <v>2600</v>
      </c>
      <c r="F319" s="224" t="s">
        <v>2588</v>
      </c>
      <c r="G319" s="225" t="s">
        <v>936</v>
      </c>
      <c r="H319" s="226">
        <v>8</v>
      </c>
      <c r="I319" s="227"/>
      <c r="J319" s="228">
        <f>ROUND(I319*H319,2)</f>
        <v>0</v>
      </c>
      <c r="K319" s="224" t="s">
        <v>477</v>
      </c>
      <c r="L319" s="73"/>
      <c r="M319" s="229" t="s">
        <v>34</v>
      </c>
      <c r="N319" s="230" t="s">
        <v>50</v>
      </c>
      <c r="O319" s="48"/>
      <c r="P319" s="231">
        <f>O319*H319</f>
        <v>0</v>
      </c>
      <c r="Q319" s="231">
        <v>0</v>
      </c>
      <c r="R319" s="231">
        <f>Q319*H319</f>
        <v>0</v>
      </c>
      <c r="S319" s="231">
        <v>0</v>
      </c>
      <c r="T319" s="232">
        <f>S319*H319</f>
        <v>0</v>
      </c>
      <c r="AR319" s="24" t="s">
        <v>174</v>
      </c>
      <c r="AT319" s="24" t="s">
        <v>169</v>
      </c>
      <c r="AU319" s="24" t="s">
        <v>89</v>
      </c>
      <c r="AY319" s="24" t="s">
        <v>167</v>
      </c>
      <c r="BE319" s="233">
        <f>IF(N319="základní",J319,0)</f>
        <v>0</v>
      </c>
      <c r="BF319" s="233">
        <f>IF(N319="snížená",J319,0)</f>
        <v>0</v>
      </c>
      <c r="BG319" s="233">
        <f>IF(N319="zákl. přenesená",J319,0)</f>
        <v>0</v>
      </c>
      <c r="BH319" s="233">
        <f>IF(N319="sníž. přenesená",J319,0)</f>
        <v>0</v>
      </c>
      <c r="BI319" s="233">
        <f>IF(N319="nulová",J319,0)</f>
        <v>0</v>
      </c>
      <c r="BJ319" s="24" t="s">
        <v>87</v>
      </c>
      <c r="BK319" s="233">
        <f>ROUND(I319*H319,2)</f>
        <v>0</v>
      </c>
      <c r="BL319" s="24" t="s">
        <v>174</v>
      </c>
      <c r="BM319" s="24" t="s">
        <v>1346</v>
      </c>
    </row>
    <row r="320" s="1" customFormat="1" ht="14.4" customHeight="1">
      <c r="B320" s="47"/>
      <c r="C320" s="222" t="s">
        <v>1377</v>
      </c>
      <c r="D320" s="222" t="s">
        <v>169</v>
      </c>
      <c r="E320" s="223" t="s">
        <v>2601</v>
      </c>
      <c r="F320" s="224" t="s">
        <v>2602</v>
      </c>
      <c r="G320" s="225" t="s">
        <v>936</v>
      </c>
      <c r="H320" s="226">
        <v>1</v>
      </c>
      <c r="I320" s="227"/>
      <c r="J320" s="228">
        <f>ROUND(I320*H320,2)</f>
        <v>0</v>
      </c>
      <c r="K320" s="224" t="s">
        <v>477</v>
      </c>
      <c r="L320" s="73"/>
      <c r="M320" s="229" t="s">
        <v>34</v>
      </c>
      <c r="N320" s="230" t="s">
        <v>50</v>
      </c>
      <c r="O320" s="48"/>
      <c r="P320" s="231">
        <f>O320*H320</f>
        <v>0</v>
      </c>
      <c r="Q320" s="231">
        <v>0</v>
      </c>
      <c r="R320" s="231">
        <f>Q320*H320</f>
        <v>0</v>
      </c>
      <c r="S320" s="231">
        <v>0</v>
      </c>
      <c r="T320" s="232">
        <f>S320*H320</f>
        <v>0</v>
      </c>
      <c r="AR320" s="24" t="s">
        <v>174</v>
      </c>
      <c r="AT320" s="24" t="s">
        <v>169</v>
      </c>
      <c r="AU320" s="24" t="s">
        <v>89</v>
      </c>
      <c r="AY320" s="24" t="s">
        <v>167</v>
      </c>
      <c r="BE320" s="233">
        <f>IF(N320="základní",J320,0)</f>
        <v>0</v>
      </c>
      <c r="BF320" s="233">
        <f>IF(N320="snížená",J320,0)</f>
        <v>0</v>
      </c>
      <c r="BG320" s="233">
        <f>IF(N320="zákl. přenesená",J320,0)</f>
        <v>0</v>
      </c>
      <c r="BH320" s="233">
        <f>IF(N320="sníž. přenesená",J320,0)</f>
        <v>0</v>
      </c>
      <c r="BI320" s="233">
        <f>IF(N320="nulová",J320,0)</f>
        <v>0</v>
      </c>
      <c r="BJ320" s="24" t="s">
        <v>87</v>
      </c>
      <c r="BK320" s="233">
        <f>ROUND(I320*H320,2)</f>
        <v>0</v>
      </c>
      <c r="BL320" s="24" t="s">
        <v>174</v>
      </c>
      <c r="BM320" s="24" t="s">
        <v>1352</v>
      </c>
    </row>
    <row r="321" s="1" customFormat="1" ht="14.4" customHeight="1">
      <c r="B321" s="47"/>
      <c r="C321" s="222" t="s">
        <v>1380</v>
      </c>
      <c r="D321" s="222" t="s">
        <v>169</v>
      </c>
      <c r="E321" s="223" t="s">
        <v>2603</v>
      </c>
      <c r="F321" s="224" t="s">
        <v>2604</v>
      </c>
      <c r="G321" s="225" t="s">
        <v>336</v>
      </c>
      <c r="H321" s="226">
        <v>80</v>
      </c>
      <c r="I321" s="227"/>
      <c r="J321" s="228">
        <f>ROUND(I321*H321,2)</f>
        <v>0</v>
      </c>
      <c r="K321" s="224" t="s">
        <v>477</v>
      </c>
      <c r="L321" s="73"/>
      <c r="M321" s="229" t="s">
        <v>34</v>
      </c>
      <c r="N321" s="230" t="s">
        <v>50</v>
      </c>
      <c r="O321" s="48"/>
      <c r="P321" s="231">
        <f>O321*H321</f>
        <v>0</v>
      </c>
      <c r="Q321" s="231">
        <v>0</v>
      </c>
      <c r="R321" s="231">
        <f>Q321*H321</f>
        <v>0</v>
      </c>
      <c r="S321" s="231">
        <v>0</v>
      </c>
      <c r="T321" s="232">
        <f>S321*H321</f>
        <v>0</v>
      </c>
      <c r="AR321" s="24" t="s">
        <v>174</v>
      </c>
      <c r="AT321" s="24" t="s">
        <v>169</v>
      </c>
      <c r="AU321" s="24" t="s">
        <v>89</v>
      </c>
      <c r="AY321" s="24" t="s">
        <v>167</v>
      </c>
      <c r="BE321" s="233">
        <f>IF(N321="základní",J321,0)</f>
        <v>0</v>
      </c>
      <c r="BF321" s="233">
        <f>IF(N321="snížená",J321,0)</f>
        <v>0</v>
      </c>
      <c r="BG321" s="233">
        <f>IF(N321="zákl. přenesená",J321,0)</f>
        <v>0</v>
      </c>
      <c r="BH321" s="233">
        <f>IF(N321="sníž. přenesená",J321,0)</f>
        <v>0</v>
      </c>
      <c r="BI321" s="233">
        <f>IF(N321="nulová",J321,0)</f>
        <v>0</v>
      </c>
      <c r="BJ321" s="24" t="s">
        <v>87</v>
      </c>
      <c r="BK321" s="233">
        <f>ROUND(I321*H321,2)</f>
        <v>0</v>
      </c>
      <c r="BL321" s="24" t="s">
        <v>174</v>
      </c>
      <c r="BM321" s="24" t="s">
        <v>1377</v>
      </c>
    </row>
    <row r="322" s="1" customFormat="1" ht="14.4" customHeight="1">
      <c r="B322" s="47"/>
      <c r="C322" s="222" t="s">
        <v>1384</v>
      </c>
      <c r="D322" s="222" t="s">
        <v>169</v>
      </c>
      <c r="E322" s="223" t="s">
        <v>2605</v>
      </c>
      <c r="F322" s="224" t="s">
        <v>2606</v>
      </c>
      <c r="G322" s="225" t="s">
        <v>336</v>
      </c>
      <c r="H322" s="226">
        <v>16</v>
      </c>
      <c r="I322" s="227"/>
      <c r="J322" s="228">
        <f>ROUND(I322*H322,2)</f>
        <v>0</v>
      </c>
      <c r="K322" s="224" t="s">
        <v>477</v>
      </c>
      <c r="L322" s="73"/>
      <c r="M322" s="229" t="s">
        <v>34</v>
      </c>
      <c r="N322" s="230" t="s">
        <v>50</v>
      </c>
      <c r="O322" s="48"/>
      <c r="P322" s="231">
        <f>O322*H322</f>
        <v>0</v>
      </c>
      <c r="Q322" s="231">
        <v>0</v>
      </c>
      <c r="R322" s="231">
        <f>Q322*H322</f>
        <v>0</v>
      </c>
      <c r="S322" s="231">
        <v>0</v>
      </c>
      <c r="T322" s="232">
        <f>S322*H322</f>
        <v>0</v>
      </c>
      <c r="AR322" s="24" t="s">
        <v>174</v>
      </c>
      <c r="AT322" s="24" t="s">
        <v>169</v>
      </c>
      <c r="AU322" s="24" t="s">
        <v>89</v>
      </c>
      <c r="AY322" s="24" t="s">
        <v>167</v>
      </c>
      <c r="BE322" s="233">
        <f>IF(N322="základní",J322,0)</f>
        <v>0</v>
      </c>
      <c r="BF322" s="233">
        <f>IF(N322="snížená",J322,0)</f>
        <v>0</v>
      </c>
      <c r="BG322" s="233">
        <f>IF(N322="zákl. přenesená",J322,0)</f>
        <v>0</v>
      </c>
      <c r="BH322" s="233">
        <f>IF(N322="sníž. přenesená",J322,0)</f>
        <v>0</v>
      </c>
      <c r="BI322" s="233">
        <f>IF(N322="nulová",J322,0)</f>
        <v>0</v>
      </c>
      <c r="BJ322" s="24" t="s">
        <v>87</v>
      </c>
      <c r="BK322" s="233">
        <f>ROUND(I322*H322,2)</f>
        <v>0</v>
      </c>
      <c r="BL322" s="24" t="s">
        <v>174</v>
      </c>
      <c r="BM322" s="24" t="s">
        <v>1380</v>
      </c>
    </row>
    <row r="323" s="10" customFormat="1" ht="29.88" customHeight="1">
      <c r="B323" s="206"/>
      <c r="C323" s="207"/>
      <c r="D323" s="208" t="s">
        <v>78</v>
      </c>
      <c r="E323" s="220" t="s">
        <v>2607</v>
      </c>
      <c r="F323" s="220" t="s">
        <v>2608</v>
      </c>
      <c r="G323" s="207"/>
      <c r="H323" s="207"/>
      <c r="I323" s="210"/>
      <c r="J323" s="221">
        <f>BK323</f>
        <v>0</v>
      </c>
      <c r="K323" s="207"/>
      <c r="L323" s="212"/>
      <c r="M323" s="213"/>
      <c r="N323" s="214"/>
      <c r="O323" s="214"/>
      <c r="P323" s="215">
        <f>SUM(P324:P325)</f>
        <v>0</v>
      </c>
      <c r="Q323" s="214"/>
      <c r="R323" s="215">
        <f>SUM(R324:R325)</f>
        <v>0</v>
      </c>
      <c r="S323" s="214"/>
      <c r="T323" s="216">
        <f>SUM(T324:T325)</f>
        <v>0</v>
      </c>
      <c r="AR323" s="217" t="s">
        <v>87</v>
      </c>
      <c r="AT323" s="218" t="s">
        <v>78</v>
      </c>
      <c r="AU323" s="218" t="s">
        <v>87</v>
      </c>
      <c r="AY323" s="217" t="s">
        <v>167</v>
      </c>
      <c r="BK323" s="219">
        <f>SUM(BK324:BK325)</f>
        <v>0</v>
      </c>
    </row>
    <row r="324" s="1" customFormat="1" ht="14.4" customHeight="1">
      <c r="B324" s="47"/>
      <c r="C324" s="222" t="s">
        <v>1388</v>
      </c>
      <c r="D324" s="222" t="s">
        <v>169</v>
      </c>
      <c r="E324" s="223" t="s">
        <v>2609</v>
      </c>
      <c r="F324" s="224" t="s">
        <v>2588</v>
      </c>
      <c r="G324" s="225" t="s">
        <v>936</v>
      </c>
      <c r="H324" s="226">
        <v>80</v>
      </c>
      <c r="I324" s="227"/>
      <c r="J324" s="228">
        <f>ROUND(I324*H324,2)</f>
        <v>0</v>
      </c>
      <c r="K324" s="224" t="s">
        <v>477</v>
      </c>
      <c r="L324" s="73"/>
      <c r="M324" s="229" t="s">
        <v>34</v>
      </c>
      <c r="N324" s="230" t="s">
        <v>50</v>
      </c>
      <c r="O324" s="48"/>
      <c r="P324" s="231">
        <f>O324*H324</f>
        <v>0</v>
      </c>
      <c r="Q324" s="231">
        <v>0</v>
      </c>
      <c r="R324" s="231">
        <f>Q324*H324</f>
        <v>0</v>
      </c>
      <c r="S324" s="231">
        <v>0</v>
      </c>
      <c r="T324" s="232">
        <f>S324*H324</f>
        <v>0</v>
      </c>
      <c r="AR324" s="24" t="s">
        <v>174</v>
      </c>
      <c r="AT324" s="24" t="s">
        <v>169</v>
      </c>
      <c r="AU324" s="24" t="s">
        <v>89</v>
      </c>
      <c r="AY324" s="24" t="s">
        <v>167</v>
      </c>
      <c r="BE324" s="233">
        <f>IF(N324="základní",J324,0)</f>
        <v>0</v>
      </c>
      <c r="BF324" s="233">
        <f>IF(N324="snížená",J324,0)</f>
        <v>0</v>
      </c>
      <c r="BG324" s="233">
        <f>IF(N324="zákl. přenesená",J324,0)</f>
        <v>0</v>
      </c>
      <c r="BH324" s="233">
        <f>IF(N324="sníž. přenesená",J324,0)</f>
        <v>0</v>
      </c>
      <c r="BI324" s="233">
        <f>IF(N324="nulová",J324,0)</f>
        <v>0</v>
      </c>
      <c r="BJ324" s="24" t="s">
        <v>87</v>
      </c>
      <c r="BK324" s="233">
        <f>ROUND(I324*H324,2)</f>
        <v>0</v>
      </c>
      <c r="BL324" s="24" t="s">
        <v>174</v>
      </c>
      <c r="BM324" s="24" t="s">
        <v>1384</v>
      </c>
    </row>
    <row r="325" s="1" customFormat="1" ht="14.4" customHeight="1">
      <c r="B325" s="47"/>
      <c r="C325" s="222" t="s">
        <v>1392</v>
      </c>
      <c r="D325" s="222" t="s">
        <v>169</v>
      </c>
      <c r="E325" s="223" t="s">
        <v>2336</v>
      </c>
      <c r="F325" s="224" t="s">
        <v>2337</v>
      </c>
      <c r="G325" s="225" t="s">
        <v>936</v>
      </c>
      <c r="H325" s="226">
        <v>80</v>
      </c>
      <c r="I325" s="227"/>
      <c r="J325" s="228">
        <f>ROUND(I325*H325,2)</f>
        <v>0</v>
      </c>
      <c r="K325" s="224" t="s">
        <v>477</v>
      </c>
      <c r="L325" s="73"/>
      <c r="M325" s="229" t="s">
        <v>34</v>
      </c>
      <c r="N325" s="230" t="s">
        <v>50</v>
      </c>
      <c r="O325" s="48"/>
      <c r="P325" s="231">
        <f>O325*H325</f>
        <v>0</v>
      </c>
      <c r="Q325" s="231">
        <v>0</v>
      </c>
      <c r="R325" s="231">
        <f>Q325*H325</f>
        <v>0</v>
      </c>
      <c r="S325" s="231">
        <v>0</v>
      </c>
      <c r="T325" s="232">
        <f>S325*H325</f>
        <v>0</v>
      </c>
      <c r="AR325" s="24" t="s">
        <v>174</v>
      </c>
      <c r="AT325" s="24" t="s">
        <v>169</v>
      </c>
      <c r="AU325" s="24" t="s">
        <v>89</v>
      </c>
      <c r="AY325" s="24" t="s">
        <v>167</v>
      </c>
      <c r="BE325" s="233">
        <f>IF(N325="základní",J325,0)</f>
        <v>0</v>
      </c>
      <c r="BF325" s="233">
        <f>IF(N325="snížená",J325,0)</f>
        <v>0</v>
      </c>
      <c r="BG325" s="233">
        <f>IF(N325="zákl. přenesená",J325,0)</f>
        <v>0</v>
      </c>
      <c r="BH325" s="233">
        <f>IF(N325="sníž. přenesená",J325,0)</f>
        <v>0</v>
      </c>
      <c r="BI325" s="233">
        <f>IF(N325="nulová",J325,0)</f>
        <v>0</v>
      </c>
      <c r="BJ325" s="24" t="s">
        <v>87</v>
      </c>
      <c r="BK325" s="233">
        <f>ROUND(I325*H325,2)</f>
        <v>0</v>
      </c>
      <c r="BL325" s="24" t="s">
        <v>174</v>
      </c>
      <c r="BM325" s="24" t="s">
        <v>1388</v>
      </c>
    </row>
    <row r="326" s="10" customFormat="1" ht="37.44" customHeight="1">
      <c r="B326" s="206"/>
      <c r="C326" s="207"/>
      <c r="D326" s="208" t="s">
        <v>78</v>
      </c>
      <c r="E326" s="209" t="s">
        <v>2610</v>
      </c>
      <c r="F326" s="209" t="s">
        <v>2611</v>
      </c>
      <c r="G326" s="207"/>
      <c r="H326" s="207"/>
      <c r="I326" s="210"/>
      <c r="J326" s="211">
        <f>BK326</f>
        <v>0</v>
      </c>
      <c r="K326" s="207"/>
      <c r="L326" s="212"/>
      <c r="M326" s="213"/>
      <c r="N326" s="214"/>
      <c r="O326" s="214"/>
      <c r="P326" s="215">
        <f>SUM(P327:P336)</f>
        <v>0</v>
      </c>
      <c r="Q326" s="214"/>
      <c r="R326" s="215">
        <f>SUM(R327:R336)</f>
        <v>0.047500000000000001</v>
      </c>
      <c r="S326" s="214"/>
      <c r="T326" s="216">
        <f>SUM(T327:T336)</f>
        <v>0</v>
      </c>
      <c r="AR326" s="217" t="s">
        <v>174</v>
      </c>
      <c r="AT326" s="218" t="s">
        <v>78</v>
      </c>
      <c r="AU326" s="218" t="s">
        <v>79</v>
      </c>
      <c r="AY326" s="217" t="s">
        <v>167</v>
      </c>
      <c r="BK326" s="219">
        <f>SUM(BK327:BK336)</f>
        <v>0</v>
      </c>
    </row>
    <row r="327" s="1" customFormat="1" ht="34.2" customHeight="1">
      <c r="B327" s="47"/>
      <c r="C327" s="222" t="s">
        <v>1396</v>
      </c>
      <c r="D327" s="222" t="s">
        <v>169</v>
      </c>
      <c r="E327" s="223" t="s">
        <v>2434</v>
      </c>
      <c r="F327" s="224" t="s">
        <v>2435</v>
      </c>
      <c r="G327" s="225" t="s">
        <v>356</v>
      </c>
      <c r="H327" s="226">
        <v>50</v>
      </c>
      <c r="I327" s="227"/>
      <c r="J327" s="228">
        <f>ROUND(I327*H327,2)</f>
        <v>0</v>
      </c>
      <c r="K327" s="224" t="s">
        <v>173</v>
      </c>
      <c r="L327" s="73"/>
      <c r="M327" s="229" t="s">
        <v>34</v>
      </c>
      <c r="N327" s="230" t="s">
        <v>50</v>
      </c>
      <c r="O327" s="48"/>
      <c r="P327" s="231">
        <f>O327*H327</f>
        <v>0</v>
      </c>
      <c r="Q327" s="231">
        <v>0</v>
      </c>
      <c r="R327" s="231">
        <f>Q327*H327</f>
        <v>0</v>
      </c>
      <c r="S327" s="231">
        <v>0</v>
      </c>
      <c r="T327" s="232">
        <f>S327*H327</f>
        <v>0</v>
      </c>
      <c r="AR327" s="24" t="s">
        <v>174</v>
      </c>
      <c r="AT327" s="24" t="s">
        <v>169</v>
      </c>
      <c r="AU327" s="24" t="s">
        <v>87</v>
      </c>
      <c r="AY327" s="24" t="s">
        <v>167</v>
      </c>
      <c r="BE327" s="233">
        <f>IF(N327="základní",J327,0)</f>
        <v>0</v>
      </c>
      <c r="BF327" s="233">
        <f>IF(N327="snížená",J327,0)</f>
        <v>0</v>
      </c>
      <c r="BG327" s="233">
        <f>IF(N327="zákl. přenesená",J327,0)</f>
        <v>0</v>
      </c>
      <c r="BH327" s="233">
        <f>IF(N327="sníž. přenesená",J327,0)</f>
        <v>0</v>
      </c>
      <c r="BI327" s="233">
        <f>IF(N327="nulová",J327,0)</f>
        <v>0</v>
      </c>
      <c r="BJ327" s="24" t="s">
        <v>87</v>
      </c>
      <c r="BK327" s="233">
        <f>ROUND(I327*H327,2)</f>
        <v>0</v>
      </c>
      <c r="BL327" s="24" t="s">
        <v>174</v>
      </c>
      <c r="BM327" s="24" t="s">
        <v>2612</v>
      </c>
    </row>
    <row r="328" s="1" customFormat="1" ht="14.4" customHeight="1">
      <c r="B328" s="47"/>
      <c r="C328" s="270" t="s">
        <v>1404</v>
      </c>
      <c r="D328" s="270" t="s">
        <v>336</v>
      </c>
      <c r="E328" s="271" t="s">
        <v>2437</v>
      </c>
      <c r="F328" s="272" t="s">
        <v>2438</v>
      </c>
      <c r="G328" s="273" t="s">
        <v>1093</v>
      </c>
      <c r="H328" s="274">
        <v>47.5</v>
      </c>
      <c r="I328" s="275"/>
      <c r="J328" s="276">
        <f>ROUND(I328*H328,2)</f>
        <v>0</v>
      </c>
      <c r="K328" s="272" t="s">
        <v>173</v>
      </c>
      <c r="L328" s="277"/>
      <c r="M328" s="278" t="s">
        <v>34</v>
      </c>
      <c r="N328" s="279" t="s">
        <v>50</v>
      </c>
      <c r="O328" s="48"/>
      <c r="P328" s="231">
        <f>O328*H328</f>
        <v>0</v>
      </c>
      <c r="Q328" s="231">
        <v>0.001</v>
      </c>
      <c r="R328" s="231">
        <f>Q328*H328</f>
        <v>0.047500000000000001</v>
      </c>
      <c r="S328" s="231">
        <v>0</v>
      </c>
      <c r="T328" s="232">
        <f>S328*H328</f>
        <v>0</v>
      </c>
      <c r="AR328" s="24" t="s">
        <v>225</v>
      </c>
      <c r="AT328" s="24" t="s">
        <v>336</v>
      </c>
      <c r="AU328" s="24" t="s">
        <v>87</v>
      </c>
      <c r="AY328" s="24" t="s">
        <v>167</v>
      </c>
      <c r="BE328" s="233">
        <f>IF(N328="základní",J328,0)</f>
        <v>0</v>
      </c>
      <c r="BF328" s="233">
        <f>IF(N328="snížená",J328,0)</f>
        <v>0</v>
      </c>
      <c r="BG328" s="233">
        <f>IF(N328="zákl. přenesená",J328,0)</f>
        <v>0</v>
      </c>
      <c r="BH328" s="233">
        <f>IF(N328="sníž. přenesená",J328,0)</f>
        <v>0</v>
      </c>
      <c r="BI328" s="233">
        <f>IF(N328="nulová",J328,0)</f>
        <v>0</v>
      </c>
      <c r="BJ328" s="24" t="s">
        <v>87</v>
      </c>
      <c r="BK328" s="233">
        <f>ROUND(I328*H328,2)</f>
        <v>0</v>
      </c>
      <c r="BL328" s="24" t="s">
        <v>174</v>
      </c>
      <c r="BM328" s="24" t="s">
        <v>2613</v>
      </c>
    </row>
    <row r="329" s="1" customFormat="1" ht="14.4" customHeight="1">
      <c r="B329" s="47"/>
      <c r="C329" s="222" t="s">
        <v>1408</v>
      </c>
      <c r="D329" s="222" t="s">
        <v>169</v>
      </c>
      <c r="E329" s="223" t="s">
        <v>2442</v>
      </c>
      <c r="F329" s="224" t="s">
        <v>2443</v>
      </c>
      <c r="G329" s="225" t="s">
        <v>336</v>
      </c>
      <c r="H329" s="226">
        <v>2</v>
      </c>
      <c r="I329" s="227"/>
      <c r="J329" s="228">
        <f>ROUND(I329*H329,2)</f>
        <v>0</v>
      </c>
      <c r="K329" s="224" t="s">
        <v>477</v>
      </c>
      <c r="L329" s="73"/>
      <c r="M329" s="229" t="s">
        <v>34</v>
      </c>
      <c r="N329" s="230" t="s">
        <v>50</v>
      </c>
      <c r="O329" s="48"/>
      <c r="P329" s="231">
        <f>O329*H329</f>
        <v>0</v>
      </c>
      <c r="Q329" s="231">
        <v>0</v>
      </c>
      <c r="R329" s="231">
        <f>Q329*H329</f>
        <v>0</v>
      </c>
      <c r="S329" s="231">
        <v>0</v>
      </c>
      <c r="T329" s="232">
        <f>S329*H329</f>
        <v>0</v>
      </c>
      <c r="AR329" s="24" t="s">
        <v>174</v>
      </c>
      <c r="AT329" s="24" t="s">
        <v>169</v>
      </c>
      <c r="AU329" s="24" t="s">
        <v>87</v>
      </c>
      <c r="AY329" s="24" t="s">
        <v>167</v>
      </c>
      <c r="BE329" s="233">
        <f>IF(N329="základní",J329,0)</f>
        <v>0</v>
      </c>
      <c r="BF329" s="233">
        <f>IF(N329="snížená",J329,0)</f>
        <v>0</v>
      </c>
      <c r="BG329" s="233">
        <f>IF(N329="zákl. přenesená",J329,0)</f>
        <v>0</v>
      </c>
      <c r="BH329" s="233">
        <f>IF(N329="sníž. přenesená",J329,0)</f>
        <v>0</v>
      </c>
      <c r="BI329" s="233">
        <f>IF(N329="nulová",J329,0)</f>
        <v>0</v>
      </c>
      <c r="BJ329" s="24" t="s">
        <v>87</v>
      </c>
      <c r="BK329" s="233">
        <f>ROUND(I329*H329,2)</f>
        <v>0</v>
      </c>
      <c r="BL329" s="24" t="s">
        <v>174</v>
      </c>
      <c r="BM329" s="24" t="s">
        <v>2614</v>
      </c>
    </row>
    <row r="330" s="1" customFormat="1" ht="14.4" customHeight="1">
      <c r="B330" s="47"/>
      <c r="C330" s="270" t="s">
        <v>1412</v>
      </c>
      <c r="D330" s="270" t="s">
        <v>336</v>
      </c>
      <c r="E330" s="271" t="s">
        <v>2615</v>
      </c>
      <c r="F330" s="272" t="s">
        <v>2616</v>
      </c>
      <c r="G330" s="273" t="s">
        <v>2617</v>
      </c>
      <c r="H330" s="274">
        <v>1</v>
      </c>
      <c r="I330" s="275"/>
      <c r="J330" s="276">
        <f>ROUND(I330*H330,2)</f>
        <v>0</v>
      </c>
      <c r="K330" s="272" t="s">
        <v>477</v>
      </c>
      <c r="L330" s="277"/>
      <c r="M330" s="278" t="s">
        <v>34</v>
      </c>
      <c r="N330" s="279" t="s">
        <v>50</v>
      </c>
      <c r="O330" s="48"/>
      <c r="P330" s="231">
        <f>O330*H330</f>
        <v>0</v>
      </c>
      <c r="Q330" s="231">
        <v>0</v>
      </c>
      <c r="R330" s="231">
        <f>Q330*H330</f>
        <v>0</v>
      </c>
      <c r="S330" s="231">
        <v>0</v>
      </c>
      <c r="T330" s="232">
        <f>S330*H330</f>
        <v>0</v>
      </c>
      <c r="AR330" s="24" t="s">
        <v>225</v>
      </c>
      <c r="AT330" s="24" t="s">
        <v>336</v>
      </c>
      <c r="AU330" s="24" t="s">
        <v>87</v>
      </c>
      <c r="AY330" s="24" t="s">
        <v>167</v>
      </c>
      <c r="BE330" s="233">
        <f>IF(N330="základní",J330,0)</f>
        <v>0</v>
      </c>
      <c r="BF330" s="233">
        <f>IF(N330="snížená",J330,0)</f>
        <v>0</v>
      </c>
      <c r="BG330" s="233">
        <f>IF(N330="zákl. přenesená",J330,0)</f>
        <v>0</v>
      </c>
      <c r="BH330" s="233">
        <f>IF(N330="sníž. přenesená",J330,0)</f>
        <v>0</v>
      </c>
      <c r="BI330" s="233">
        <f>IF(N330="nulová",J330,0)</f>
        <v>0</v>
      </c>
      <c r="BJ330" s="24" t="s">
        <v>87</v>
      </c>
      <c r="BK330" s="233">
        <f>ROUND(I330*H330,2)</f>
        <v>0</v>
      </c>
      <c r="BL330" s="24" t="s">
        <v>174</v>
      </c>
      <c r="BM330" s="24" t="s">
        <v>2618</v>
      </c>
    </row>
    <row r="331" s="1" customFormat="1" ht="14.4" customHeight="1">
      <c r="B331" s="47"/>
      <c r="C331" s="270" t="s">
        <v>1416</v>
      </c>
      <c r="D331" s="270" t="s">
        <v>336</v>
      </c>
      <c r="E331" s="271" t="s">
        <v>2619</v>
      </c>
      <c r="F331" s="272" t="s">
        <v>2620</v>
      </c>
      <c r="G331" s="273" t="s">
        <v>2617</v>
      </c>
      <c r="H331" s="274">
        <v>1</v>
      </c>
      <c r="I331" s="275"/>
      <c r="J331" s="276">
        <f>ROUND(I331*H331,2)</f>
        <v>0</v>
      </c>
      <c r="K331" s="272" t="s">
        <v>477</v>
      </c>
      <c r="L331" s="277"/>
      <c r="M331" s="278" t="s">
        <v>34</v>
      </c>
      <c r="N331" s="279" t="s">
        <v>50</v>
      </c>
      <c r="O331" s="48"/>
      <c r="P331" s="231">
        <f>O331*H331</f>
        <v>0</v>
      </c>
      <c r="Q331" s="231">
        <v>0</v>
      </c>
      <c r="R331" s="231">
        <f>Q331*H331</f>
        <v>0</v>
      </c>
      <c r="S331" s="231">
        <v>0</v>
      </c>
      <c r="T331" s="232">
        <f>S331*H331</f>
        <v>0</v>
      </c>
      <c r="AR331" s="24" t="s">
        <v>225</v>
      </c>
      <c r="AT331" s="24" t="s">
        <v>336</v>
      </c>
      <c r="AU331" s="24" t="s">
        <v>87</v>
      </c>
      <c r="AY331" s="24" t="s">
        <v>167</v>
      </c>
      <c r="BE331" s="233">
        <f>IF(N331="základní",J331,0)</f>
        <v>0</v>
      </c>
      <c r="BF331" s="233">
        <f>IF(N331="snížená",J331,0)</f>
        <v>0</v>
      </c>
      <c r="BG331" s="233">
        <f>IF(N331="zákl. přenesená",J331,0)</f>
        <v>0</v>
      </c>
      <c r="BH331" s="233">
        <f>IF(N331="sníž. přenesená",J331,0)</f>
        <v>0</v>
      </c>
      <c r="BI331" s="233">
        <f>IF(N331="nulová",J331,0)</f>
        <v>0</v>
      </c>
      <c r="BJ331" s="24" t="s">
        <v>87</v>
      </c>
      <c r="BK331" s="233">
        <f>ROUND(I331*H331,2)</f>
        <v>0</v>
      </c>
      <c r="BL331" s="24" t="s">
        <v>174</v>
      </c>
      <c r="BM331" s="24" t="s">
        <v>2621</v>
      </c>
    </row>
    <row r="332" s="1" customFormat="1" ht="14.4" customHeight="1">
      <c r="B332" s="47"/>
      <c r="C332" s="222" t="s">
        <v>1420</v>
      </c>
      <c r="D332" s="222" t="s">
        <v>169</v>
      </c>
      <c r="E332" s="223" t="s">
        <v>2622</v>
      </c>
      <c r="F332" s="224" t="s">
        <v>2623</v>
      </c>
      <c r="G332" s="225" t="s">
        <v>936</v>
      </c>
      <c r="H332" s="226">
        <v>4</v>
      </c>
      <c r="I332" s="227"/>
      <c r="J332" s="228">
        <f>ROUND(I332*H332,2)</f>
        <v>0</v>
      </c>
      <c r="K332" s="224" t="s">
        <v>477</v>
      </c>
      <c r="L332" s="73"/>
      <c r="M332" s="229" t="s">
        <v>34</v>
      </c>
      <c r="N332" s="230" t="s">
        <v>50</v>
      </c>
      <c r="O332" s="48"/>
      <c r="P332" s="231">
        <f>O332*H332</f>
        <v>0</v>
      </c>
      <c r="Q332" s="231">
        <v>0</v>
      </c>
      <c r="R332" s="231">
        <f>Q332*H332</f>
        <v>0</v>
      </c>
      <c r="S332" s="231">
        <v>0</v>
      </c>
      <c r="T332" s="232">
        <f>S332*H332</f>
        <v>0</v>
      </c>
      <c r="AR332" s="24" t="s">
        <v>174</v>
      </c>
      <c r="AT332" s="24" t="s">
        <v>169</v>
      </c>
      <c r="AU332" s="24" t="s">
        <v>87</v>
      </c>
      <c r="AY332" s="24" t="s">
        <v>167</v>
      </c>
      <c r="BE332" s="233">
        <f>IF(N332="základní",J332,0)</f>
        <v>0</v>
      </c>
      <c r="BF332" s="233">
        <f>IF(N332="snížená",J332,0)</f>
        <v>0</v>
      </c>
      <c r="BG332" s="233">
        <f>IF(N332="zákl. přenesená",J332,0)</f>
        <v>0</v>
      </c>
      <c r="BH332" s="233">
        <f>IF(N332="sníž. přenesená",J332,0)</f>
        <v>0</v>
      </c>
      <c r="BI332" s="233">
        <f>IF(N332="nulová",J332,0)</f>
        <v>0</v>
      </c>
      <c r="BJ332" s="24" t="s">
        <v>87</v>
      </c>
      <c r="BK332" s="233">
        <f>ROUND(I332*H332,2)</f>
        <v>0</v>
      </c>
      <c r="BL332" s="24" t="s">
        <v>174</v>
      </c>
      <c r="BM332" s="24" t="s">
        <v>2624</v>
      </c>
    </row>
    <row r="333" s="1" customFormat="1" ht="14.4" customHeight="1">
      <c r="B333" s="47"/>
      <c r="C333" s="222" t="s">
        <v>1432</v>
      </c>
      <c r="D333" s="222" t="s">
        <v>169</v>
      </c>
      <c r="E333" s="223" t="s">
        <v>2625</v>
      </c>
      <c r="F333" s="224" t="s">
        <v>2626</v>
      </c>
      <c r="G333" s="225" t="s">
        <v>936</v>
      </c>
      <c r="H333" s="226">
        <v>2</v>
      </c>
      <c r="I333" s="227"/>
      <c r="J333" s="228">
        <f>ROUND(I333*H333,2)</f>
        <v>0</v>
      </c>
      <c r="K333" s="224" t="s">
        <v>477</v>
      </c>
      <c r="L333" s="73"/>
      <c r="M333" s="229" t="s">
        <v>34</v>
      </c>
      <c r="N333" s="230" t="s">
        <v>50</v>
      </c>
      <c r="O333" s="48"/>
      <c r="P333" s="231">
        <f>O333*H333</f>
        <v>0</v>
      </c>
      <c r="Q333" s="231">
        <v>0</v>
      </c>
      <c r="R333" s="231">
        <f>Q333*H333</f>
        <v>0</v>
      </c>
      <c r="S333" s="231">
        <v>0</v>
      </c>
      <c r="T333" s="232">
        <f>S333*H333</f>
        <v>0</v>
      </c>
      <c r="AR333" s="24" t="s">
        <v>174</v>
      </c>
      <c r="AT333" s="24" t="s">
        <v>169</v>
      </c>
      <c r="AU333" s="24" t="s">
        <v>87</v>
      </c>
      <c r="AY333" s="24" t="s">
        <v>167</v>
      </c>
      <c r="BE333" s="233">
        <f>IF(N333="základní",J333,0)</f>
        <v>0</v>
      </c>
      <c r="BF333" s="233">
        <f>IF(N333="snížená",J333,0)</f>
        <v>0</v>
      </c>
      <c r="BG333" s="233">
        <f>IF(N333="zákl. přenesená",J333,0)</f>
        <v>0</v>
      </c>
      <c r="BH333" s="233">
        <f>IF(N333="sníž. přenesená",J333,0)</f>
        <v>0</v>
      </c>
      <c r="BI333" s="233">
        <f>IF(N333="nulová",J333,0)</f>
        <v>0</v>
      </c>
      <c r="BJ333" s="24" t="s">
        <v>87</v>
      </c>
      <c r="BK333" s="233">
        <f>ROUND(I333*H333,2)</f>
        <v>0</v>
      </c>
      <c r="BL333" s="24" t="s">
        <v>174</v>
      </c>
      <c r="BM333" s="24" t="s">
        <v>2627</v>
      </c>
    </row>
    <row r="334" s="1" customFormat="1" ht="14.4" customHeight="1">
      <c r="B334" s="47"/>
      <c r="C334" s="270" t="s">
        <v>1440</v>
      </c>
      <c r="D334" s="270" t="s">
        <v>336</v>
      </c>
      <c r="E334" s="271" t="s">
        <v>2454</v>
      </c>
      <c r="F334" s="272" t="s">
        <v>2455</v>
      </c>
      <c r="G334" s="273" t="s">
        <v>936</v>
      </c>
      <c r="H334" s="274">
        <v>6</v>
      </c>
      <c r="I334" s="275"/>
      <c r="J334" s="276">
        <f>ROUND(I334*H334,2)</f>
        <v>0</v>
      </c>
      <c r="K334" s="272" t="s">
        <v>477</v>
      </c>
      <c r="L334" s="277"/>
      <c r="M334" s="278" t="s">
        <v>34</v>
      </c>
      <c r="N334" s="279" t="s">
        <v>50</v>
      </c>
      <c r="O334" s="48"/>
      <c r="P334" s="231">
        <f>O334*H334</f>
        <v>0</v>
      </c>
      <c r="Q334" s="231">
        <v>0</v>
      </c>
      <c r="R334" s="231">
        <f>Q334*H334</f>
        <v>0</v>
      </c>
      <c r="S334" s="231">
        <v>0</v>
      </c>
      <c r="T334" s="232">
        <f>S334*H334</f>
        <v>0</v>
      </c>
      <c r="AR334" s="24" t="s">
        <v>225</v>
      </c>
      <c r="AT334" s="24" t="s">
        <v>336</v>
      </c>
      <c r="AU334" s="24" t="s">
        <v>87</v>
      </c>
      <c r="AY334" s="24" t="s">
        <v>167</v>
      </c>
      <c r="BE334" s="233">
        <f>IF(N334="základní",J334,0)</f>
        <v>0</v>
      </c>
      <c r="BF334" s="233">
        <f>IF(N334="snížená",J334,0)</f>
        <v>0</v>
      </c>
      <c r="BG334" s="233">
        <f>IF(N334="zákl. přenesená",J334,0)</f>
        <v>0</v>
      </c>
      <c r="BH334" s="233">
        <f>IF(N334="sníž. přenesená",J334,0)</f>
        <v>0</v>
      </c>
      <c r="BI334" s="233">
        <f>IF(N334="nulová",J334,0)</f>
        <v>0</v>
      </c>
      <c r="BJ334" s="24" t="s">
        <v>87</v>
      </c>
      <c r="BK334" s="233">
        <f>ROUND(I334*H334,2)</f>
        <v>0</v>
      </c>
      <c r="BL334" s="24" t="s">
        <v>174</v>
      </c>
      <c r="BM334" s="24" t="s">
        <v>2628</v>
      </c>
    </row>
    <row r="335" s="1" customFormat="1" ht="14.4" customHeight="1">
      <c r="B335" s="47"/>
      <c r="C335" s="222" t="s">
        <v>1448</v>
      </c>
      <c r="D335" s="222" t="s">
        <v>169</v>
      </c>
      <c r="E335" s="223" t="s">
        <v>2629</v>
      </c>
      <c r="F335" s="224" t="s">
        <v>2630</v>
      </c>
      <c r="G335" s="225" t="s">
        <v>2243</v>
      </c>
      <c r="H335" s="226">
        <v>1</v>
      </c>
      <c r="I335" s="227"/>
      <c r="J335" s="228">
        <f>ROUND(I335*H335,2)</f>
        <v>0</v>
      </c>
      <c r="K335" s="224" t="s">
        <v>477</v>
      </c>
      <c r="L335" s="73"/>
      <c r="M335" s="229" t="s">
        <v>34</v>
      </c>
      <c r="N335" s="230" t="s">
        <v>50</v>
      </c>
      <c r="O335" s="48"/>
      <c r="P335" s="231">
        <f>O335*H335</f>
        <v>0</v>
      </c>
      <c r="Q335" s="231">
        <v>0</v>
      </c>
      <c r="R335" s="231">
        <f>Q335*H335</f>
        <v>0</v>
      </c>
      <c r="S335" s="231">
        <v>0</v>
      </c>
      <c r="T335" s="232">
        <f>S335*H335</f>
        <v>0</v>
      </c>
      <c r="AR335" s="24" t="s">
        <v>174</v>
      </c>
      <c r="AT335" s="24" t="s">
        <v>169</v>
      </c>
      <c r="AU335" s="24" t="s">
        <v>87</v>
      </c>
      <c r="AY335" s="24" t="s">
        <v>167</v>
      </c>
      <c r="BE335" s="233">
        <f>IF(N335="základní",J335,0)</f>
        <v>0</v>
      </c>
      <c r="BF335" s="233">
        <f>IF(N335="snížená",J335,0)</f>
        <v>0</v>
      </c>
      <c r="BG335" s="233">
        <f>IF(N335="zákl. přenesená",J335,0)</f>
        <v>0</v>
      </c>
      <c r="BH335" s="233">
        <f>IF(N335="sníž. přenesená",J335,0)</f>
        <v>0</v>
      </c>
      <c r="BI335" s="233">
        <f>IF(N335="nulová",J335,0)</f>
        <v>0</v>
      </c>
      <c r="BJ335" s="24" t="s">
        <v>87</v>
      </c>
      <c r="BK335" s="233">
        <f>ROUND(I335*H335,2)</f>
        <v>0</v>
      </c>
      <c r="BL335" s="24" t="s">
        <v>174</v>
      </c>
      <c r="BM335" s="24" t="s">
        <v>2631</v>
      </c>
    </row>
    <row r="336" s="1" customFormat="1" ht="14.4" customHeight="1">
      <c r="B336" s="47"/>
      <c r="C336" s="222" t="s">
        <v>1456</v>
      </c>
      <c r="D336" s="222" t="s">
        <v>169</v>
      </c>
      <c r="E336" s="223" t="s">
        <v>2632</v>
      </c>
      <c r="F336" s="224" t="s">
        <v>2633</v>
      </c>
      <c r="G336" s="225" t="s">
        <v>936</v>
      </c>
      <c r="H336" s="226">
        <v>1</v>
      </c>
      <c r="I336" s="227"/>
      <c r="J336" s="228">
        <f>ROUND(I336*H336,2)</f>
        <v>0</v>
      </c>
      <c r="K336" s="224" t="s">
        <v>477</v>
      </c>
      <c r="L336" s="73"/>
      <c r="M336" s="229" t="s">
        <v>34</v>
      </c>
      <c r="N336" s="230" t="s">
        <v>50</v>
      </c>
      <c r="O336" s="48"/>
      <c r="P336" s="231">
        <f>O336*H336</f>
        <v>0</v>
      </c>
      <c r="Q336" s="231">
        <v>0</v>
      </c>
      <c r="R336" s="231">
        <f>Q336*H336</f>
        <v>0</v>
      </c>
      <c r="S336" s="231">
        <v>0</v>
      </c>
      <c r="T336" s="232">
        <f>S336*H336</f>
        <v>0</v>
      </c>
      <c r="AR336" s="24" t="s">
        <v>174</v>
      </c>
      <c r="AT336" s="24" t="s">
        <v>169</v>
      </c>
      <c r="AU336" s="24" t="s">
        <v>87</v>
      </c>
      <c r="AY336" s="24" t="s">
        <v>167</v>
      </c>
      <c r="BE336" s="233">
        <f>IF(N336="základní",J336,0)</f>
        <v>0</v>
      </c>
      <c r="BF336" s="233">
        <f>IF(N336="snížená",J336,0)</f>
        <v>0</v>
      </c>
      <c r="BG336" s="233">
        <f>IF(N336="zákl. přenesená",J336,0)</f>
        <v>0</v>
      </c>
      <c r="BH336" s="233">
        <f>IF(N336="sníž. přenesená",J336,0)</f>
        <v>0</v>
      </c>
      <c r="BI336" s="233">
        <f>IF(N336="nulová",J336,0)</f>
        <v>0</v>
      </c>
      <c r="BJ336" s="24" t="s">
        <v>87</v>
      </c>
      <c r="BK336" s="233">
        <f>ROUND(I336*H336,2)</f>
        <v>0</v>
      </c>
      <c r="BL336" s="24" t="s">
        <v>174</v>
      </c>
      <c r="BM336" s="24" t="s">
        <v>2634</v>
      </c>
    </row>
    <row r="337" s="10" customFormat="1" ht="37.44" customHeight="1">
      <c r="B337" s="206"/>
      <c r="C337" s="207"/>
      <c r="D337" s="208" t="s">
        <v>78</v>
      </c>
      <c r="E337" s="209" t="s">
        <v>2635</v>
      </c>
      <c r="F337" s="209" t="s">
        <v>2636</v>
      </c>
      <c r="G337" s="207"/>
      <c r="H337" s="207"/>
      <c r="I337" s="210"/>
      <c r="J337" s="211">
        <f>BK337</f>
        <v>0</v>
      </c>
      <c r="K337" s="207"/>
      <c r="L337" s="212"/>
      <c r="M337" s="213"/>
      <c r="N337" s="214"/>
      <c r="O337" s="214"/>
      <c r="P337" s="215">
        <f>SUM(P338:P341)</f>
        <v>0</v>
      </c>
      <c r="Q337" s="214"/>
      <c r="R337" s="215">
        <f>SUM(R338:R341)</f>
        <v>0</v>
      </c>
      <c r="S337" s="214"/>
      <c r="T337" s="216">
        <f>SUM(T338:T341)</f>
        <v>0</v>
      </c>
      <c r="AR337" s="217" t="s">
        <v>174</v>
      </c>
      <c r="AT337" s="218" t="s">
        <v>78</v>
      </c>
      <c r="AU337" s="218" t="s">
        <v>79</v>
      </c>
      <c r="AY337" s="217" t="s">
        <v>167</v>
      </c>
      <c r="BK337" s="219">
        <f>SUM(BK338:BK341)</f>
        <v>0</v>
      </c>
    </row>
    <row r="338" s="1" customFormat="1" ht="14.4" customHeight="1">
      <c r="B338" s="47"/>
      <c r="C338" s="222" t="s">
        <v>1463</v>
      </c>
      <c r="D338" s="222" t="s">
        <v>169</v>
      </c>
      <c r="E338" s="223" t="s">
        <v>2637</v>
      </c>
      <c r="F338" s="224" t="s">
        <v>2638</v>
      </c>
      <c r="G338" s="225" t="s">
        <v>911</v>
      </c>
      <c r="H338" s="226">
        <v>1</v>
      </c>
      <c r="I338" s="227"/>
      <c r="J338" s="228">
        <f>ROUND(I338*H338,2)</f>
        <v>0</v>
      </c>
      <c r="K338" s="224" t="s">
        <v>477</v>
      </c>
      <c r="L338" s="73"/>
      <c r="M338" s="229" t="s">
        <v>34</v>
      </c>
      <c r="N338" s="230" t="s">
        <v>50</v>
      </c>
      <c r="O338" s="48"/>
      <c r="P338" s="231">
        <f>O338*H338</f>
        <v>0</v>
      </c>
      <c r="Q338" s="231">
        <v>0</v>
      </c>
      <c r="R338" s="231">
        <f>Q338*H338</f>
        <v>0</v>
      </c>
      <c r="S338" s="231">
        <v>0</v>
      </c>
      <c r="T338" s="232">
        <f>S338*H338</f>
        <v>0</v>
      </c>
      <c r="AR338" s="24" t="s">
        <v>2639</v>
      </c>
      <c r="AT338" s="24" t="s">
        <v>169</v>
      </c>
      <c r="AU338" s="24" t="s">
        <v>87</v>
      </c>
      <c r="AY338" s="24" t="s">
        <v>167</v>
      </c>
      <c r="BE338" s="233">
        <f>IF(N338="základní",J338,0)</f>
        <v>0</v>
      </c>
      <c r="BF338" s="233">
        <f>IF(N338="snížená",J338,0)</f>
        <v>0</v>
      </c>
      <c r="BG338" s="233">
        <f>IF(N338="zákl. přenesená",J338,0)</f>
        <v>0</v>
      </c>
      <c r="BH338" s="233">
        <f>IF(N338="sníž. přenesená",J338,0)</f>
        <v>0</v>
      </c>
      <c r="BI338" s="233">
        <f>IF(N338="nulová",J338,0)</f>
        <v>0</v>
      </c>
      <c r="BJ338" s="24" t="s">
        <v>87</v>
      </c>
      <c r="BK338" s="233">
        <f>ROUND(I338*H338,2)</f>
        <v>0</v>
      </c>
      <c r="BL338" s="24" t="s">
        <v>2639</v>
      </c>
      <c r="BM338" s="24" t="s">
        <v>2640</v>
      </c>
    </row>
    <row r="339" s="1" customFormat="1" ht="14.4" customHeight="1">
      <c r="B339" s="47"/>
      <c r="C339" s="222" t="s">
        <v>1469</v>
      </c>
      <c r="D339" s="222" t="s">
        <v>169</v>
      </c>
      <c r="E339" s="223" t="s">
        <v>2641</v>
      </c>
      <c r="F339" s="224" t="s">
        <v>2642</v>
      </c>
      <c r="G339" s="225" t="s">
        <v>2643</v>
      </c>
      <c r="H339" s="226">
        <v>120</v>
      </c>
      <c r="I339" s="227"/>
      <c r="J339" s="228">
        <f>ROUND(I339*H339,2)</f>
        <v>0</v>
      </c>
      <c r="K339" s="224" t="s">
        <v>477</v>
      </c>
      <c r="L339" s="73"/>
      <c r="M339" s="229" t="s">
        <v>34</v>
      </c>
      <c r="N339" s="230" t="s">
        <v>50</v>
      </c>
      <c r="O339" s="48"/>
      <c r="P339" s="231">
        <f>O339*H339</f>
        <v>0</v>
      </c>
      <c r="Q339" s="231">
        <v>0</v>
      </c>
      <c r="R339" s="231">
        <f>Q339*H339</f>
        <v>0</v>
      </c>
      <c r="S339" s="231">
        <v>0</v>
      </c>
      <c r="T339" s="232">
        <f>S339*H339</f>
        <v>0</v>
      </c>
      <c r="AR339" s="24" t="s">
        <v>2639</v>
      </c>
      <c r="AT339" s="24" t="s">
        <v>169</v>
      </c>
      <c r="AU339" s="24" t="s">
        <v>87</v>
      </c>
      <c r="AY339" s="24" t="s">
        <v>167</v>
      </c>
      <c r="BE339" s="233">
        <f>IF(N339="základní",J339,0)</f>
        <v>0</v>
      </c>
      <c r="BF339" s="233">
        <f>IF(N339="snížená",J339,0)</f>
        <v>0</v>
      </c>
      <c r="BG339" s="233">
        <f>IF(N339="zákl. přenesená",J339,0)</f>
        <v>0</v>
      </c>
      <c r="BH339" s="233">
        <f>IF(N339="sníž. přenesená",J339,0)</f>
        <v>0</v>
      </c>
      <c r="BI339" s="233">
        <f>IF(N339="nulová",J339,0)</f>
        <v>0</v>
      </c>
      <c r="BJ339" s="24" t="s">
        <v>87</v>
      </c>
      <c r="BK339" s="233">
        <f>ROUND(I339*H339,2)</f>
        <v>0</v>
      </c>
      <c r="BL339" s="24" t="s">
        <v>2639</v>
      </c>
      <c r="BM339" s="24" t="s">
        <v>2644</v>
      </c>
    </row>
    <row r="340" s="1" customFormat="1" ht="22.8" customHeight="1">
      <c r="B340" s="47"/>
      <c r="C340" s="222" t="s">
        <v>1479</v>
      </c>
      <c r="D340" s="222" t="s">
        <v>169</v>
      </c>
      <c r="E340" s="223" t="s">
        <v>2645</v>
      </c>
      <c r="F340" s="224" t="s">
        <v>2646</v>
      </c>
      <c r="G340" s="225" t="s">
        <v>911</v>
      </c>
      <c r="H340" s="226">
        <v>1</v>
      </c>
      <c r="I340" s="227"/>
      <c r="J340" s="228">
        <f>ROUND(I340*H340,2)</f>
        <v>0</v>
      </c>
      <c r="K340" s="224" t="s">
        <v>477</v>
      </c>
      <c r="L340" s="73"/>
      <c r="M340" s="229" t="s">
        <v>34</v>
      </c>
      <c r="N340" s="230" t="s">
        <v>50</v>
      </c>
      <c r="O340" s="48"/>
      <c r="P340" s="231">
        <f>O340*H340</f>
        <v>0</v>
      </c>
      <c r="Q340" s="231">
        <v>0</v>
      </c>
      <c r="R340" s="231">
        <f>Q340*H340</f>
        <v>0</v>
      </c>
      <c r="S340" s="231">
        <v>0</v>
      </c>
      <c r="T340" s="232">
        <f>S340*H340</f>
        <v>0</v>
      </c>
      <c r="AR340" s="24" t="s">
        <v>2639</v>
      </c>
      <c r="AT340" s="24" t="s">
        <v>169</v>
      </c>
      <c r="AU340" s="24" t="s">
        <v>87</v>
      </c>
      <c r="AY340" s="24" t="s">
        <v>167</v>
      </c>
      <c r="BE340" s="233">
        <f>IF(N340="základní",J340,0)</f>
        <v>0</v>
      </c>
      <c r="BF340" s="233">
        <f>IF(N340="snížená",J340,0)</f>
        <v>0</v>
      </c>
      <c r="BG340" s="233">
        <f>IF(N340="zákl. přenesená",J340,0)</f>
        <v>0</v>
      </c>
      <c r="BH340" s="233">
        <f>IF(N340="sníž. přenesená",J340,0)</f>
        <v>0</v>
      </c>
      <c r="BI340" s="233">
        <f>IF(N340="nulová",J340,0)</f>
        <v>0</v>
      </c>
      <c r="BJ340" s="24" t="s">
        <v>87</v>
      </c>
      <c r="BK340" s="233">
        <f>ROUND(I340*H340,2)</f>
        <v>0</v>
      </c>
      <c r="BL340" s="24" t="s">
        <v>2639</v>
      </c>
      <c r="BM340" s="24" t="s">
        <v>2647</v>
      </c>
    </row>
    <row r="341" s="1" customFormat="1" ht="14.4" customHeight="1">
      <c r="B341" s="47"/>
      <c r="C341" s="222" t="s">
        <v>1484</v>
      </c>
      <c r="D341" s="222" t="s">
        <v>169</v>
      </c>
      <c r="E341" s="223" t="s">
        <v>2648</v>
      </c>
      <c r="F341" s="224" t="s">
        <v>2649</v>
      </c>
      <c r="G341" s="225" t="s">
        <v>911</v>
      </c>
      <c r="H341" s="226">
        <v>1</v>
      </c>
      <c r="I341" s="227"/>
      <c r="J341" s="228">
        <f>ROUND(I341*H341,2)</f>
        <v>0</v>
      </c>
      <c r="K341" s="224" t="s">
        <v>477</v>
      </c>
      <c r="L341" s="73"/>
      <c r="M341" s="229" t="s">
        <v>34</v>
      </c>
      <c r="N341" s="295" t="s">
        <v>50</v>
      </c>
      <c r="O341" s="293"/>
      <c r="P341" s="296">
        <f>O341*H341</f>
        <v>0</v>
      </c>
      <c r="Q341" s="296">
        <v>0</v>
      </c>
      <c r="R341" s="296">
        <f>Q341*H341</f>
        <v>0</v>
      </c>
      <c r="S341" s="296">
        <v>0</v>
      </c>
      <c r="T341" s="297">
        <f>S341*H341</f>
        <v>0</v>
      </c>
      <c r="AR341" s="24" t="s">
        <v>2639</v>
      </c>
      <c r="AT341" s="24" t="s">
        <v>169</v>
      </c>
      <c r="AU341" s="24" t="s">
        <v>87</v>
      </c>
      <c r="AY341" s="24" t="s">
        <v>167</v>
      </c>
      <c r="BE341" s="233">
        <f>IF(N341="základní",J341,0)</f>
        <v>0</v>
      </c>
      <c r="BF341" s="233">
        <f>IF(N341="snížená",J341,0)</f>
        <v>0</v>
      </c>
      <c r="BG341" s="233">
        <f>IF(N341="zákl. přenesená",J341,0)</f>
        <v>0</v>
      </c>
      <c r="BH341" s="233">
        <f>IF(N341="sníž. přenesená",J341,0)</f>
        <v>0</v>
      </c>
      <c r="BI341" s="233">
        <f>IF(N341="nulová",J341,0)</f>
        <v>0</v>
      </c>
      <c r="BJ341" s="24" t="s">
        <v>87</v>
      </c>
      <c r="BK341" s="233">
        <f>ROUND(I341*H341,2)</f>
        <v>0</v>
      </c>
      <c r="BL341" s="24" t="s">
        <v>2639</v>
      </c>
      <c r="BM341" s="24" t="s">
        <v>2650</v>
      </c>
    </row>
    <row r="342" s="1" customFormat="1" ht="6.96" customHeight="1">
      <c r="B342" s="68"/>
      <c r="C342" s="69"/>
      <c r="D342" s="69"/>
      <c r="E342" s="69"/>
      <c r="F342" s="69"/>
      <c r="G342" s="69"/>
      <c r="H342" s="69"/>
      <c r="I342" s="167"/>
      <c r="J342" s="69"/>
      <c r="K342" s="69"/>
      <c r="L342" s="73"/>
    </row>
  </sheetData>
  <sheetProtection sheet="1" autoFilter="0" formatColumns="0" formatRows="0" objects="1" scenarios="1" spinCount="100000" saltValue="uymthC4pgZurq70H0uRRGqV4M748pQXr3CAgLSK24J5zxd/RHoqmVwX7HZvr9yB/bhY4NsFbhmdE3UpCKBU93A==" hashValue="KqYInsMOAxLekvOmAV3VxP7RUq6rD9U09ciyiCmiV9u37c/1y+AOlXibkXlkfn2bWtxO+fSN46h2Mo43ZwaFAw==" algorithmName="SHA-512" password="CC35"/>
  <autoFilter ref="C93:K341"/>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7"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8"/>
      <c r="C1" s="138"/>
      <c r="D1" s="139" t="s">
        <v>1</v>
      </c>
      <c r="E1" s="138"/>
      <c r="F1" s="140" t="s">
        <v>117</v>
      </c>
      <c r="G1" s="140" t="s">
        <v>118</v>
      </c>
      <c r="H1" s="140"/>
      <c r="I1" s="141"/>
      <c r="J1" s="140" t="s">
        <v>119</v>
      </c>
      <c r="K1" s="139" t="s">
        <v>120</v>
      </c>
      <c r="L1" s="140" t="s">
        <v>121</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110</v>
      </c>
    </row>
    <row r="3" ht="6.96" customHeight="1">
      <c r="B3" s="25"/>
      <c r="C3" s="26"/>
      <c r="D3" s="26"/>
      <c r="E3" s="26"/>
      <c r="F3" s="26"/>
      <c r="G3" s="26"/>
      <c r="H3" s="26"/>
      <c r="I3" s="142"/>
      <c r="J3" s="26"/>
      <c r="K3" s="27"/>
      <c r="AT3" s="24" t="s">
        <v>89</v>
      </c>
    </row>
    <row r="4" ht="36.96" customHeight="1">
      <c r="B4" s="28"/>
      <c r="C4" s="29"/>
      <c r="D4" s="30" t="s">
        <v>122</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4.4" customHeight="1">
      <c r="B7" s="28"/>
      <c r="C7" s="29"/>
      <c r="D7" s="29"/>
      <c r="E7" s="144" t="str">
        <f>'Rekapitulace stavby'!K6</f>
        <v>Revitalizace nemocnice v Sokolově, Slovenská 545, Stavební úpravy objektu trafostanice p.č. 2012/2</v>
      </c>
      <c r="F7" s="40"/>
      <c r="G7" s="40"/>
      <c r="H7" s="40"/>
      <c r="I7" s="143"/>
      <c r="J7" s="29"/>
      <c r="K7" s="31"/>
    </row>
    <row r="8" s="1" customFormat="1">
      <c r="B8" s="47"/>
      <c r="C8" s="48"/>
      <c r="D8" s="40" t="s">
        <v>123</v>
      </c>
      <c r="E8" s="48"/>
      <c r="F8" s="48"/>
      <c r="G8" s="48"/>
      <c r="H8" s="48"/>
      <c r="I8" s="145"/>
      <c r="J8" s="48"/>
      <c r="K8" s="52"/>
    </row>
    <row r="9" s="1" customFormat="1" ht="36.96" customHeight="1">
      <c r="B9" s="47"/>
      <c r="C9" s="48"/>
      <c r="D9" s="48"/>
      <c r="E9" s="146" t="s">
        <v>2651</v>
      </c>
      <c r="F9" s="48"/>
      <c r="G9" s="48"/>
      <c r="H9" s="48"/>
      <c r="I9" s="145"/>
      <c r="J9" s="48"/>
      <c r="K9" s="52"/>
    </row>
    <row r="10" s="1" customFormat="1">
      <c r="B10" s="47"/>
      <c r="C10" s="48"/>
      <c r="D10" s="48"/>
      <c r="E10" s="48"/>
      <c r="F10" s="48"/>
      <c r="G10" s="48"/>
      <c r="H10" s="48"/>
      <c r="I10" s="145"/>
      <c r="J10" s="48"/>
      <c r="K10" s="52"/>
    </row>
    <row r="11" s="1" customFormat="1" ht="14.4" customHeight="1">
      <c r="B11" s="47"/>
      <c r="C11" s="48"/>
      <c r="D11" s="40" t="s">
        <v>20</v>
      </c>
      <c r="E11" s="48"/>
      <c r="F11" s="35" t="s">
        <v>34</v>
      </c>
      <c r="G11" s="48"/>
      <c r="H11" s="48"/>
      <c r="I11" s="147" t="s">
        <v>22</v>
      </c>
      <c r="J11" s="35" t="s">
        <v>34</v>
      </c>
      <c r="K11" s="52"/>
    </row>
    <row r="12" s="1" customFormat="1" ht="14.4" customHeight="1">
      <c r="B12" s="47"/>
      <c r="C12" s="48"/>
      <c r="D12" s="40" t="s">
        <v>24</v>
      </c>
      <c r="E12" s="48"/>
      <c r="F12" s="35" t="s">
        <v>25</v>
      </c>
      <c r="G12" s="48"/>
      <c r="H12" s="48"/>
      <c r="I12" s="147" t="s">
        <v>26</v>
      </c>
      <c r="J12" s="148" t="str">
        <f>'Rekapitulace stavby'!AN8</f>
        <v>10.7.2017</v>
      </c>
      <c r="K12" s="52"/>
    </row>
    <row r="13" s="1" customFormat="1" ht="10.8" customHeight="1">
      <c r="B13" s="47"/>
      <c r="C13" s="48"/>
      <c r="D13" s="48"/>
      <c r="E13" s="48"/>
      <c r="F13" s="48"/>
      <c r="G13" s="48"/>
      <c r="H13" s="48"/>
      <c r="I13" s="145"/>
      <c r="J13" s="48"/>
      <c r="K13" s="52"/>
    </row>
    <row r="14" s="1" customFormat="1" ht="14.4" customHeight="1">
      <c r="B14" s="47"/>
      <c r="C14" s="48"/>
      <c r="D14" s="40" t="s">
        <v>32</v>
      </c>
      <c r="E14" s="48"/>
      <c r="F14" s="48"/>
      <c r="G14" s="48"/>
      <c r="H14" s="48"/>
      <c r="I14" s="147" t="s">
        <v>33</v>
      </c>
      <c r="J14" s="35" t="s">
        <v>34</v>
      </c>
      <c r="K14" s="52"/>
    </row>
    <row r="15" s="1" customFormat="1" ht="18" customHeight="1">
      <c r="B15" s="47"/>
      <c r="C15" s="48"/>
      <c r="D15" s="48"/>
      <c r="E15" s="35" t="s">
        <v>35</v>
      </c>
      <c r="F15" s="48"/>
      <c r="G15" s="48"/>
      <c r="H15" s="48"/>
      <c r="I15" s="147" t="s">
        <v>36</v>
      </c>
      <c r="J15" s="35" t="s">
        <v>34</v>
      </c>
      <c r="K15" s="52"/>
    </row>
    <row r="16" s="1" customFormat="1" ht="6.96" customHeight="1">
      <c r="B16" s="47"/>
      <c r="C16" s="48"/>
      <c r="D16" s="48"/>
      <c r="E16" s="48"/>
      <c r="F16" s="48"/>
      <c r="G16" s="48"/>
      <c r="H16" s="48"/>
      <c r="I16" s="145"/>
      <c r="J16" s="48"/>
      <c r="K16" s="52"/>
    </row>
    <row r="17" s="1" customFormat="1" ht="14.4" customHeight="1">
      <c r="B17" s="47"/>
      <c r="C17" s="48"/>
      <c r="D17" s="40" t="s">
        <v>37</v>
      </c>
      <c r="E17" s="48"/>
      <c r="F17" s="48"/>
      <c r="G17" s="48"/>
      <c r="H17" s="48"/>
      <c r="I17" s="147" t="s">
        <v>33</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7" t="s">
        <v>36</v>
      </c>
      <c r="J18" s="35" t="str">
        <f>IF('Rekapitulace stavby'!AN14="Vyplň údaj","",IF('Rekapitulace stavby'!AN14="","",'Rekapitulace stavby'!AN14))</f>
        <v/>
      </c>
      <c r="K18" s="52"/>
    </row>
    <row r="19" s="1" customFormat="1" ht="6.96" customHeight="1">
      <c r="B19" s="47"/>
      <c r="C19" s="48"/>
      <c r="D19" s="48"/>
      <c r="E19" s="48"/>
      <c r="F19" s="48"/>
      <c r="G19" s="48"/>
      <c r="H19" s="48"/>
      <c r="I19" s="145"/>
      <c r="J19" s="48"/>
      <c r="K19" s="52"/>
    </row>
    <row r="20" s="1" customFormat="1" ht="14.4" customHeight="1">
      <c r="B20" s="47"/>
      <c r="C20" s="48"/>
      <c r="D20" s="40" t="s">
        <v>39</v>
      </c>
      <c r="E20" s="48"/>
      <c r="F20" s="48"/>
      <c r="G20" s="48"/>
      <c r="H20" s="48"/>
      <c r="I20" s="147" t="s">
        <v>33</v>
      </c>
      <c r="J20" s="35" t="s">
        <v>40</v>
      </c>
      <c r="K20" s="52"/>
    </row>
    <row r="21" s="1" customFormat="1" ht="18" customHeight="1">
      <c r="B21" s="47"/>
      <c r="C21" s="48"/>
      <c r="D21" s="48"/>
      <c r="E21" s="35" t="s">
        <v>41</v>
      </c>
      <c r="F21" s="48"/>
      <c r="G21" s="48"/>
      <c r="H21" s="48"/>
      <c r="I21" s="147" t="s">
        <v>36</v>
      </c>
      <c r="J21" s="35" t="s">
        <v>34</v>
      </c>
      <c r="K21" s="52"/>
    </row>
    <row r="22" s="1" customFormat="1" ht="6.96" customHeight="1">
      <c r="B22" s="47"/>
      <c r="C22" s="48"/>
      <c r="D22" s="48"/>
      <c r="E22" s="48"/>
      <c r="F22" s="48"/>
      <c r="G22" s="48"/>
      <c r="H22" s="48"/>
      <c r="I22" s="145"/>
      <c r="J22" s="48"/>
      <c r="K22" s="52"/>
    </row>
    <row r="23" s="1" customFormat="1" ht="14.4" customHeight="1">
      <c r="B23" s="47"/>
      <c r="C23" s="48"/>
      <c r="D23" s="40" t="s">
        <v>43</v>
      </c>
      <c r="E23" s="48"/>
      <c r="F23" s="48"/>
      <c r="G23" s="48"/>
      <c r="H23" s="48"/>
      <c r="I23" s="145"/>
      <c r="J23" s="48"/>
      <c r="K23" s="52"/>
    </row>
    <row r="24" s="6" customFormat="1" ht="14.4" customHeight="1">
      <c r="B24" s="149"/>
      <c r="C24" s="150"/>
      <c r="D24" s="150"/>
      <c r="E24" s="45" t="s">
        <v>34</v>
      </c>
      <c r="F24" s="45"/>
      <c r="G24" s="45"/>
      <c r="H24" s="45"/>
      <c r="I24" s="151"/>
      <c r="J24" s="150"/>
      <c r="K24" s="152"/>
    </row>
    <row r="25" s="1" customFormat="1" ht="6.96" customHeight="1">
      <c r="B25" s="47"/>
      <c r="C25" s="48"/>
      <c r="D25" s="48"/>
      <c r="E25" s="48"/>
      <c r="F25" s="48"/>
      <c r="G25" s="48"/>
      <c r="H25" s="48"/>
      <c r="I25" s="145"/>
      <c r="J25" s="48"/>
      <c r="K25" s="52"/>
    </row>
    <row r="26" s="1" customFormat="1" ht="6.96" customHeight="1">
      <c r="B26" s="47"/>
      <c r="C26" s="48"/>
      <c r="D26" s="107"/>
      <c r="E26" s="107"/>
      <c r="F26" s="107"/>
      <c r="G26" s="107"/>
      <c r="H26" s="107"/>
      <c r="I26" s="153"/>
      <c r="J26" s="107"/>
      <c r="K26" s="154"/>
    </row>
    <row r="27" s="1" customFormat="1" ht="25.44" customHeight="1">
      <c r="B27" s="47"/>
      <c r="C27" s="48"/>
      <c r="D27" s="155" t="s">
        <v>45</v>
      </c>
      <c r="E27" s="48"/>
      <c r="F27" s="48"/>
      <c r="G27" s="48"/>
      <c r="H27" s="48"/>
      <c r="I27" s="145"/>
      <c r="J27" s="156">
        <f>ROUND(J82,2)</f>
        <v>0</v>
      </c>
      <c r="K27" s="52"/>
    </row>
    <row r="28" s="1" customFormat="1" ht="6.96" customHeight="1">
      <c r="B28" s="47"/>
      <c r="C28" s="48"/>
      <c r="D28" s="107"/>
      <c r="E28" s="107"/>
      <c r="F28" s="107"/>
      <c r="G28" s="107"/>
      <c r="H28" s="107"/>
      <c r="I28" s="153"/>
      <c r="J28" s="107"/>
      <c r="K28" s="154"/>
    </row>
    <row r="29" s="1" customFormat="1" ht="14.4" customHeight="1">
      <c r="B29" s="47"/>
      <c r="C29" s="48"/>
      <c r="D29" s="48"/>
      <c r="E29" s="48"/>
      <c r="F29" s="53" t="s">
        <v>47</v>
      </c>
      <c r="G29" s="48"/>
      <c r="H29" s="48"/>
      <c r="I29" s="157" t="s">
        <v>46</v>
      </c>
      <c r="J29" s="53" t="s">
        <v>48</v>
      </c>
      <c r="K29" s="52"/>
    </row>
    <row r="30" s="1" customFormat="1" ht="14.4" customHeight="1">
      <c r="B30" s="47"/>
      <c r="C30" s="48"/>
      <c r="D30" s="56" t="s">
        <v>49</v>
      </c>
      <c r="E30" s="56" t="s">
        <v>50</v>
      </c>
      <c r="F30" s="158">
        <f>ROUND(SUM(BE82:BE130), 2)</f>
        <v>0</v>
      </c>
      <c r="G30" s="48"/>
      <c r="H30" s="48"/>
      <c r="I30" s="159">
        <v>0.20999999999999999</v>
      </c>
      <c r="J30" s="158">
        <f>ROUND(ROUND((SUM(BE82:BE130)), 2)*I30, 2)</f>
        <v>0</v>
      </c>
      <c r="K30" s="52"/>
    </row>
    <row r="31" s="1" customFormat="1" ht="14.4" customHeight="1">
      <c r="B31" s="47"/>
      <c r="C31" s="48"/>
      <c r="D31" s="48"/>
      <c r="E31" s="56" t="s">
        <v>51</v>
      </c>
      <c r="F31" s="158">
        <f>ROUND(SUM(BF82:BF130), 2)</f>
        <v>0</v>
      </c>
      <c r="G31" s="48"/>
      <c r="H31" s="48"/>
      <c r="I31" s="159">
        <v>0.14999999999999999</v>
      </c>
      <c r="J31" s="158">
        <f>ROUND(ROUND((SUM(BF82:BF130)), 2)*I31, 2)</f>
        <v>0</v>
      </c>
      <c r="K31" s="52"/>
    </row>
    <row r="32" hidden="1" s="1" customFormat="1" ht="14.4" customHeight="1">
      <c r="B32" s="47"/>
      <c r="C32" s="48"/>
      <c r="D32" s="48"/>
      <c r="E32" s="56" t="s">
        <v>52</v>
      </c>
      <c r="F32" s="158">
        <f>ROUND(SUM(BG82:BG130), 2)</f>
        <v>0</v>
      </c>
      <c r="G32" s="48"/>
      <c r="H32" s="48"/>
      <c r="I32" s="159">
        <v>0.20999999999999999</v>
      </c>
      <c r="J32" s="158">
        <v>0</v>
      </c>
      <c r="K32" s="52"/>
    </row>
    <row r="33" hidden="1" s="1" customFormat="1" ht="14.4" customHeight="1">
      <c r="B33" s="47"/>
      <c r="C33" s="48"/>
      <c r="D33" s="48"/>
      <c r="E33" s="56" t="s">
        <v>53</v>
      </c>
      <c r="F33" s="158">
        <f>ROUND(SUM(BH82:BH130), 2)</f>
        <v>0</v>
      </c>
      <c r="G33" s="48"/>
      <c r="H33" s="48"/>
      <c r="I33" s="159">
        <v>0.14999999999999999</v>
      </c>
      <c r="J33" s="158">
        <v>0</v>
      </c>
      <c r="K33" s="52"/>
    </row>
    <row r="34" hidden="1" s="1" customFormat="1" ht="14.4" customHeight="1">
      <c r="B34" s="47"/>
      <c r="C34" s="48"/>
      <c r="D34" s="48"/>
      <c r="E34" s="56" t="s">
        <v>54</v>
      </c>
      <c r="F34" s="158">
        <f>ROUND(SUM(BI82:BI130), 2)</f>
        <v>0</v>
      </c>
      <c r="G34" s="48"/>
      <c r="H34" s="48"/>
      <c r="I34" s="159">
        <v>0</v>
      </c>
      <c r="J34" s="158">
        <v>0</v>
      </c>
      <c r="K34" s="52"/>
    </row>
    <row r="35" s="1" customFormat="1" ht="6.96" customHeight="1">
      <c r="B35" s="47"/>
      <c r="C35" s="48"/>
      <c r="D35" s="48"/>
      <c r="E35" s="48"/>
      <c r="F35" s="48"/>
      <c r="G35" s="48"/>
      <c r="H35" s="48"/>
      <c r="I35" s="145"/>
      <c r="J35" s="48"/>
      <c r="K35" s="52"/>
    </row>
    <row r="36" s="1" customFormat="1" ht="25.44" customHeight="1">
      <c r="B36" s="47"/>
      <c r="C36" s="160"/>
      <c r="D36" s="161" t="s">
        <v>55</v>
      </c>
      <c r="E36" s="99"/>
      <c r="F36" s="99"/>
      <c r="G36" s="162" t="s">
        <v>56</v>
      </c>
      <c r="H36" s="163" t="s">
        <v>57</v>
      </c>
      <c r="I36" s="164"/>
      <c r="J36" s="165">
        <f>SUM(J27:J34)</f>
        <v>0</v>
      </c>
      <c r="K36" s="166"/>
    </row>
    <row r="37" s="1" customFormat="1" ht="14.4" customHeight="1">
      <c r="B37" s="68"/>
      <c r="C37" s="69"/>
      <c r="D37" s="69"/>
      <c r="E37" s="69"/>
      <c r="F37" s="69"/>
      <c r="G37" s="69"/>
      <c r="H37" s="69"/>
      <c r="I37" s="167"/>
      <c r="J37" s="69"/>
      <c r="K37" s="70"/>
    </row>
    <row r="41" s="1" customFormat="1" ht="6.96" customHeight="1">
      <c r="B41" s="168"/>
      <c r="C41" s="169"/>
      <c r="D41" s="169"/>
      <c r="E41" s="169"/>
      <c r="F41" s="169"/>
      <c r="G41" s="169"/>
      <c r="H41" s="169"/>
      <c r="I41" s="170"/>
      <c r="J41" s="169"/>
      <c r="K41" s="171"/>
    </row>
    <row r="42" s="1" customFormat="1" ht="36.96" customHeight="1">
      <c r="B42" s="47"/>
      <c r="C42" s="30" t="s">
        <v>125</v>
      </c>
      <c r="D42" s="48"/>
      <c r="E42" s="48"/>
      <c r="F42" s="48"/>
      <c r="G42" s="48"/>
      <c r="H42" s="48"/>
      <c r="I42" s="145"/>
      <c r="J42" s="48"/>
      <c r="K42" s="52"/>
    </row>
    <row r="43" s="1" customFormat="1" ht="6.96" customHeight="1">
      <c r="B43" s="47"/>
      <c r="C43" s="48"/>
      <c r="D43" s="48"/>
      <c r="E43" s="48"/>
      <c r="F43" s="48"/>
      <c r="G43" s="48"/>
      <c r="H43" s="48"/>
      <c r="I43" s="145"/>
      <c r="J43" s="48"/>
      <c r="K43" s="52"/>
    </row>
    <row r="44" s="1" customFormat="1" ht="14.4" customHeight="1">
      <c r="B44" s="47"/>
      <c r="C44" s="40" t="s">
        <v>18</v>
      </c>
      <c r="D44" s="48"/>
      <c r="E44" s="48"/>
      <c r="F44" s="48"/>
      <c r="G44" s="48"/>
      <c r="H44" s="48"/>
      <c r="I44" s="145"/>
      <c r="J44" s="48"/>
      <c r="K44" s="52"/>
    </row>
    <row r="45" s="1" customFormat="1" ht="14.4" customHeight="1">
      <c r="B45" s="47"/>
      <c r="C45" s="48"/>
      <c r="D45" s="48"/>
      <c r="E45" s="144" t="str">
        <f>E7</f>
        <v>Revitalizace nemocnice v Sokolově, Slovenská 545, Stavební úpravy objektu trafostanice p.č. 2012/2</v>
      </c>
      <c r="F45" s="40"/>
      <c r="G45" s="40"/>
      <c r="H45" s="40"/>
      <c r="I45" s="145"/>
      <c r="J45" s="48"/>
      <c r="K45" s="52"/>
    </row>
    <row r="46" s="1" customFormat="1" ht="14.4" customHeight="1">
      <c r="B46" s="47"/>
      <c r="C46" s="40" t="s">
        <v>123</v>
      </c>
      <c r="D46" s="48"/>
      <c r="E46" s="48"/>
      <c r="F46" s="48"/>
      <c r="G46" s="48"/>
      <c r="H46" s="48"/>
      <c r="I46" s="145"/>
      <c r="J46" s="48"/>
      <c r="K46" s="52"/>
    </row>
    <row r="47" s="1" customFormat="1" ht="16.2" customHeight="1">
      <c r="B47" s="47"/>
      <c r="C47" s="48"/>
      <c r="D47" s="48"/>
      <c r="E47" s="146" t="str">
        <f>E9</f>
        <v>SO-2-MaR - Měření a regulace</v>
      </c>
      <c r="F47" s="48"/>
      <c r="G47" s="48"/>
      <c r="H47" s="48"/>
      <c r="I47" s="145"/>
      <c r="J47" s="48"/>
      <c r="K47" s="52"/>
    </row>
    <row r="48" s="1" customFormat="1" ht="6.96" customHeight="1">
      <c r="B48" s="47"/>
      <c r="C48" s="48"/>
      <c r="D48" s="48"/>
      <c r="E48" s="48"/>
      <c r="F48" s="48"/>
      <c r="G48" s="48"/>
      <c r="H48" s="48"/>
      <c r="I48" s="145"/>
      <c r="J48" s="48"/>
      <c r="K48" s="52"/>
    </row>
    <row r="49" s="1" customFormat="1" ht="18" customHeight="1">
      <c r="B49" s="47"/>
      <c r="C49" s="40" t="s">
        <v>24</v>
      </c>
      <c r="D49" s="48"/>
      <c r="E49" s="48"/>
      <c r="F49" s="35" t="str">
        <f>F12</f>
        <v>Sokolov</v>
      </c>
      <c r="G49" s="48"/>
      <c r="H49" s="48"/>
      <c r="I49" s="147" t="s">
        <v>26</v>
      </c>
      <c r="J49" s="148" t="str">
        <f>IF(J12="","",J12)</f>
        <v>10.7.2017</v>
      </c>
      <c r="K49" s="52"/>
    </row>
    <row r="50" s="1" customFormat="1" ht="6.96" customHeight="1">
      <c r="B50" s="47"/>
      <c r="C50" s="48"/>
      <c r="D50" s="48"/>
      <c r="E50" s="48"/>
      <c r="F50" s="48"/>
      <c r="G50" s="48"/>
      <c r="H50" s="48"/>
      <c r="I50" s="145"/>
      <c r="J50" s="48"/>
      <c r="K50" s="52"/>
    </row>
    <row r="51" s="1" customFormat="1">
      <c r="B51" s="47"/>
      <c r="C51" s="40" t="s">
        <v>32</v>
      </c>
      <c r="D51" s="48"/>
      <c r="E51" s="48"/>
      <c r="F51" s="35" t="str">
        <f>E15</f>
        <v>Nemos Sokolov</v>
      </c>
      <c r="G51" s="48"/>
      <c r="H51" s="48"/>
      <c r="I51" s="147" t="s">
        <v>39</v>
      </c>
      <c r="J51" s="45" t="str">
        <f>E21</f>
        <v>Jurica a.s - Ateliér Sokolov</v>
      </c>
      <c r="K51" s="52"/>
    </row>
    <row r="52" s="1" customFormat="1" ht="14.4" customHeight="1">
      <c r="B52" s="47"/>
      <c r="C52" s="40" t="s">
        <v>37</v>
      </c>
      <c r="D52" s="48"/>
      <c r="E52" s="48"/>
      <c r="F52" s="35" t="str">
        <f>IF(E18="","",E18)</f>
        <v/>
      </c>
      <c r="G52" s="48"/>
      <c r="H52" s="48"/>
      <c r="I52" s="145"/>
      <c r="J52" s="172"/>
      <c r="K52" s="52"/>
    </row>
    <row r="53" s="1" customFormat="1" ht="10.32" customHeight="1">
      <c r="B53" s="47"/>
      <c r="C53" s="48"/>
      <c r="D53" s="48"/>
      <c r="E53" s="48"/>
      <c r="F53" s="48"/>
      <c r="G53" s="48"/>
      <c r="H53" s="48"/>
      <c r="I53" s="145"/>
      <c r="J53" s="48"/>
      <c r="K53" s="52"/>
    </row>
    <row r="54" s="1" customFormat="1" ht="29.28" customHeight="1">
      <c r="B54" s="47"/>
      <c r="C54" s="173" t="s">
        <v>126</v>
      </c>
      <c r="D54" s="160"/>
      <c r="E54" s="160"/>
      <c r="F54" s="160"/>
      <c r="G54" s="160"/>
      <c r="H54" s="160"/>
      <c r="I54" s="174"/>
      <c r="J54" s="175" t="s">
        <v>127</v>
      </c>
      <c r="K54" s="176"/>
    </row>
    <row r="55" s="1" customFormat="1" ht="10.32" customHeight="1">
      <c r="B55" s="47"/>
      <c r="C55" s="48"/>
      <c r="D55" s="48"/>
      <c r="E55" s="48"/>
      <c r="F55" s="48"/>
      <c r="G55" s="48"/>
      <c r="H55" s="48"/>
      <c r="I55" s="145"/>
      <c r="J55" s="48"/>
      <c r="K55" s="52"/>
    </row>
    <row r="56" s="1" customFormat="1" ht="29.28" customHeight="1">
      <c r="B56" s="47"/>
      <c r="C56" s="177" t="s">
        <v>128</v>
      </c>
      <c r="D56" s="48"/>
      <c r="E56" s="48"/>
      <c r="F56" s="48"/>
      <c r="G56" s="48"/>
      <c r="H56" s="48"/>
      <c r="I56" s="145"/>
      <c r="J56" s="156">
        <f>J82</f>
        <v>0</v>
      </c>
      <c r="K56" s="52"/>
      <c r="AU56" s="24" t="s">
        <v>129</v>
      </c>
    </row>
    <row r="57" s="7" customFormat="1" ht="24.96" customHeight="1">
      <c r="B57" s="178"/>
      <c r="C57" s="179"/>
      <c r="D57" s="180" t="s">
        <v>130</v>
      </c>
      <c r="E57" s="181"/>
      <c r="F57" s="181"/>
      <c r="G57" s="181"/>
      <c r="H57" s="181"/>
      <c r="I57" s="182"/>
      <c r="J57" s="183">
        <f>J83</f>
        <v>0</v>
      </c>
      <c r="K57" s="184"/>
    </row>
    <row r="58" s="8" customFormat="1" ht="19.92" customHeight="1">
      <c r="B58" s="185"/>
      <c r="C58" s="186"/>
      <c r="D58" s="187" t="s">
        <v>2652</v>
      </c>
      <c r="E58" s="188"/>
      <c r="F58" s="188"/>
      <c r="G58" s="188"/>
      <c r="H58" s="188"/>
      <c r="I58" s="189"/>
      <c r="J58" s="190">
        <f>J84</f>
        <v>0</v>
      </c>
      <c r="K58" s="191"/>
    </row>
    <row r="59" s="8" customFormat="1" ht="19.92" customHeight="1">
      <c r="B59" s="185"/>
      <c r="C59" s="186"/>
      <c r="D59" s="187" t="s">
        <v>136</v>
      </c>
      <c r="E59" s="188"/>
      <c r="F59" s="188"/>
      <c r="G59" s="188"/>
      <c r="H59" s="188"/>
      <c r="I59" s="189"/>
      <c r="J59" s="190">
        <f>J96</f>
        <v>0</v>
      </c>
      <c r="K59" s="191"/>
    </row>
    <row r="60" s="8" customFormat="1" ht="19.92" customHeight="1">
      <c r="B60" s="185"/>
      <c r="C60" s="186"/>
      <c r="D60" s="187" t="s">
        <v>138</v>
      </c>
      <c r="E60" s="188"/>
      <c r="F60" s="188"/>
      <c r="G60" s="188"/>
      <c r="H60" s="188"/>
      <c r="I60" s="189"/>
      <c r="J60" s="190">
        <f>J100</f>
        <v>0</v>
      </c>
      <c r="K60" s="191"/>
    </row>
    <row r="61" s="7" customFormat="1" ht="24.96" customHeight="1">
      <c r="B61" s="178"/>
      <c r="C61" s="179"/>
      <c r="D61" s="180" t="s">
        <v>2653</v>
      </c>
      <c r="E61" s="181"/>
      <c r="F61" s="181"/>
      <c r="G61" s="181"/>
      <c r="H61" s="181"/>
      <c r="I61" s="182"/>
      <c r="J61" s="183">
        <f>J103</f>
        <v>0</v>
      </c>
      <c r="K61" s="184"/>
    </row>
    <row r="62" s="8" customFormat="1" ht="19.92" customHeight="1">
      <c r="B62" s="185"/>
      <c r="C62" s="186"/>
      <c r="D62" s="187" t="s">
        <v>2654</v>
      </c>
      <c r="E62" s="188"/>
      <c r="F62" s="188"/>
      <c r="G62" s="188"/>
      <c r="H62" s="188"/>
      <c r="I62" s="189"/>
      <c r="J62" s="190">
        <f>J104</f>
        <v>0</v>
      </c>
      <c r="K62" s="191"/>
    </row>
    <row r="63" s="1" customFormat="1" ht="21.84" customHeight="1">
      <c r="B63" s="47"/>
      <c r="C63" s="48"/>
      <c r="D63" s="48"/>
      <c r="E63" s="48"/>
      <c r="F63" s="48"/>
      <c r="G63" s="48"/>
      <c r="H63" s="48"/>
      <c r="I63" s="145"/>
      <c r="J63" s="48"/>
      <c r="K63" s="52"/>
    </row>
    <row r="64" s="1" customFormat="1" ht="6.96" customHeight="1">
      <c r="B64" s="68"/>
      <c r="C64" s="69"/>
      <c r="D64" s="69"/>
      <c r="E64" s="69"/>
      <c r="F64" s="69"/>
      <c r="G64" s="69"/>
      <c r="H64" s="69"/>
      <c r="I64" s="167"/>
      <c r="J64" s="69"/>
      <c r="K64" s="70"/>
    </row>
    <row r="68" s="1" customFormat="1" ht="6.96" customHeight="1">
      <c r="B68" s="71"/>
      <c r="C68" s="72"/>
      <c r="D68" s="72"/>
      <c r="E68" s="72"/>
      <c r="F68" s="72"/>
      <c r="G68" s="72"/>
      <c r="H68" s="72"/>
      <c r="I68" s="170"/>
      <c r="J68" s="72"/>
      <c r="K68" s="72"/>
      <c r="L68" s="73"/>
    </row>
    <row r="69" s="1" customFormat="1" ht="36.96" customHeight="1">
      <c r="B69" s="47"/>
      <c r="C69" s="74" t="s">
        <v>151</v>
      </c>
      <c r="D69" s="75"/>
      <c r="E69" s="75"/>
      <c r="F69" s="75"/>
      <c r="G69" s="75"/>
      <c r="H69" s="75"/>
      <c r="I69" s="192"/>
      <c r="J69" s="75"/>
      <c r="K69" s="75"/>
      <c r="L69" s="73"/>
    </row>
    <row r="70" s="1" customFormat="1" ht="6.96" customHeight="1">
      <c r="B70" s="47"/>
      <c r="C70" s="75"/>
      <c r="D70" s="75"/>
      <c r="E70" s="75"/>
      <c r="F70" s="75"/>
      <c r="G70" s="75"/>
      <c r="H70" s="75"/>
      <c r="I70" s="192"/>
      <c r="J70" s="75"/>
      <c r="K70" s="75"/>
      <c r="L70" s="73"/>
    </row>
    <row r="71" s="1" customFormat="1" ht="14.4" customHeight="1">
      <c r="B71" s="47"/>
      <c r="C71" s="77" t="s">
        <v>18</v>
      </c>
      <c r="D71" s="75"/>
      <c r="E71" s="75"/>
      <c r="F71" s="75"/>
      <c r="G71" s="75"/>
      <c r="H71" s="75"/>
      <c r="I71" s="192"/>
      <c r="J71" s="75"/>
      <c r="K71" s="75"/>
      <c r="L71" s="73"/>
    </row>
    <row r="72" s="1" customFormat="1" ht="14.4" customHeight="1">
      <c r="B72" s="47"/>
      <c r="C72" s="75"/>
      <c r="D72" s="75"/>
      <c r="E72" s="193" t="str">
        <f>E7</f>
        <v>Revitalizace nemocnice v Sokolově, Slovenská 545, Stavební úpravy objektu trafostanice p.č. 2012/2</v>
      </c>
      <c r="F72" s="77"/>
      <c r="G72" s="77"/>
      <c r="H72" s="77"/>
      <c r="I72" s="192"/>
      <c r="J72" s="75"/>
      <c r="K72" s="75"/>
      <c r="L72" s="73"/>
    </row>
    <row r="73" s="1" customFormat="1" ht="14.4" customHeight="1">
      <c r="B73" s="47"/>
      <c r="C73" s="77" t="s">
        <v>123</v>
      </c>
      <c r="D73" s="75"/>
      <c r="E73" s="75"/>
      <c r="F73" s="75"/>
      <c r="G73" s="75"/>
      <c r="H73" s="75"/>
      <c r="I73" s="192"/>
      <c r="J73" s="75"/>
      <c r="K73" s="75"/>
      <c r="L73" s="73"/>
    </row>
    <row r="74" s="1" customFormat="1" ht="16.2" customHeight="1">
      <c r="B74" s="47"/>
      <c r="C74" s="75"/>
      <c r="D74" s="75"/>
      <c r="E74" s="83" t="str">
        <f>E9</f>
        <v>SO-2-MaR - Měření a regulace</v>
      </c>
      <c r="F74" s="75"/>
      <c r="G74" s="75"/>
      <c r="H74" s="75"/>
      <c r="I74" s="192"/>
      <c r="J74" s="75"/>
      <c r="K74" s="75"/>
      <c r="L74" s="73"/>
    </row>
    <row r="75" s="1" customFormat="1" ht="6.96" customHeight="1">
      <c r="B75" s="47"/>
      <c r="C75" s="75"/>
      <c r="D75" s="75"/>
      <c r="E75" s="75"/>
      <c r="F75" s="75"/>
      <c r="G75" s="75"/>
      <c r="H75" s="75"/>
      <c r="I75" s="192"/>
      <c r="J75" s="75"/>
      <c r="K75" s="75"/>
      <c r="L75" s="73"/>
    </row>
    <row r="76" s="1" customFormat="1" ht="18" customHeight="1">
      <c r="B76" s="47"/>
      <c r="C76" s="77" t="s">
        <v>24</v>
      </c>
      <c r="D76" s="75"/>
      <c r="E76" s="75"/>
      <c r="F76" s="194" t="str">
        <f>F12</f>
        <v>Sokolov</v>
      </c>
      <c r="G76" s="75"/>
      <c r="H76" s="75"/>
      <c r="I76" s="195" t="s">
        <v>26</v>
      </c>
      <c r="J76" s="86" t="str">
        <f>IF(J12="","",J12)</f>
        <v>10.7.2017</v>
      </c>
      <c r="K76" s="75"/>
      <c r="L76" s="73"/>
    </row>
    <row r="77" s="1" customFormat="1" ht="6.96" customHeight="1">
      <c r="B77" s="47"/>
      <c r="C77" s="75"/>
      <c r="D77" s="75"/>
      <c r="E77" s="75"/>
      <c r="F77" s="75"/>
      <c r="G77" s="75"/>
      <c r="H77" s="75"/>
      <c r="I77" s="192"/>
      <c r="J77" s="75"/>
      <c r="K77" s="75"/>
      <c r="L77" s="73"/>
    </row>
    <row r="78" s="1" customFormat="1">
      <c r="B78" s="47"/>
      <c r="C78" s="77" t="s">
        <v>32</v>
      </c>
      <c r="D78" s="75"/>
      <c r="E78" s="75"/>
      <c r="F78" s="194" t="str">
        <f>E15</f>
        <v>Nemos Sokolov</v>
      </c>
      <c r="G78" s="75"/>
      <c r="H78" s="75"/>
      <c r="I78" s="195" t="s">
        <v>39</v>
      </c>
      <c r="J78" s="194" t="str">
        <f>E21</f>
        <v>Jurica a.s - Ateliér Sokolov</v>
      </c>
      <c r="K78" s="75"/>
      <c r="L78" s="73"/>
    </row>
    <row r="79" s="1" customFormat="1" ht="14.4" customHeight="1">
      <c r="B79" s="47"/>
      <c r="C79" s="77" t="s">
        <v>37</v>
      </c>
      <c r="D79" s="75"/>
      <c r="E79" s="75"/>
      <c r="F79" s="194" t="str">
        <f>IF(E18="","",E18)</f>
        <v/>
      </c>
      <c r="G79" s="75"/>
      <c r="H79" s="75"/>
      <c r="I79" s="192"/>
      <c r="J79" s="75"/>
      <c r="K79" s="75"/>
      <c r="L79" s="73"/>
    </row>
    <row r="80" s="1" customFormat="1" ht="10.32" customHeight="1">
      <c r="B80" s="47"/>
      <c r="C80" s="75"/>
      <c r="D80" s="75"/>
      <c r="E80" s="75"/>
      <c r="F80" s="75"/>
      <c r="G80" s="75"/>
      <c r="H80" s="75"/>
      <c r="I80" s="192"/>
      <c r="J80" s="75"/>
      <c r="K80" s="75"/>
      <c r="L80" s="73"/>
    </row>
    <row r="81" s="9" customFormat="1" ht="29.28" customHeight="1">
      <c r="B81" s="196"/>
      <c r="C81" s="197" t="s">
        <v>152</v>
      </c>
      <c r="D81" s="198" t="s">
        <v>64</v>
      </c>
      <c r="E81" s="198" t="s">
        <v>60</v>
      </c>
      <c r="F81" s="198" t="s">
        <v>153</v>
      </c>
      <c r="G81" s="198" t="s">
        <v>154</v>
      </c>
      <c r="H81" s="198" t="s">
        <v>155</v>
      </c>
      <c r="I81" s="199" t="s">
        <v>156</v>
      </c>
      <c r="J81" s="198" t="s">
        <v>127</v>
      </c>
      <c r="K81" s="200" t="s">
        <v>157</v>
      </c>
      <c r="L81" s="201"/>
      <c r="M81" s="103" t="s">
        <v>158</v>
      </c>
      <c r="N81" s="104" t="s">
        <v>49</v>
      </c>
      <c r="O81" s="104" t="s">
        <v>159</v>
      </c>
      <c r="P81" s="104" t="s">
        <v>160</v>
      </c>
      <c r="Q81" s="104" t="s">
        <v>161</v>
      </c>
      <c r="R81" s="104" t="s">
        <v>162</v>
      </c>
      <c r="S81" s="104" t="s">
        <v>163</v>
      </c>
      <c r="T81" s="105" t="s">
        <v>164</v>
      </c>
    </row>
    <row r="82" s="1" customFormat="1" ht="29.28" customHeight="1">
      <c r="B82" s="47"/>
      <c r="C82" s="109" t="s">
        <v>128</v>
      </c>
      <c r="D82" s="75"/>
      <c r="E82" s="75"/>
      <c r="F82" s="75"/>
      <c r="G82" s="75"/>
      <c r="H82" s="75"/>
      <c r="I82" s="192"/>
      <c r="J82" s="202">
        <f>BK82</f>
        <v>0</v>
      </c>
      <c r="K82" s="75"/>
      <c r="L82" s="73"/>
      <c r="M82" s="106"/>
      <c r="N82" s="107"/>
      <c r="O82" s="107"/>
      <c r="P82" s="203">
        <f>P83+P103</f>
        <v>0</v>
      </c>
      <c r="Q82" s="107"/>
      <c r="R82" s="203">
        <f>R83+R103</f>
        <v>2.2875797599999999</v>
      </c>
      <c r="S82" s="107"/>
      <c r="T82" s="204">
        <f>T83+T103</f>
        <v>0.042000000000000003</v>
      </c>
      <c r="AT82" s="24" t="s">
        <v>78</v>
      </c>
      <c r="AU82" s="24" t="s">
        <v>129</v>
      </c>
      <c r="BK82" s="205">
        <f>BK83+BK103</f>
        <v>0</v>
      </c>
    </row>
    <row r="83" s="10" customFormat="1" ht="37.44" customHeight="1">
      <c r="B83" s="206"/>
      <c r="C83" s="207"/>
      <c r="D83" s="208" t="s">
        <v>78</v>
      </c>
      <c r="E83" s="209" t="s">
        <v>165</v>
      </c>
      <c r="F83" s="209" t="s">
        <v>166</v>
      </c>
      <c r="G83" s="207"/>
      <c r="H83" s="207"/>
      <c r="I83" s="210"/>
      <c r="J83" s="211">
        <f>BK83</f>
        <v>0</v>
      </c>
      <c r="K83" s="207"/>
      <c r="L83" s="212"/>
      <c r="M83" s="213"/>
      <c r="N83" s="214"/>
      <c r="O83" s="214"/>
      <c r="P83" s="215">
        <f>P84+P96+P100</f>
        <v>0</v>
      </c>
      <c r="Q83" s="214"/>
      <c r="R83" s="215">
        <f>R84+R96+R100</f>
        <v>2.2489497599999999</v>
      </c>
      <c r="S83" s="214"/>
      <c r="T83" s="216">
        <f>T84+T96+T100</f>
        <v>0</v>
      </c>
      <c r="AR83" s="217" t="s">
        <v>87</v>
      </c>
      <c r="AT83" s="218" t="s">
        <v>78</v>
      </c>
      <c r="AU83" s="218" t="s">
        <v>79</v>
      </c>
      <c r="AY83" s="217" t="s">
        <v>167</v>
      </c>
      <c r="BK83" s="219">
        <f>BK84+BK96+BK100</f>
        <v>0</v>
      </c>
    </row>
    <row r="84" s="10" customFormat="1" ht="19.92" customHeight="1">
      <c r="B84" s="206"/>
      <c r="C84" s="207"/>
      <c r="D84" s="208" t="s">
        <v>78</v>
      </c>
      <c r="E84" s="220" t="s">
        <v>204</v>
      </c>
      <c r="F84" s="220" t="s">
        <v>2655</v>
      </c>
      <c r="G84" s="207"/>
      <c r="H84" s="207"/>
      <c r="I84" s="210"/>
      <c r="J84" s="221">
        <f>BK84</f>
        <v>0</v>
      </c>
      <c r="K84" s="207"/>
      <c r="L84" s="212"/>
      <c r="M84" s="213"/>
      <c r="N84" s="214"/>
      <c r="O84" s="214"/>
      <c r="P84" s="215">
        <f>SUM(P85:P95)</f>
        <v>0</v>
      </c>
      <c r="Q84" s="214"/>
      <c r="R84" s="215">
        <f>SUM(R85:R95)</f>
        <v>2.1432500000000001</v>
      </c>
      <c r="S84" s="214"/>
      <c r="T84" s="216">
        <f>SUM(T85:T95)</f>
        <v>0</v>
      </c>
      <c r="AR84" s="217" t="s">
        <v>87</v>
      </c>
      <c r="AT84" s="218" t="s">
        <v>78</v>
      </c>
      <c r="AU84" s="218" t="s">
        <v>87</v>
      </c>
      <c r="AY84" s="217" t="s">
        <v>167</v>
      </c>
      <c r="BK84" s="219">
        <f>SUM(BK85:BK95)</f>
        <v>0</v>
      </c>
    </row>
    <row r="85" s="1" customFormat="1" ht="57" customHeight="1">
      <c r="B85" s="47"/>
      <c r="C85" s="222" t="s">
        <v>87</v>
      </c>
      <c r="D85" s="222" t="s">
        <v>169</v>
      </c>
      <c r="E85" s="223" t="s">
        <v>2656</v>
      </c>
      <c r="F85" s="224" t="s">
        <v>2657</v>
      </c>
      <c r="G85" s="225" t="s">
        <v>172</v>
      </c>
      <c r="H85" s="226">
        <v>1</v>
      </c>
      <c r="I85" s="227"/>
      <c r="J85" s="228">
        <f>ROUND(I85*H85,2)</f>
        <v>0</v>
      </c>
      <c r="K85" s="224" t="s">
        <v>173</v>
      </c>
      <c r="L85" s="73"/>
      <c r="M85" s="229" t="s">
        <v>34</v>
      </c>
      <c r="N85" s="230" t="s">
        <v>50</v>
      </c>
      <c r="O85" s="48"/>
      <c r="P85" s="231">
        <f>O85*H85</f>
        <v>0</v>
      </c>
      <c r="Q85" s="231">
        <v>0.084250000000000005</v>
      </c>
      <c r="R85" s="231">
        <f>Q85*H85</f>
        <v>0.084250000000000005</v>
      </c>
      <c r="S85" s="231">
        <v>0</v>
      </c>
      <c r="T85" s="232">
        <f>S85*H85</f>
        <v>0</v>
      </c>
      <c r="AR85" s="24" t="s">
        <v>174</v>
      </c>
      <c r="AT85" s="24" t="s">
        <v>169</v>
      </c>
      <c r="AU85" s="24" t="s">
        <v>89</v>
      </c>
      <c r="AY85" s="24" t="s">
        <v>167</v>
      </c>
      <c r="BE85" s="233">
        <f>IF(N85="základní",J85,0)</f>
        <v>0</v>
      </c>
      <c r="BF85" s="233">
        <f>IF(N85="snížená",J85,0)</f>
        <v>0</v>
      </c>
      <c r="BG85" s="233">
        <f>IF(N85="zákl. přenesená",J85,0)</f>
        <v>0</v>
      </c>
      <c r="BH85" s="233">
        <f>IF(N85="sníž. přenesená",J85,0)</f>
        <v>0</v>
      </c>
      <c r="BI85" s="233">
        <f>IF(N85="nulová",J85,0)</f>
        <v>0</v>
      </c>
      <c r="BJ85" s="24" t="s">
        <v>87</v>
      </c>
      <c r="BK85" s="233">
        <f>ROUND(I85*H85,2)</f>
        <v>0</v>
      </c>
      <c r="BL85" s="24" t="s">
        <v>174</v>
      </c>
      <c r="BM85" s="24" t="s">
        <v>2658</v>
      </c>
    </row>
    <row r="86" s="1" customFormat="1">
      <c r="B86" s="47"/>
      <c r="C86" s="75"/>
      <c r="D86" s="234" t="s">
        <v>176</v>
      </c>
      <c r="E86" s="75"/>
      <c r="F86" s="235" t="s">
        <v>2659</v>
      </c>
      <c r="G86" s="75"/>
      <c r="H86" s="75"/>
      <c r="I86" s="192"/>
      <c r="J86" s="75"/>
      <c r="K86" s="75"/>
      <c r="L86" s="73"/>
      <c r="M86" s="236"/>
      <c r="N86" s="48"/>
      <c r="O86" s="48"/>
      <c r="P86" s="48"/>
      <c r="Q86" s="48"/>
      <c r="R86" s="48"/>
      <c r="S86" s="48"/>
      <c r="T86" s="96"/>
      <c r="AT86" s="24" t="s">
        <v>176</v>
      </c>
      <c r="AU86" s="24" t="s">
        <v>89</v>
      </c>
    </row>
    <row r="87" s="1" customFormat="1" ht="14.4" customHeight="1">
      <c r="B87" s="47"/>
      <c r="C87" s="270" t="s">
        <v>89</v>
      </c>
      <c r="D87" s="270" t="s">
        <v>336</v>
      </c>
      <c r="E87" s="271" t="s">
        <v>2660</v>
      </c>
      <c r="F87" s="272" t="s">
        <v>2661</v>
      </c>
      <c r="G87" s="273" t="s">
        <v>172</v>
      </c>
      <c r="H87" s="274">
        <v>1</v>
      </c>
      <c r="I87" s="275"/>
      <c r="J87" s="276">
        <f>ROUND(I87*H87,2)</f>
        <v>0</v>
      </c>
      <c r="K87" s="272" t="s">
        <v>173</v>
      </c>
      <c r="L87" s="277"/>
      <c r="M87" s="278" t="s">
        <v>34</v>
      </c>
      <c r="N87" s="279" t="s">
        <v>50</v>
      </c>
      <c r="O87" s="48"/>
      <c r="P87" s="231">
        <f>O87*H87</f>
        <v>0</v>
      </c>
      <c r="Q87" s="231">
        <v>0.14000000000000001</v>
      </c>
      <c r="R87" s="231">
        <f>Q87*H87</f>
        <v>0.14000000000000001</v>
      </c>
      <c r="S87" s="231">
        <v>0</v>
      </c>
      <c r="T87" s="232">
        <f>S87*H87</f>
        <v>0</v>
      </c>
      <c r="AR87" s="24" t="s">
        <v>225</v>
      </c>
      <c r="AT87" s="24" t="s">
        <v>336</v>
      </c>
      <c r="AU87" s="24" t="s">
        <v>89</v>
      </c>
      <c r="AY87" s="24" t="s">
        <v>167</v>
      </c>
      <c r="BE87" s="233">
        <f>IF(N87="základní",J87,0)</f>
        <v>0</v>
      </c>
      <c r="BF87" s="233">
        <f>IF(N87="snížená",J87,0)</f>
        <v>0</v>
      </c>
      <c r="BG87" s="233">
        <f>IF(N87="zákl. přenesená",J87,0)</f>
        <v>0</v>
      </c>
      <c r="BH87" s="233">
        <f>IF(N87="sníž. přenesená",J87,0)</f>
        <v>0</v>
      </c>
      <c r="BI87" s="233">
        <f>IF(N87="nulová",J87,0)</f>
        <v>0</v>
      </c>
      <c r="BJ87" s="24" t="s">
        <v>87</v>
      </c>
      <c r="BK87" s="233">
        <f>ROUND(I87*H87,2)</f>
        <v>0</v>
      </c>
      <c r="BL87" s="24" t="s">
        <v>174</v>
      </c>
      <c r="BM87" s="24" t="s">
        <v>2662</v>
      </c>
    </row>
    <row r="88" s="1" customFormat="1">
      <c r="B88" s="47"/>
      <c r="C88" s="75"/>
      <c r="D88" s="234" t="s">
        <v>340</v>
      </c>
      <c r="E88" s="75"/>
      <c r="F88" s="235" t="s">
        <v>2663</v>
      </c>
      <c r="G88" s="75"/>
      <c r="H88" s="75"/>
      <c r="I88" s="192"/>
      <c r="J88" s="75"/>
      <c r="K88" s="75"/>
      <c r="L88" s="73"/>
      <c r="M88" s="236"/>
      <c r="N88" s="48"/>
      <c r="O88" s="48"/>
      <c r="P88" s="48"/>
      <c r="Q88" s="48"/>
      <c r="R88" s="48"/>
      <c r="S88" s="48"/>
      <c r="T88" s="96"/>
      <c r="AT88" s="24" t="s">
        <v>340</v>
      </c>
      <c r="AU88" s="24" t="s">
        <v>89</v>
      </c>
    </row>
    <row r="89" s="1" customFormat="1" ht="14.4" customHeight="1">
      <c r="B89" s="47"/>
      <c r="C89" s="222" t="s">
        <v>185</v>
      </c>
      <c r="D89" s="222" t="s">
        <v>169</v>
      </c>
      <c r="E89" s="223" t="s">
        <v>2664</v>
      </c>
      <c r="F89" s="224" t="s">
        <v>2665</v>
      </c>
      <c r="G89" s="225" t="s">
        <v>1093</v>
      </c>
      <c r="H89" s="226">
        <v>18920</v>
      </c>
      <c r="I89" s="227"/>
      <c r="J89" s="228">
        <f>ROUND(I89*H89,2)</f>
        <v>0</v>
      </c>
      <c r="K89" s="224" t="s">
        <v>477</v>
      </c>
      <c r="L89" s="73"/>
      <c r="M89" s="229" t="s">
        <v>34</v>
      </c>
      <c r="N89" s="230" t="s">
        <v>50</v>
      </c>
      <c r="O89" s="48"/>
      <c r="P89" s="231">
        <f>O89*H89</f>
        <v>0</v>
      </c>
      <c r="Q89" s="231">
        <v>0</v>
      </c>
      <c r="R89" s="231">
        <f>Q89*H89</f>
        <v>0</v>
      </c>
      <c r="S89" s="231">
        <v>0</v>
      </c>
      <c r="T89" s="232">
        <f>S89*H89</f>
        <v>0</v>
      </c>
      <c r="AR89" s="24" t="s">
        <v>174</v>
      </c>
      <c r="AT89" s="24" t="s">
        <v>169</v>
      </c>
      <c r="AU89" s="24" t="s">
        <v>89</v>
      </c>
      <c r="AY89" s="24" t="s">
        <v>167</v>
      </c>
      <c r="BE89" s="233">
        <f>IF(N89="základní",J89,0)</f>
        <v>0</v>
      </c>
      <c r="BF89" s="233">
        <f>IF(N89="snížená",J89,0)</f>
        <v>0</v>
      </c>
      <c r="BG89" s="233">
        <f>IF(N89="zákl. přenesená",J89,0)</f>
        <v>0</v>
      </c>
      <c r="BH89" s="233">
        <f>IF(N89="sníž. přenesená",J89,0)</f>
        <v>0</v>
      </c>
      <c r="BI89" s="233">
        <f>IF(N89="nulová",J89,0)</f>
        <v>0</v>
      </c>
      <c r="BJ89" s="24" t="s">
        <v>87</v>
      </c>
      <c r="BK89" s="233">
        <f>ROUND(I89*H89,2)</f>
        <v>0</v>
      </c>
      <c r="BL89" s="24" t="s">
        <v>174</v>
      </c>
      <c r="BM89" s="24" t="s">
        <v>2666</v>
      </c>
    </row>
    <row r="90" s="12" customFormat="1">
      <c r="B90" s="247"/>
      <c r="C90" s="248"/>
      <c r="D90" s="234" t="s">
        <v>178</v>
      </c>
      <c r="E90" s="249" t="s">
        <v>34</v>
      </c>
      <c r="F90" s="250" t="s">
        <v>2667</v>
      </c>
      <c r="G90" s="248"/>
      <c r="H90" s="251">
        <v>18920</v>
      </c>
      <c r="I90" s="252"/>
      <c r="J90" s="248"/>
      <c r="K90" s="248"/>
      <c r="L90" s="253"/>
      <c r="M90" s="254"/>
      <c r="N90" s="255"/>
      <c r="O90" s="255"/>
      <c r="P90" s="255"/>
      <c r="Q90" s="255"/>
      <c r="R90" s="255"/>
      <c r="S90" s="255"/>
      <c r="T90" s="256"/>
      <c r="AT90" s="257" t="s">
        <v>178</v>
      </c>
      <c r="AU90" s="257" t="s">
        <v>89</v>
      </c>
      <c r="AV90" s="12" t="s">
        <v>89</v>
      </c>
      <c r="AW90" s="12" t="s">
        <v>42</v>
      </c>
      <c r="AX90" s="12" t="s">
        <v>87</v>
      </c>
      <c r="AY90" s="257" t="s">
        <v>167</v>
      </c>
    </row>
    <row r="91" s="1" customFormat="1" ht="14.4" customHeight="1">
      <c r="B91" s="47"/>
      <c r="C91" s="222" t="s">
        <v>174</v>
      </c>
      <c r="D91" s="222" t="s">
        <v>169</v>
      </c>
      <c r="E91" s="223" t="s">
        <v>2668</v>
      </c>
      <c r="F91" s="224" t="s">
        <v>2669</v>
      </c>
      <c r="G91" s="225" t="s">
        <v>192</v>
      </c>
      <c r="H91" s="226">
        <v>0.0040000000000000001</v>
      </c>
      <c r="I91" s="227"/>
      <c r="J91" s="228">
        <f>ROUND(I91*H91,2)</f>
        <v>0</v>
      </c>
      <c r="K91" s="224" t="s">
        <v>477</v>
      </c>
      <c r="L91" s="73"/>
      <c r="M91" s="229" t="s">
        <v>34</v>
      </c>
      <c r="N91" s="230" t="s">
        <v>50</v>
      </c>
      <c r="O91" s="48"/>
      <c r="P91" s="231">
        <f>O91*H91</f>
        <v>0</v>
      </c>
      <c r="Q91" s="231">
        <v>0</v>
      </c>
      <c r="R91" s="231">
        <f>Q91*H91</f>
        <v>0</v>
      </c>
      <c r="S91" s="231">
        <v>0</v>
      </c>
      <c r="T91" s="232">
        <f>S91*H91</f>
        <v>0</v>
      </c>
      <c r="AR91" s="24" t="s">
        <v>174</v>
      </c>
      <c r="AT91" s="24" t="s">
        <v>169</v>
      </c>
      <c r="AU91" s="24" t="s">
        <v>89</v>
      </c>
      <c r="AY91" s="24" t="s">
        <v>167</v>
      </c>
      <c r="BE91" s="233">
        <f>IF(N91="základní",J91,0)</f>
        <v>0</v>
      </c>
      <c r="BF91" s="233">
        <f>IF(N91="snížená",J91,0)</f>
        <v>0</v>
      </c>
      <c r="BG91" s="233">
        <f>IF(N91="zákl. přenesená",J91,0)</f>
        <v>0</v>
      </c>
      <c r="BH91" s="233">
        <f>IF(N91="sníž. přenesená",J91,0)</f>
        <v>0</v>
      </c>
      <c r="BI91" s="233">
        <f>IF(N91="nulová",J91,0)</f>
        <v>0</v>
      </c>
      <c r="BJ91" s="24" t="s">
        <v>87</v>
      </c>
      <c r="BK91" s="233">
        <f>ROUND(I91*H91,2)</f>
        <v>0</v>
      </c>
      <c r="BL91" s="24" t="s">
        <v>174</v>
      </c>
      <c r="BM91" s="24" t="s">
        <v>2670</v>
      </c>
    </row>
    <row r="92" s="1" customFormat="1" ht="14.4" customHeight="1">
      <c r="B92" s="47"/>
      <c r="C92" s="222" t="s">
        <v>204</v>
      </c>
      <c r="D92" s="222" t="s">
        <v>169</v>
      </c>
      <c r="E92" s="223" t="s">
        <v>2671</v>
      </c>
      <c r="F92" s="224" t="s">
        <v>2672</v>
      </c>
      <c r="G92" s="225" t="s">
        <v>192</v>
      </c>
      <c r="H92" s="226">
        <v>0.104</v>
      </c>
      <c r="I92" s="227"/>
      <c r="J92" s="228">
        <f>ROUND(I92*H92,2)</f>
        <v>0</v>
      </c>
      <c r="K92" s="224" t="s">
        <v>477</v>
      </c>
      <c r="L92" s="73"/>
      <c r="M92" s="229" t="s">
        <v>34</v>
      </c>
      <c r="N92" s="230" t="s">
        <v>50</v>
      </c>
      <c r="O92" s="48"/>
      <c r="P92" s="231">
        <f>O92*H92</f>
        <v>0</v>
      </c>
      <c r="Q92" s="231">
        <v>0</v>
      </c>
      <c r="R92" s="231">
        <f>Q92*H92</f>
        <v>0</v>
      </c>
      <c r="S92" s="231">
        <v>0</v>
      </c>
      <c r="T92" s="232">
        <f>S92*H92</f>
        <v>0</v>
      </c>
      <c r="AR92" s="24" t="s">
        <v>174</v>
      </c>
      <c r="AT92" s="24" t="s">
        <v>169</v>
      </c>
      <c r="AU92" s="24" t="s">
        <v>89</v>
      </c>
      <c r="AY92" s="24" t="s">
        <v>167</v>
      </c>
      <c r="BE92" s="233">
        <f>IF(N92="základní",J92,0)</f>
        <v>0</v>
      </c>
      <c r="BF92" s="233">
        <f>IF(N92="snížená",J92,0)</f>
        <v>0</v>
      </c>
      <c r="BG92" s="233">
        <f>IF(N92="zákl. přenesená",J92,0)</f>
        <v>0</v>
      </c>
      <c r="BH92" s="233">
        <f>IF(N92="sníž. přenesená",J92,0)</f>
        <v>0</v>
      </c>
      <c r="BI92" s="233">
        <f>IF(N92="nulová",J92,0)</f>
        <v>0</v>
      </c>
      <c r="BJ92" s="24" t="s">
        <v>87</v>
      </c>
      <c r="BK92" s="233">
        <f>ROUND(I92*H92,2)</f>
        <v>0</v>
      </c>
      <c r="BL92" s="24" t="s">
        <v>174</v>
      </c>
      <c r="BM92" s="24" t="s">
        <v>2673</v>
      </c>
    </row>
    <row r="93" s="1" customFormat="1" ht="14.4" customHeight="1">
      <c r="B93" s="47"/>
      <c r="C93" s="270" t="s">
        <v>208</v>
      </c>
      <c r="D93" s="270" t="s">
        <v>336</v>
      </c>
      <c r="E93" s="271" t="s">
        <v>2674</v>
      </c>
      <c r="F93" s="272" t="s">
        <v>2675</v>
      </c>
      <c r="G93" s="273" t="s">
        <v>245</v>
      </c>
      <c r="H93" s="274">
        <v>0.67900000000000005</v>
      </c>
      <c r="I93" s="275"/>
      <c r="J93" s="276">
        <f>ROUND(I93*H93,2)</f>
        <v>0</v>
      </c>
      <c r="K93" s="272" t="s">
        <v>173</v>
      </c>
      <c r="L93" s="277"/>
      <c r="M93" s="278" t="s">
        <v>34</v>
      </c>
      <c r="N93" s="279" t="s">
        <v>50</v>
      </c>
      <c r="O93" s="48"/>
      <c r="P93" s="231">
        <f>O93*H93</f>
        <v>0</v>
      </c>
      <c r="Q93" s="231">
        <v>1</v>
      </c>
      <c r="R93" s="231">
        <f>Q93*H93</f>
        <v>0.67900000000000005</v>
      </c>
      <c r="S93" s="231">
        <v>0</v>
      </c>
      <c r="T93" s="232">
        <f>S93*H93</f>
        <v>0</v>
      </c>
      <c r="AR93" s="24" t="s">
        <v>225</v>
      </c>
      <c r="AT93" s="24" t="s">
        <v>336</v>
      </c>
      <c r="AU93" s="24" t="s">
        <v>89</v>
      </c>
      <c r="AY93" s="24" t="s">
        <v>167</v>
      </c>
      <c r="BE93" s="233">
        <f>IF(N93="základní",J93,0)</f>
        <v>0</v>
      </c>
      <c r="BF93" s="233">
        <f>IF(N93="snížená",J93,0)</f>
        <v>0</v>
      </c>
      <c r="BG93" s="233">
        <f>IF(N93="zákl. přenesená",J93,0)</f>
        <v>0</v>
      </c>
      <c r="BH93" s="233">
        <f>IF(N93="sníž. přenesená",J93,0)</f>
        <v>0</v>
      </c>
      <c r="BI93" s="233">
        <f>IF(N93="nulová",J93,0)</f>
        <v>0</v>
      </c>
      <c r="BJ93" s="24" t="s">
        <v>87</v>
      </c>
      <c r="BK93" s="233">
        <f>ROUND(I93*H93,2)</f>
        <v>0</v>
      </c>
      <c r="BL93" s="24" t="s">
        <v>174</v>
      </c>
      <c r="BM93" s="24" t="s">
        <v>2676</v>
      </c>
    </row>
    <row r="94" s="1" customFormat="1" ht="14.4" customHeight="1">
      <c r="B94" s="47"/>
      <c r="C94" s="270" t="s">
        <v>217</v>
      </c>
      <c r="D94" s="270" t="s">
        <v>336</v>
      </c>
      <c r="E94" s="271" t="s">
        <v>2677</v>
      </c>
      <c r="F94" s="272" t="s">
        <v>2678</v>
      </c>
      <c r="G94" s="273" t="s">
        <v>245</v>
      </c>
      <c r="H94" s="274">
        <v>0.029000000000000001</v>
      </c>
      <c r="I94" s="275"/>
      <c r="J94" s="276">
        <f>ROUND(I94*H94,2)</f>
        <v>0</v>
      </c>
      <c r="K94" s="272" t="s">
        <v>173</v>
      </c>
      <c r="L94" s="277"/>
      <c r="M94" s="278" t="s">
        <v>34</v>
      </c>
      <c r="N94" s="279" t="s">
        <v>50</v>
      </c>
      <c r="O94" s="48"/>
      <c r="P94" s="231">
        <f>O94*H94</f>
        <v>0</v>
      </c>
      <c r="Q94" s="231">
        <v>1</v>
      </c>
      <c r="R94" s="231">
        <f>Q94*H94</f>
        <v>0.029000000000000001</v>
      </c>
      <c r="S94" s="231">
        <v>0</v>
      </c>
      <c r="T94" s="232">
        <f>S94*H94</f>
        <v>0</v>
      </c>
      <c r="AR94" s="24" t="s">
        <v>225</v>
      </c>
      <c r="AT94" s="24" t="s">
        <v>336</v>
      </c>
      <c r="AU94" s="24" t="s">
        <v>89</v>
      </c>
      <c r="AY94" s="24" t="s">
        <v>167</v>
      </c>
      <c r="BE94" s="233">
        <f>IF(N94="základní",J94,0)</f>
        <v>0</v>
      </c>
      <c r="BF94" s="233">
        <f>IF(N94="snížená",J94,0)</f>
        <v>0</v>
      </c>
      <c r="BG94" s="233">
        <f>IF(N94="zákl. přenesená",J94,0)</f>
        <v>0</v>
      </c>
      <c r="BH94" s="233">
        <f>IF(N94="sníž. přenesená",J94,0)</f>
        <v>0</v>
      </c>
      <c r="BI94" s="233">
        <f>IF(N94="nulová",J94,0)</f>
        <v>0</v>
      </c>
      <c r="BJ94" s="24" t="s">
        <v>87</v>
      </c>
      <c r="BK94" s="233">
        <f>ROUND(I94*H94,2)</f>
        <v>0</v>
      </c>
      <c r="BL94" s="24" t="s">
        <v>174</v>
      </c>
      <c r="BM94" s="24" t="s">
        <v>2679</v>
      </c>
    </row>
    <row r="95" s="1" customFormat="1" ht="14.4" customHeight="1">
      <c r="B95" s="47"/>
      <c r="C95" s="270" t="s">
        <v>225</v>
      </c>
      <c r="D95" s="270" t="s">
        <v>336</v>
      </c>
      <c r="E95" s="271" t="s">
        <v>2680</v>
      </c>
      <c r="F95" s="272" t="s">
        <v>2681</v>
      </c>
      <c r="G95" s="273" t="s">
        <v>245</v>
      </c>
      <c r="H95" s="274">
        <v>1.2110000000000001</v>
      </c>
      <c r="I95" s="275"/>
      <c r="J95" s="276">
        <f>ROUND(I95*H95,2)</f>
        <v>0</v>
      </c>
      <c r="K95" s="272" t="s">
        <v>173</v>
      </c>
      <c r="L95" s="277"/>
      <c r="M95" s="278" t="s">
        <v>34</v>
      </c>
      <c r="N95" s="279" t="s">
        <v>50</v>
      </c>
      <c r="O95" s="48"/>
      <c r="P95" s="231">
        <f>O95*H95</f>
        <v>0</v>
      </c>
      <c r="Q95" s="231">
        <v>1</v>
      </c>
      <c r="R95" s="231">
        <f>Q95*H95</f>
        <v>1.2110000000000001</v>
      </c>
      <c r="S95" s="231">
        <v>0</v>
      </c>
      <c r="T95" s="232">
        <f>S95*H95</f>
        <v>0</v>
      </c>
      <c r="AR95" s="24" t="s">
        <v>225</v>
      </c>
      <c r="AT95" s="24" t="s">
        <v>336</v>
      </c>
      <c r="AU95" s="24" t="s">
        <v>89</v>
      </c>
      <c r="AY95" s="24" t="s">
        <v>167</v>
      </c>
      <c r="BE95" s="233">
        <f>IF(N95="základní",J95,0)</f>
        <v>0</v>
      </c>
      <c r="BF95" s="233">
        <f>IF(N95="snížená",J95,0)</f>
        <v>0</v>
      </c>
      <c r="BG95" s="233">
        <f>IF(N95="zákl. přenesená",J95,0)</f>
        <v>0</v>
      </c>
      <c r="BH95" s="233">
        <f>IF(N95="sníž. přenesená",J95,0)</f>
        <v>0</v>
      </c>
      <c r="BI95" s="233">
        <f>IF(N95="nulová",J95,0)</f>
        <v>0</v>
      </c>
      <c r="BJ95" s="24" t="s">
        <v>87</v>
      </c>
      <c r="BK95" s="233">
        <f>ROUND(I95*H95,2)</f>
        <v>0</v>
      </c>
      <c r="BL95" s="24" t="s">
        <v>174</v>
      </c>
      <c r="BM95" s="24" t="s">
        <v>2682</v>
      </c>
    </row>
    <row r="96" s="10" customFormat="1" ht="29.88" customHeight="1">
      <c r="B96" s="206"/>
      <c r="C96" s="207"/>
      <c r="D96" s="208" t="s">
        <v>78</v>
      </c>
      <c r="E96" s="220" t="s">
        <v>231</v>
      </c>
      <c r="F96" s="220" t="s">
        <v>731</v>
      </c>
      <c r="G96" s="207"/>
      <c r="H96" s="207"/>
      <c r="I96" s="210"/>
      <c r="J96" s="221">
        <f>BK96</f>
        <v>0</v>
      </c>
      <c r="K96" s="207"/>
      <c r="L96" s="212"/>
      <c r="M96" s="213"/>
      <c r="N96" s="214"/>
      <c r="O96" s="214"/>
      <c r="P96" s="215">
        <f>SUM(P97:P99)</f>
        <v>0</v>
      </c>
      <c r="Q96" s="214"/>
      <c r="R96" s="215">
        <f>SUM(R97:R99)</f>
        <v>0.10569976</v>
      </c>
      <c r="S96" s="214"/>
      <c r="T96" s="216">
        <f>SUM(T97:T99)</f>
        <v>0</v>
      </c>
      <c r="AR96" s="217" t="s">
        <v>87</v>
      </c>
      <c r="AT96" s="218" t="s">
        <v>78</v>
      </c>
      <c r="AU96" s="218" t="s">
        <v>87</v>
      </c>
      <c r="AY96" s="217" t="s">
        <v>167</v>
      </c>
      <c r="BK96" s="219">
        <f>SUM(BK97:BK99)</f>
        <v>0</v>
      </c>
    </row>
    <row r="97" s="1" customFormat="1" ht="45.6" customHeight="1">
      <c r="B97" s="47"/>
      <c r="C97" s="222" t="s">
        <v>231</v>
      </c>
      <c r="D97" s="222" t="s">
        <v>169</v>
      </c>
      <c r="E97" s="223" t="s">
        <v>2683</v>
      </c>
      <c r="F97" s="224" t="s">
        <v>2684</v>
      </c>
      <c r="G97" s="225" t="s">
        <v>356</v>
      </c>
      <c r="H97" s="226">
        <v>0.5</v>
      </c>
      <c r="I97" s="227"/>
      <c r="J97" s="228">
        <f>ROUND(I97*H97,2)</f>
        <v>0</v>
      </c>
      <c r="K97" s="224" t="s">
        <v>173</v>
      </c>
      <c r="L97" s="73"/>
      <c r="M97" s="229" t="s">
        <v>34</v>
      </c>
      <c r="N97" s="230" t="s">
        <v>50</v>
      </c>
      <c r="O97" s="48"/>
      <c r="P97" s="231">
        <f>O97*H97</f>
        <v>0</v>
      </c>
      <c r="Q97" s="231">
        <v>0.15539952000000001</v>
      </c>
      <c r="R97" s="231">
        <f>Q97*H97</f>
        <v>0.077699760000000007</v>
      </c>
      <c r="S97" s="231">
        <v>0</v>
      </c>
      <c r="T97" s="232">
        <f>S97*H97</f>
        <v>0</v>
      </c>
      <c r="AR97" s="24" t="s">
        <v>174</v>
      </c>
      <c r="AT97" s="24" t="s">
        <v>169</v>
      </c>
      <c r="AU97" s="24" t="s">
        <v>89</v>
      </c>
      <c r="AY97" s="24" t="s">
        <v>167</v>
      </c>
      <c r="BE97" s="233">
        <f>IF(N97="základní",J97,0)</f>
        <v>0</v>
      </c>
      <c r="BF97" s="233">
        <f>IF(N97="snížená",J97,0)</f>
        <v>0</v>
      </c>
      <c r="BG97" s="233">
        <f>IF(N97="zákl. přenesená",J97,0)</f>
        <v>0</v>
      </c>
      <c r="BH97" s="233">
        <f>IF(N97="sníž. přenesená",J97,0)</f>
        <v>0</v>
      </c>
      <c r="BI97" s="233">
        <f>IF(N97="nulová",J97,0)</f>
        <v>0</v>
      </c>
      <c r="BJ97" s="24" t="s">
        <v>87</v>
      </c>
      <c r="BK97" s="233">
        <f>ROUND(I97*H97,2)</f>
        <v>0</v>
      </c>
      <c r="BL97" s="24" t="s">
        <v>174</v>
      </c>
      <c r="BM97" s="24" t="s">
        <v>2685</v>
      </c>
    </row>
    <row r="98" s="1" customFormat="1">
      <c r="B98" s="47"/>
      <c r="C98" s="75"/>
      <c r="D98" s="234" t="s">
        <v>176</v>
      </c>
      <c r="E98" s="75"/>
      <c r="F98" s="235" t="s">
        <v>2686</v>
      </c>
      <c r="G98" s="75"/>
      <c r="H98" s="75"/>
      <c r="I98" s="192"/>
      <c r="J98" s="75"/>
      <c r="K98" s="75"/>
      <c r="L98" s="73"/>
      <c r="M98" s="236"/>
      <c r="N98" s="48"/>
      <c r="O98" s="48"/>
      <c r="P98" s="48"/>
      <c r="Q98" s="48"/>
      <c r="R98" s="48"/>
      <c r="S98" s="48"/>
      <c r="T98" s="96"/>
      <c r="AT98" s="24" t="s">
        <v>176</v>
      </c>
      <c r="AU98" s="24" t="s">
        <v>89</v>
      </c>
    </row>
    <row r="99" s="1" customFormat="1" ht="14.4" customHeight="1">
      <c r="B99" s="47"/>
      <c r="C99" s="270" t="s">
        <v>237</v>
      </c>
      <c r="D99" s="270" t="s">
        <v>336</v>
      </c>
      <c r="E99" s="271" t="s">
        <v>2687</v>
      </c>
      <c r="F99" s="272" t="s">
        <v>2688</v>
      </c>
      <c r="G99" s="273" t="s">
        <v>321</v>
      </c>
      <c r="H99" s="274">
        <v>1</v>
      </c>
      <c r="I99" s="275"/>
      <c r="J99" s="276">
        <f>ROUND(I99*H99,2)</f>
        <v>0</v>
      </c>
      <c r="K99" s="272" t="s">
        <v>173</v>
      </c>
      <c r="L99" s="277"/>
      <c r="M99" s="278" t="s">
        <v>34</v>
      </c>
      <c r="N99" s="279" t="s">
        <v>50</v>
      </c>
      <c r="O99" s="48"/>
      <c r="P99" s="231">
        <f>O99*H99</f>
        <v>0</v>
      </c>
      <c r="Q99" s="231">
        <v>0.028000000000000001</v>
      </c>
      <c r="R99" s="231">
        <f>Q99*H99</f>
        <v>0.028000000000000001</v>
      </c>
      <c r="S99" s="231">
        <v>0</v>
      </c>
      <c r="T99" s="232">
        <f>S99*H99</f>
        <v>0</v>
      </c>
      <c r="AR99" s="24" t="s">
        <v>225</v>
      </c>
      <c r="AT99" s="24" t="s">
        <v>336</v>
      </c>
      <c r="AU99" s="24" t="s">
        <v>89</v>
      </c>
      <c r="AY99" s="24" t="s">
        <v>167</v>
      </c>
      <c r="BE99" s="233">
        <f>IF(N99="základní",J99,0)</f>
        <v>0</v>
      </c>
      <c r="BF99" s="233">
        <f>IF(N99="snížená",J99,0)</f>
        <v>0</v>
      </c>
      <c r="BG99" s="233">
        <f>IF(N99="zákl. přenesená",J99,0)</f>
        <v>0</v>
      </c>
      <c r="BH99" s="233">
        <f>IF(N99="sníž. přenesená",J99,0)</f>
        <v>0</v>
      </c>
      <c r="BI99" s="233">
        <f>IF(N99="nulová",J99,0)</f>
        <v>0</v>
      </c>
      <c r="BJ99" s="24" t="s">
        <v>87</v>
      </c>
      <c r="BK99" s="233">
        <f>ROUND(I99*H99,2)</f>
        <v>0</v>
      </c>
      <c r="BL99" s="24" t="s">
        <v>174</v>
      </c>
      <c r="BM99" s="24" t="s">
        <v>2689</v>
      </c>
    </row>
    <row r="100" s="10" customFormat="1" ht="29.88" customHeight="1">
      <c r="B100" s="206"/>
      <c r="C100" s="207"/>
      <c r="D100" s="208" t="s">
        <v>78</v>
      </c>
      <c r="E100" s="220" t="s">
        <v>996</v>
      </c>
      <c r="F100" s="220" t="s">
        <v>997</v>
      </c>
      <c r="G100" s="207"/>
      <c r="H100" s="207"/>
      <c r="I100" s="210"/>
      <c r="J100" s="221">
        <f>BK100</f>
        <v>0</v>
      </c>
      <c r="K100" s="207"/>
      <c r="L100" s="212"/>
      <c r="M100" s="213"/>
      <c r="N100" s="214"/>
      <c r="O100" s="214"/>
      <c r="P100" s="215">
        <f>SUM(P101:P102)</f>
        <v>0</v>
      </c>
      <c r="Q100" s="214"/>
      <c r="R100" s="215">
        <f>SUM(R101:R102)</f>
        <v>0</v>
      </c>
      <c r="S100" s="214"/>
      <c r="T100" s="216">
        <f>SUM(T101:T102)</f>
        <v>0</v>
      </c>
      <c r="AR100" s="217" t="s">
        <v>87</v>
      </c>
      <c r="AT100" s="218" t="s">
        <v>78</v>
      </c>
      <c r="AU100" s="218" t="s">
        <v>87</v>
      </c>
      <c r="AY100" s="217" t="s">
        <v>167</v>
      </c>
      <c r="BK100" s="219">
        <f>SUM(BK101:BK102)</f>
        <v>0</v>
      </c>
    </row>
    <row r="101" s="1" customFormat="1" ht="45.6" customHeight="1">
      <c r="B101" s="47"/>
      <c r="C101" s="222" t="s">
        <v>242</v>
      </c>
      <c r="D101" s="222" t="s">
        <v>169</v>
      </c>
      <c r="E101" s="223" t="s">
        <v>999</v>
      </c>
      <c r="F101" s="224" t="s">
        <v>1000</v>
      </c>
      <c r="G101" s="225" t="s">
        <v>245</v>
      </c>
      <c r="H101" s="226">
        <v>2.2879999999999998</v>
      </c>
      <c r="I101" s="227"/>
      <c r="J101" s="228">
        <f>ROUND(I101*H101,2)</f>
        <v>0</v>
      </c>
      <c r="K101" s="224" t="s">
        <v>173</v>
      </c>
      <c r="L101" s="73"/>
      <c r="M101" s="229" t="s">
        <v>34</v>
      </c>
      <c r="N101" s="230" t="s">
        <v>50</v>
      </c>
      <c r="O101" s="48"/>
      <c r="P101" s="231">
        <f>O101*H101</f>
        <v>0</v>
      </c>
      <c r="Q101" s="231">
        <v>0</v>
      </c>
      <c r="R101" s="231">
        <f>Q101*H101</f>
        <v>0</v>
      </c>
      <c r="S101" s="231">
        <v>0</v>
      </c>
      <c r="T101" s="232">
        <f>S101*H101</f>
        <v>0</v>
      </c>
      <c r="AR101" s="24" t="s">
        <v>174</v>
      </c>
      <c r="AT101" s="24" t="s">
        <v>169</v>
      </c>
      <c r="AU101" s="24" t="s">
        <v>89</v>
      </c>
      <c r="AY101" s="24" t="s">
        <v>167</v>
      </c>
      <c r="BE101" s="233">
        <f>IF(N101="základní",J101,0)</f>
        <v>0</v>
      </c>
      <c r="BF101" s="233">
        <f>IF(N101="snížená",J101,0)</f>
        <v>0</v>
      </c>
      <c r="BG101" s="233">
        <f>IF(N101="zákl. přenesená",J101,0)</f>
        <v>0</v>
      </c>
      <c r="BH101" s="233">
        <f>IF(N101="sníž. přenesená",J101,0)</f>
        <v>0</v>
      </c>
      <c r="BI101" s="233">
        <f>IF(N101="nulová",J101,0)</f>
        <v>0</v>
      </c>
      <c r="BJ101" s="24" t="s">
        <v>87</v>
      </c>
      <c r="BK101" s="233">
        <f>ROUND(I101*H101,2)</f>
        <v>0</v>
      </c>
      <c r="BL101" s="24" t="s">
        <v>174</v>
      </c>
      <c r="BM101" s="24" t="s">
        <v>2690</v>
      </c>
    </row>
    <row r="102" s="1" customFormat="1">
      <c r="B102" s="47"/>
      <c r="C102" s="75"/>
      <c r="D102" s="234" t="s">
        <v>176</v>
      </c>
      <c r="E102" s="75"/>
      <c r="F102" s="235" t="s">
        <v>1002</v>
      </c>
      <c r="G102" s="75"/>
      <c r="H102" s="75"/>
      <c r="I102" s="192"/>
      <c r="J102" s="75"/>
      <c r="K102" s="75"/>
      <c r="L102" s="73"/>
      <c r="M102" s="236"/>
      <c r="N102" s="48"/>
      <c r="O102" s="48"/>
      <c r="P102" s="48"/>
      <c r="Q102" s="48"/>
      <c r="R102" s="48"/>
      <c r="S102" s="48"/>
      <c r="T102" s="96"/>
      <c r="AT102" s="24" t="s">
        <v>176</v>
      </c>
      <c r="AU102" s="24" t="s">
        <v>89</v>
      </c>
    </row>
    <row r="103" s="10" customFormat="1" ht="37.44" customHeight="1">
      <c r="B103" s="206"/>
      <c r="C103" s="207"/>
      <c r="D103" s="208" t="s">
        <v>78</v>
      </c>
      <c r="E103" s="209" t="s">
        <v>2691</v>
      </c>
      <c r="F103" s="209" t="s">
        <v>2692</v>
      </c>
      <c r="G103" s="207"/>
      <c r="H103" s="207"/>
      <c r="I103" s="210"/>
      <c r="J103" s="211">
        <f>BK103</f>
        <v>0</v>
      </c>
      <c r="K103" s="207"/>
      <c r="L103" s="212"/>
      <c r="M103" s="213"/>
      <c r="N103" s="214"/>
      <c r="O103" s="214"/>
      <c r="P103" s="215">
        <f>P104</f>
        <v>0</v>
      </c>
      <c r="Q103" s="214"/>
      <c r="R103" s="215">
        <f>R104</f>
        <v>0.038629999999999998</v>
      </c>
      <c r="S103" s="214"/>
      <c r="T103" s="216">
        <f>T104</f>
        <v>0.042000000000000003</v>
      </c>
      <c r="AR103" s="217" t="s">
        <v>87</v>
      </c>
      <c r="AT103" s="218" t="s">
        <v>78</v>
      </c>
      <c r="AU103" s="218" t="s">
        <v>79</v>
      </c>
      <c r="AY103" s="217" t="s">
        <v>167</v>
      </c>
      <c r="BK103" s="219">
        <f>BK104</f>
        <v>0</v>
      </c>
    </row>
    <row r="104" s="10" customFormat="1" ht="19.92" customHeight="1">
      <c r="B104" s="206"/>
      <c r="C104" s="207"/>
      <c r="D104" s="208" t="s">
        <v>78</v>
      </c>
      <c r="E104" s="220" t="s">
        <v>2693</v>
      </c>
      <c r="F104" s="220" t="s">
        <v>2694</v>
      </c>
      <c r="G104" s="207"/>
      <c r="H104" s="207"/>
      <c r="I104" s="210"/>
      <c r="J104" s="221">
        <f>BK104</f>
        <v>0</v>
      </c>
      <c r="K104" s="207"/>
      <c r="L104" s="212"/>
      <c r="M104" s="213"/>
      <c r="N104" s="214"/>
      <c r="O104" s="214"/>
      <c r="P104" s="215">
        <f>SUM(P105:P130)</f>
        <v>0</v>
      </c>
      <c r="Q104" s="214"/>
      <c r="R104" s="215">
        <f>SUM(R105:R130)</f>
        <v>0.038629999999999998</v>
      </c>
      <c r="S104" s="214"/>
      <c r="T104" s="216">
        <f>SUM(T105:T130)</f>
        <v>0.042000000000000003</v>
      </c>
      <c r="AR104" s="217" t="s">
        <v>87</v>
      </c>
      <c r="AT104" s="218" t="s">
        <v>78</v>
      </c>
      <c r="AU104" s="218" t="s">
        <v>87</v>
      </c>
      <c r="AY104" s="217" t="s">
        <v>167</v>
      </c>
      <c r="BK104" s="219">
        <f>SUM(BK105:BK130)</f>
        <v>0</v>
      </c>
    </row>
    <row r="105" s="1" customFormat="1" ht="22.8" customHeight="1">
      <c r="B105" s="47"/>
      <c r="C105" s="222" t="s">
        <v>248</v>
      </c>
      <c r="D105" s="222" t="s">
        <v>169</v>
      </c>
      <c r="E105" s="223" t="s">
        <v>2420</v>
      </c>
      <c r="F105" s="224" t="s">
        <v>2421</v>
      </c>
      <c r="G105" s="225" t="s">
        <v>356</v>
      </c>
      <c r="H105" s="226">
        <v>51</v>
      </c>
      <c r="I105" s="227"/>
      <c r="J105" s="228">
        <f>ROUND(I105*H105,2)</f>
        <v>0</v>
      </c>
      <c r="K105" s="224" t="s">
        <v>173</v>
      </c>
      <c r="L105" s="73"/>
      <c r="M105" s="229" t="s">
        <v>34</v>
      </c>
      <c r="N105" s="230" t="s">
        <v>50</v>
      </c>
      <c r="O105" s="48"/>
      <c r="P105" s="231">
        <f>O105*H105</f>
        <v>0</v>
      </c>
      <c r="Q105" s="231">
        <v>0</v>
      </c>
      <c r="R105" s="231">
        <f>Q105*H105</f>
        <v>0</v>
      </c>
      <c r="S105" s="231">
        <v>0</v>
      </c>
      <c r="T105" s="232">
        <f>S105*H105</f>
        <v>0</v>
      </c>
      <c r="AR105" s="24" t="s">
        <v>174</v>
      </c>
      <c r="AT105" s="24" t="s">
        <v>169</v>
      </c>
      <c r="AU105" s="24" t="s">
        <v>89</v>
      </c>
      <c r="AY105" s="24" t="s">
        <v>167</v>
      </c>
      <c r="BE105" s="233">
        <f>IF(N105="základní",J105,0)</f>
        <v>0</v>
      </c>
      <c r="BF105" s="233">
        <f>IF(N105="snížená",J105,0)</f>
        <v>0</v>
      </c>
      <c r="BG105" s="233">
        <f>IF(N105="zákl. přenesená",J105,0)</f>
        <v>0</v>
      </c>
      <c r="BH105" s="233">
        <f>IF(N105="sníž. přenesená",J105,0)</f>
        <v>0</v>
      </c>
      <c r="BI105" s="233">
        <f>IF(N105="nulová",J105,0)</f>
        <v>0</v>
      </c>
      <c r="BJ105" s="24" t="s">
        <v>87</v>
      </c>
      <c r="BK105" s="233">
        <f>ROUND(I105*H105,2)</f>
        <v>0</v>
      </c>
      <c r="BL105" s="24" t="s">
        <v>174</v>
      </c>
      <c r="BM105" s="24" t="s">
        <v>2695</v>
      </c>
    </row>
    <row r="106" s="1" customFormat="1" ht="14.4" customHeight="1">
      <c r="B106" s="47"/>
      <c r="C106" s="270" t="s">
        <v>256</v>
      </c>
      <c r="D106" s="270" t="s">
        <v>336</v>
      </c>
      <c r="E106" s="271" t="s">
        <v>1816</v>
      </c>
      <c r="F106" s="272" t="s">
        <v>1817</v>
      </c>
      <c r="G106" s="273" t="s">
        <v>321</v>
      </c>
      <c r="H106" s="274">
        <v>51</v>
      </c>
      <c r="I106" s="275"/>
      <c r="J106" s="276">
        <f>ROUND(I106*H106,2)</f>
        <v>0</v>
      </c>
      <c r="K106" s="272" t="s">
        <v>173</v>
      </c>
      <c r="L106" s="277"/>
      <c r="M106" s="278" t="s">
        <v>34</v>
      </c>
      <c r="N106" s="279" t="s">
        <v>50</v>
      </c>
      <c r="O106" s="48"/>
      <c r="P106" s="231">
        <f>O106*H106</f>
        <v>0</v>
      </c>
      <c r="Q106" s="231">
        <v>0.00012999999999999999</v>
      </c>
      <c r="R106" s="231">
        <f>Q106*H106</f>
        <v>0.0066299999999999996</v>
      </c>
      <c r="S106" s="231">
        <v>0</v>
      </c>
      <c r="T106" s="232">
        <f>S106*H106</f>
        <v>0</v>
      </c>
      <c r="AR106" s="24" t="s">
        <v>225</v>
      </c>
      <c r="AT106" s="24" t="s">
        <v>336</v>
      </c>
      <c r="AU106" s="24" t="s">
        <v>89</v>
      </c>
      <c r="AY106" s="24" t="s">
        <v>167</v>
      </c>
      <c r="BE106" s="233">
        <f>IF(N106="základní",J106,0)</f>
        <v>0</v>
      </c>
      <c r="BF106" s="233">
        <f>IF(N106="snížená",J106,0)</f>
        <v>0</v>
      </c>
      <c r="BG106" s="233">
        <f>IF(N106="zákl. přenesená",J106,0)</f>
        <v>0</v>
      </c>
      <c r="BH106" s="233">
        <f>IF(N106="sníž. přenesená",J106,0)</f>
        <v>0</v>
      </c>
      <c r="BI106" s="233">
        <f>IF(N106="nulová",J106,0)</f>
        <v>0</v>
      </c>
      <c r="BJ106" s="24" t="s">
        <v>87</v>
      </c>
      <c r="BK106" s="233">
        <f>ROUND(I106*H106,2)</f>
        <v>0</v>
      </c>
      <c r="BL106" s="24" t="s">
        <v>174</v>
      </c>
      <c r="BM106" s="24" t="s">
        <v>2696</v>
      </c>
    </row>
    <row r="107" s="1" customFormat="1" ht="22.8" customHeight="1">
      <c r="B107" s="47"/>
      <c r="C107" s="222" t="s">
        <v>265</v>
      </c>
      <c r="D107" s="222" t="s">
        <v>169</v>
      </c>
      <c r="E107" s="223" t="s">
        <v>1785</v>
      </c>
      <c r="F107" s="224" t="s">
        <v>1786</v>
      </c>
      <c r="G107" s="225" t="s">
        <v>356</v>
      </c>
      <c r="H107" s="226">
        <v>300</v>
      </c>
      <c r="I107" s="227"/>
      <c r="J107" s="228">
        <f>ROUND(I107*H107,2)</f>
        <v>0</v>
      </c>
      <c r="K107" s="224" t="s">
        <v>173</v>
      </c>
      <c r="L107" s="73"/>
      <c r="M107" s="229" t="s">
        <v>34</v>
      </c>
      <c r="N107" s="230" t="s">
        <v>50</v>
      </c>
      <c r="O107" s="48"/>
      <c r="P107" s="231">
        <f>O107*H107</f>
        <v>0</v>
      </c>
      <c r="Q107" s="231">
        <v>0</v>
      </c>
      <c r="R107" s="231">
        <f>Q107*H107</f>
        <v>0</v>
      </c>
      <c r="S107" s="231">
        <v>0</v>
      </c>
      <c r="T107" s="232">
        <f>S107*H107</f>
        <v>0</v>
      </c>
      <c r="AR107" s="24" t="s">
        <v>174</v>
      </c>
      <c r="AT107" s="24" t="s">
        <v>169</v>
      </c>
      <c r="AU107" s="24" t="s">
        <v>89</v>
      </c>
      <c r="AY107" s="24" t="s">
        <v>167</v>
      </c>
      <c r="BE107" s="233">
        <f>IF(N107="základní",J107,0)</f>
        <v>0</v>
      </c>
      <c r="BF107" s="233">
        <f>IF(N107="snížená",J107,0)</f>
        <v>0</v>
      </c>
      <c r="BG107" s="233">
        <f>IF(N107="zákl. přenesená",J107,0)</f>
        <v>0</v>
      </c>
      <c r="BH107" s="233">
        <f>IF(N107="sníž. přenesená",J107,0)</f>
        <v>0</v>
      </c>
      <c r="BI107" s="233">
        <f>IF(N107="nulová",J107,0)</f>
        <v>0</v>
      </c>
      <c r="BJ107" s="24" t="s">
        <v>87</v>
      </c>
      <c r="BK107" s="233">
        <f>ROUND(I107*H107,2)</f>
        <v>0</v>
      </c>
      <c r="BL107" s="24" t="s">
        <v>174</v>
      </c>
      <c r="BM107" s="24" t="s">
        <v>2697</v>
      </c>
    </row>
    <row r="108" s="12" customFormat="1">
      <c r="B108" s="247"/>
      <c r="C108" s="248"/>
      <c r="D108" s="234" t="s">
        <v>178</v>
      </c>
      <c r="E108" s="249" t="s">
        <v>34</v>
      </c>
      <c r="F108" s="250" t="s">
        <v>2698</v>
      </c>
      <c r="G108" s="248"/>
      <c r="H108" s="251">
        <v>300</v>
      </c>
      <c r="I108" s="252"/>
      <c r="J108" s="248"/>
      <c r="K108" s="248"/>
      <c r="L108" s="253"/>
      <c r="M108" s="254"/>
      <c r="N108" s="255"/>
      <c r="O108" s="255"/>
      <c r="P108" s="255"/>
      <c r="Q108" s="255"/>
      <c r="R108" s="255"/>
      <c r="S108" s="255"/>
      <c r="T108" s="256"/>
      <c r="AT108" s="257" t="s">
        <v>178</v>
      </c>
      <c r="AU108" s="257" t="s">
        <v>89</v>
      </c>
      <c r="AV108" s="12" t="s">
        <v>89</v>
      </c>
      <c r="AW108" s="12" t="s">
        <v>42</v>
      </c>
      <c r="AX108" s="12" t="s">
        <v>87</v>
      </c>
      <c r="AY108" s="257" t="s">
        <v>167</v>
      </c>
    </row>
    <row r="109" s="1" customFormat="1" ht="14.4" customHeight="1">
      <c r="B109" s="47"/>
      <c r="C109" s="270" t="s">
        <v>10</v>
      </c>
      <c r="D109" s="270" t="s">
        <v>336</v>
      </c>
      <c r="E109" s="271" t="s">
        <v>2699</v>
      </c>
      <c r="F109" s="272" t="s">
        <v>2700</v>
      </c>
      <c r="G109" s="273" t="s">
        <v>356</v>
      </c>
      <c r="H109" s="274">
        <v>200</v>
      </c>
      <c r="I109" s="275"/>
      <c r="J109" s="276">
        <f>ROUND(I109*H109,2)</f>
        <v>0</v>
      </c>
      <c r="K109" s="272" t="s">
        <v>477</v>
      </c>
      <c r="L109" s="277"/>
      <c r="M109" s="278" t="s">
        <v>34</v>
      </c>
      <c r="N109" s="279" t="s">
        <v>50</v>
      </c>
      <c r="O109" s="48"/>
      <c r="P109" s="231">
        <f>O109*H109</f>
        <v>0</v>
      </c>
      <c r="Q109" s="231">
        <v>0.00016000000000000001</v>
      </c>
      <c r="R109" s="231">
        <f>Q109*H109</f>
        <v>0.032000000000000001</v>
      </c>
      <c r="S109" s="231">
        <v>0</v>
      </c>
      <c r="T109" s="232">
        <f>S109*H109</f>
        <v>0</v>
      </c>
      <c r="AR109" s="24" t="s">
        <v>225</v>
      </c>
      <c r="AT109" s="24" t="s">
        <v>336</v>
      </c>
      <c r="AU109" s="24" t="s">
        <v>89</v>
      </c>
      <c r="AY109" s="24" t="s">
        <v>167</v>
      </c>
      <c r="BE109" s="233">
        <f>IF(N109="základní",J109,0)</f>
        <v>0</v>
      </c>
      <c r="BF109" s="233">
        <f>IF(N109="snížená",J109,0)</f>
        <v>0</v>
      </c>
      <c r="BG109" s="233">
        <f>IF(N109="zákl. přenesená",J109,0)</f>
        <v>0</v>
      </c>
      <c r="BH109" s="233">
        <f>IF(N109="sníž. přenesená",J109,0)</f>
        <v>0</v>
      </c>
      <c r="BI109" s="233">
        <f>IF(N109="nulová",J109,0)</f>
        <v>0</v>
      </c>
      <c r="BJ109" s="24" t="s">
        <v>87</v>
      </c>
      <c r="BK109" s="233">
        <f>ROUND(I109*H109,2)</f>
        <v>0</v>
      </c>
      <c r="BL109" s="24" t="s">
        <v>174</v>
      </c>
      <c r="BM109" s="24" t="s">
        <v>2701</v>
      </c>
    </row>
    <row r="110" s="1" customFormat="1" ht="14.4" customHeight="1">
      <c r="B110" s="47"/>
      <c r="C110" s="270" t="s">
        <v>281</v>
      </c>
      <c r="D110" s="270" t="s">
        <v>336</v>
      </c>
      <c r="E110" s="271" t="s">
        <v>2702</v>
      </c>
      <c r="F110" s="272" t="s">
        <v>2703</v>
      </c>
      <c r="G110" s="273" t="s">
        <v>336</v>
      </c>
      <c r="H110" s="274">
        <v>100</v>
      </c>
      <c r="I110" s="275"/>
      <c r="J110" s="276">
        <f>ROUND(I110*H110,2)</f>
        <v>0</v>
      </c>
      <c r="K110" s="272" t="s">
        <v>477</v>
      </c>
      <c r="L110" s="277"/>
      <c r="M110" s="278" t="s">
        <v>34</v>
      </c>
      <c r="N110" s="279" t="s">
        <v>50</v>
      </c>
      <c r="O110" s="48"/>
      <c r="P110" s="231">
        <f>O110*H110</f>
        <v>0</v>
      </c>
      <c r="Q110" s="231">
        <v>0</v>
      </c>
      <c r="R110" s="231">
        <f>Q110*H110</f>
        <v>0</v>
      </c>
      <c r="S110" s="231">
        <v>0</v>
      </c>
      <c r="T110" s="232">
        <f>S110*H110</f>
        <v>0</v>
      </c>
      <c r="AR110" s="24" t="s">
        <v>225</v>
      </c>
      <c r="AT110" s="24" t="s">
        <v>336</v>
      </c>
      <c r="AU110" s="24" t="s">
        <v>89</v>
      </c>
      <c r="AY110" s="24" t="s">
        <v>167</v>
      </c>
      <c r="BE110" s="233">
        <f>IF(N110="základní",J110,0)</f>
        <v>0</v>
      </c>
      <c r="BF110" s="233">
        <f>IF(N110="snížená",J110,0)</f>
        <v>0</v>
      </c>
      <c r="BG110" s="233">
        <f>IF(N110="zákl. přenesená",J110,0)</f>
        <v>0</v>
      </c>
      <c r="BH110" s="233">
        <f>IF(N110="sníž. přenesená",J110,0)</f>
        <v>0</v>
      </c>
      <c r="BI110" s="233">
        <f>IF(N110="nulová",J110,0)</f>
        <v>0</v>
      </c>
      <c r="BJ110" s="24" t="s">
        <v>87</v>
      </c>
      <c r="BK110" s="233">
        <f>ROUND(I110*H110,2)</f>
        <v>0</v>
      </c>
      <c r="BL110" s="24" t="s">
        <v>174</v>
      </c>
      <c r="BM110" s="24" t="s">
        <v>2704</v>
      </c>
    </row>
    <row r="111" s="1" customFormat="1" ht="14.4" customHeight="1">
      <c r="B111" s="47"/>
      <c r="C111" s="270" t="s">
        <v>285</v>
      </c>
      <c r="D111" s="270" t="s">
        <v>336</v>
      </c>
      <c r="E111" s="271" t="s">
        <v>2705</v>
      </c>
      <c r="F111" s="272" t="s">
        <v>2706</v>
      </c>
      <c r="G111" s="273" t="s">
        <v>321</v>
      </c>
      <c r="H111" s="274">
        <v>1</v>
      </c>
      <c r="I111" s="275"/>
      <c r="J111" s="276">
        <f>ROUND(I111*H111,2)</f>
        <v>0</v>
      </c>
      <c r="K111" s="272" t="s">
        <v>477</v>
      </c>
      <c r="L111" s="277"/>
      <c r="M111" s="278" t="s">
        <v>34</v>
      </c>
      <c r="N111" s="279" t="s">
        <v>50</v>
      </c>
      <c r="O111" s="48"/>
      <c r="P111" s="231">
        <f>O111*H111</f>
        <v>0</v>
      </c>
      <c r="Q111" s="231">
        <v>0</v>
      </c>
      <c r="R111" s="231">
        <f>Q111*H111</f>
        <v>0</v>
      </c>
      <c r="S111" s="231">
        <v>0</v>
      </c>
      <c r="T111" s="232">
        <f>S111*H111</f>
        <v>0</v>
      </c>
      <c r="AR111" s="24" t="s">
        <v>225</v>
      </c>
      <c r="AT111" s="24" t="s">
        <v>336</v>
      </c>
      <c r="AU111" s="24" t="s">
        <v>89</v>
      </c>
      <c r="AY111" s="24" t="s">
        <v>167</v>
      </c>
      <c r="BE111" s="233">
        <f>IF(N111="základní",J111,0)</f>
        <v>0</v>
      </c>
      <c r="BF111" s="233">
        <f>IF(N111="snížená",J111,0)</f>
        <v>0</v>
      </c>
      <c r="BG111" s="233">
        <f>IF(N111="zákl. přenesená",J111,0)</f>
        <v>0</v>
      </c>
      <c r="BH111" s="233">
        <f>IF(N111="sníž. přenesená",J111,0)</f>
        <v>0</v>
      </c>
      <c r="BI111" s="233">
        <f>IF(N111="nulová",J111,0)</f>
        <v>0</v>
      </c>
      <c r="BJ111" s="24" t="s">
        <v>87</v>
      </c>
      <c r="BK111" s="233">
        <f>ROUND(I111*H111,2)</f>
        <v>0</v>
      </c>
      <c r="BL111" s="24" t="s">
        <v>174</v>
      </c>
      <c r="BM111" s="24" t="s">
        <v>2707</v>
      </c>
    </row>
    <row r="112" s="1" customFormat="1" ht="34.2" customHeight="1">
      <c r="B112" s="47"/>
      <c r="C112" s="222" t="s">
        <v>289</v>
      </c>
      <c r="D112" s="222" t="s">
        <v>169</v>
      </c>
      <c r="E112" s="223" t="s">
        <v>2708</v>
      </c>
      <c r="F112" s="224" t="s">
        <v>2709</v>
      </c>
      <c r="G112" s="225" t="s">
        <v>321</v>
      </c>
      <c r="H112" s="226">
        <v>1</v>
      </c>
      <c r="I112" s="227"/>
      <c r="J112" s="228">
        <f>ROUND(I112*H112,2)</f>
        <v>0</v>
      </c>
      <c r="K112" s="224" t="s">
        <v>173</v>
      </c>
      <c r="L112" s="73"/>
      <c r="M112" s="229" t="s">
        <v>34</v>
      </c>
      <c r="N112" s="230" t="s">
        <v>50</v>
      </c>
      <c r="O112" s="48"/>
      <c r="P112" s="231">
        <f>O112*H112</f>
        <v>0</v>
      </c>
      <c r="Q112" s="231">
        <v>0</v>
      </c>
      <c r="R112" s="231">
        <f>Q112*H112</f>
        <v>0</v>
      </c>
      <c r="S112" s="231">
        <v>0.025000000000000001</v>
      </c>
      <c r="T112" s="232">
        <f>S112*H112</f>
        <v>0.025000000000000001</v>
      </c>
      <c r="AR112" s="24" t="s">
        <v>174</v>
      </c>
      <c r="AT112" s="24" t="s">
        <v>169</v>
      </c>
      <c r="AU112" s="24" t="s">
        <v>89</v>
      </c>
      <c r="AY112" s="24" t="s">
        <v>167</v>
      </c>
      <c r="BE112" s="233">
        <f>IF(N112="základní",J112,0)</f>
        <v>0</v>
      </c>
      <c r="BF112" s="233">
        <f>IF(N112="snížená",J112,0)</f>
        <v>0</v>
      </c>
      <c r="BG112" s="233">
        <f>IF(N112="zákl. přenesená",J112,0)</f>
        <v>0</v>
      </c>
      <c r="BH112" s="233">
        <f>IF(N112="sníž. přenesená",J112,0)</f>
        <v>0</v>
      </c>
      <c r="BI112" s="233">
        <f>IF(N112="nulová",J112,0)</f>
        <v>0</v>
      </c>
      <c r="BJ112" s="24" t="s">
        <v>87</v>
      </c>
      <c r="BK112" s="233">
        <f>ROUND(I112*H112,2)</f>
        <v>0</v>
      </c>
      <c r="BL112" s="24" t="s">
        <v>174</v>
      </c>
      <c r="BM112" s="24" t="s">
        <v>2710</v>
      </c>
    </row>
    <row r="113" s="1" customFormat="1" ht="22.8" customHeight="1">
      <c r="B113" s="47"/>
      <c r="C113" s="222" t="s">
        <v>294</v>
      </c>
      <c r="D113" s="222" t="s">
        <v>169</v>
      </c>
      <c r="E113" s="223" t="s">
        <v>2711</v>
      </c>
      <c r="F113" s="224" t="s">
        <v>2712</v>
      </c>
      <c r="G113" s="225" t="s">
        <v>321</v>
      </c>
      <c r="H113" s="226">
        <v>1</v>
      </c>
      <c r="I113" s="227"/>
      <c r="J113" s="228">
        <f>ROUND(I113*H113,2)</f>
        <v>0</v>
      </c>
      <c r="K113" s="224" t="s">
        <v>477</v>
      </c>
      <c r="L113" s="73"/>
      <c r="M113" s="229" t="s">
        <v>34</v>
      </c>
      <c r="N113" s="230" t="s">
        <v>50</v>
      </c>
      <c r="O113" s="48"/>
      <c r="P113" s="231">
        <f>O113*H113</f>
        <v>0</v>
      </c>
      <c r="Q113" s="231">
        <v>0</v>
      </c>
      <c r="R113" s="231">
        <f>Q113*H113</f>
        <v>0</v>
      </c>
      <c r="S113" s="231">
        <v>0.017000000000000001</v>
      </c>
      <c r="T113" s="232">
        <f>S113*H113</f>
        <v>0.017000000000000001</v>
      </c>
      <c r="AR113" s="24" t="s">
        <v>174</v>
      </c>
      <c r="AT113" s="24" t="s">
        <v>169</v>
      </c>
      <c r="AU113" s="24" t="s">
        <v>89</v>
      </c>
      <c r="AY113" s="24" t="s">
        <v>167</v>
      </c>
      <c r="BE113" s="233">
        <f>IF(N113="základní",J113,0)</f>
        <v>0</v>
      </c>
      <c r="BF113" s="233">
        <f>IF(N113="snížená",J113,0)</f>
        <v>0</v>
      </c>
      <c r="BG113" s="233">
        <f>IF(N113="zákl. přenesená",J113,0)</f>
        <v>0</v>
      </c>
      <c r="BH113" s="233">
        <f>IF(N113="sníž. přenesená",J113,0)</f>
        <v>0</v>
      </c>
      <c r="BI113" s="233">
        <f>IF(N113="nulová",J113,0)</f>
        <v>0</v>
      </c>
      <c r="BJ113" s="24" t="s">
        <v>87</v>
      </c>
      <c r="BK113" s="233">
        <f>ROUND(I113*H113,2)</f>
        <v>0</v>
      </c>
      <c r="BL113" s="24" t="s">
        <v>174</v>
      </c>
      <c r="BM113" s="24" t="s">
        <v>2713</v>
      </c>
    </row>
    <row r="114" s="12" customFormat="1">
      <c r="B114" s="247"/>
      <c r="C114" s="248"/>
      <c r="D114" s="234" t="s">
        <v>178</v>
      </c>
      <c r="E114" s="249" t="s">
        <v>34</v>
      </c>
      <c r="F114" s="250" t="s">
        <v>87</v>
      </c>
      <c r="G114" s="248"/>
      <c r="H114" s="251">
        <v>1</v>
      </c>
      <c r="I114" s="252"/>
      <c r="J114" s="248"/>
      <c r="K114" s="248"/>
      <c r="L114" s="253"/>
      <c r="M114" s="254"/>
      <c r="N114" s="255"/>
      <c r="O114" s="255"/>
      <c r="P114" s="255"/>
      <c r="Q114" s="255"/>
      <c r="R114" s="255"/>
      <c r="S114" s="255"/>
      <c r="T114" s="256"/>
      <c r="AT114" s="257" t="s">
        <v>178</v>
      </c>
      <c r="AU114" s="257" t="s">
        <v>89</v>
      </c>
      <c r="AV114" s="12" t="s">
        <v>89</v>
      </c>
      <c r="AW114" s="12" t="s">
        <v>42</v>
      </c>
      <c r="AX114" s="12" t="s">
        <v>87</v>
      </c>
      <c r="AY114" s="257" t="s">
        <v>167</v>
      </c>
    </row>
    <row r="115" s="1" customFormat="1" ht="14.4" customHeight="1">
      <c r="B115" s="47"/>
      <c r="C115" s="222" t="s">
        <v>298</v>
      </c>
      <c r="D115" s="222" t="s">
        <v>169</v>
      </c>
      <c r="E115" s="223" t="s">
        <v>2714</v>
      </c>
      <c r="F115" s="224" t="s">
        <v>2715</v>
      </c>
      <c r="G115" s="225" t="s">
        <v>336</v>
      </c>
      <c r="H115" s="226">
        <v>1</v>
      </c>
      <c r="I115" s="227"/>
      <c r="J115" s="228">
        <f>ROUND(I115*H115,2)</f>
        <v>0</v>
      </c>
      <c r="K115" s="224" t="s">
        <v>477</v>
      </c>
      <c r="L115" s="73"/>
      <c r="M115" s="229" t="s">
        <v>34</v>
      </c>
      <c r="N115" s="230" t="s">
        <v>50</v>
      </c>
      <c r="O115" s="48"/>
      <c r="P115" s="231">
        <f>O115*H115</f>
        <v>0</v>
      </c>
      <c r="Q115" s="231">
        <v>0</v>
      </c>
      <c r="R115" s="231">
        <f>Q115*H115</f>
        <v>0</v>
      </c>
      <c r="S115" s="231">
        <v>0</v>
      </c>
      <c r="T115" s="232">
        <f>S115*H115</f>
        <v>0</v>
      </c>
      <c r="AR115" s="24" t="s">
        <v>174</v>
      </c>
      <c r="AT115" s="24" t="s">
        <v>169</v>
      </c>
      <c r="AU115" s="24" t="s">
        <v>89</v>
      </c>
      <c r="AY115" s="24" t="s">
        <v>167</v>
      </c>
      <c r="BE115" s="233">
        <f>IF(N115="základní",J115,0)</f>
        <v>0</v>
      </c>
      <c r="BF115" s="233">
        <f>IF(N115="snížená",J115,0)</f>
        <v>0</v>
      </c>
      <c r="BG115" s="233">
        <f>IF(N115="zákl. přenesená",J115,0)</f>
        <v>0</v>
      </c>
      <c r="BH115" s="233">
        <f>IF(N115="sníž. přenesená",J115,0)</f>
        <v>0</v>
      </c>
      <c r="BI115" s="233">
        <f>IF(N115="nulová",J115,0)</f>
        <v>0</v>
      </c>
      <c r="BJ115" s="24" t="s">
        <v>87</v>
      </c>
      <c r="BK115" s="233">
        <f>ROUND(I115*H115,2)</f>
        <v>0</v>
      </c>
      <c r="BL115" s="24" t="s">
        <v>174</v>
      </c>
      <c r="BM115" s="24" t="s">
        <v>2716</v>
      </c>
    </row>
    <row r="116" s="1" customFormat="1" ht="14.4" customHeight="1">
      <c r="B116" s="47"/>
      <c r="C116" s="222" t="s">
        <v>9</v>
      </c>
      <c r="D116" s="222" t="s">
        <v>169</v>
      </c>
      <c r="E116" s="223" t="s">
        <v>2717</v>
      </c>
      <c r="F116" s="224" t="s">
        <v>2718</v>
      </c>
      <c r="G116" s="225" t="s">
        <v>936</v>
      </c>
      <c r="H116" s="226">
        <v>1</v>
      </c>
      <c r="I116" s="227"/>
      <c r="J116" s="228">
        <f>ROUND(I116*H116,2)</f>
        <v>0</v>
      </c>
      <c r="K116" s="224" t="s">
        <v>477</v>
      </c>
      <c r="L116" s="73"/>
      <c r="M116" s="229" t="s">
        <v>34</v>
      </c>
      <c r="N116" s="230" t="s">
        <v>50</v>
      </c>
      <c r="O116" s="48"/>
      <c r="P116" s="231">
        <f>O116*H116</f>
        <v>0</v>
      </c>
      <c r="Q116" s="231">
        <v>0</v>
      </c>
      <c r="R116" s="231">
        <f>Q116*H116</f>
        <v>0</v>
      </c>
      <c r="S116" s="231">
        <v>0</v>
      </c>
      <c r="T116" s="232">
        <f>S116*H116</f>
        <v>0</v>
      </c>
      <c r="AR116" s="24" t="s">
        <v>174</v>
      </c>
      <c r="AT116" s="24" t="s">
        <v>169</v>
      </c>
      <c r="AU116" s="24" t="s">
        <v>89</v>
      </c>
      <c r="AY116" s="24" t="s">
        <v>167</v>
      </c>
      <c r="BE116" s="233">
        <f>IF(N116="základní",J116,0)</f>
        <v>0</v>
      </c>
      <c r="BF116" s="233">
        <f>IF(N116="snížená",J116,0)</f>
        <v>0</v>
      </c>
      <c r="BG116" s="233">
        <f>IF(N116="zákl. přenesená",J116,0)</f>
        <v>0</v>
      </c>
      <c r="BH116" s="233">
        <f>IF(N116="sníž. přenesená",J116,0)</f>
        <v>0</v>
      </c>
      <c r="BI116" s="233">
        <f>IF(N116="nulová",J116,0)</f>
        <v>0</v>
      </c>
      <c r="BJ116" s="24" t="s">
        <v>87</v>
      </c>
      <c r="BK116" s="233">
        <f>ROUND(I116*H116,2)</f>
        <v>0</v>
      </c>
      <c r="BL116" s="24" t="s">
        <v>174</v>
      </c>
      <c r="BM116" s="24" t="s">
        <v>2719</v>
      </c>
    </row>
    <row r="117" s="1" customFormat="1" ht="14.4" customHeight="1">
      <c r="B117" s="47"/>
      <c r="C117" s="222" t="s">
        <v>310</v>
      </c>
      <c r="D117" s="222" t="s">
        <v>169</v>
      </c>
      <c r="E117" s="223" t="s">
        <v>2720</v>
      </c>
      <c r="F117" s="224" t="s">
        <v>2721</v>
      </c>
      <c r="G117" s="225" t="s">
        <v>936</v>
      </c>
      <c r="H117" s="226">
        <v>1</v>
      </c>
      <c r="I117" s="227"/>
      <c r="J117" s="228">
        <f>ROUND(I117*H117,2)</f>
        <v>0</v>
      </c>
      <c r="K117" s="224" t="s">
        <v>477</v>
      </c>
      <c r="L117" s="73"/>
      <c r="M117" s="229" t="s">
        <v>34</v>
      </c>
      <c r="N117" s="230" t="s">
        <v>50</v>
      </c>
      <c r="O117" s="48"/>
      <c r="P117" s="231">
        <f>O117*H117</f>
        <v>0</v>
      </c>
      <c r="Q117" s="231">
        <v>0</v>
      </c>
      <c r="R117" s="231">
        <f>Q117*H117</f>
        <v>0</v>
      </c>
      <c r="S117" s="231">
        <v>0</v>
      </c>
      <c r="T117" s="232">
        <f>S117*H117</f>
        <v>0</v>
      </c>
      <c r="AR117" s="24" t="s">
        <v>174</v>
      </c>
      <c r="AT117" s="24" t="s">
        <v>169</v>
      </c>
      <c r="AU117" s="24" t="s">
        <v>89</v>
      </c>
      <c r="AY117" s="24" t="s">
        <v>167</v>
      </c>
      <c r="BE117" s="233">
        <f>IF(N117="základní",J117,0)</f>
        <v>0</v>
      </c>
      <c r="BF117" s="233">
        <f>IF(N117="snížená",J117,0)</f>
        <v>0</v>
      </c>
      <c r="BG117" s="233">
        <f>IF(N117="zákl. přenesená",J117,0)</f>
        <v>0</v>
      </c>
      <c r="BH117" s="233">
        <f>IF(N117="sníž. přenesená",J117,0)</f>
        <v>0</v>
      </c>
      <c r="BI117" s="233">
        <f>IF(N117="nulová",J117,0)</f>
        <v>0</v>
      </c>
      <c r="BJ117" s="24" t="s">
        <v>87</v>
      </c>
      <c r="BK117" s="233">
        <f>ROUND(I117*H117,2)</f>
        <v>0</v>
      </c>
      <c r="BL117" s="24" t="s">
        <v>174</v>
      </c>
      <c r="BM117" s="24" t="s">
        <v>2722</v>
      </c>
    </row>
    <row r="118" s="1" customFormat="1" ht="14.4" customHeight="1">
      <c r="B118" s="47"/>
      <c r="C118" s="222" t="s">
        <v>318</v>
      </c>
      <c r="D118" s="222" t="s">
        <v>169</v>
      </c>
      <c r="E118" s="223" t="s">
        <v>2723</v>
      </c>
      <c r="F118" s="224" t="s">
        <v>2724</v>
      </c>
      <c r="G118" s="225" t="s">
        <v>936</v>
      </c>
      <c r="H118" s="226">
        <v>2</v>
      </c>
      <c r="I118" s="227"/>
      <c r="J118" s="228">
        <f>ROUND(I118*H118,2)</f>
        <v>0</v>
      </c>
      <c r="K118" s="224" t="s">
        <v>477</v>
      </c>
      <c r="L118" s="73"/>
      <c r="M118" s="229" t="s">
        <v>34</v>
      </c>
      <c r="N118" s="230" t="s">
        <v>50</v>
      </c>
      <c r="O118" s="48"/>
      <c r="P118" s="231">
        <f>O118*H118</f>
        <v>0</v>
      </c>
      <c r="Q118" s="231">
        <v>0</v>
      </c>
      <c r="R118" s="231">
        <f>Q118*H118</f>
        <v>0</v>
      </c>
      <c r="S118" s="231">
        <v>0</v>
      </c>
      <c r="T118" s="232">
        <f>S118*H118</f>
        <v>0</v>
      </c>
      <c r="AR118" s="24" t="s">
        <v>174</v>
      </c>
      <c r="AT118" s="24" t="s">
        <v>169</v>
      </c>
      <c r="AU118" s="24" t="s">
        <v>89</v>
      </c>
      <c r="AY118" s="24" t="s">
        <v>167</v>
      </c>
      <c r="BE118" s="233">
        <f>IF(N118="základní",J118,0)</f>
        <v>0</v>
      </c>
      <c r="BF118" s="233">
        <f>IF(N118="snížená",J118,0)</f>
        <v>0</v>
      </c>
      <c r="BG118" s="233">
        <f>IF(N118="zákl. přenesená",J118,0)</f>
        <v>0</v>
      </c>
      <c r="BH118" s="233">
        <f>IF(N118="sníž. přenesená",J118,0)</f>
        <v>0</v>
      </c>
      <c r="BI118" s="233">
        <f>IF(N118="nulová",J118,0)</f>
        <v>0</v>
      </c>
      <c r="BJ118" s="24" t="s">
        <v>87</v>
      </c>
      <c r="BK118" s="233">
        <f>ROUND(I118*H118,2)</f>
        <v>0</v>
      </c>
      <c r="BL118" s="24" t="s">
        <v>174</v>
      </c>
      <c r="BM118" s="24" t="s">
        <v>2725</v>
      </c>
    </row>
    <row r="119" s="1" customFormat="1" ht="14.4" customHeight="1">
      <c r="B119" s="47"/>
      <c r="C119" s="270" t="s">
        <v>324</v>
      </c>
      <c r="D119" s="270" t="s">
        <v>336</v>
      </c>
      <c r="E119" s="271" t="s">
        <v>2726</v>
      </c>
      <c r="F119" s="272" t="s">
        <v>2727</v>
      </c>
      <c r="G119" s="273" t="s">
        <v>936</v>
      </c>
      <c r="H119" s="274">
        <v>4</v>
      </c>
      <c r="I119" s="275"/>
      <c r="J119" s="276">
        <f>ROUND(I119*H119,2)</f>
        <v>0</v>
      </c>
      <c r="K119" s="272" t="s">
        <v>477</v>
      </c>
      <c r="L119" s="277"/>
      <c r="M119" s="278" t="s">
        <v>34</v>
      </c>
      <c r="N119" s="279" t="s">
        <v>50</v>
      </c>
      <c r="O119" s="48"/>
      <c r="P119" s="231">
        <f>O119*H119</f>
        <v>0</v>
      </c>
      <c r="Q119" s="231">
        <v>0</v>
      </c>
      <c r="R119" s="231">
        <f>Q119*H119</f>
        <v>0</v>
      </c>
      <c r="S119" s="231">
        <v>0</v>
      </c>
      <c r="T119" s="232">
        <f>S119*H119</f>
        <v>0</v>
      </c>
      <c r="AR119" s="24" t="s">
        <v>225</v>
      </c>
      <c r="AT119" s="24" t="s">
        <v>336</v>
      </c>
      <c r="AU119" s="24" t="s">
        <v>89</v>
      </c>
      <c r="AY119" s="24" t="s">
        <v>167</v>
      </c>
      <c r="BE119" s="233">
        <f>IF(N119="základní",J119,0)</f>
        <v>0</v>
      </c>
      <c r="BF119" s="233">
        <f>IF(N119="snížená",J119,0)</f>
        <v>0</v>
      </c>
      <c r="BG119" s="233">
        <f>IF(N119="zákl. přenesená",J119,0)</f>
        <v>0</v>
      </c>
      <c r="BH119" s="233">
        <f>IF(N119="sníž. přenesená",J119,0)</f>
        <v>0</v>
      </c>
      <c r="BI119" s="233">
        <f>IF(N119="nulová",J119,0)</f>
        <v>0</v>
      </c>
      <c r="BJ119" s="24" t="s">
        <v>87</v>
      </c>
      <c r="BK119" s="233">
        <f>ROUND(I119*H119,2)</f>
        <v>0</v>
      </c>
      <c r="BL119" s="24" t="s">
        <v>174</v>
      </c>
      <c r="BM119" s="24" t="s">
        <v>2728</v>
      </c>
    </row>
    <row r="120" s="1" customFormat="1" ht="14.4" customHeight="1">
      <c r="B120" s="47"/>
      <c r="C120" s="270" t="s">
        <v>335</v>
      </c>
      <c r="D120" s="270" t="s">
        <v>336</v>
      </c>
      <c r="E120" s="271" t="s">
        <v>2729</v>
      </c>
      <c r="F120" s="272" t="s">
        <v>2730</v>
      </c>
      <c r="G120" s="273" t="s">
        <v>936</v>
      </c>
      <c r="H120" s="274">
        <v>4</v>
      </c>
      <c r="I120" s="275"/>
      <c r="J120" s="276">
        <f>ROUND(I120*H120,2)</f>
        <v>0</v>
      </c>
      <c r="K120" s="272" t="s">
        <v>477</v>
      </c>
      <c r="L120" s="277"/>
      <c r="M120" s="278" t="s">
        <v>34</v>
      </c>
      <c r="N120" s="279" t="s">
        <v>50</v>
      </c>
      <c r="O120" s="48"/>
      <c r="P120" s="231">
        <f>O120*H120</f>
        <v>0</v>
      </c>
      <c r="Q120" s="231">
        <v>0</v>
      </c>
      <c r="R120" s="231">
        <f>Q120*H120</f>
        <v>0</v>
      </c>
      <c r="S120" s="231">
        <v>0</v>
      </c>
      <c r="T120" s="232">
        <f>S120*H120</f>
        <v>0</v>
      </c>
      <c r="AR120" s="24" t="s">
        <v>225</v>
      </c>
      <c r="AT120" s="24" t="s">
        <v>336</v>
      </c>
      <c r="AU120" s="24" t="s">
        <v>89</v>
      </c>
      <c r="AY120" s="24" t="s">
        <v>167</v>
      </c>
      <c r="BE120" s="233">
        <f>IF(N120="základní",J120,0)</f>
        <v>0</v>
      </c>
      <c r="BF120" s="233">
        <f>IF(N120="snížená",J120,0)</f>
        <v>0</v>
      </c>
      <c r="BG120" s="233">
        <f>IF(N120="zákl. přenesená",J120,0)</f>
        <v>0</v>
      </c>
      <c r="BH120" s="233">
        <f>IF(N120="sníž. přenesená",J120,0)</f>
        <v>0</v>
      </c>
      <c r="BI120" s="233">
        <f>IF(N120="nulová",J120,0)</f>
        <v>0</v>
      </c>
      <c r="BJ120" s="24" t="s">
        <v>87</v>
      </c>
      <c r="BK120" s="233">
        <f>ROUND(I120*H120,2)</f>
        <v>0</v>
      </c>
      <c r="BL120" s="24" t="s">
        <v>174</v>
      </c>
      <c r="BM120" s="24" t="s">
        <v>2731</v>
      </c>
    </row>
    <row r="121" s="1" customFormat="1" ht="14.4" customHeight="1">
      <c r="B121" s="47"/>
      <c r="C121" s="222" t="s">
        <v>342</v>
      </c>
      <c r="D121" s="222" t="s">
        <v>169</v>
      </c>
      <c r="E121" s="223" t="s">
        <v>2732</v>
      </c>
      <c r="F121" s="224" t="s">
        <v>2733</v>
      </c>
      <c r="G121" s="225" t="s">
        <v>936</v>
      </c>
      <c r="H121" s="226">
        <v>2</v>
      </c>
      <c r="I121" s="227"/>
      <c r="J121" s="228">
        <f>ROUND(I121*H121,2)</f>
        <v>0</v>
      </c>
      <c r="K121" s="224" t="s">
        <v>477</v>
      </c>
      <c r="L121" s="73"/>
      <c r="M121" s="229" t="s">
        <v>34</v>
      </c>
      <c r="N121" s="230" t="s">
        <v>50</v>
      </c>
      <c r="O121" s="48"/>
      <c r="P121" s="231">
        <f>O121*H121</f>
        <v>0</v>
      </c>
      <c r="Q121" s="231">
        <v>0</v>
      </c>
      <c r="R121" s="231">
        <f>Q121*H121</f>
        <v>0</v>
      </c>
      <c r="S121" s="231">
        <v>0</v>
      </c>
      <c r="T121" s="232">
        <f>S121*H121</f>
        <v>0</v>
      </c>
      <c r="AR121" s="24" t="s">
        <v>174</v>
      </c>
      <c r="AT121" s="24" t="s">
        <v>169</v>
      </c>
      <c r="AU121" s="24" t="s">
        <v>89</v>
      </c>
      <c r="AY121" s="24" t="s">
        <v>167</v>
      </c>
      <c r="BE121" s="233">
        <f>IF(N121="základní",J121,0)</f>
        <v>0</v>
      </c>
      <c r="BF121" s="233">
        <f>IF(N121="snížená",J121,0)</f>
        <v>0</v>
      </c>
      <c r="BG121" s="233">
        <f>IF(N121="zákl. přenesená",J121,0)</f>
        <v>0</v>
      </c>
      <c r="BH121" s="233">
        <f>IF(N121="sníž. přenesená",J121,0)</f>
        <v>0</v>
      </c>
      <c r="BI121" s="233">
        <f>IF(N121="nulová",J121,0)</f>
        <v>0</v>
      </c>
      <c r="BJ121" s="24" t="s">
        <v>87</v>
      </c>
      <c r="BK121" s="233">
        <f>ROUND(I121*H121,2)</f>
        <v>0</v>
      </c>
      <c r="BL121" s="24" t="s">
        <v>174</v>
      </c>
      <c r="BM121" s="24" t="s">
        <v>2734</v>
      </c>
    </row>
    <row r="122" s="1" customFormat="1" ht="14.4" customHeight="1">
      <c r="B122" s="47"/>
      <c r="C122" s="222" t="s">
        <v>347</v>
      </c>
      <c r="D122" s="222" t="s">
        <v>169</v>
      </c>
      <c r="E122" s="223" t="s">
        <v>2735</v>
      </c>
      <c r="F122" s="224" t="s">
        <v>2736</v>
      </c>
      <c r="G122" s="225" t="s">
        <v>936</v>
      </c>
      <c r="H122" s="226">
        <v>1</v>
      </c>
      <c r="I122" s="227"/>
      <c r="J122" s="228">
        <f>ROUND(I122*H122,2)</f>
        <v>0</v>
      </c>
      <c r="K122" s="224" t="s">
        <v>477</v>
      </c>
      <c r="L122" s="73"/>
      <c r="M122" s="229" t="s">
        <v>34</v>
      </c>
      <c r="N122" s="230" t="s">
        <v>50</v>
      </c>
      <c r="O122" s="48"/>
      <c r="P122" s="231">
        <f>O122*H122</f>
        <v>0</v>
      </c>
      <c r="Q122" s="231">
        <v>0</v>
      </c>
      <c r="R122" s="231">
        <f>Q122*H122</f>
        <v>0</v>
      </c>
      <c r="S122" s="231">
        <v>0</v>
      </c>
      <c r="T122" s="232">
        <f>S122*H122</f>
        <v>0</v>
      </c>
      <c r="AR122" s="24" t="s">
        <v>174</v>
      </c>
      <c r="AT122" s="24" t="s">
        <v>169</v>
      </c>
      <c r="AU122" s="24" t="s">
        <v>89</v>
      </c>
      <c r="AY122" s="24" t="s">
        <v>167</v>
      </c>
      <c r="BE122" s="233">
        <f>IF(N122="základní",J122,0)</f>
        <v>0</v>
      </c>
      <c r="BF122" s="233">
        <f>IF(N122="snížená",J122,0)</f>
        <v>0</v>
      </c>
      <c r="BG122" s="233">
        <f>IF(N122="zákl. přenesená",J122,0)</f>
        <v>0</v>
      </c>
      <c r="BH122" s="233">
        <f>IF(N122="sníž. přenesená",J122,0)</f>
        <v>0</v>
      </c>
      <c r="BI122" s="233">
        <f>IF(N122="nulová",J122,0)</f>
        <v>0</v>
      </c>
      <c r="BJ122" s="24" t="s">
        <v>87</v>
      </c>
      <c r="BK122" s="233">
        <f>ROUND(I122*H122,2)</f>
        <v>0</v>
      </c>
      <c r="BL122" s="24" t="s">
        <v>174</v>
      </c>
      <c r="BM122" s="24" t="s">
        <v>2737</v>
      </c>
    </row>
    <row r="123" s="1" customFormat="1" ht="14.4" customHeight="1">
      <c r="B123" s="47"/>
      <c r="C123" s="222" t="s">
        <v>353</v>
      </c>
      <c r="D123" s="222" t="s">
        <v>169</v>
      </c>
      <c r="E123" s="223" t="s">
        <v>2738</v>
      </c>
      <c r="F123" s="224" t="s">
        <v>2739</v>
      </c>
      <c r="G123" s="225" t="s">
        <v>936</v>
      </c>
      <c r="H123" s="226">
        <v>1</v>
      </c>
      <c r="I123" s="227"/>
      <c r="J123" s="228">
        <f>ROUND(I123*H123,2)</f>
        <v>0</v>
      </c>
      <c r="K123" s="224" t="s">
        <v>477</v>
      </c>
      <c r="L123" s="73"/>
      <c r="M123" s="229" t="s">
        <v>34</v>
      </c>
      <c r="N123" s="230" t="s">
        <v>50</v>
      </c>
      <c r="O123" s="48"/>
      <c r="P123" s="231">
        <f>O123*H123</f>
        <v>0</v>
      </c>
      <c r="Q123" s="231">
        <v>0</v>
      </c>
      <c r="R123" s="231">
        <f>Q123*H123</f>
        <v>0</v>
      </c>
      <c r="S123" s="231">
        <v>0</v>
      </c>
      <c r="T123" s="232">
        <f>S123*H123</f>
        <v>0</v>
      </c>
      <c r="AR123" s="24" t="s">
        <v>174</v>
      </c>
      <c r="AT123" s="24" t="s">
        <v>169</v>
      </c>
      <c r="AU123" s="24" t="s">
        <v>89</v>
      </c>
      <c r="AY123" s="24" t="s">
        <v>167</v>
      </c>
      <c r="BE123" s="233">
        <f>IF(N123="základní",J123,0)</f>
        <v>0</v>
      </c>
      <c r="BF123" s="233">
        <f>IF(N123="snížená",J123,0)</f>
        <v>0</v>
      </c>
      <c r="BG123" s="233">
        <f>IF(N123="zákl. přenesená",J123,0)</f>
        <v>0</v>
      </c>
      <c r="BH123" s="233">
        <f>IF(N123="sníž. přenesená",J123,0)</f>
        <v>0</v>
      </c>
      <c r="BI123" s="233">
        <f>IF(N123="nulová",J123,0)</f>
        <v>0</v>
      </c>
      <c r="BJ123" s="24" t="s">
        <v>87</v>
      </c>
      <c r="BK123" s="233">
        <f>ROUND(I123*H123,2)</f>
        <v>0</v>
      </c>
      <c r="BL123" s="24" t="s">
        <v>174</v>
      </c>
      <c r="BM123" s="24" t="s">
        <v>2740</v>
      </c>
    </row>
    <row r="124" s="1" customFormat="1" ht="14.4" customHeight="1">
      <c r="B124" s="47"/>
      <c r="C124" s="270" t="s">
        <v>359</v>
      </c>
      <c r="D124" s="270" t="s">
        <v>336</v>
      </c>
      <c r="E124" s="271" t="s">
        <v>2741</v>
      </c>
      <c r="F124" s="272" t="s">
        <v>2742</v>
      </c>
      <c r="G124" s="273" t="s">
        <v>936</v>
      </c>
      <c r="H124" s="274">
        <v>2</v>
      </c>
      <c r="I124" s="275"/>
      <c r="J124" s="276">
        <f>ROUND(I124*H124,2)</f>
        <v>0</v>
      </c>
      <c r="K124" s="272" t="s">
        <v>477</v>
      </c>
      <c r="L124" s="277"/>
      <c r="M124" s="278" t="s">
        <v>34</v>
      </c>
      <c r="N124" s="279" t="s">
        <v>50</v>
      </c>
      <c r="O124" s="48"/>
      <c r="P124" s="231">
        <f>O124*H124</f>
        <v>0</v>
      </c>
      <c r="Q124" s="231">
        <v>0</v>
      </c>
      <c r="R124" s="231">
        <f>Q124*H124</f>
        <v>0</v>
      </c>
      <c r="S124" s="231">
        <v>0</v>
      </c>
      <c r="T124" s="232">
        <f>S124*H124</f>
        <v>0</v>
      </c>
      <c r="AR124" s="24" t="s">
        <v>225</v>
      </c>
      <c r="AT124" s="24" t="s">
        <v>336</v>
      </c>
      <c r="AU124" s="24" t="s">
        <v>89</v>
      </c>
      <c r="AY124" s="24" t="s">
        <v>167</v>
      </c>
      <c r="BE124" s="233">
        <f>IF(N124="základní",J124,0)</f>
        <v>0</v>
      </c>
      <c r="BF124" s="233">
        <f>IF(N124="snížená",J124,0)</f>
        <v>0</v>
      </c>
      <c r="BG124" s="233">
        <f>IF(N124="zákl. přenesená",J124,0)</f>
        <v>0</v>
      </c>
      <c r="BH124" s="233">
        <f>IF(N124="sníž. přenesená",J124,0)</f>
        <v>0</v>
      </c>
      <c r="BI124" s="233">
        <f>IF(N124="nulová",J124,0)</f>
        <v>0</v>
      </c>
      <c r="BJ124" s="24" t="s">
        <v>87</v>
      </c>
      <c r="BK124" s="233">
        <f>ROUND(I124*H124,2)</f>
        <v>0</v>
      </c>
      <c r="BL124" s="24" t="s">
        <v>174</v>
      </c>
      <c r="BM124" s="24" t="s">
        <v>2743</v>
      </c>
    </row>
    <row r="125" s="1" customFormat="1" ht="14.4" customHeight="1">
      <c r="B125" s="47"/>
      <c r="C125" s="270" t="s">
        <v>370</v>
      </c>
      <c r="D125" s="270" t="s">
        <v>336</v>
      </c>
      <c r="E125" s="271" t="s">
        <v>2726</v>
      </c>
      <c r="F125" s="272" t="s">
        <v>2727</v>
      </c>
      <c r="G125" s="273" t="s">
        <v>936</v>
      </c>
      <c r="H125" s="274">
        <v>2</v>
      </c>
      <c r="I125" s="275"/>
      <c r="J125" s="276">
        <f>ROUND(I125*H125,2)</f>
        <v>0</v>
      </c>
      <c r="K125" s="272" t="s">
        <v>477</v>
      </c>
      <c r="L125" s="277"/>
      <c r="M125" s="278" t="s">
        <v>34</v>
      </c>
      <c r="N125" s="279" t="s">
        <v>50</v>
      </c>
      <c r="O125" s="48"/>
      <c r="P125" s="231">
        <f>O125*H125</f>
        <v>0</v>
      </c>
      <c r="Q125" s="231">
        <v>0</v>
      </c>
      <c r="R125" s="231">
        <f>Q125*H125</f>
        <v>0</v>
      </c>
      <c r="S125" s="231">
        <v>0</v>
      </c>
      <c r="T125" s="232">
        <f>S125*H125</f>
        <v>0</v>
      </c>
      <c r="AR125" s="24" t="s">
        <v>225</v>
      </c>
      <c r="AT125" s="24" t="s">
        <v>336</v>
      </c>
      <c r="AU125" s="24" t="s">
        <v>89</v>
      </c>
      <c r="AY125" s="24" t="s">
        <v>167</v>
      </c>
      <c r="BE125" s="233">
        <f>IF(N125="základní",J125,0)</f>
        <v>0</v>
      </c>
      <c r="BF125" s="233">
        <f>IF(N125="snížená",J125,0)</f>
        <v>0</v>
      </c>
      <c r="BG125" s="233">
        <f>IF(N125="zákl. přenesená",J125,0)</f>
        <v>0</v>
      </c>
      <c r="BH125" s="233">
        <f>IF(N125="sníž. přenesená",J125,0)</f>
        <v>0</v>
      </c>
      <c r="BI125" s="233">
        <f>IF(N125="nulová",J125,0)</f>
        <v>0</v>
      </c>
      <c r="BJ125" s="24" t="s">
        <v>87</v>
      </c>
      <c r="BK125" s="233">
        <f>ROUND(I125*H125,2)</f>
        <v>0</v>
      </c>
      <c r="BL125" s="24" t="s">
        <v>174</v>
      </c>
      <c r="BM125" s="24" t="s">
        <v>2744</v>
      </c>
    </row>
    <row r="126" s="1" customFormat="1" ht="14.4" customHeight="1">
      <c r="B126" s="47"/>
      <c r="C126" s="270" t="s">
        <v>376</v>
      </c>
      <c r="D126" s="270" t="s">
        <v>336</v>
      </c>
      <c r="E126" s="271" t="s">
        <v>2729</v>
      </c>
      <c r="F126" s="272" t="s">
        <v>2730</v>
      </c>
      <c r="G126" s="273" t="s">
        <v>936</v>
      </c>
      <c r="H126" s="274">
        <v>2</v>
      </c>
      <c r="I126" s="275"/>
      <c r="J126" s="276">
        <f>ROUND(I126*H126,2)</f>
        <v>0</v>
      </c>
      <c r="K126" s="272" t="s">
        <v>477</v>
      </c>
      <c r="L126" s="277"/>
      <c r="M126" s="278" t="s">
        <v>34</v>
      </c>
      <c r="N126" s="279" t="s">
        <v>50</v>
      </c>
      <c r="O126" s="48"/>
      <c r="P126" s="231">
        <f>O126*H126</f>
        <v>0</v>
      </c>
      <c r="Q126" s="231">
        <v>0</v>
      </c>
      <c r="R126" s="231">
        <f>Q126*H126</f>
        <v>0</v>
      </c>
      <c r="S126" s="231">
        <v>0</v>
      </c>
      <c r="T126" s="232">
        <f>S126*H126</f>
        <v>0</v>
      </c>
      <c r="AR126" s="24" t="s">
        <v>225</v>
      </c>
      <c r="AT126" s="24" t="s">
        <v>336</v>
      </c>
      <c r="AU126" s="24" t="s">
        <v>89</v>
      </c>
      <c r="AY126" s="24" t="s">
        <v>167</v>
      </c>
      <c r="BE126" s="233">
        <f>IF(N126="základní",J126,0)</f>
        <v>0</v>
      </c>
      <c r="BF126" s="233">
        <f>IF(N126="snížená",J126,0)</f>
        <v>0</v>
      </c>
      <c r="BG126" s="233">
        <f>IF(N126="zákl. přenesená",J126,0)</f>
        <v>0</v>
      </c>
      <c r="BH126" s="233">
        <f>IF(N126="sníž. přenesená",J126,0)</f>
        <v>0</v>
      </c>
      <c r="BI126" s="233">
        <f>IF(N126="nulová",J126,0)</f>
        <v>0</v>
      </c>
      <c r="BJ126" s="24" t="s">
        <v>87</v>
      </c>
      <c r="BK126" s="233">
        <f>ROUND(I126*H126,2)</f>
        <v>0</v>
      </c>
      <c r="BL126" s="24" t="s">
        <v>174</v>
      </c>
      <c r="BM126" s="24" t="s">
        <v>2745</v>
      </c>
    </row>
    <row r="127" s="1" customFormat="1" ht="14.4" customHeight="1">
      <c r="B127" s="47"/>
      <c r="C127" s="222" t="s">
        <v>383</v>
      </c>
      <c r="D127" s="222" t="s">
        <v>169</v>
      </c>
      <c r="E127" s="223" t="s">
        <v>2746</v>
      </c>
      <c r="F127" s="224" t="s">
        <v>2747</v>
      </c>
      <c r="G127" s="225" t="s">
        <v>936</v>
      </c>
      <c r="H127" s="226">
        <v>2</v>
      </c>
      <c r="I127" s="227"/>
      <c r="J127" s="228">
        <f>ROUND(I127*H127,2)</f>
        <v>0</v>
      </c>
      <c r="K127" s="224" t="s">
        <v>477</v>
      </c>
      <c r="L127" s="73"/>
      <c r="M127" s="229" t="s">
        <v>34</v>
      </c>
      <c r="N127" s="230" t="s">
        <v>50</v>
      </c>
      <c r="O127" s="48"/>
      <c r="P127" s="231">
        <f>O127*H127</f>
        <v>0</v>
      </c>
      <c r="Q127" s="231">
        <v>0</v>
      </c>
      <c r="R127" s="231">
        <f>Q127*H127</f>
        <v>0</v>
      </c>
      <c r="S127" s="231">
        <v>0</v>
      </c>
      <c r="T127" s="232">
        <f>S127*H127</f>
        <v>0</v>
      </c>
      <c r="AR127" s="24" t="s">
        <v>174</v>
      </c>
      <c r="AT127" s="24" t="s">
        <v>169</v>
      </c>
      <c r="AU127" s="24" t="s">
        <v>89</v>
      </c>
      <c r="AY127" s="24" t="s">
        <v>167</v>
      </c>
      <c r="BE127" s="233">
        <f>IF(N127="základní",J127,0)</f>
        <v>0</v>
      </c>
      <c r="BF127" s="233">
        <f>IF(N127="snížená",J127,0)</f>
        <v>0</v>
      </c>
      <c r="BG127" s="233">
        <f>IF(N127="zákl. přenesená",J127,0)</f>
        <v>0</v>
      </c>
      <c r="BH127" s="233">
        <f>IF(N127="sníž. přenesená",J127,0)</f>
        <v>0</v>
      </c>
      <c r="BI127" s="233">
        <f>IF(N127="nulová",J127,0)</f>
        <v>0</v>
      </c>
      <c r="BJ127" s="24" t="s">
        <v>87</v>
      </c>
      <c r="BK127" s="233">
        <f>ROUND(I127*H127,2)</f>
        <v>0</v>
      </c>
      <c r="BL127" s="24" t="s">
        <v>174</v>
      </c>
      <c r="BM127" s="24" t="s">
        <v>2748</v>
      </c>
    </row>
    <row r="128" s="1" customFormat="1" ht="14.4" customHeight="1">
      <c r="B128" s="47"/>
      <c r="C128" s="222" t="s">
        <v>388</v>
      </c>
      <c r="D128" s="222" t="s">
        <v>169</v>
      </c>
      <c r="E128" s="223" t="s">
        <v>2749</v>
      </c>
      <c r="F128" s="224" t="s">
        <v>2750</v>
      </c>
      <c r="G128" s="225" t="s">
        <v>336</v>
      </c>
      <c r="H128" s="226">
        <v>52</v>
      </c>
      <c r="I128" s="227"/>
      <c r="J128" s="228">
        <f>ROUND(I128*H128,2)</f>
        <v>0</v>
      </c>
      <c r="K128" s="224" t="s">
        <v>477</v>
      </c>
      <c r="L128" s="73"/>
      <c r="M128" s="229" t="s">
        <v>34</v>
      </c>
      <c r="N128" s="230" t="s">
        <v>50</v>
      </c>
      <c r="O128" s="48"/>
      <c r="P128" s="231">
        <f>O128*H128</f>
        <v>0</v>
      </c>
      <c r="Q128" s="231">
        <v>0</v>
      </c>
      <c r="R128" s="231">
        <f>Q128*H128</f>
        <v>0</v>
      </c>
      <c r="S128" s="231">
        <v>0</v>
      </c>
      <c r="T128" s="232">
        <f>S128*H128</f>
        <v>0</v>
      </c>
      <c r="AR128" s="24" t="s">
        <v>174</v>
      </c>
      <c r="AT128" s="24" t="s">
        <v>169</v>
      </c>
      <c r="AU128" s="24" t="s">
        <v>89</v>
      </c>
      <c r="AY128" s="24" t="s">
        <v>167</v>
      </c>
      <c r="BE128" s="233">
        <f>IF(N128="základní",J128,0)</f>
        <v>0</v>
      </c>
      <c r="BF128" s="233">
        <f>IF(N128="snížená",J128,0)</f>
        <v>0</v>
      </c>
      <c r="BG128" s="233">
        <f>IF(N128="zákl. přenesená",J128,0)</f>
        <v>0</v>
      </c>
      <c r="BH128" s="233">
        <f>IF(N128="sníž. přenesená",J128,0)</f>
        <v>0</v>
      </c>
      <c r="BI128" s="233">
        <f>IF(N128="nulová",J128,0)</f>
        <v>0</v>
      </c>
      <c r="BJ128" s="24" t="s">
        <v>87</v>
      </c>
      <c r="BK128" s="233">
        <f>ROUND(I128*H128,2)</f>
        <v>0</v>
      </c>
      <c r="BL128" s="24" t="s">
        <v>174</v>
      </c>
      <c r="BM128" s="24" t="s">
        <v>2751</v>
      </c>
    </row>
    <row r="129" s="1" customFormat="1" ht="14.4" customHeight="1">
      <c r="B129" s="47"/>
      <c r="C129" s="222" t="s">
        <v>393</v>
      </c>
      <c r="D129" s="222" t="s">
        <v>169</v>
      </c>
      <c r="E129" s="223" t="s">
        <v>2752</v>
      </c>
      <c r="F129" s="224" t="s">
        <v>2753</v>
      </c>
      <c r="G129" s="225" t="s">
        <v>936</v>
      </c>
      <c r="H129" s="226">
        <v>2</v>
      </c>
      <c r="I129" s="227"/>
      <c r="J129" s="228">
        <f>ROUND(I129*H129,2)</f>
        <v>0</v>
      </c>
      <c r="K129" s="224" t="s">
        <v>477</v>
      </c>
      <c r="L129" s="73"/>
      <c r="M129" s="229" t="s">
        <v>34</v>
      </c>
      <c r="N129" s="230" t="s">
        <v>50</v>
      </c>
      <c r="O129" s="48"/>
      <c r="P129" s="231">
        <f>O129*H129</f>
        <v>0</v>
      </c>
      <c r="Q129" s="231">
        <v>0</v>
      </c>
      <c r="R129" s="231">
        <f>Q129*H129</f>
        <v>0</v>
      </c>
      <c r="S129" s="231">
        <v>0</v>
      </c>
      <c r="T129" s="232">
        <f>S129*H129</f>
        <v>0</v>
      </c>
      <c r="AR129" s="24" t="s">
        <v>174</v>
      </c>
      <c r="AT129" s="24" t="s">
        <v>169</v>
      </c>
      <c r="AU129" s="24" t="s">
        <v>89</v>
      </c>
      <c r="AY129" s="24" t="s">
        <v>167</v>
      </c>
      <c r="BE129" s="233">
        <f>IF(N129="základní",J129,0)</f>
        <v>0</v>
      </c>
      <c r="BF129" s="233">
        <f>IF(N129="snížená",J129,0)</f>
        <v>0</v>
      </c>
      <c r="BG129" s="233">
        <f>IF(N129="zákl. přenesená",J129,0)</f>
        <v>0</v>
      </c>
      <c r="BH129" s="233">
        <f>IF(N129="sníž. přenesená",J129,0)</f>
        <v>0</v>
      </c>
      <c r="BI129" s="233">
        <f>IF(N129="nulová",J129,0)</f>
        <v>0</v>
      </c>
      <c r="BJ129" s="24" t="s">
        <v>87</v>
      </c>
      <c r="BK129" s="233">
        <f>ROUND(I129*H129,2)</f>
        <v>0</v>
      </c>
      <c r="BL129" s="24" t="s">
        <v>174</v>
      </c>
      <c r="BM129" s="24" t="s">
        <v>2754</v>
      </c>
    </row>
    <row r="130" s="1" customFormat="1" ht="14.4" customHeight="1">
      <c r="B130" s="47"/>
      <c r="C130" s="222" t="s">
        <v>404</v>
      </c>
      <c r="D130" s="222" t="s">
        <v>169</v>
      </c>
      <c r="E130" s="223" t="s">
        <v>2755</v>
      </c>
      <c r="F130" s="224" t="s">
        <v>2756</v>
      </c>
      <c r="G130" s="225" t="s">
        <v>936</v>
      </c>
      <c r="H130" s="226">
        <v>2</v>
      </c>
      <c r="I130" s="227"/>
      <c r="J130" s="228">
        <f>ROUND(I130*H130,2)</f>
        <v>0</v>
      </c>
      <c r="K130" s="224" t="s">
        <v>477</v>
      </c>
      <c r="L130" s="73"/>
      <c r="M130" s="229" t="s">
        <v>34</v>
      </c>
      <c r="N130" s="295" t="s">
        <v>50</v>
      </c>
      <c r="O130" s="293"/>
      <c r="P130" s="296">
        <f>O130*H130</f>
        <v>0</v>
      </c>
      <c r="Q130" s="296">
        <v>0</v>
      </c>
      <c r="R130" s="296">
        <f>Q130*H130</f>
        <v>0</v>
      </c>
      <c r="S130" s="296">
        <v>0</v>
      </c>
      <c r="T130" s="297">
        <f>S130*H130</f>
        <v>0</v>
      </c>
      <c r="AR130" s="24" t="s">
        <v>174</v>
      </c>
      <c r="AT130" s="24" t="s">
        <v>169</v>
      </c>
      <c r="AU130" s="24" t="s">
        <v>89</v>
      </c>
      <c r="AY130" s="24" t="s">
        <v>167</v>
      </c>
      <c r="BE130" s="233">
        <f>IF(N130="základní",J130,0)</f>
        <v>0</v>
      </c>
      <c r="BF130" s="233">
        <f>IF(N130="snížená",J130,0)</f>
        <v>0</v>
      </c>
      <c r="BG130" s="233">
        <f>IF(N130="zákl. přenesená",J130,0)</f>
        <v>0</v>
      </c>
      <c r="BH130" s="233">
        <f>IF(N130="sníž. přenesená",J130,0)</f>
        <v>0</v>
      </c>
      <c r="BI130" s="233">
        <f>IF(N130="nulová",J130,0)</f>
        <v>0</v>
      </c>
      <c r="BJ130" s="24" t="s">
        <v>87</v>
      </c>
      <c r="BK130" s="233">
        <f>ROUND(I130*H130,2)</f>
        <v>0</v>
      </c>
      <c r="BL130" s="24" t="s">
        <v>174</v>
      </c>
      <c r="BM130" s="24" t="s">
        <v>2757</v>
      </c>
    </row>
    <row r="131" s="1" customFormat="1" ht="6.96" customHeight="1">
      <c r="B131" s="68"/>
      <c r="C131" s="69"/>
      <c r="D131" s="69"/>
      <c r="E131" s="69"/>
      <c r="F131" s="69"/>
      <c r="G131" s="69"/>
      <c r="H131" s="69"/>
      <c r="I131" s="167"/>
      <c r="J131" s="69"/>
      <c r="K131" s="69"/>
      <c r="L131" s="73"/>
    </row>
  </sheetData>
  <sheetProtection sheet="1" autoFilter="0" formatColumns="0" formatRows="0" objects="1" scenarios="1" spinCount="100000" saltValue="U5o2RckdYtf8KLZd8ruCn7VRuGr2JSH6get2Lq64GPpotkG43GOuC2q0xgS0fmWAGVE3MDovucirOkD21umy6g==" hashValue="13PYpYSk+ezY+9LWvnl21agUu0XxbNZ5N+kZ4/WHdaZGzx0l0JKfpLd1k4pEUOOsGHij6bLY7o4PnQW5j1HIjA==" algorithmName="SHA-512" password="CC35"/>
  <autoFilter ref="C81:K130"/>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eva-pc\Eva</dc:creator>
  <cp:lastModifiedBy>eva-pc\Eva</cp:lastModifiedBy>
  <dcterms:created xsi:type="dcterms:W3CDTF">2018-10-23T12:46:46Z</dcterms:created>
  <dcterms:modified xsi:type="dcterms:W3CDTF">2018-10-23T12:47:51Z</dcterms:modified>
</cp:coreProperties>
</file>